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AMAJETEK\1 a VÝBĚROVÁ ŘÍZENÍ + AKCE\2024\Makus zateplení\"/>
    </mc:Choice>
  </mc:AlternateContent>
  <bookViews>
    <workbookView xWindow="0" yWindow="0" windowWidth="24300" windowHeight="11100"/>
  </bookViews>
  <sheets>
    <sheet name="Rekapitulace stavby" sheetId="1" r:id="rId1"/>
    <sheet name="001-01 - Soupis prací - b..." sheetId="2" r:id="rId2"/>
    <sheet name="001-02 - Vedlejší rozpočt..." sheetId="3" r:id="rId3"/>
    <sheet name="002-01 - Soupis prací - k..." sheetId="4" r:id="rId4"/>
    <sheet name="002-02 - Vedlejší rozpočt..." sheetId="5" r:id="rId5"/>
    <sheet name="Seznam figur" sheetId="6" r:id="rId6"/>
  </sheets>
  <definedNames>
    <definedName name="_xlnm._FilterDatabase" localSheetId="1" hidden="1">'001-01 - Soupis prací - b...'!$C$132:$K$461</definedName>
    <definedName name="_xlnm._FilterDatabase" localSheetId="2" hidden="1">'001-02 - Vedlejší rozpočt...'!$C$121:$K$125</definedName>
    <definedName name="_xlnm._FilterDatabase" localSheetId="3" hidden="1">'002-01 - Soupis prací - k...'!$C$133:$K$491</definedName>
    <definedName name="_xlnm._FilterDatabase" localSheetId="4" hidden="1">'002-02 - Vedlejší rozpočt...'!$C$121:$K$125</definedName>
    <definedName name="_xlnm.Print_Titles" localSheetId="1">'001-01 - Soupis prací - b...'!$132:$132</definedName>
    <definedName name="_xlnm.Print_Titles" localSheetId="2">'001-02 - Vedlejší rozpočt...'!$121:$121</definedName>
    <definedName name="_xlnm.Print_Titles" localSheetId="3">'002-01 - Soupis prací - k...'!$133:$133</definedName>
    <definedName name="_xlnm.Print_Titles" localSheetId="4">'002-02 - Vedlejší rozpočt...'!$121:$121</definedName>
    <definedName name="_xlnm.Print_Titles" localSheetId="0">'Rekapitulace stavby'!$92:$92</definedName>
    <definedName name="_xlnm.Print_Titles" localSheetId="5">'Seznam figur'!$9:$9</definedName>
    <definedName name="_xlnm.Print_Area" localSheetId="1">'001-01 - Soupis prací - b...'!$C$4:$J$76,'001-01 - Soupis prací - b...'!$C$82:$J$112,'001-01 - Soupis prací - b...'!$C$118:$K$461</definedName>
    <definedName name="_xlnm.Print_Area" localSheetId="2">'001-02 - Vedlejší rozpočt...'!$C$4:$J$76,'001-02 - Vedlejší rozpočt...'!$C$82:$J$101,'001-02 - Vedlejší rozpočt...'!$C$107:$K$125</definedName>
    <definedName name="_xlnm.Print_Area" localSheetId="3">'002-01 - Soupis prací - k...'!$C$4:$J$76,'002-01 - Soupis prací - k...'!$C$82:$J$113,'002-01 - Soupis prací - k...'!$C$119:$K$491</definedName>
    <definedName name="_xlnm.Print_Area" localSheetId="4">'002-02 - Vedlejší rozpočt...'!$C$4:$J$76,'002-02 - Vedlejší rozpočt...'!$C$82:$J$101,'002-02 - Vedlejší rozpočt...'!$C$107:$K$125</definedName>
    <definedName name="_xlnm.Print_Area" localSheetId="0">'Rekapitulace stavby'!$D$4:$AO$76,'Rekapitulace stavby'!$C$82:$AQ$101</definedName>
    <definedName name="_xlnm.Print_Area" localSheetId="5">'Seznam figur'!$C$4:$G$257</definedName>
  </definedNames>
  <calcPr calcId="162913"/>
</workbook>
</file>

<file path=xl/calcChain.xml><?xml version="1.0" encoding="utf-8"?>
<calcChain xmlns="http://schemas.openxmlformats.org/spreadsheetml/2006/main">
  <c r="D7" i="6" l="1"/>
  <c r="J39" i="5"/>
  <c r="J38" i="5"/>
  <c r="AY100" i="1"/>
  <c r="J37" i="5"/>
  <c r="AX100" i="1" s="1"/>
  <c r="BI125" i="5"/>
  <c r="BH125" i="5"/>
  <c r="F38" i="5" s="1"/>
  <c r="BC100" i="1" s="1"/>
  <c r="BG125" i="5"/>
  <c r="BF125" i="5"/>
  <c r="T125" i="5"/>
  <c r="T124" i="5"/>
  <c r="T123" i="5" s="1"/>
  <c r="T122" i="5" s="1"/>
  <c r="R125" i="5"/>
  <c r="R124" i="5"/>
  <c r="R123" i="5" s="1"/>
  <c r="R122" i="5" s="1"/>
  <c r="P125" i="5"/>
  <c r="P124" i="5"/>
  <c r="P123" i="5" s="1"/>
  <c r="P122" i="5" s="1"/>
  <c r="AU100" i="1" s="1"/>
  <c r="J119" i="5"/>
  <c r="J118" i="5"/>
  <c r="F118" i="5"/>
  <c r="F116" i="5"/>
  <c r="E114" i="5"/>
  <c r="J94" i="5"/>
  <c r="J93" i="5"/>
  <c r="F93" i="5"/>
  <c r="F91" i="5"/>
  <c r="E89" i="5"/>
  <c r="J20" i="5"/>
  <c r="E20" i="5"/>
  <c r="F94" i="5"/>
  <c r="J19" i="5"/>
  <c r="J14" i="5"/>
  <c r="J91" i="5"/>
  <c r="E7" i="5"/>
  <c r="E85" i="5" s="1"/>
  <c r="J39" i="4"/>
  <c r="J38" i="4"/>
  <c r="AY99" i="1"/>
  <c r="J37" i="4"/>
  <c r="AX99" i="1"/>
  <c r="BI491" i="4"/>
  <c r="BH491" i="4"/>
  <c r="BG491" i="4"/>
  <c r="BF491" i="4"/>
  <c r="T491" i="4"/>
  <c r="R491" i="4"/>
  <c r="P491" i="4"/>
  <c r="BI490" i="4"/>
  <c r="BH490" i="4"/>
  <c r="BG490" i="4"/>
  <c r="BF490" i="4"/>
  <c r="T490" i="4"/>
  <c r="R490" i="4"/>
  <c r="P490" i="4"/>
  <c r="BI489" i="4"/>
  <c r="BH489" i="4"/>
  <c r="BG489" i="4"/>
  <c r="BF489" i="4"/>
  <c r="T489" i="4"/>
  <c r="R489" i="4"/>
  <c r="P489" i="4"/>
  <c r="BI488" i="4"/>
  <c r="BH488" i="4"/>
  <c r="BG488" i="4"/>
  <c r="BF488" i="4"/>
  <c r="T488" i="4"/>
  <c r="R488" i="4"/>
  <c r="P488" i="4"/>
  <c r="BI487" i="4"/>
  <c r="BH487" i="4"/>
  <c r="BG487" i="4"/>
  <c r="BF487" i="4"/>
  <c r="T487" i="4"/>
  <c r="R487" i="4"/>
  <c r="P487" i="4"/>
  <c r="BI481" i="4"/>
  <c r="BH481" i="4"/>
  <c r="BG481" i="4"/>
  <c r="BF481" i="4"/>
  <c r="T481" i="4"/>
  <c r="R481" i="4"/>
  <c r="P481" i="4"/>
  <c r="BI479" i="4"/>
  <c r="BH479" i="4"/>
  <c r="BG479" i="4"/>
  <c r="BF479" i="4"/>
  <c r="T479" i="4"/>
  <c r="R479" i="4"/>
  <c r="P479" i="4"/>
  <c r="BI475" i="4"/>
  <c r="BH475" i="4"/>
  <c r="BG475" i="4"/>
  <c r="BF475" i="4"/>
  <c r="T475" i="4"/>
  <c r="R475" i="4"/>
  <c r="P475" i="4"/>
  <c r="BI470" i="4"/>
  <c r="BH470" i="4"/>
  <c r="BG470" i="4"/>
  <c r="BF470" i="4"/>
  <c r="T470" i="4"/>
  <c r="R470" i="4"/>
  <c r="P470" i="4"/>
  <c r="BI468" i="4"/>
  <c r="BH468" i="4"/>
  <c r="BG468" i="4"/>
  <c r="BF468" i="4"/>
  <c r="T468" i="4"/>
  <c r="R468" i="4"/>
  <c r="P468" i="4"/>
  <c r="BI467" i="4"/>
  <c r="BH467" i="4"/>
  <c r="BG467" i="4"/>
  <c r="BF467" i="4"/>
  <c r="T467" i="4"/>
  <c r="R467" i="4"/>
  <c r="P467" i="4"/>
  <c r="BI465" i="4"/>
  <c r="BH465" i="4"/>
  <c r="BG465" i="4"/>
  <c r="BF465" i="4"/>
  <c r="T465" i="4"/>
  <c r="R465" i="4"/>
  <c r="P465" i="4"/>
  <c r="BI463" i="4"/>
  <c r="BH463" i="4"/>
  <c r="BG463" i="4"/>
  <c r="BF463" i="4"/>
  <c r="T463" i="4"/>
  <c r="R463" i="4"/>
  <c r="P463" i="4"/>
  <c r="BI461" i="4"/>
  <c r="BH461" i="4"/>
  <c r="BG461" i="4"/>
  <c r="BF461" i="4"/>
  <c r="T461" i="4"/>
  <c r="R461" i="4"/>
  <c r="P461" i="4"/>
  <c r="BI459" i="4"/>
  <c r="BH459" i="4"/>
  <c r="BG459" i="4"/>
  <c r="BF459" i="4"/>
  <c r="T459" i="4"/>
  <c r="R459" i="4"/>
  <c r="P459" i="4"/>
  <c r="BI457" i="4"/>
  <c r="BH457" i="4"/>
  <c r="BG457" i="4"/>
  <c r="BF457" i="4"/>
  <c r="T457" i="4"/>
  <c r="R457" i="4"/>
  <c r="P457" i="4"/>
  <c r="BI455" i="4"/>
  <c r="BH455" i="4"/>
  <c r="BG455" i="4"/>
  <c r="BF455" i="4"/>
  <c r="T455" i="4"/>
  <c r="R455" i="4"/>
  <c r="P455" i="4"/>
  <c r="BI453" i="4"/>
  <c r="BH453" i="4"/>
  <c r="BG453" i="4"/>
  <c r="BF453" i="4"/>
  <c r="T453" i="4"/>
  <c r="R453" i="4"/>
  <c r="P453" i="4"/>
  <c r="BI451" i="4"/>
  <c r="BH451" i="4"/>
  <c r="BG451" i="4"/>
  <c r="BF451" i="4"/>
  <c r="T451" i="4"/>
  <c r="R451" i="4"/>
  <c r="P451" i="4"/>
  <c r="BI449" i="4"/>
  <c r="BH449" i="4"/>
  <c r="BG449" i="4"/>
  <c r="BF449" i="4"/>
  <c r="T449" i="4"/>
  <c r="R449" i="4"/>
  <c r="P449" i="4"/>
  <c r="BI447" i="4"/>
  <c r="BH447" i="4"/>
  <c r="BG447" i="4"/>
  <c r="BF447" i="4"/>
  <c r="T447" i="4"/>
  <c r="R447" i="4"/>
  <c r="P447" i="4"/>
  <c r="BI445" i="4"/>
  <c r="BH445" i="4"/>
  <c r="BG445" i="4"/>
  <c r="BF445" i="4"/>
  <c r="T445" i="4"/>
  <c r="R445" i="4"/>
  <c r="P445" i="4"/>
  <c r="BI443" i="4"/>
  <c r="BH443" i="4"/>
  <c r="BG443" i="4"/>
  <c r="BF443" i="4"/>
  <c r="T443" i="4"/>
  <c r="R443" i="4"/>
  <c r="P443" i="4"/>
  <c r="BI441" i="4"/>
  <c r="BH441" i="4"/>
  <c r="BG441" i="4"/>
  <c r="BF441" i="4"/>
  <c r="T441" i="4"/>
  <c r="R441" i="4"/>
  <c r="P441" i="4"/>
  <c r="BI431" i="4"/>
  <c r="BH431" i="4"/>
  <c r="BG431" i="4"/>
  <c r="BF431" i="4"/>
  <c r="T431" i="4"/>
  <c r="R431" i="4"/>
  <c r="P431" i="4"/>
  <c r="BI423" i="4"/>
  <c r="BH423" i="4"/>
  <c r="BG423" i="4"/>
  <c r="BF423" i="4"/>
  <c r="T423" i="4"/>
  <c r="R423" i="4"/>
  <c r="P423" i="4"/>
  <c r="BI420" i="4"/>
  <c r="BH420" i="4"/>
  <c r="BG420" i="4"/>
  <c r="BF420" i="4"/>
  <c r="T420" i="4"/>
  <c r="T419" i="4" s="1"/>
  <c r="R420" i="4"/>
  <c r="R419" i="4"/>
  <c r="P420" i="4"/>
  <c r="P419" i="4" s="1"/>
  <c r="BI418" i="4"/>
  <c r="BH418" i="4"/>
  <c r="BG418" i="4"/>
  <c r="BF418" i="4"/>
  <c r="T418" i="4"/>
  <c r="R418" i="4"/>
  <c r="P418" i="4"/>
  <c r="BI415" i="4"/>
  <c r="BH415" i="4"/>
  <c r="BG415" i="4"/>
  <c r="BF415" i="4"/>
  <c r="T415" i="4"/>
  <c r="R415" i="4"/>
  <c r="P415" i="4"/>
  <c r="BI414" i="4"/>
  <c r="BH414" i="4"/>
  <c r="BG414" i="4"/>
  <c r="BF414" i="4"/>
  <c r="T414" i="4"/>
  <c r="R414" i="4"/>
  <c r="P414" i="4"/>
  <c r="BI413" i="4"/>
  <c r="BH413" i="4"/>
  <c r="BG413" i="4"/>
  <c r="BF413" i="4"/>
  <c r="T413" i="4"/>
  <c r="R413" i="4"/>
  <c r="P413" i="4"/>
  <c r="BI407" i="4"/>
  <c r="BH407" i="4"/>
  <c r="BG407" i="4"/>
  <c r="BF407" i="4"/>
  <c r="T407" i="4"/>
  <c r="R407" i="4"/>
  <c r="P407" i="4"/>
  <c r="BI403" i="4"/>
  <c r="BH403" i="4"/>
  <c r="BG403" i="4"/>
  <c r="BF403" i="4"/>
  <c r="T403" i="4"/>
  <c r="R403" i="4"/>
  <c r="P403" i="4"/>
  <c r="BI368" i="4"/>
  <c r="BH368" i="4"/>
  <c r="BG368" i="4"/>
  <c r="BF368" i="4"/>
  <c r="T368" i="4"/>
  <c r="R368" i="4"/>
  <c r="P368" i="4"/>
  <c r="BI366" i="4"/>
  <c r="BH366" i="4"/>
  <c r="BG366" i="4"/>
  <c r="BF366" i="4"/>
  <c r="T366" i="4"/>
  <c r="R366" i="4"/>
  <c r="P366" i="4"/>
  <c r="BI364" i="4"/>
  <c r="BH364" i="4"/>
  <c r="BG364" i="4"/>
  <c r="BF364" i="4"/>
  <c r="T364" i="4"/>
  <c r="R364" i="4"/>
  <c r="P364" i="4"/>
  <c r="BI363" i="4"/>
  <c r="BH363" i="4"/>
  <c r="BG363" i="4"/>
  <c r="BF363" i="4"/>
  <c r="T363" i="4"/>
  <c r="R363" i="4"/>
  <c r="P363" i="4"/>
  <c r="BI358" i="4"/>
  <c r="BH358" i="4"/>
  <c r="BG358" i="4"/>
  <c r="BF358" i="4"/>
  <c r="T358" i="4"/>
  <c r="R358" i="4"/>
  <c r="P358" i="4"/>
  <c r="BI350" i="4"/>
  <c r="BH350" i="4"/>
  <c r="BG350" i="4"/>
  <c r="BF350" i="4"/>
  <c r="T350" i="4"/>
  <c r="R350" i="4"/>
  <c r="P350" i="4"/>
  <c r="BI341" i="4"/>
  <c r="BH341" i="4"/>
  <c r="BG341" i="4"/>
  <c r="BF341" i="4"/>
  <c r="T341" i="4"/>
  <c r="R341" i="4"/>
  <c r="P341" i="4"/>
  <c r="BI334" i="4"/>
  <c r="BH334" i="4"/>
  <c r="BG334" i="4"/>
  <c r="BF334" i="4"/>
  <c r="T334" i="4"/>
  <c r="R334" i="4"/>
  <c r="P334" i="4"/>
  <c r="BI329" i="4"/>
  <c r="BH329" i="4"/>
  <c r="BG329" i="4"/>
  <c r="BF329" i="4"/>
  <c r="T329" i="4"/>
  <c r="R329" i="4"/>
  <c r="P329" i="4"/>
  <c r="BI324" i="4"/>
  <c r="BH324" i="4"/>
  <c r="BG324" i="4"/>
  <c r="BF324" i="4"/>
  <c r="T324" i="4"/>
  <c r="R324" i="4"/>
  <c r="P324" i="4"/>
  <c r="BI318" i="4"/>
  <c r="BH318" i="4"/>
  <c r="BG318" i="4"/>
  <c r="BF318" i="4"/>
  <c r="T318" i="4"/>
  <c r="R318" i="4"/>
  <c r="P318" i="4"/>
  <c r="BI317" i="4"/>
  <c r="BH317" i="4"/>
  <c r="BG317" i="4"/>
  <c r="BF317" i="4"/>
  <c r="T317" i="4"/>
  <c r="R317" i="4"/>
  <c r="P317" i="4"/>
  <c r="BI315" i="4"/>
  <c r="BH315" i="4"/>
  <c r="BG315" i="4"/>
  <c r="BF315" i="4"/>
  <c r="T315" i="4"/>
  <c r="R315" i="4"/>
  <c r="P315" i="4"/>
  <c r="BI314" i="4"/>
  <c r="BH314" i="4"/>
  <c r="BG314" i="4"/>
  <c r="BF314" i="4"/>
  <c r="T314" i="4"/>
  <c r="R314" i="4"/>
  <c r="P314" i="4"/>
  <c r="BI312" i="4"/>
  <c r="BH312" i="4"/>
  <c r="BG312" i="4"/>
  <c r="BF312" i="4"/>
  <c r="T312" i="4"/>
  <c r="R312" i="4"/>
  <c r="P312" i="4"/>
  <c r="BI310" i="4"/>
  <c r="BH310" i="4"/>
  <c r="BG310" i="4"/>
  <c r="BF310" i="4"/>
  <c r="T310" i="4"/>
  <c r="R310" i="4"/>
  <c r="P310" i="4"/>
  <c r="BI308" i="4"/>
  <c r="BH308" i="4"/>
  <c r="BG308" i="4"/>
  <c r="BF308" i="4"/>
  <c r="T308" i="4"/>
  <c r="R308" i="4"/>
  <c r="P308" i="4"/>
  <c r="BI306" i="4"/>
  <c r="BH306" i="4"/>
  <c r="BG306" i="4"/>
  <c r="BF306" i="4"/>
  <c r="T306" i="4"/>
  <c r="R306" i="4"/>
  <c r="P306" i="4"/>
  <c r="BI304" i="4"/>
  <c r="BH304" i="4"/>
  <c r="BG304" i="4"/>
  <c r="BF304" i="4"/>
  <c r="T304" i="4"/>
  <c r="R304" i="4"/>
  <c r="P304" i="4"/>
  <c r="BI297" i="4"/>
  <c r="BH297" i="4"/>
  <c r="BG297" i="4"/>
  <c r="BF297" i="4"/>
  <c r="T297" i="4"/>
  <c r="R297" i="4"/>
  <c r="P297" i="4"/>
  <c r="BI282" i="4"/>
  <c r="BH282" i="4"/>
  <c r="BG282" i="4"/>
  <c r="BF282" i="4"/>
  <c r="T282" i="4"/>
  <c r="R282" i="4"/>
  <c r="P282" i="4"/>
  <c r="BI278" i="4"/>
  <c r="BH278" i="4"/>
  <c r="BG278" i="4"/>
  <c r="BF278" i="4"/>
  <c r="T278" i="4"/>
  <c r="R278" i="4"/>
  <c r="P278" i="4"/>
  <c r="BI269" i="4"/>
  <c r="BH269" i="4"/>
  <c r="BG269" i="4"/>
  <c r="BF269" i="4"/>
  <c r="T269" i="4"/>
  <c r="R269" i="4"/>
  <c r="P269" i="4"/>
  <c r="BI267" i="4"/>
  <c r="BH267" i="4"/>
  <c r="BG267" i="4"/>
  <c r="BF267" i="4"/>
  <c r="T267" i="4"/>
  <c r="R267" i="4"/>
  <c r="P267" i="4"/>
  <c r="BI265" i="4"/>
  <c r="BH265" i="4"/>
  <c r="BG265" i="4"/>
  <c r="BF265" i="4"/>
  <c r="T265" i="4"/>
  <c r="R265" i="4"/>
  <c r="P265" i="4"/>
  <c r="BI263" i="4"/>
  <c r="BH263" i="4"/>
  <c r="BG263" i="4"/>
  <c r="BF263" i="4"/>
  <c r="T263" i="4"/>
  <c r="R263" i="4"/>
  <c r="P263" i="4"/>
  <c r="BI261" i="4"/>
  <c r="BH261" i="4"/>
  <c r="BG261" i="4"/>
  <c r="BF261" i="4"/>
  <c r="T261" i="4"/>
  <c r="R261" i="4"/>
  <c r="P261" i="4"/>
  <c r="BI259" i="4"/>
  <c r="BH259" i="4"/>
  <c r="BG259" i="4"/>
  <c r="BF259" i="4"/>
  <c r="T259" i="4"/>
  <c r="R259" i="4"/>
  <c r="P259" i="4"/>
  <c r="BI257" i="4"/>
  <c r="BH257" i="4"/>
  <c r="BG257" i="4"/>
  <c r="BF257" i="4"/>
  <c r="T257" i="4"/>
  <c r="R257" i="4"/>
  <c r="P257" i="4"/>
  <c r="BI247" i="4"/>
  <c r="BH247" i="4"/>
  <c r="BG247" i="4"/>
  <c r="BF247" i="4"/>
  <c r="T247" i="4"/>
  <c r="R247" i="4"/>
  <c r="P247" i="4"/>
  <c r="BI245" i="4"/>
  <c r="BH245" i="4"/>
  <c r="BG245" i="4"/>
  <c r="BF245" i="4"/>
  <c r="T245" i="4"/>
  <c r="R245" i="4"/>
  <c r="P245" i="4"/>
  <c r="BI243" i="4"/>
  <c r="BH243" i="4"/>
  <c r="BG243" i="4"/>
  <c r="BF243" i="4"/>
  <c r="T243" i="4"/>
  <c r="R243" i="4"/>
  <c r="P243" i="4"/>
  <c r="BI241" i="4"/>
  <c r="BH241" i="4"/>
  <c r="BG241" i="4"/>
  <c r="BF241" i="4"/>
  <c r="T241" i="4"/>
  <c r="R241" i="4"/>
  <c r="P241" i="4"/>
  <c r="BI239" i="4"/>
  <c r="BH239" i="4"/>
  <c r="BG239" i="4"/>
  <c r="BF239" i="4"/>
  <c r="T239" i="4"/>
  <c r="R239" i="4"/>
  <c r="P239" i="4"/>
  <c r="BI206" i="4"/>
  <c r="BH206" i="4"/>
  <c r="BG206" i="4"/>
  <c r="BF206" i="4"/>
  <c r="T206" i="4"/>
  <c r="R206" i="4"/>
  <c r="P206" i="4"/>
  <c r="BI204" i="4"/>
  <c r="BH204" i="4"/>
  <c r="BG204" i="4"/>
  <c r="BF204" i="4"/>
  <c r="T204" i="4"/>
  <c r="R204" i="4"/>
  <c r="P204" i="4"/>
  <c r="BI189" i="4"/>
  <c r="BH189" i="4"/>
  <c r="BG189" i="4"/>
  <c r="BF189" i="4"/>
  <c r="T189" i="4"/>
  <c r="R189" i="4"/>
  <c r="P189" i="4"/>
  <c r="BI187" i="4"/>
  <c r="BH187" i="4"/>
  <c r="BG187" i="4"/>
  <c r="BF187" i="4"/>
  <c r="T187" i="4"/>
  <c r="R187" i="4"/>
  <c r="P187" i="4"/>
  <c r="BI174" i="4"/>
  <c r="BH174" i="4"/>
  <c r="BG174" i="4"/>
  <c r="BF174" i="4"/>
  <c r="T174" i="4"/>
  <c r="R174" i="4"/>
  <c r="P174" i="4"/>
  <c r="BI171" i="4"/>
  <c r="BH171" i="4"/>
  <c r="BG171" i="4"/>
  <c r="BF171" i="4"/>
  <c r="T171" i="4"/>
  <c r="R171" i="4"/>
  <c r="P171" i="4"/>
  <c r="BI169" i="4"/>
  <c r="BH169" i="4"/>
  <c r="BG169" i="4"/>
  <c r="BF169" i="4"/>
  <c r="T169" i="4"/>
  <c r="R169" i="4"/>
  <c r="P169" i="4"/>
  <c r="BI155" i="4"/>
  <c r="BH155" i="4"/>
  <c r="BG155" i="4"/>
  <c r="BF155" i="4"/>
  <c r="T155" i="4"/>
  <c r="R155" i="4"/>
  <c r="P155" i="4"/>
  <c r="BI153" i="4"/>
  <c r="BH153" i="4"/>
  <c r="BG153" i="4"/>
  <c r="BF153" i="4"/>
  <c r="T153" i="4"/>
  <c r="R153" i="4"/>
  <c r="P153" i="4"/>
  <c r="BI146" i="4"/>
  <c r="BH146" i="4"/>
  <c r="BG146" i="4"/>
  <c r="BF146" i="4"/>
  <c r="T146" i="4"/>
  <c r="T145" i="4"/>
  <c r="R146" i="4"/>
  <c r="R145" i="4" s="1"/>
  <c r="P146" i="4"/>
  <c r="P145" i="4"/>
  <c r="BI141" i="4"/>
  <c r="BH141" i="4"/>
  <c r="BG141" i="4"/>
  <c r="BF141" i="4"/>
  <c r="T141" i="4"/>
  <c r="R141" i="4"/>
  <c r="P141" i="4"/>
  <c r="BI137" i="4"/>
  <c r="BH137" i="4"/>
  <c r="BG137" i="4"/>
  <c r="BF137" i="4"/>
  <c r="T137" i="4"/>
  <c r="R137" i="4"/>
  <c r="P137" i="4"/>
  <c r="J131" i="4"/>
  <c r="J130" i="4"/>
  <c r="F130" i="4"/>
  <c r="F128" i="4"/>
  <c r="E126" i="4"/>
  <c r="J94" i="4"/>
  <c r="J93" i="4"/>
  <c r="F93" i="4"/>
  <c r="F91" i="4"/>
  <c r="E89" i="4"/>
  <c r="J20" i="4"/>
  <c r="E20" i="4"/>
  <c r="F131" i="4"/>
  <c r="J19" i="4"/>
  <c r="J14" i="4"/>
  <c r="J91" i="4" s="1"/>
  <c r="E7" i="4"/>
  <c r="E85" i="4"/>
  <c r="J39" i="3"/>
  <c r="J38" i="3"/>
  <c r="AY97" i="1"/>
  <c r="J37" i="3"/>
  <c r="AX97" i="1"/>
  <c r="BI125" i="3"/>
  <c r="BH125" i="3"/>
  <c r="BG125" i="3"/>
  <c r="F37" i="3" s="1"/>
  <c r="BB97" i="1" s="1"/>
  <c r="BE125" i="3"/>
  <c r="F35" i="3" s="1"/>
  <c r="AZ97" i="1" s="1"/>
  <c r="T125" i="3"/>
  <c r="T124" i="3"/>
  <c r="T123" i="3"/>
  <c r="T122" i="3"/>
  <c r="R125" i="3"/>
  <c r="R124" i="3"/>
  <c r="R123" i="3"/>
  <c r="R122" i="3"/>
  <c r="P125" i="3"/>
  <c r="P124" i="3"/>
  <c r="P123" i="3"/>
  <c r="P122" i="3"/>
  <c r="AU97" i="1" s="1"/>
  <c r="J119" i="3"/>
  <c r="J118" i="3"/>
  <c r="F118" i="3"/>
  <c r="F116" i="3"/>
  <c r="E114" i="3"/>
  <c r="J94" i="3"/>
  <c r="J93" i="3"/>
  <c r="F93" i="3"/>
  <c r="F91" i="3"/>
  <c r="E89" i="3"/>
  <c r="J20" i="3"/>
  <c r="E20" i="3"/>
  <c r="F94" i="3"/>
  <c r="J19" i="3"/>
  <c r="J14" i="3"/>
  <c r="J116" i="3" s="1"/>
  <c r="E7" i="3"/>
  <c r="E110" i="3"/>
  <c r="J39" i="2"/>
  <c r="J38" i="2"/>
  <c r="AY96" i="1"/>
  <c r="J37" i="2"/>
  <c r="AX96" i="1"/>
  <c r="BI461" i="2"/>
  <c r="BH461" i="2"/>
  <c r="BG461" i="2"/>
  <c r="BE461" i="2"/>
  <c r="T461" i="2"/>
  <c r="R461" i="2"/>
  <c r="P461" i="2"/>
  <c r="BI459" i="2"/>
  <c r="BH459" i="2"/>
  <c r="BG459" i="2"/>
  <c r="BE459" i="2"/>
  <c r="T459" i="2"/>
  <c r="R459" i="2"/>
  <c r="P459" i="2"/>
  <c r="BI458" i="2"/>
  <c r="BH458" i="2"/>
  <c r="BG458" i="2"/>
  <c r="BE458" i="2"/>
  <c r="T458" i="2"/>
  <c r="R458" i="2"/>
  <c r="P458" i="2"/>
  <c r="BI457" i="2"/>
  <c r="BH457" i="2"/>
  <c r="BG457" i="2"/>
  <c r="BE457" i="2"/>
  <c r="T457" i="2"/>
  <c r="R457" i="2"/>
  <c r="P457" i="2"/>
  <c r="BI456" i="2"/>
  <c r="BH456" i="2"/>
  <c r="BG456" i="2"/>
  <c r="BE456" i="2"/>
  <c r="T456" i="2"/>
  <c r="R456" i="2"/>
  <c r="P456" i="2"/>
  <c r="BI455" i="2"/>
  <c r="BH455" i="2"/>
  <c r="BG455" i="2"/>
  <c r="BE455" i="2"/>
  <c r="T455" i="2"/>
  <c r="R455" i="2"/>
  <c r="P455" i="2"/>
  <c r="BI451" i="2"/>
  <c r="BH451" i="2"/>
  <c r="BG451" i="2"/>
  <c r="BE451" i="2"/>
  <c r="T451" i="2"/>
  <c r="R451" i="2"/>
  <c r="P451" i="2"/>
  <c r="BI444" i="2"/>
  <c r="BH444" i="2"/>
  <c r="BG444" i="2"/>
  <c r="BE444" i="2"/>
  <c r="T444" i="2"/>
  <c r="R444" i="2"/>
  <c r="P444" i="2"/>
  <c r="BI442" i="2"/>
  <c r="BH442" i="2"/>
  <c r="BG442" i="2"/>
  <c r="BE442" i="2"/>
  <c r="T442" i="2"/>
  <c r="R442" i="2"/>
  <c r="P442" i="2"/>
  <c r="BI428" i="2"/>
  <c r="BH428" i="2"/>
  <c r="BG428" i="2"/>
  <c r="BE428" i="2"/>
  <c r="T428" i="2"/>
  <c r="R428" i="2"/>
  <c r="P428" i="2"/>
  <c r="BI418" i="2"/>
  <c r="BH418" i="2"/>
  <c r="BG418" i="2"/>
  <c r="BE418" i="2"/>
  <c r="T418" i="2"/>
  <c r="R418" i="2"/>
  <c r="P418" i="2"/>
  <c r="BI416" i="2"/>
  <c r="BH416" i="2"/>
  <c r="BG416" i="2"/>
  <c r="BE416" i="2"/>
  <c r="T416" i="2"/>
  <c r="R416" i="2"/>
  <c r="P416" i="2"/>
  <c r="BI413" i="2"/>
  <c r="BH413" i="2"/>
  <c r="BG413" i="2"/>
  <c r="BE413" i="2"/>
  <c r="T413" i="2"/>
  <c r="R413" i="2"/>
  <c r="P413" i="2"/>
  <c r="BI410" i="2"/>
  <c r="BH410" i="2"/>
  <c r="BG410" i="2"/>
  <c r="BE410" i="2"/>
  <c r="T410" i="2"/>
  <c r="T409" i="2" s="1"/>
  <c r="R410" i="2"/>
  <c r="R409" i="2"/>
  <c r="P410" i="2"/>
  <c r="P409" i="2" s="1"/>
  <c r="BI408" i="2"/>
  <c r="BH408" i="2"/>
  <c r="BG408" i="2"/>
  <c r="BE408" i="2"/>
  <c r="T408" i="2"/>
  <c r="R408" i="2"/>
  <c r="P408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399" i="2"/>
  <c r="BH399" i="2"/>
  <c r="BG399" i="2"/>
  <c r="BE399" i="2"/>
  <c r="T399" i="2"/>
  <c r="R399" i="2"/>
  <c r="P399" i="2"/>
  <c r="BI396" i="2"/>
  <c r="BH396" i="2"/>
  <c r="BG396" i="2"/>
  <c r="BE396" i="2"/>
  <c r="T396" i="2"/>
  <c r="R396" i="2"/>
  <c r="P396" i="2"/>
  <c r="BI392" i="2"/>
  <c r="BH392" i="2"/>
  <c r="BG392" i="2"/>
  <c r="BE392" i="2"/>
  <c r="T392" i="2"/>
  <c r="R392" i="2"/>
  <c r="P392" i="2"/>
  <c r="BI388" i="2"/>
  <c r="BH388" i="2"/>
  <c r="BG388" i="2"/>
  <c r="BE388" i="2"/>
  <c r="T388" i="2"/>
  <c r="R388" i="2"/>
  <c r="P388" i="2"/>
  <c r="BI386" i="2"/>
  <c r="BH386" i="2"/>
  <c r="BG386" i="2"/>
  <c r="BE386" i="2"/>
  <c r="T386" i="2"/>
  <c r="R386" i="2"/>
  <c r="P386" i="2"/>
  <c r="BI384" i="2"/>
  <c r="BH384" i="2"/>
  <c r="BG384" i="2"/>
  <c r="BE384" i="2"/>
  <c r="T384" i="2"/>
  <c r="R384" i="2"/>
  <c r="P384" i="2"/>
  <c r="BI381" i="2"/>
  <c r="BH381" i="2"/>
  <c r="BG381" i="2"/>
  <c r="BE381" i="2"/>
  <c r="T381" i="2"/>
  <c r="R381" i="2"/>
  <c r="P381" i="2"/>
  <c r="BI355" i="2"/>
  <c r="BH355" i="2"/>
  <c r="BG355" i="2"/>
  <c r="BE355" i="2"/>
  <c r="T355" i="2"/>
  <c r="R355" i="2"/>
  <c r="P355" i="2"/>
  <c r="BI353" i="2"/>
  <c r="BH353" i="2"/>
  <c r="BG353" i="2"/>
  <c r="BE353" i="2"/>
  <c r="T353" i="2"/>
  <c r="R353" i="2"/>
  <c r="P353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6" i="2"/>
  <c r="BH346" i="2"/>
  <c r="BG346" i="2"/>
  <c r="BE346" i="2"/>
  <c r="T346" i="2"/>
  <c r="R346" i="2"/>
  <c r="P346" i="2"/>
  <c r="BI333" i="2"/>
  <c r="BH333" i="2"/>
  <c r="BG333" i="2"/>
  <c r="BE333" i="2"/>
  <c r="T333" i="2"/>
  <c r="R333" i="2"/>
  <c r="P333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4" i="2"/>
  <c r="BH324" i="2"/>
  <c r="BG324" i="2"/>
  <c r="BE324" i="2"/>
  <c r="T324" i="2"/>
  <c r="R324" i="2"/>
  <c r="P324" i="2"/>
  <c r="BI322" i="2"/>
  <c r="BH322" i="2"/>
  <c r="BG322" i="2"/>
  <c r="BE322" i="2"/>
  <c r="T322" i="2"/>
  <c r="R322" i="2"/>
  <c r="P322" i="2"/>
  <c r="BI320" i="2"/>
  <c r="BH320" i="2"/>
  <c r="BG320" i="2"/>
  <c r="BE320" i="2"/>
  <c r="T320" i="2"/>
  <c r="R320" i="2"/>
  <c r="P320" i="2"/>
  <c r="BI318" i="2"/>
  <c r="BH318" i="2"/>
  <c r="BG318" i="2"/>
  <c r="BE318" i="2"/>
  <c r="T318" i="2"/>
  <c r="R318" i="2"/>
  <c r="P318" i="2"/>
  <c r="BI316" i="2"/>
  <c r="BH316" i="2"/>
  <c r="BG316" i="2"/>
  <c r="BE316" i="2"/>
  <c r="T316" i="2"/>
  <c r="R316" i="2"/>
  <c r="P316" i="2"/>
  <c r="BI310" i="2"/>
  <c r="BH310" i="2"/>
  <c r="BG310" i="2"/>
  <c r="BE310" i="2"/>
  <c r="T310" i="2"/>
  <c r="R310" i="2"/>
  <c r="P310" i="2"/>
  <c r="BI306" i="2"/>
  <c r="BH306" i="2"/>
  <c r="BG306" i="2"/>
  <c r="BE306" i="2"/>
  <c r="T306" i="2"/>
  <c r="R306" i="2"/>
  <c r="P306" i="2"/>
  <c r="BI292" i="2"/>
  <c r="BH292" i="2"/>
  <c r="BG292" i="2"/>
  <c r="BE292" i="2"/>
  <c r="T292" i="2"/>
  <c r="R292" i="2"/>
  <c r="P292" i="2"/>
  <c r="BI288" i="2"/>
  <c r="BH288" i="2"/>
  <c r="BG288" i="2"/>
  <c r="BE288" i="2"/>
  <c r="T288" i="2"/>
  <c r="R288" i="2"/>
  <c r="P288" i="2"/>
  <c r="BI278" i="2"/>
  <c r="BH278" i="2"/>
  <c r="BG278" i="2"/>
  <c r="BE278" i="2"/>
  <c r="T278" i="2"/>
  <c r="R278" i="2"/>
  <c r="P278" i="2"/>
  <c r="BI276" i="2"/>
  <c r="BH276" i="2"/>
  <c r="BG276" i="2"/>
  <c r="BE276" i="2"/>
  <c r="T276" i="2"/>
  <c r="R276" i="2"/>
  <c r="P276" i="2"/>
  <c r="BI274" i="2"/>
  <c r="BH274" i="2"/>
  <c r="BG274" i="2"/>
  <c r="BE274" i="2"/>
  <c r="T274" i="2"/>
  <c r="R274" i="2"/>
  <c r="P274" i="2"/>
  <c r="BI272" i="2"/>
  <c r="BH272" i="2"/>
  <c r="BG272" i="2"/>
  <c r="BE272" i="2"/>
  <c r="T272" i="2"/>
  <c r="R272" i="2"/>
  <c r="P272" i="2"/>
  <c r="BI270" i="2"/>
  <c r="BH270" i="2"/>
  <c r="BG270" i="2"/>
  <c r="BE270" i="2"/>
  <c r="T270" i="2"/>
  <c r="R270" i="2"/>
  <c r="P270" i="2"/>
  <c r="BI268" i="2"/>
  <c r="BH268" i="2"/>
  <c r="BG268" i="2"/>
  <c r="BE268" i="2"/>
  <c r="T268" i="2"/>
  <c r="R268" i="2"/>
  <c r="P268" i="2"/>
  <c r="BI266" i="2"/>
  <c r="BH266" i="2"/>
  <c r="BG266" i="2"/>
  <c r="BE266" i="2"/>
  <c r="T266" i="2"/>
  <c r="R266" i="2"/>
  <c r="P266" i="2"/>
  <c r="BI253" i="2"/>
  <c r="BH253" i="2"/>
  <c r="BG253" i="2"/>
  <c r="BE253" i="2"/>
  <c r="T253" i="2"/>
  <c r="R253" i="2"/>
  <c r="P253" i="2"/>
  <c r="BI251" i="2"/>
  <c r="BH251" i="2"/>
  <c r="BG251" i="2"/>
  <c r="BE251" i="2"/>
  <c r="T251" i="2"/>
  <c r="R251" i="2"/>
  <c r="P251" i="2"/>
  <c r="BI247" i="2"/>
  <c r="BH247" i="2"/>
  <c r="BG247" i="2"/>
  <c r="BE247" i="2"/>
  <c r="T247" i="2"/>
  <c r="R247" i="2"/>
  <c r="P247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20" i="2"/>
  <c r="BH220" i="2"/>
  <c r="BG220" i="2"/>
  <c r="BE220" i="2"/>
  <c r="T220" i="2"/>
  <c r="R220" i="2"/>
  <c r="P220" i="2"/>
  <c r="BI218" i="2"/>
  <c r="BH218" i="2"/>
  <c r="BG218" i="2"/>
  <c r="BE218" i="2"/>
  <c r="T218" i="2"/>
  <c r="R218" i="2"/>
  <c r="P218" i="2"/>
  <c r="BI201" i="2"/>
  <c r="BH201" i="2"/>
  <c r="BG201" i="2"/>
  <c r="BE201" i="2"/>
  <c r="T201" i="2"/>
  <c r="R201" i="2"/>
  <c r="P201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77" i="2"/>
  <c r="BH177" i="2"/>
  <c r="BG177" i="2"/>
  <c r="BE177" i="2"/>
  <c r="T177" i="2"/>
  <c r="R177" i="2"/>
  <c r="P177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49" i="2"/>
  <c r="BH149" i="2"/>
  <c r="BG149" i="2"/>
  <c r="BE149" i="2"/>
  <c r="T149" i="2"/>
  <c r="T148" i="2"/>
  <c r="R149" i="2"/>
  <c r="R148" i="2" s="1"/>
  <c r="P149" i="2"/>
  <c r="P148" i="2"/>
  <c r="BI144" i="2"/>
  <c r="BH144" i="2"/>
  <c r="BG144" i="2"/>
  <c r="BE144" i="2"/>
  <c r="T144" i="2"/>
  <c r="R144" i="2"/>
  <c r="P144" i="2"/>
  <c r="BI140" i="2"/>
  <c r="BH140" i="2"/>
  <c r="BG140" i="2"/>
  <c r="BE140" i="2"/>
  <c r="T140" i="2"/>
  <c r="R140" i="2"/>
  <c r="P140" i="2"/>
  <c r="BI136" i="2"/>
  <c r="BH136" i="2"/>
  <c r="BG136" i="2"/>
  <c r="BE136" i="2"/>
  <c r="T136" i="2"/>
  <c r="R136" i="2"/>
  <c r="P136" i="2"/>
  <c r="J130" i="2"/>
  <c r="J129" i="2"/>
  <c r="F129" i="2"/>
  <c r="F127" i="2"/>
  <c r="E125" i="2"/>
  <c r="J94" i="2"/>
  <c r="J93" i="2"/>
  <c r="F93" i="2"/>
  <c r="F91" i="2"/>
  <c r="E89" i="2"/>
  <c r="J20" i="2"/>
  <c r="E20" i="2"/>
  <c r="F130" i="2" s="1"/>
  <c r="J19" i="2"/>
  <c r="J14" i="2"/>
  <c r="J91" i="2" s="1"/>
  <c r="E7" i="2"/>
  <c r="E121" i="2"/>
  <c r="L90" i="1"/>
  <c r="AM90" i="1"/>
  <c r="AM89" i="1"/>
  <c r="L89" i="1"/>
  <c r="AM87" i="1"/>
  <c r="L87" i="1"/>
  <c r="L85" i="1"/>
  <c r="L84" i="1"/>
  <c r="BK456" i="2"/>
  <c r="BK428" i="2"/>
  <c r="BK403" i="2"/>
  <c r="J353" i="2"/>
  <c r="BK329" i="2"/>
  <c r="J318" i="2"/>
  <c r="BK274" i="2"/>
  <c r="BK266" i="2"/>
  <c r="BK243" i="2"/>
  <c r="BK199" i="2"/>
  <c r="J174" i="2"/>
  <c r="J160" i="2"/>
  <c r="BK136" i="2"/>
  <c r="BK442" i="2"/>
  <c r="J403" i="2"/>
  <c r="BK381" i="2"/>
  <c r="J333" i="2"/>
  <c r="BK318" i="2"/>
  <c r="J288" i="2"/>
  <c r="J266" i="2"/>
  <c r="BK218" i="2"/>
  <c r="J172" i="2"/>
  <c r="BK160" i="2"/>
  <c r="BK149" i="2"/>
  <c r="J413" i="2"/>
  <c r="J392" i="2"/>
  <c r="J381" i="2"/>
  <c r="BK350" i="2"/>
  <c r="J461" i="2"/>
  <c r="BK458" i="2"/>
  <c r="J416" i="2"/>
  <c r="BK388" i="2"/>
  <c r="J329" i="2"/>
  <c r="J322" i="2"/>
  <c r="BK278" i="2"/>
  <c r="BK270" i="2"/>
  <c r="BK220" i="2"/>
  <c r="BK174" i="2"/>
  <c r="J156" i="2"/>
  <c r="BK125" i="3"/>
  <c r="F38" i="3"/>
  <c r="BC97" i="1" s="1"/>
  <c r="J481" i="4"/>
  <c r="J461" i="4"/>
  <c r="BK453" i="4"/>
  <c r="BK441" i="4"/>
  <c r="BK363" i="4"/>
  <c r="J318" i="4"/>
  <c r="BK267" i="4"/>
  <c r="BK189" i="4"/>
  <c r="J137" i="4"/>
  <c r="J467" i="4"/>
  <c r="J441" i="4"/>
  <c r="J414" i="4"/>
  <c r="J358" i="4"/>
  <c r="J310" i="4"/>
  <c r="J267" i="4"/>
  <c r="BK257" i="4"/>
  <c r="BK174" i="4"/>
  <c r="BK491" i="4"/>
  <c r="BK487" i="4"/>
  <c r="J463" i="4"/>
  <c r="J447" i="4"/>
  <c r="J420" i="4"/>
  <c r="BK368" i="4"/>
  <c r="J350" i="4"/>
  <c r="J314" i="4"/>
  <c r="J308" i="4"/>
  <c r="BK269" i="4"/>
  <c r="J245" i="4"/>
  <c r="J189" i="4"/>
  <c r="BK489" i="4"/>
  <c r="J455" i="4"/>
  <c r="J423" i="4"/>
  <c r="J407" i="4"/>
  <c r="BK341" i="4"/>
  <c r="J278" i="4"/>
  <c r="J247" i="4"/>
  <c r="BK204" i="4"/>
  <c r="BK155" i="4"/>
  <c r="BK137" i="4"/>
  <c r="J125" i="5"/>
  <c r="J36" i="5"/>
  <c r="AW100" i="1"/>
  <c r="J458" i="2"/>
  <c r="J418" i="2"/>
  <c r="BK396" i="2"/>
  <c r="J351" i="2"/>
  <c r="J326" i="2"/>
  <c r="J316" i="2"/>
  <c r="J270" i="2"/>
  <c r="BK251" i="2"/>
  <c r="J220" i="2"/>
  <c r="J182" i="2"/>
  <c r="J168" i="2"/>
  <c r="J144" i="2"/>
  <c r="J457" i="2"/>
  <c r="BK418" i="2"/>
  <c r="BK386" i="2"/>
  <c r="J346" i="2"/>
  <c r="BK322" i="2"/>
  <c r="J306" i="2"/>
  <c r="BK276" i="2"/>
  <c r="J245" i="2"/>
  <c r="J199" i="2"/>
  <c r="BK164" i="2"/>
  <c r="J154" i="2"/>
  <c r="J456" i="2"/>
  <c r="J442" i="2"/>
  <c r="J405" i="2"/>
  <c r="J386" i="2"/>
  <c r="BK353" i="2"/>
  <c r="BK461" i="2"/>
  <c r="BK459" i="2"/>
  <c r="BK455" i="2"/>
  <c r="BK413" i="2"/>
  <c r="J396" i="2"/>
  <c r="BK346" i="2"/>
  <c r="BK324" i="2"/>
  <c r="BK288" i="2"/>
  <c r="J274" i="2"/>
  <c r="J253" i="2"/>
  <c r="BK184" i="2"/>
  <c r="BK172" i="2"/>
  <c r="J149" i="2"/>
  <c r="J125" i="3"/>
  <c r="BK463" i="4"/>
  <c r="J457" i="4"/>
  <c r="BK445" i="4"/>
  <c r="BK407" i="4"/>
  <c r="J334" i="4"/>
  <c r="BK306" i="4"/>
  <c r="J263" i="4"/>
  <c r="J187" i="4"/>
  <c r="BK488" i="4"/>
  <c r="J465" i="4"/>
  <c r="J451" i="4"/>
  <c r="BK413" i="4"/>
  <c r="J364" i="4"/>
  <c r="BK318" i="4"/>
  <c r="J306" i="4"/>
  <c r="J269" i="4"/>
  <c r="J259" i="4"/>
  <c r="J155" i="4"/>
  <c r="J491" i="4"/>
  <c r="J470" i="4"/>
  <c r="BK461" i="4"/>
  <c r="J445" i="4"/>
  <c r="BK414" i="4"/>
  <c r="BK358" i="4"/>
  <c r="J317" i="4"/>
  <c r="BK278" i="4"/>
  <c r="BK247" i="4"/>
  <c r="BK239" i="4"/>
  <c r="BK447" i="4"/>
  <c r="J415" i="4"/>
  <c r="J366" i="4"/>
  <c r="J315" i="4"/>
  <c r="BK304" i="4"/>
  <c r="J257" i="4"/>
  <c r="BK206" i="4"/>
  <c r="BK169" i="4"/>
  <c r="J141" i="4"/>
  <c r="J451" i="2"/>
  <c r="BK410" i="2"/>
  <c r="BK384" i="2"/>
  <c r="BK330" i="2"/>
  <c r="BK320" i="2"/>
  <c r="BK306" i="2"/>
  <c r="J268" i="2"/>
  <c r="J247" i="2"/>
  <c r="J201" i="2"/>
  <c r="BK177" i="2"/>
  <c r="BK154" i="2"/>
  <c r="AS95" i="1"/>
  <c r="BK327" i="2"/>
  <c r="BK310" i="2"/>
  <c r="J278" i="2"/>
  <c r="J251" i="2"/>
  <c r="BK201" i="2"/>
  <c r="J177" i="2"/>
  <c r="J162" i="2"/>
  <c r="BK457" i="2"/>
  <c r="BK416" i="2"/>
  <c r="J404" i="2"/>
  <c r="J388" i="2"/>
  <c r="BK351" i="2"/>
  <c r="AS98" i="1"/>
  <c r="J444" i="2"/>
  <c r="BK404" i="2"/>
  <c r="J384" i="2"/>
  <c r="BK326" i="2"/>
  <c r="BK292" i="2"/>
  <c r="J276" i="2"/>
  <c r="BK268" i="2"/>
  <c r="J218" i="2"/>
  <c r="BK182" i="2"/>
  <c r="BK162" i="2"/>
  <c r="J140" i="2"/>
  <c r="J489" i="4"/>
  <c r="BK465" i="4"/>
  <c r="BK459" i="4"/>
  <c r="J449" i="4"/>
  <c r="BK415" i="4"/>
  <c r="BK329" i="4"/>
  <c r="J297" i="4"/>
  <c r="J239" i="4"/>
  <c r="BK171" i="4"/>
  <c r="J487" i="4"/>
  <c r="BK457" i="4"/>
  <c r="J418" i="4"/>
  <c r="J363" i="4"/>
  <c r="J324" i="4"/>
  <c r="BK308" i="4"/>
  <c r="J282" i="4"/>
  <c r="BK263" i="4"/>
  <c r="BK245" i="4"/>
  <c r="BK141" i="4"/>
  <c r="BK490" i="4"/>
  <c r="J468" i="4"/>
  <c r="J459" i="4"/>
  <c r="BK423" i="4"/>
  <c r="BK364" i="4"/>
  <c r="J329" i="4"/>
  <c r="BK310" i="4"/>
  <c r="BK265" i="4"/>
  <c r="J243" i="4"/>
  <c r="J174" i="4"/>
  <c r="BK475" i="4"/>
  <c r="BK468" i="4"/>
  <c r="BK443" i="4"/>
  <c r="BK418" i="4"/>
  <c r="BK403" i="4"/>
  <c r="BK317" i="4"/>
  <c r="J312" i="4"/>
  <c r="J261" i="4"/>
  <c r="BK243" i="4"/>
  <c r="J171" i="4"/>
  <c r="J146" i="4"/>
  <c r="BK125" i="5"/>
  <c r="F37" i="5"/>
  <c r="BB100" i="1"/>
  <c r="BK444" i="2"/>
  <c r="BK405" i="2"/>
  <c r="BK392" i="2"/>
  <c r="BK333" i="2"/>
  <c r="J324" i="2"/>
  <c r="J310" i="2"/>
  <c r="BK253" i="2"/>
  <c r="BK245" i="2"/>
  <c r="J184" i="2"/>
  <c r="BK170" i="2"/>
  <c r="J164" i="2"/>
  <c r="BK140" i="2"/>
  <c r="BK451" i="2"/>
  <c r="J410" i="2"/>
  <c r="BK399" i="2"/>
  <c r="J350" i="2"/>
  <c r="J320" i="2"/>
  <c r="J292" i="2"/>
  <c r="BK272" i="2"/>
  <c r="J243" i="2"/>
  <c r="J197" i="2"/>
  <c r="J170" i="2"/>
  <c r="BK156" i="2"/>
  <c r="J136" i="2"/>
  <c r="J455" i="2"/>
  <c r="BK408" i="2"/>
  <c r="J399" i="2"/>
  <c r="J355" i="2"/>
  <c r="J330" i="2"/>
  <c r="J459" i="2"/>
  <c r="J428" i="2"/>
  <c r="J408" i="2"/>
  <c r="BK355" i="2"/>
  <c r="J327" i="2"/>
  <c r="BK316" i="2"/>
  <c r="J272" i="2"/>
  <c r="BK247" i="2"/>
  <c r="BK197" i="2"/>
  <c r="BK168" i="2"/>
  <c r="BK144" i="2"/>
  <c r="F39" i="3"/>
  <c r="BD97" i="1" s="1"/>
  <c r="J490" i="4"/>
  <c r="BK479" i="4"/>
  <c r="BK455" i="4"/>
  <c r="J443" i="4"/>
  <c r="J403" i="4"/>
  <c r="BK324" i="4"/>
  <c r="BK282" i="4"/>
  <c r="J204" i="4"/>
  <c r="J169" i="4"/>
  <c r="BK481" i="4"/>
  <c r="J479" i="4"/>
  <c r="J475" i="4"/>
  <c r="J453" i="4"/>
  <c r="J431" i="4"/>
  <c r="J368" i="4"/>
  <c r="J341" i="4"/>
  <c r="BK315" i="4"/>
  <c r="J304" i="4"/>
  <c r="J265" i="4"/>
  <c r="J206" i="4"/>
  <c r="J153" i="4"/>
  <c r="J488" i="4"/>
  <c r="BK467" i="4"/>
  <c r="BK451" i="4"/>
  <c r="BK431" i="4"/>
  <c r="BK366" i="4"/>
  <c r="BK334" i="4"/>
  <c r="BK312" i="4"/>
  <c r="BK297" i="4"/>
  <c r="BK261" i="4"/>
  <c r="J241" i="4"/>
  <c r="BK146" i="4"/>
  <c r="BK470" i="4"/>
  <c r="BK449" i="4"/>
  <c r="BK420" i="4"/>
  <c r="J413" i="4"/>
  <c r="BK350" i="4"/>
  <c r="BK314" i="4"/>
  <c r="BK259" i="4"/>
  <c r="BK241" i="4"/>
  <c r="BK187" i="4"/>
  <c r="BK153" i="4"/>
  <c r="F39" i="5"/>
  <c r="BD100" i="1" s="1"/>
  <c r="T135" i="2" l="1"/>
  <c r="P153" i="2"/>
  <c r="R159" i="2"/>
  <c r="BK309" i="2"/>
  <c r="J309" i="2" s="1"/>
  <c r="J104" i="2" s="1"/>
  <c r="BK402" i="2"/>
  <c r="J402" i="2"/>
  <c r="J105" i="2" s="1"/>
  <c r="P412" i="2"/>
  <c r="BK417" i="2"/>
  <c r="J417" i="2"/>
  <c r="J109" i="2" s="1"/>
  <c r="R443" i="2"/>
  <c r="T454" i="2"/>
  <c r="BK136" i="4"/>
  <c r="J136" i="4" s="1"/>
  <c r="J100" i="4" s="1"/>
  <c r="P152" i="4"/>
  <c r="R296" i="4"/>
  <c r="BK412" i="4"/>
  <c r="J412" i="4" s="1"/>
  <c r="J104" i="4" s="1"/>
  <c r="BK422" i="4"/>
  <c r="J422" i="4" s="1"/>
  <c r="J107" i="4" s="1"/>
  <c r="BK442" i="4"/>
  <c r="J442" i="4"/>
  <c r="J108" i="4" s="1"/>
  <c r="BK464" i="4"/>
  <c r="J464" i="4"/>
  <c r="J109" i="4"/>
  <c r="BK469" i="4"/>
  <c r="J469" i="4" s="1"/>
  <c r="J110" i="4" s="1"/>
  <c r="P478" i="4"/>
  <c r="P486" i="4"/>
  <c r="R135" i="2"/>
  <c r="BK153" i="2"/>
  <c r="J153" i="2"/>
  <c r="J102" i="2" s="1"/>
  <c r="BK159" i="2"/>
  <c r="J159" i="2"/>
  <c r="J103" i="2"/>
  <c r="T309" i="2"/>
  <c r="R402" i="2"/>
  <c r="T412" i="2"/>
  <c r="P417" i="2"/>
  <c r="BK443" i="2"/>
  <c r="J443" i="2"/>
  <c r="J110" i="2"/>
  <c r="R454" i="2"/>
  <c r="R136" i="4"/>
  <c r="R152" i="4"/>
  <c r="P296" i="4"/>
  <c r="R412" i="4"/>
  <c r="T422" i="4"/>
  <c r="R442" i="4"/>
  <c r="R464" i="4"/>
  <c r="R469" i="4"/>
  <c r="T478" i="4"/>
  <c r="BK486" i="4"/>
  <c r="J486" i="4"/>
  <c r="J112" i="4"/>
  <c r="P135" i="2"/>
  <c r="T153" i="2"/>
  <c r="T159" i="2"/>
  <c r="R309" i="2"/>
  <c r="P402" i="2"/>
  <c r="R412" i="2"/>
  <c r="R417" i="2"/>
  <c r="T443" i="2"/>
  <c r="P454" i="2"/>
  <c r="P136" i="4"/>
  <c r="BK152" i="4"/>
  <c r="J152" i="4"/>
  <c r="J102" i="4" s="1"/>
  <c r="T296" i="4"/>
  <c r="P412" i="4"/>
  <c r="P422" i="4"/>
  <c r="P442" i="4"/>
  <c r="P464" i="4"/>
  <c r="P469" i="4"/>
  <c r="BK478" i="4"/>
  <c r="J478" i="4" s="1"/>
  <c r="J111" i="4" s="1"/>
  <c r="R486" i="4"/>
  <c r="BK135" i="2"/>
  <c r="J135" i="2" s="1"/>
  <c r="J100" i="2" s="1"/>
  <c r="R153" i="2"/>
  <c r="P159" i="2"/>
  <c r="P309" i="2"/>
  <c r="T402" i="2"/>
  <c r="BK412" i="2"/>
  <c r="BK411" i="2"/>
  <c r="J411" i="2" s="1"/>
  <c r="J107" i="2" s="1"/>
  <c r="T417" i="2"/>
  <c r="P443" i="2"/>
  <c r="BK454" i="2"/>
  <c r="J454" i="2"/>
  <c r="J111" i="2"/>
  <c r="T136" i="4"/>
  <c r="T152" i="4"/>
  <c r="BK296" i="4"/>
  <c r="J296" i="4"/>
  <c r="J103" i="4"/>
  <c r="T412" i="4"/>
  <c r="R422" i="4"/>
  <c r="T442" i="4"/>
  <c r="T464" i="4"/>
  <c r="T469" i="4"/>
  <c r="R478" i="4"/>
  <c r="T486" i="4"/>
  <c r="BK124" i="3"/>
  <c r="J124" i="3" s="1"/>
  <c r="J100" i="3" s="1"/>
  <c r="BK124" i="5"/>
  <c r="J124" i="5"/>
  <c r="J100" i="5" s="1"/>
  <c r="BK148" i="2"/>
  <c r="J148" i="2"/>
  <c r="J101" i="2"/>
  <c r="BK409" i="2"/>
  <c r="J409" i="2"/>
  <c r="J106" i="2"/>
  <c r="BK145" i="4"/>
  <c r="J145" i="4" s="1"/>
  <c r="J101" i="4" s="1"/>
  <c r="BK419" i="4"/>
  <c r="J419" i="4"/>
  <c r="J105" i="4" s="1"/>
  <c r="BE125" i="5"/>
  <c r="E110" i="5"/>
  <c r="J116" i="5"/>
  <c r="F119" i="5"/>
  <c r="BE171" i="4"/>
  <c r="BE261" i="4"/>
  <c r="BE263" i="4"/>
  <c r="BE265" i="4"/>
  <c r="BE278" i="4"/>
  <c r="BE318" i="4"/>
  <c r="BE324" i="4"/>
  <c r="BE329" i="4"/>
  <c r="BE363" i="4"/>
  <c r="BE366" i="4"/>
  <c r="BE453" i="4"/>
  <c r="BE457" i="4"/>
  <c r="BE461" i="4"/>
  <c r="BE481" i="4"/>
  <c r="E122" i="4"/>
  <c r="BE141" i="4"/>
  <c r="BE155" i="4"/>
  <c r="BE257" i="4"/>
  <c r="BE304" i="4"/>
  <c r="BE314" i="4"/>
  <c r="BE317" i="4"/>
  <c r="BE407" i="4"/>
  <c r="BE415" i="4"/>
  <c r="BE431" i="4"/>
  <c r="BE441" i="4"/>
  <c r="BE451" i="4"/>
  <c r="BE455" i="4"/>
  <c r="BE470" i="4"/>
  <c r="BE475" i="4"/>
  <c r="BE479" i="4"/>
  <c r="BE489" i="4"/>
  <c r="BE490" i="4"/>
  <c r="BE491" i="4"/>
  <c r="F94" i="4"/>
  <c r="J128" i="4"/>
  <c r="BE153" i="4"/>
  <c r="BE169" i="4"/>
  <c r="BE187" i="4"/>
  <c r="BE189" i="4"/>
  <c r="BE204" i="4"/>
  <c r="BE206" i="4"/>
  <c r="BE243" i="4"/>
  <c r="BE269" i="4"/>
  <c r="BE282" i="4"/>
  <c r="BE312" i="4"/>
  <c r="BE358" i="4"/>
  <c r="BE403" i="4"/>
  <c r="BE414" i="4"/>
  <c r="BE418" i="4"/>
  <c r="BE443" i="4"/>
  <c r="BE445" i="4"/>
  <c r="BE459" i="4"/>
  <c r="BE463" i="4"/>
  <c r="BE465" i="4"/>
  <c r="BE468" i="4"/>
  <c r="BE137" i="4"/>
  <c r="BE146" i="4"/>
  <c r="BE174" i="4"/>
  <c r="BE239" i="4"/>
  <c r="BE241" i="4"/>
  <c r="BE245" i="4"/>
  <c r="BE247" i="4"/>
  <c r="BE259" i="4"/>
  <c r="BE267" i="4"/>
  <c r="BE297" i="4"/>
  <c r="BE306" i="4"/>
  <c r="BE308" i="4"/>
  <c r="BE310" i="4"/>
  <c r="BE315" i="4"/>
  <c r="BE334" i="4"/>
  <c r="BE341" i="4"/>
  <c r="BE350" i="4"/>
  <c r="BE364" i="4"/>
  <c r="BE368" i="4"/>
  <c r="BE413" i="4"/>
  <c r="BE420" i="4"/>
  <c r="BE423" i="4"/>
  <c r="BE447" i="4"/>
  <c r="BE449" i="4"/>
  <c r="BE467" i="4"/>
  <c r="BE487" i="4"/>
  <c r="BE488" i="4"/>
  <c r="J412" i="2"/>
  <c r="J108" i="2" s="1"/>
  <c r="J91" i="3"/>
  <c r="F119" i="3"/>
  <c r="BF125" i="3"/>
  <c r="J36" i="3" s="1"/>
  <c r="AW97" i="1" s="1"/>
  <c r="E85" i="3"/>
  <c r="E85" i="2"/>
  <c r="J127" i="2"/>
  <c r="BF162" i="2"/>
  <c r="BF172" i="2"/>
  <c r="BF174" i="2"/>
  <c r="BF199" i="2"/>
  <c r="BF220" i="2"/>
  <c r="BF251" i="2"/>
  <c r="BF253" i="2"/>
  <c r="BF292" i="2"/>
  <c r="BF306" i="2"/>
  <c r="BF316" i="2"/>
  <c r="BF329" i="2"/>
  <c r="BF333" i="2"/>
  <c r="BF351" i="2"/>
  <c r="BF381" i="2"/>
  <c r="BF392" i="2"/>
  <c r="BF413" i="2"/>
  <c r="BF416" i="2"/>
  <c r="BF442" i="2"/>
  <c r="BF458" i="2"/>
  <c r="BF459" i="2"/>
  <c r="BF461" i="2"/>
  <c r="BF330" i="2"/>
  <c r="BF353" i="2"/>
  <c r="BF386" i="2"/>
  <c r="BF388" i="2"/>
  <c r="BF396" i="2"/>
  <c r="BF403" i="2"/>
  <c r="BF404" i="2"/>
  <c r="BF418" i="2"/>
  <c r="BF428" i="2"/>
  <c r="BF451" i="2"/>
  <c r="BF455" i="2"/>
  <c r="F94" i="2"/>
  <c r="BF136" i="2"/>
  <c r="BF140" i="2"/>
  <c r="BF144" i="2"/>
  <c r="BF149" i="2"/>
  <c r="BF156" i="2"/>
  <c r="BF164" i="2"/>
  <c r="BF168" i="2"/>
  <c r="BF177" i="2"/>
  <c r="BF182" i="2"/>
  <c r="BF197" i="2"/>
  <c r="BF218" i="2"/>
  <c r="BF243" i="2"/>
  <c r="BF245" i="2"/>
  <c r="BF247" i="2"/>
  <c r="BF266" i="2"/>
  <c r="BF268" i="2"/>
  <c r="BF272" i="2"/>
  <c r="BF276" i="2"/>
  <c r="BF288" i="2"/>
  <c r="BF310" i="2"/>
  <c r="BF318" i="2"/>
  <c r="BF320" i="2"/>
  <c r="BF324" i="2"/>
  <c r="BF346" i="2"/>
  <c r="BF355" i="2"/>
  <c r="BF384" i="2"/>
  <c r="BF399" i="2"/>
  <c r="BF408" i="2"/>
  <c r="BF410" i="2"/>
  <c r="BF456" i="2"/>
  <c r="BF154" i="2"/>
  <c r="BF160" i="2"/>
  <c r="BF170" i="2"/>
  <c r="BF184" i="2"/>
  <c r="BF201" i="2"/>
  <c r="BF270" i="2"/>
  <c r="BF274" i="2"/>
  <c r="BF278" i="2"/>
  <c r="BF322" i="2"/>
  <c r="BF326" i="2"/>
  <c r="BF327" i="2"/>
  <c r="BF350" i="2"/>
  <c r="BF405" i="2"/>
  <c r="BF444" i="2"/>
  <c r="BF457" i="2"/>
  <c r="F35" i="2"/>
  <c r="AZ96" i="1"/>
  <c r="AZ95" i="1"/>
  <c r="AV95" i="1" s="1"/>
  <c r="J35" i="3"/>
  <c r="AV97" i="1"/>
  <c r="F37" i="4"/>
  <c r="BB99" i="1" s="1"/>
  <c r="BB98" i="1" s="1"/>
  <c r="AX98" i="1" s="1"/>
  <c r="F39" i="2"/>
  <c r="BD96" i="1" s="1"/>
  <c r="BD95" i="1" s="1"/>
  <c r="F39" i="4"/>
  <c r="BD99" i="1"/>
  <c r="BD98" i="1"/>
  <c r="J35" i="5"/>
  <c r="AV100" i="1" s="1"/>
  <c r="AT100" i="1" s="1"/>
  <c r="F38" i="2"/>
  <c r="BC96" i="1"/>
  <c r="BC95" i="1" s="1"/>
  <c r="AS94" i="1"/>
  <c r="J36" i="4"/>
  <c r="AW99" i="1"/>
  <c r="F36" i="4"/>
  <c r="BA99" i="1" s="1"/>
  <c r="F37" i="2"/>
  <c r="BB96" i="1"/>
  <c r="BB95" i="1" s="1"/>
  <c r="AX95" i="1" s="1"/>
  <c r="J35" i="2"/>
  <c r="AV96" i="1"/>
  <c r="F38" i="4"/>
  <c r="BC99" i="1" s="1"/>
  <c r="BC98" i="1" s="1"/>
  <c r="AY98" i="1" s="1"/>
  <c r="F36" i="5"/>
  <c r="BA100" i="1" s="1"/>
  <c r="R421" i="4" l="1"/>
  <c r="T135" i="4"/>
  <c r="T411" i="2"/>
  <c r="R134" i="2"/>
  <c r="R135" i="4"/>
  <c r="R134" i="4"/>
  <c r="T421" i="4"/>
  <c r="P411" i="2"/>
  <c r="P133" i="2" s="1"/>
  <c r="AU96" i="1" s="1"/>
  <c r="AU95" i="1" s="1"/>
  <c r="P421" i="4"/>
  <c r="P135" i="4"/>
  <c r="P134" i="4"/>
  <c r="AU99" i="1"/>
  <c r="AU98" i="1" s="1"/>
  <c r="R411" i="2"/>
  <c r="P134" i="2"/>
  <c r="T134" i="2"/>
  <c r="T133" i="2"/>
  <c r="BK134" i="2"/>
  <c r="J134" i="2"/>
  <c r="J99" i="2" s="1"/>
  <c r="BK123" i="5"/>
  <c r="J123" i="5"/>
  <c r="J99" i="5"/>
  <c r="BK135" i="4"/>
  <c r="J135" i="4"/>
  <c r="J99" i="4"/>
  <c r="BK421" i="4"/>
  <c r="J421" i="4" s="1"/>
  <c r="J106" i="4" s="1"/>
  <c r="BK123" i="3"/>
  <c r="J123" i="3"/>
  <c r="J99" i="3" s="1"/>
  <c r="F36" i="2"/>
  <c r="BA96" i="1"/>
  <c r="BA98" i="1"/>
  <c r="AW98" i="1"/>
  <c r="BB94" i="1"/>
  <c r="W31" i="1"/>
  <c r="J36" i="2"/>
  <c r="AW96" i="1"/>
  <c r="AT96" i="1"/>
  <c r="BD94" i="1"/>
  <c r="W33" i="1"/>
  <c r="BC94" i="1"/>
  <c r="AY94" i="1"/>
  <c r="F35" i="5"/>
  <c r="AZ100" i="1"/>
  <c r="F36" i="3"/>
  <c r="BA97" i="1"/>
  <c r="AY95" i="1"/>
  <c r="F35" i="4"/>
  <c r="AZ99" i="1" s="1"/>
  <c r="AT97" i="1"/>
  <c r="J35" i="4"/>
  <c r="AV99" i="1"/>
  <c r="AT99" i="1"/>
  <c r="R133" i="2" l="1"/>
  <c r="T134" i="4"/>
  <c r="BK122" i="3"/>
  <c r="J122" i="3"/>
  <c r="J98" i="3" s="1"/>
  <c r="BK133" i="2"/>
  <c r="J133" i="2"/>
  <c r="J98" i="2"/>
  <c r="BK122" i="5"/>
  <c r="J122" i="5"/>
  <c r="J98" i="5"/>
  <c r="BK134" i="4"/>
  <c r="J134" i="4" s="1"/>
  <c r="J32" i="4" s="1"/>
  <c r="AG99" i="1" s="1"/>
  <c r="AU94" i="1"/>
  <c r="AZ98" i="1"/>
  <c r="AV98" i="1"/>
  <c r="AT98" i="1"/>
  <c r="BA95" i="1"/>
  <c r="AW95" i="1" s="1"/>
  <c r="AT95" i="1" s="1"/>
  <c r="W32" i="1"/>
  <c r="AX94" i="1"/>
  <c r="J41" i="4" l="1"/>
  <c r="J98" i="4"/>
  <c r="AN99" i="1"/>
  <c r="J32" i="3"/>
  <c r="AG97" i="1" s="1"/>
  <c r="AZ94" i="1"/>
  <c r="W29" i="1"/>
  <c r="J32" i="5"/>
  <c r="AG100" i="1" s="1"/>
  <c r="AG98" i="1" s="1"/>
  <c r="J32" i="2"/>
  <c r="AG96" i="1"/>
  <c r="AN96" i="1" s="1"/>
  <c r="BA94" i="1"/>
  <c r="AW94" i="1"/>
  <c r="AK30" i="1"/>
  <c r="J41" i="3" l="1"/>
  <c r="J41" i="5"/>
  <c r="J41" i="2"/>
  <c r="AN100" i="1"/>
  <c r="AN97" i="1"/>
  <c r="AN98" i="1"/>
  <c r="AG95" i="1"/>
  <c r="AG94" i="1"/>
  <c r="AK26" i="1" s="1"/>
  <c r="W30" i="1"/>
  <c r="AV94" i="1"/>
  <c r="AK29" i="1"/>
  <c r="AK35" i="1" l="1"/>
  <c r="AN95" i="1"/>
  <c r="AT94" i="1"/>
  <c r="AN94" i="1" l="1"/>
</calcChain>
</file>

<file path=xl/sharedStrings.xml><?xml version="1.0" encoding="utf-8"?>
<sst xmlns="http://schemas.openxmlformats.org/spreadsheetml/2006/main" count="8584" uniqueCount="915">
  <si>
    <t>Export Komplet</t>
  </si>
  <si>
    <t/>
  </si>
  <si>
    <t>2.0</t>
  </si>
  <si>
    <t>ZAMOK</t>
  </si>
  <si>
    <t>False</t>
  </si>
  <si>
    <t>{c3a0e1af-f2c3-4f86-8401-cdf0557c22e9}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</si>
  <si>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</si>
  <si>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</si>
  <si>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</si>
  <si>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</si>
  <si>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</si>
  <si>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</si>
  <si>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</si>
  <si>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</si>
  <si>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2241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</si>
  <si>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</si>
  <si>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</si>
  <si>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Zateplení objektu pro bydlení ul. K Jídelně 635, Rtyně v Podkrkonoší</t>
  </si>
  <si>
    <t>KSO:</t>
  </si>
  <si>
    <t>CC-CZ:</t>
  </si>
  <si>
    <t>Místo:</t>
  </si>
  <si>
    <t>Rtyně v Podkrkonoší</t>
  </si>
  <si>
    <t>Datum:</t>
  </si>
  <si>
    <t>17. 8. 2023</t>
  </si>
  <si>
    <t>Zadavatel:</t>
  </si>
  <si>
    <t>IČ:</t>
  </si>
  <si>
    <t>Město Rtyně v Podkrkonoší</t>
  </si>
  <si>
    <t>DIČ:</t>
  </si>
  <si>
    <t>Uchazeč:</t>
  </si>
  <si>
    <t>Vyplň údaj</t>
  </si>
  <si>
    <t>Projektant:</t>
  </si>
  <si>
    <t>Ing. Lucie Pražáková</t>
  </si>
  <si>
    <t>True</t>
  </si>
  <si>
    <t>Zpracovatel:</t>
  </si>
  <si>
    <t>Ing. Lenka Kasperová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</si>
  <si>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</si>
  <si>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</si>
  <si>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</si>
  <si>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</si>
  <si>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</si>
  <si>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</si>
  <si>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</si>
  <si>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</si>
  <si>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</si>
  <si>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</si>
  <si>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</si>
  <si>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</si>
  <si>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</si>
  <si>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</si>
  <si>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</si>
  <si>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</si>
  <si>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</si>
  <si>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</si>
  <si>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</si>
  <si>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</si>
  <si>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</si>
  <si>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</si>
  <si>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</si>
  <si>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</si>
  <si>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</si>
  <si>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</si>
  <si>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</si>
  <si>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</si>
  <si>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</si>
  <si>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</si>
  <si>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</si>
  <si>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</si>
  <si>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</si>
  <si>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</si>
  <si>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</si>
  <si>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</si>
  <si>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</si>
  <si>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</si>
  <si>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</si>
  <si>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</si>
  <si>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</si>
  <si>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</si>
  <si>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</si>
  <si>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</si>
  <si>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</si>
  <si>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001</t>
  </si>
  <si>
    <t>Bytová část</t>
  </si>
  <si>
    <t>STA</t>
  </si>
  <si>
    <t>1</t>
  </si>
  <si>
    <t>{5b207c01-9a40-4e11-9320-1af729bfab95}</t>
  </si>
  <si>
    <t>/</t>
  </si>
  <si>
    <t>001-01</t>
  </si>
  <si>
    <t>Soupis prací - bytová část</t>
  </si>
  <si>
    <t>Soupis</t>
  </si>
  <si>
    <t>2</t>
  </si>
  <si>
    <t>{c81e0bfc-6eac-483d-87cd-1a109c865adb}</t>
  </si>
  <si>
    <t>001-02</t>
  </si>
  <si>
    <t>Vedlejší rozpočtové náklady</t>
  </si>
  <si>
    <t>{682e5ba9-2cb5-4acc-8490-3e0fac49beaa}</t>
  </si>
  <si>
    <t>002</t>
  </si>
  <si>
    <t>Kulturní sál</t>
  </si>
  <si>
    <t>{83a8e3cf-2858-42fb-bfa1-10740a31398e}</t>
  </si>
  <si>
    <t>002-01</t>
  </si>
  <si>
    <t>Soupis prací - kulturní sál</t>
  </si>
  <si>
    <t>{784015c6-e9c8-47d7-b076-1706739741ac}</t>
  </si>
  <si>
    <t>002-02</t>
  </si>
  <si>
    <t>{0865e9b6-0541-4180-97e2-78e3ebf367fb}</t>
  </si>
  <si>
    <t>podhled</t>
  </si>
  <si>
    <t>6,5</t>
  </si>
  <si>
    <t>fasáda</t>
  </si>
  <si>
    <t>736,81</t>
  </si>
  <si>
    <t>KRYCÍ LIST SOUPISU PRACÍ</t>
  </si>
  <si>
    <t>sokl1</t>
  </si>
  <si>
    <t>51</t>
  </si>
  <si>
    <t>sokl2</t>
  </si>
  <si>
    <t>77,12</t>
  </si>
  <si>
    <t>závětří</t>
  </si>
  <si>
    <t>12,48</t>
  </si>
  <si>
    <t>ostění1</t>
  </si>
  <si>
    <t>75,715</t>
  </si>
  <si>
    <t>Objekt:</t>
  </si>
  <si>
    <t>ostění2</t>
  </si>
  <si>
    <t>9,375</t>
  </si>
  <si>
    <t>001 - Bytová část</t>
  </si>
  <si>
    <t>lešení</t>
  </si>
  <si>
    <t>1167</t>
  </si>
  <si>
    <t>Soupis:</t>
  </si>
  <si>
    <t>dlažba</t>
  </si>
  <si>
    <t>18,2</t>
  </si>
  <si>
    <t>001-01 - Soupis prací - bytová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</si>
  <si>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</si>
  <si>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</si>
  <si>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</si>
  <si>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</si>
  <si>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</si>
  <si>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</si>
  <si>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</si>
  <si>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</si>
  <si>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</si>
  <si>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</si>
  <si>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</si>
  <si>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</si>
  <si>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</si>
  <si>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</si>
  <si>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761 - Konstrukce prosvětlovací</t>
  </si>
  <si>
    <t xml:space="preserve">    764 - Konstrukce klempířské</t>
  </si>
  <si>
    <t xml:space="preserve">    783 - Dokončovací práce - nátěry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</si>
  <si>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</si>
  <si>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</si>
  <si>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</si>
  <si>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</si>
  <si>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</si>
  <si>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</si>
  <si>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</si>
  <si>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</si>
  <si>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</si>
  <si>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</si>
  <si>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</si>
  <si>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</si>
  <si>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</si>
  <si>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</si>
  <si>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</si>
  <si>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</si>
  <si>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</si>
  <si>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</si>
  <si>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</si>
  <si>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</si>
  <si>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</si>
  <si>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</si>
  <si>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2023 02</t>
  </si>
  <si>
    <t>4</t>
  </si>
  <si>
    <t>-1765935015</t>
  </si>
  <si>
    <t>VV</t>
  </si>
  <si>
    <t>"pro zpětné použití"</t>
  </si>
  <si>
    <t>36,4*0,5</t>
  </si>
  <si>
    <t>Součet</t>
  </si>
  <si>
    <t>122211101</t>
  </si>
  <si>
    <t>Odkopávky a prokopávky v hornině třídy těžitelnosti I, skupiny 3 ručně</t>
  </si>
  <si>
    <t>m3</t>
  </si>
  <si>
    <t>419276723</t>
  </si>
  <si>
    <t>"kolem objektu pro zatažení izolace soklu pod terén"</t>
  </si>
  <si>
    <t>(36,4+10,1*2-15)*0,6*0,05</t>
  </si>
  <si>
    <t>3</t>
  </si>
  <si>
    <t>181311103R</t>
  </si>
  <si>
    <t>Rozprostření zeminy a urovnání terénu ručně</t>
  </si>
  <si>
    <t>-786058224</t>
  </si>
  <si>
    <t>(36,4+10,1*2-15)*0,6</t>
  </si>
  <si>
    <t>Svislé a kompletní konstrukce</t>
  </si>
  <si>
    <t>310238211</t>
  </si>
  <si>
    <t>Zazdívka otvorů pl přes 0,25 do 1 m2 ve zdivu nadzákladovém cihlami pálenými na MVC</t>
  </si>
  <si>
    <t>139738351</t>
  </si>
  <si>
    <t>"SV byty"  0,6*0,9*0,3</t>
  </si>
  <si>
    <t>0,6*0,6*0,3</t>
  </si>
  <si>
    <t>5</t>
  </si>
  <si>
    <t>Komunikace pozemní</t>
  </si>
  <si>
    <t>566901232R</t>
  </si>
  <si>
    <t>Vyspravení podkladu  štěrkodrtí tl. 150 mm</t>
  </si>
  <si>
    <t>337281285</t>
  </si>
  <si>
    <t>6</t>
  </si>
  <si>
    <t>596211110</t>
  </si>
  <si>
    <t>Kladení zámkové dlažby komunikací pro pěší ručně tl 60 mm skupiny A pl do 50 m2</t>
  </si>
  <si>
    <t>1183928119</t>
  </si>
  <si>
    <t>"použití rozebrané dlažby"</t>
  </si>
  <si>
    <t>Úpravy povrchů, podlahy a osazování výplní</t>
  </si>
  <si>
    <t>7</t>
  </si>
  <si>
    <t>612325301</t>
  </si>
  <si>
    <t>Vápenocementová hladká omítka ostění nebo nadpraží</t>
  </si>
  <si>
    <t>1434828408</t>
  </si>
  <si>
    <t>ostění1+ostění2</t>
  </si>
  <si>
    <t>8</t>
  </si>
  <si>
    <t>621151011</t>
  </si>
  <si>
    <t>Penetrační silikátový nátěr vnějších pastovitých tenkovrstvých omítek podhledů</t>
  </si>
  <si>
    <t>204915999</t>
  </si>
  <si>
    <t>9</t>
  </si>
  <si>
    <t>621221031</t>
  </si>
  <si>
    <t>Montáž kontaktního zateplení vnějších podhledů lepením a mechanickým kotvením TI z minerální vlny s podélnou orientací do betonu a zdiva tl přes 120 do 160 mm</t>
  </si>
  <si>
    <t>-183628661</t>
  </si>
  <si>
    <t>"podhled závětří"</t>
  </si>
  <si>
    <t>10</t>
  </si>
  <si>
    <t>M</t>
  </si>
  <si>
    <t>63152266</t>
  </si>
  <si>
    <t>deska tepelně izolační minerální kontaktních fasád podélné vlákno λ=0,034 tl 160mm</t>
  </si>
  <si>
    <t>-1713521593</t>
  </si>
  <si>
    <t>podhled*1,05</t>
  </si>
  <si>
    <t>11</t>
  </si>
  <si>
    <t>621531012</t>
  </si>
  <si>
    <t>Tenkovrstvá silikonová zrnitá omítka zrnitost 1,5 mm vnějších podhledů</t>
  </si>
  <si>
    <t>-1859979932</t>
  </si>
  <si>
    <t>12</t>
  </si>
  <si>
    <t>622151021</t>
  </si>
  <si>
    <t>Penetrační akrylátový nátěr vnějších mozaikových tenkovrstvých omítek stěn</t>
  </si>
  <si>
    <t>-72726149</t>
  </si>
  <si>
    <t>sokl1+sokl2+ostění2</t>
  </si>
  <si>
    <t>13</t>
  </si>
  <si>
    <t>622151031</t>
  </si>
  <si>
    <t>Penetrační silikonový nátěr vnějších pastovitých tenkovrstvých omítek stěn</t>
  </si>
  <si>
    <t>2076005214</t>
  </si>
  <si>
    <t>fasáda+závětří+ostění1</t>
  </si>
  <si>
    <t>14</t>
  </si>
  <si>
    <t>622211001</t>
  </si>
  <si>
    <t>Montáž kontaktního zateplení vnějších stěn lepením a mechanickým kotvením polystyrénových desek do betonu a zdiva tl do 40 mm</t>
  </si>
  <si>
    <t>1730487644</t>
  </si>
  <si>
    <t>"JZ"</t>
  </si>
  <si>
    <t>(36,4-2*1,8-2,3)*(1,4+2,2)*0,5</t>
  </si>
  <si>
    <t>-5*1,3*0,6</t>
  </si>
  <si>
    <t>28376414</t>
  </si>
  <si>
    <t>deska XPS hrana polodrážková a hladký povrch 300kPA λ=0,035 tl 20mm</t>
  </si>
  <si>
    <t>-2079228932</t>
  </si>
  <si>
    <t>sokl1*1,05</t>
  </si>
  <si>
    <t>16</t>
  </si>
  <si>
    <t>622211011</t>
  </si>
  <si>
    <t>Montáž kontaktního zateplení vnějších stěn lepením a mechanickým kotvením polystyrénových desek do betonu a zdiva tl přes 40 do 80 mm</t>
  </si>
  <si>
    <t>342975826</t>
  </si>
  <si>
    <t>"JV - bytová část"</t>
  </si>
  <si>
    <t>10,1*1,1</t>
  </si>
  <si>
    <t>"SZ - bytová část"</t>
  </si>
  <si>
    <t>10,1*2</t>
  </si>
  <si>
    <t>"SV bytová část"</t>
  </si>
  <si>
    <t>(36,4-2*1-15)*2</t>
  </si>
  <si>
    <t>7,01</t>
  </si>
  <si>
    <t>Mezisoučet</t>
  </si>
  <si>
    <t>"závětří"</t>
  </si>
  <si>
    <t>2*2,4*2,6</t>
  </si>
  <si>
    <t>17</t>
  </si>
  <si>
    <t>28376418</t>
  </si>
  <si>
    <t>deska XPS hrana polodrážková a hladký povrch 300kPA λ=0,035 tl 60mm</t>
  </si>
  <si>
    <t>-561255259</t>
  </si>
  <si>
    <t>sokl2*1,05</t>
  </si>
  <si>
    <t>18</t>
  </si>
  <si>
    <t>28376073</t>
  </si>
  <si>
    <t>deska EPS grafitová fasádní λ=0,030-0,031 tl 50mm</t>
  </si>
  <si>
    <t>768238175</t>
  </si>
  <si>
    <t>závětří*1,05</t>
  </si>
  <si>
    <t>19</t>
  </si>
  <si>
    <t>622211031</t>
  </si>
  <si>
    <t>Montáž kontaktního zateplení vnějších stěn lepením a mechanickým kotvením polystyrénových desek do betonu a zdiva tl přes 120 do 160 mm</t>
  </si>
  <si>
    <t>-210081740</t>
  </si>
  <si>
    <t>36,4*9,1</t>
  </si>
  <si>
    <t>-20*2,04*1,45</t>
  </si>
  <si>
    <t>-4*(2,04*1,5+0,7*0,6)</t>
  </si>
  <si>
    <t>-(2*1,8*2,4+2,3*2,5)</t>
  </si>
  <si>
    <t>10,1*9,1</t>
  </si>
  <si>
    <t>-2*1,4*1,1</t>
  </si>
  <si>
    <t>"SZ bytová část"</t>
  </si>
  <si>
    <t>-2*1,3*1,2</t>
  </si>
  <si>
    <t>36,4*9,1-15*3</t>
  </si>
  <si>
    <t>-(16*1,3*1,15+20*0,6*1,15)</t>
  </si>
  <si>
    <t>66,9</t>
  </si>
  <si>
    <t>20</t>
  </si>
  <si>
    <t>28376079</t>
  </si>
  <si>
    <t>deska EPS grafitová fasádní λ=0,030-0,031 tl 160mm</t>
  </si>
  <si>
    <t>-1257628864</t>
  </si>
  <si>
    <t>fasáda*1,05</t>
  </si>
  <si>
    <t>622212051</t>
  </si>
  <si>
    <t>Montáž kontaktního zateplení vnějšího ostění, nadpraží nebo parapetu hl. špalety do 400 mm lepením desek z polystyrenu tl do 40 mm</t>
  </si>
  <si>
    <t>m</t>
  </si>
  <si>
    <t>308730187</t>
  </si>
  <si>
    <t>20*(2,04+1,45)*2</t>
  </si>
  <si>
    <t>4*(2,04+2*2,1+1,3)</t>
  </si>
  <si>
    <t>2*(1,8+2*2,4)</t>
  </si>
  <si>
    <t>2,3+2*2,5</t>
  </si>
  <si>
    <t>"JV bytová část"</t>
  </si>
  <si>
    <t>2*(1,4+1,1)*2</t>
  </si>
  <si>
    <t>2*(1,3+1,2)*2</t>
  </si>
  <si>
    <t>"SV - bytová část"</t>
  </si>
  <si>
    <t>16*(1,3+1,15)*2</t>
  </si>
  <si>
    <t>20*(0,6+1,15)*2</t>
  </si>
  <si>
    <t>35,9</t>
  </si>
  <si>
    <t>"soklová část"</t>
  </si>
  <si>
    <t>5*(1,3+0,6)*2</t>
  </si>
  <si>
    <t>2*(1,2+0,6)*2</t>
  </si>
  <si>
    <t>2,6</t>
  </si>
  <si>
    <t>22</t>
  </si>
  <si>
    <t>28376071</t>
  </si>
  <si>
    <t>deska EPS grafitová fasádní λ=0,030-0,031 tl 30mm</t>
  </si>
  <si>
    <t>1164029140</t>
  </si>
  <si>
    <t>394,56*0,25*1,1</t>
  </si>
  <si>
    <t>23</t>
  </si>
  <si>
    <t>28376415</t>
  </si>
  <si>
    <t>deska XPS hrana polodrážková a hladký povrch 300kPA λ=0,035 tl 30mm</t>
  </si>
  <si>
    <t>285167659</t>
  </si>
  <si>
    <t>28,8*0,25*1,1</t>
  </si>
  <si>
    <t>24</t>
  </si>
  <si>
    <t>622252001</t>
  </si>
  <si>
    <t>Montáž profilů kontaktního zateplení připevněných mechanicky</t>
  </si>
  <si>
    <t>1712723566</t>
  </si>
  <si>
    <t>(36,4+10,1)*2-15</t>
  </si>
  <si>
    <t>-(2*1,8+2,3+2*1)</t>
  </si>
  <si>
    <t>25</t>
  </si>
  <si>
    <t>59051653</t>
  </si>
  <si>
    <t>profil zakládací Al tl 0,7mm pro ETICS pro izolant tl 160mm</t>
  </si>
  <si>
    <t>-395462346</t>
  </si>
  <si>
    <t>70,1*1,05</t>
  </si>
  <si>
    <t>26</t>
  </si>
  <si>
    <t>622252002</t>
  </si>
  <si>
    <t>Montáž profilů kontaktního zateplení lepených</t>
  </si>
  <si>
    <t>1814105354</t>
  </si>
  <si>
    <t>P</t>
  </si>
  <si>
    <t>Poznámka k položce:_x000D_
profil na rohu ostění a nadpraží je započítán v položce zateplení ostění</t>
  </si>
  <si>
    <t>"mezi oknem a ostěním"</t>
  </si>
  <si>
    <t>423,4</t>
  </si>
  <si>
    <t>"rohové"</t>
  </si>
  <si>
    <t>4*11</t>
  </si>
  <si>
    <t>"pilastry"</t>
  </si>
  <si>
    <t>4*2*0,8</t>
  </si>
  <si>
    <t>(12,5+0,6)*2</t>
  </si>
  <si>
    <t>27</t>
  </si>
  <si>
    <t>63127464</t>
  </si>
  <si>
    <t>profil rohový Al 15x15mm s výztužnou tkaninou š 100mm pro ETICS</t>
  </si>
  <si>
    <t>-221948847</t>
  </si>
  <si>
    <t>91,6*1,05</t>
  </si>
  <si>
    <t>28</t>
  </si>
  <si>
    <t>28342205</t>
  </si>
  <si>
    <t>profil začišťovací PVC 6mm s výztužnou tkaninou pro ostění ETICS</t>
  </si>
  <si>
    <t>4849054</t>
  </si>
  <si>
    <t>423,4*1,05</t>
  </si>
  <si>
    <t>29</t>
  </si>
  <si>
    <t>622325102</t>
  </si>
  <si>
    <t>Oprava vnější vápenocementové hladké omítky složitosti 1 stěn v rozsahu přes 10 do 30 %</t>
  </si>
  <si>
    <t>-1879583648</t>
  </si>
  <si>
    <t>sokl1+sokl2</t>
  </si>
  <si>
    <t>30</t>
  </si>
  <si>
    <t>622325103</t>
  </si>
  <si>
    <t>Oprava vnější vápenocementové hladké omítky složitosti 1 stěn v rozsahu přes 30 do 50 %</t>
  </si>
  <si>
    <t>-825581293</t>
  </si>
  <si>
    <t>fasáda+závětří</t>
  </si>
  <si>
    <t>31</t>
  </si>
  <si>
    <t>622511112</t>
  </si>
  <si>
    <t>Tenkovrstvá akrylátová mozaiková střednězrnná omítka vnějších stěn</t>
  </si>
  <si>
    <t>-1701879775</t>
  </si>
  <si>
    <t>32</t>
  </si>
  <si>
    <t>622531012</t>
  </si>
  <si>
    <t>Tenkovrstvá silikonová zrnitá omítka zrnitost 1,5 mm vnějších stěn</t>
  </si>
  <si>
    <t>1584548248</t>
  </si>
  <si>
    <t>33</t>
  </si>
  <si>
    <t>629991011</t>
  </si>
  <si>
    <t>Zakrytí výplní otvorů a svislých ploch fólií přilepenou lepící páskou</t>
  </si>
  <si>
    <t>121919600</t>
  </si>
  <si>
    <t>20*2,1*1,5+4*2,1*1,5+4*0,7*0,6</t>
  </si>
  <si>
    <t>2*1,8*3+2,3*3</t>
  </si>
  <si>
    <t>5*1,3*0,6</t>
  </si>
  <si>
    <t>2*1,4*1,1</t>
  </si>
  <si>
    <t>2*1,3*1,2</t>
  </si>
  <si>
    <t>16*1,3*1,2+20*0,6*1,2</t>
  </si>
  <si>
    <t>2*1,2*0,6</t>
  </si>
  <si>
    <t>14,6</t>
  </si>
  <si>
    <t>34</t>
  </si>
  <si>
    <t>629995101</t>
  </si>
  <si>
    <t>Očištění vnějších ploch tlakovou vodou</t>
  </si>
  <si>
    <t>1530092349</t>
  </si>
  <si>
    <t>35</t>
  </si>
  <si>
    <t>629999011</t>
  </si>
  <si>
    <t>Příplatek k úpravám povrchů za provádění styku dvou barev nebo struktur na fasádě</t>
  </si>
  <si>
    <t>-979371776</t>
  </si>
  <si>
    <t>24*(2,2+1,5)*2</t>
  </si>
  <si>
    <t>4*2*8,5+2*12,5</t>
  </si>
  <si>
    <t>"JV"</t>
  </si>
  <si>
    <t>2*(1,5+1,2)*2</t>
  </si>
  <si>
    <t>"SZ"</t>
  </si>
  <si>
    <t>2*(1,4+1,3)*2</t>
  </si>
  <si>
    <t>"SV"</t>
  </si>
  <si>
    <t>16*(1,4+1,25)*2</t>
  </si>
  <si>
    <t>10*(1,6+1,4)*2</t>
  </si>
  <si>
    <t>2*(1,6+2*1)</t>
  </si>
  <si>
    <t>44,4</t>
  </si>
  <si>
    <t>36</t>
  </si>
  <si>
    <t>629999</t>
  </si>
  <si>
    <t>Oprava omítky stávající římsy</t>
  </si>
  <si>
    <t>296907097</t>
  </si>
  <si>
    <t>36,4-2*1,8-2,3</t>
  </si>
  <si>
    <t>Ostatní konstrukce a práce, bourání</t>
  </si>
  <si>
    <t>37</t>
  </si>
  <si>
    <t>941111131</t>
  </si>
  <si>
    <t>Montáž lešení řadového trubkového lehkého s podlahami zatížení do 200 kg/m2 š od 1,2 do 1,5 m v do 10 m</t>
  </si>
  <si>
    <t>578517427</t>
  </si>
  <si>
    <t>(36,3+2*1,5)*11,5</t>
  </si>
  <si>
    <t>(10,1+2*1,5)*10,5</t>
  </si>
  <si>
    <t>(10,1+2*1,5)*11</t>
  </si>
  <si>
    <t>(36,4+2*1,5)*11</t>
  </si>
  <si>
    <t>38</t>
  </si>
  <si>
    <t>941111231</t>
  </si>
  <si>
    <t>Příplatek k lešení řadovému trubkovému lehkému s podlahami do 200 kg/m2 š od 1,2 do 1,5 m v do 10 m za každý den použití</t>
  </si>
  <si>
    <t>1659939153</t>
  </si>
  <si>
    <t>lešení*100</t>
  </si>
  <si>
    <t>39</t>
  </si>
  <si>
    <t>941111831</t>
  </si>
  <si>
    <t>Demontáž lešení řadového trubkového lehkého s podlahami zatížení do 200 kg/m2 š od 1,2 do 1,5 m v do 10 m</t>
  </si>
  <si>
    <t>-893799852</t>
  </si>
  <si>
    <t>40</t>
  </si>
  <si>
    <t>944611111</t>
  </si>
  <si>
    <t>Montáž ochranné plachty z textilie z umělých vláken</t>
  </si>
  <si>
    <t>-2053127408</t>
  </si>
  <si>
    <t>41</t>
  </si>
  <si>
    <t>944611211</t>
  </si>
  <si>
    <t>Příplatek k ochranné plachtě za každý den použití</t>
  </si>
  <si>
    <t>916081126</t>
  </si>
  <si>
    <t>42</t>
  </si>
  <si>
    <t>944611811</t>
  </si>
  <si>
    <t>Demontáž ochranné plachty z textilie z umělých vláken</t>
  </si>
  <si>
    <t>1854607416</t>
  </si>
  <si>
    <t>43</t>
  </si>
  <si>
    <t>944711111</t>
  </si>
  <si>
    <t>Montáž záchytné stříšky š do 1,5 m</t>
  </si>
  <si>
    <t>1984274571</t>
  </si>
  <si>
    <t>44</t>
  </si>
  <si>
    <t>944711211</t>
  </si>
  <si>
    <t>Příplatek k záchytné stříšce š přes do 1,5 m za každý den použití</t>
  </si>
  <si>
    <t>-107930109</t>
  </si>
  <si>
    <t>5*100</t>
  </si>
  <si>
    <t>45</t>
  </si>
  <si>
    <t>944711811</t>
  </si>
  <si>
    <t>Demontáž záchytné stříšky š přes do 1,5 m</t>
  </si>
  <si>
    <t>-1659647389</t>
  </si>
  <si>
    <t>46</t>
  </si>
  <si>
    <t>962081141</t>
  </si>
  <si>
    <t>Bourání příček ze skleněných tvárnic tl do 150 mm</t>
  </si>
  <si>
    <t>1479761486</t>
  </si>
  <si>
    <t>"SV byty"  2*1,4*0,6</t>
  </si>
  <si>
    <t>47</t>
  </si>
  <si>
    <t>966032911</t>
  </si>
  <si>
    <t>Odsekání říms podokenních nebo přesokenních předsazených do 80 mm</t>
  </si>
  <si>
    <t>1488591939</t>
  </si>
  <si>
    <t>(3+1,5+2*2)*5</t>
  </si>
  <si>
    <t>(3*1,5+2*2+1,4)*5</t>
  </si>
  <si>
    <t>1,5*12</t>
  </si>
  <si>
    <t>(1,5*5+6,2*2)*2</t>
  </si>
  <si>
    <t>7,5</t>
  </si>
  <si>
    <t>4,9+1,5*5+4,6*2</t>
  </si>
  <si>
    <t>2,3*20</t>
  </si>
  <si>
    <t>22,5</t>
  </si>
  <si>
    <t>48</t>
  </si>
  <si>
    <t>968062374</t>
  </si>
  <si>
    <t>Vybourání dřevěných rámů oken zdvojených včetně křídel pl do 1 m2</t>
  </si>
  <si>
    <t>-164561081</t>
  </si>
  <si>
    <t>0,6*0,9+0,6*0,6</t>
  </si>
  <si>
    <t>49</t>
  </si>
  <si>
    <t>976072321R</t>
  </si>
  <si>
    <t>Vybourání kovových dvířek mřížek apod.</t>
  </si>
  <si>
    <t>kus</t>
  </si>
  <si>
    <t>-777008468</t>
  </si>
  <si>
    <t>50</t>
  </si>
  <si>
    <t>978036341</t>
  </si>
  <si>
    <t>Otlučení (osekání) vnějších omítek z umělého kamene v rozsahu přes 20 do 30 %</t>
  </si>
  <si>
    <t>672002335</t>
  </si>
  <si>
    <t>978036361</t>
  </si>
  <si>
    <t>Otlučení (osekání) vnějších omítek z umělého kamene v rozsahu přes 40 do 50 %</t>
  </si>
  <si>
    <t>-691640299</t>
  </si>
  <si>
    <t>52</t>
  </si>
  <si>
    <t>978036391</t>
  </si>
  <si>
    <t>Otlučení (osekání) vnějších omítek z umělého kamene v rozsahu přes 80 do 100 %</t>
  </si>
  <si>
    <t>2109187102</t>
  </si>
  <si>
    <t>"stávající ostění a nadpraží"</t>
  </si>
  <si>
    <t>20*(2,04+2*1,45)*0,25</t>
  </si>
  <si>
    <t>4*(2,04+2*2,2)*0,25</t>
  </si>
  <si>
    <t>2*(1,8+2*2,4)*0,25</t>
  </si>
  <si>
    <t>(2,3+2*2,5)*0,25</t>
  </si>
  <si>
    <t>2*(1,4+2*1,1)*0,25</t>
  </si>
  <si>
    <t>2*(1,3+2*1,2)*0,25</t>
  </si>
  <si>
    <t>16*(1,3+2*1,15)*0,25</t>
  </si>
  <si>
    <t>20*(0,6+2*1,15)*0,25</t>
  </si>
  <si>
    <t>6,9</t>
  </si>
  <si>
    <t>3*2*2*0,25</t>
  </si>
  <si>
    <t>5*(1,3+2*0,6)*0,25</t>
  </si>
  <si>
    <t>2*2*2*0,15</t>
  </si>
  <si>
    <t>2*(1,2+2*0,6)*0,25</t>
  </si>
  <si>
    <t>0,85</t>
  </si>
  <si>
    <t>53</t>
  </si>
  <si>
    <t>978071421R</t>
  </si>
  <si>
    <t>Odstranění zateplení</t>
  </si>
  <si>
    <t>-773661047</t>
  </si>
  <si>
    <t>"SZ štítová stěna"</t>
  </si>
  <si>
    <t>9,8*10</t>
  </si>
  <si>
    <t>54</t>
  </si>
  <si>
    <t>979051121</t>
  </si>
  <si>
    <t>Očištění zámkových dlaždic se spárováním z kameniva těženého při překopech inženýrských sítí</t>
  </si>
  <si>
    <t>1273551741</t>
  </si>
  <si>
    <t>dalžba</t>
  </si>
  <si>
    <t>55</t>
  </si>
  <si>
    <t>99001</t>
  </si>
  <si>
    <t>Kompl. dod. + mtž. ventilční krycí mřížka vel. 1 300 x 860</t>
  </si>
  <si>
    <t>ks</t>
  </si>
  <si>
    <t>-890635046</t>
  </si>
  <si>
    <t>"JZ"  1</t>
  </si>
  <si>
    <t>56</t>
  </si>
  <si>
    <t>99002</t>
  </si>
  <si>
    <t>Kompl. dod. + mtž. ventilční krycí mřížka vel.  300 x 150</t>
  </si>
  <si>
    <t>1055686568</t>
  </si>
  <si>
    <t>"JZ"  2</t>
  </si>
  <si>
    <t>"SV"  25</t>
  </si>
  <si>
    <t>57</t>
  </si>
  <si>
    <t>99003</t>
  </si>
  <si>
    <t>Kompl. dod. + mtž. ventilční krycí mřížka vel.  600 x 300</t>
  </si>
  <si>
    <t>633042189</t>
  </si>
  <si>
    <t>"SV"  3</t>
  </si>
  <si>
    <t>58</t>
  </si>
  <si>
    <t>99004</t>
  </si>
  <si>
    <t>Kompl. dod. + mtž. fasádní držák vlajek</t>
  </si>
  <si>
    <t>1840643306</t>
  </si>
  <si>
    <t>59</t>
  </si>
  <si>
    <t>99005</t>
  </si>
  <si>
    <t>Kompl. dod. + mtž. budka pro netopýry</t>
  </si>
  <si>
    <t>1059666761</t>
  </si>
  <si>
    <t>"SV"  9</t>
  </si>
  <si>
    <t>997</t>
  </si>
  <si>
    <t>Přesun sutě</t>
  </si>
  <si>
    <t>60</t>
  </si>
  <si>
    <t>997013113</t>
  </si>
  <si>
    <t>Vnitrostaveništní doprava suti a vybouraných hmot pro budovy v přes 9 do 12 m s použitím mechanizace</t>
  </si>
  <si>
    <t>t</t>
  </si>
  <si>
    <t>-1511076815</t>
  </si>
  <si>
    <t>61</t>
  </si>
  <si>
    <t>997013501</t>
  </si>
  <si>
    <t>Odvoz suti a vybouraných hmot na skládku nebo meziskládku do 1 km se složením</t>
  </si>
  <si>
    <t>2039308799</t>
  </si>
  <si>
    <t>62</t>
  </si>
  <si>
    <t>997013509</t>
  </si>
  <si>
    <t>Příplatek k odvozu suti a vybouraných hmot na skládku ZKD 1 km přes 1 km</t>
  </si>
  <si>
    <t>1503510093</t>
  </si>
  <si>
    <t>Poznámka k položce:_x000D_
skládka do 5 km</t>
  </si>
  <si>
    <t>53,518*4 'Přepočtené koeficientem množství</t>
  </si>
  <si>
    <t>63</t>
  </si>
  <si>
    <t>997013631</t>
  </si>
  <si>
    <t>Poplatek za uložení na skládce (skládkovné) stavebního odpadu směsného kód odpadu 17 09 04</t>
  </si>
  <si>
    <t>-161640323</t>
  </si>
  <si>
    <t>998</t>
  </si>
  <si>
    <t>Přesun hmot</t>
  </si>
  <si>
    <t>64</t>
  </si>
  <si>
    <t>998011002</t>
  </si>
  <si>
    <t>Přesun hmot pro budovy zděné v přes 6 do 12 m</t>
  </si>
  <si>
    <t>-922484344</t>
  </si>
  <si>
    <t>PSV</t>
  </si>
  <si>
    <t>Práce a dodávky PSV</t>
  </si>
  <si>
    <t>761</t>
  </si>
  <si>
    <t>Konstrukce prosvětlovací</t>
  </si>
  <si>
    <t>65</t>
  </si>
  <si>
    <t>761114113</t>
  </si>
  <si>
    <t>Stěna zděná ze skleněných tvárnic 190x190x100 mm bezbarvých lesklých dezén vlna</t>
  </si>
  <si>
    <t>26407466</t>
  </si>
  <si>
    <t>"SV byty"</t>
  </si>
  <si>
    <t>2*1,4*0,6</t>
  </si>
  <si>
    <t>66</t>
  </si>
  <si>
    <t>998761202</t>
  </si>
  <si>
    <t>Přesun hmot procentní pro konstrukce prosvětlovací v objektech v přes 6 do 12 m</t>
  </si>
  <si>
    <t>%</t>
  </si>
  <si>
    <t>-1633977805</t>
  </si>
  <si>
    <t>764</t>
  </si>
  <si>
    <t>Konstrukce klempířské</t>
  </si>
  <si>
    <t>67</t>
  </si>
  <si>
    <t>764002851</t>
  </si>
  <si>
    <t>Demontáž oplechování parapetů do suti</t>
  </si>
  <si>
    <t>1495197246</t>
  </si>
  <si>
    <t>1,2*2</t>
  </si>
  <si>
    <t>2*1,5</t>
  </si>
  <si>
    <t>1,4*5*2+0,6*8*2+1,4*4+1,4*2+0,6*2*2</t>
  </si>
  <si>
    <t>2,3*20+0,9*8</t>
  </si>
  <si>
    <t>68</t>
  </si>
  <si>
    <t>764216605</t>
  </si>
  <si>
    <t>Oplechování rovných parapetů mechanicky kotvené z Pz s povrchovou úpravou rš 400 mm</t>
  </si>
  <si>
    <t>-1799624649</t>
  </si>
  <si>
    <t>20*2,1</t>
  </si>
  <si>
    <t>4*0,7*2</t>
  </si>
  <si>
    <t>5*1,3</t>
  </si>
  <si>
    <t xml:space="preserve">"JV"  </t>
  </si>
  <si>
    <t>2*1,4</t>
  </si>
  <si>
    <t>2*1,3</t>
  </si>
  <si>
    <t>16*1,3</t>
  </si>
  <si>
    <t>20*0,6</t>
  </si>
  <si>
    <t>2*1,2</t>
  </si>
  <si>
    <t>69</t>
  </si>
  <si>
    <t>998764202</t>
  </si>
  <si>
    <t>Přesun hmot procentní pro konstrukce klempířské v objektech v přes 6 do 12 m</t>
  </si>
  <si>
    <t>1849043173</t>
  </si>
  <si>
    <t>783</t>
  </si>
  <si>
    <t>Dokončovací práce - nátěry</t>
  </si>
  <si>
    <t>70</t>
  </si>
  <si>
    <t>783809225</t>
  </si>
  <si>
    <t>Montáž hladkých ozdobných prvků s převažujícím délkovým rozměrem v (š) přes 120 do 200 mm na fasády</t>
  </si>
  <si>
    <t>-332758227</t>
  </si>
  <si>
    <t>"parapetní římsa"</t>
  </si>
  <si>
    <t>"JZ"  20*2,3</t>
  </si>
  <si>
    <t>"JV"  2*1,6</t>
  </si>
  <si>
    <t>"SZ"  2*1,6</t>
  </si>
  <si>
    <t>"SV"  26*1,6</t>
  </si>
  <si>
    <t>71</t>
  </si>
  <si>
    <t>283741211</t>
  </si>
  <si>
    <t>parapetní římsa 50 x 160</t>
  </si>
  <si>
    <t>-1063868616</t>
  </si>
  <si>
    <t>Poznámka k položce:_x000D_
referenční výrobek typ 22513 výrobce JKR group s.r.o.</t>
  </si>
  <si>
    <t>94*1,1</t>
  </si>
  <si>
    <t>OST</t>
  </si>
  <si>
    <t>Ostatní</t>
  </si>
  <si>
    <t>72</t>
  </si>
  <si>
    <t>Demontáž, případná úprava a zpětná montáž dešťových svodů</t>
  </si>
  <si>
    <t>kpl</t>
  </si>
  <si>
    <t>512</t>
  </si>
  <si>
    <t>1979087524</t>
  </si>
  <si>
    <t>73</t>
  </si>
  <si>
    <t>Úprava hromosvodu</t>
  </si>
  <si>
    <t>659307170</t>
  </si>
  <si>
    <t>74</t>
  </si>
  <si>
    <t>003</t>
  </si>
  <si>
    <t>Kompl. dod. + mtž. ventilátor vč. zapojení</t>
  </si>
  <si>
    <t>1015006285</t>
  </si>
  <si>
    <t>75</t>
  </si>
  <si>
    <t>004</t>
  </si>
  <si>
    <t>Demontáž a zpětná montáž ostatních prvků na fasádě (např. satelitní antény)</t>
  </si>
  <si>
    <t>-2981555</t>
  </si>
  <si>
    <t>76</t>
  </si>
  <si>
    <t>005</t>
  </si>
  <si>
    <t>Oprava portálu závětří - hlavní vstup</t>
  </si>
  <si>
    <t>-348698810</t>
  </si>
  <si>
    <t>Poznámka k položce:_x000D_
očištění, případné vyspravení</t>
  </si>
  <si>
    <t>77</t>
  </si>
  <si>
    <t>006</t>
  </si>
  <si>
    <t>Úprava balkonového zábradlí</t>
  </si>
  <si>
    <t>-1730112115</t>
  </si>
  <si>
    <t>001-02 - Vedlejší rozpočtové náklady</t>
  </si>
  <si>
    <t>VRN - Vedlejší rozpočtové náklady</t>
  </si>
  <si>
    <t xml:space="preserve">    VRN3 - Zařízení staveniště</t>
  </si>
  <si>
    <t>VRN</t>
  </si>
  <si>
    <t>VRN3</t>
  </si>
  <si>
    <t>Zařízení staveniště</t>
  </si>
  <si>
    <t>030001000</t>
  </si>
  <si>
    <t>1024</t>
  </si>
  <si>
    <t>1570071217</t>
  </si>
  <si>
    <t>207,498</t>
  </si>
  <si>
    <t>72,429</t>
  </si>
  <si>
    <t>28,534</t>
  </si>
  <si>
    <t>9,293</t>
  </si>
  <si>
    <t>419,95</t>
  </si>
  <si>
    <t>malby</t>
  </si>
  <si>
    <t>150</t>
  </si>
  <si>
    <t>002 - Kulturní sál</t>
  </si>
  <si>
    <t>002-01 - Soupis prací - kulturní sál</t>
  </si>
  <si>
    <t xml:space="preserve">    766 - Konstrukce truhlářské</t>
  </si>
  <si>
    <t xml:space="preserve">    767 - Konstrukce zámečnické</t>
  </si>
  <si>
    <t xml:space="preserve">    784 - Dokončovací práce - malby a tapety</t>
  </si>
  <si>
    <t>2005876895</t>
  </si>
  <si>
    <t>(2*(12,6+1,5+12,4)+18,1)*0,6*0,05</t>
  </si>
  <si>
    <t>-2127814325</t>
  </si>
  <si>
    <t>(2*(12,6+1,5+12,4)+18,1)*0,6</t>
  </si>
  <si>
    <t>"SZ po luxferech"  1,4*0,7*0,3</t>
  </si>
  <si>
    <t>"SV sál dveře"  0,8*2*0,3</t>
  </si>
  <si>
    <t>"JV okno v rohu"  0,9*1,2*0,3</t>
  </si>
  <si>
    <t>"JV okno pod rampou"  1,3*0,7*0,3</t>
  </si>
  <si>
    <t>619995001</t>
  </si>
  <si>
    <t>Začištění omítek kolem oken, dveří, podlah nebo obkladů</t>
  </si>
  <si>
    <t>169154653</t>
  </si>
  <si>
    <t>"vnitřní kolem nových oken a dveří"</t>
  </si>
  <si>
    <t>3*(1,3+0,86)*2</t>
  </si>
  <si>
    <t>4*(0,81+0,66)*2</t>
  </si>
  <si>
    <t>2*(1,3+2*0,6)*2</t>
  </si>
  <si>
    <t>1*(1,2+0,6)*2</t>
  </si>
  <si>
    <t>1*(0,64+0,66)*2</t>
  </si>
  <si>
    <t>2*(1,3+2*0,66)*2</t>
  </si>
  <si>
    <t>1*(0,9+0,9)*2</t>
  </si>
  <si>
    <t>1,32+2*2</t>
  </si>
  <si>
    <t>0,9+2*2,1</t>
  </si>
  <si>
    <t>0,8+2*2</t>
  </si>
  <si>
    <t>sokl2+ostění2</t>
  </si>
  <si>
    <t>"JV sál"</t>
  </si>
  <si>
    <t>12,6*1,1+6,5*0,5</t>
  </si>
  <si>
    <t>(1,5+12,4)*1</t>
  </si>
  <si>
    <t>-(2*1,3*0,7+0,65*0,65+2*0,78*0,66)</t>
  </si>
  <si>
    <t>"SV sál"</t>
  </si>
  <si>
    <t>18,1*1,4</t>
  </si>
  <si>
    <t>-(2*1,3*0,9+2*0,81*0,7)</t>
  </si>
  <si>
    <t>"SZ sál"</t>
  </si>
  <si>
    <t>(12,4+1,5-0,9+1,75)*1,1</t>
  </si>
  <si>
    <t>6,6</t>
  </si>
  <si>
    <t>2,6*3,1+10*3,5</t>
  </si>
  <si>
    <t>(1,5+12,4)*3,5</t>
  </si>
  <si>
    <t>-(0,9*1,2+3*2,67*1,77+2*1,48*1,77+2*2,36*1,77+0,9*2)</t>
  </si>
  <si>
    <t>18,1*3,5</t>
  </si>
  <si>
    <t>-(3*1,2*1,6+1,3*0,9)</t>
  </si>
  <si>
    <t>(12,4+1,5)*3,5</t>
  </si>
  <si>
    <t>-(3*0,5*0,7+0,9*0,9+3*2,67*1,6+2*0,9*0,2)</t>
  </si>
  <si>
    <t>-(1,75*2,5+0,9*1,2)</t>
  </si>
  <si>
    <t>18,8</t>
  </si>
  <si>
    <t>(0,9+1,2)*2</t>
  </si>
  <si>
    <t>3*(2,67+1,77)*2</t>
  </si>
  <si>
    <t>3*(1,48+1,77)*2</t>
  </si>
  <si>
    <t>2*(2,36+1,77)*2</t>
  </si>
  <si>
    <t>0,9+2*2</t>
  </si>
  <si>
    <t>3*(1,2+1,6)*2</t>
  </si>
  <si>
    <t>(1,3+0,9)*2</t>
  </si>
  <si>
    <t>3*(0,5+0,7)*2</t>
  </si>
  <si>
    <t>(0,9+0,9)*2</t>
  </si>
  <si>
    <t>3*(2,67+1,6)*2</t>
  </si>
  <si>
    <t>2*(0,9+0,9)*2</t>
  </si>
  <si>
    <t>1,75+2*2,5</t>
  </si>
  <si>
    <t>0,9+2*1,2</t>
  </si>
  <si>
    <t>2*(1,3+0,7)*2</t>
  </si>
  <si>
    <t>(0,65+0,65)*2</t>
  </si>
  <si>
    <t>2*(0,78+0,66)*2</t>
  </si>
  <si>
    <t>2*(1,3+0,9)*2</t>
  </si>
  <si>
    <t>2*(0,81+0,7)*2</t>
  </si>
  <si>
    <t>2*(1,3+0,6)*2</t>
  </si>
  <si>
    <t>(1,2+0,6)*2</t>
  </si>
  <si>
    <t>4,2</t>
  </si>
  <si>
    <t>161,23*0,25*1,1</t>
  </si>
  <si>
    <t>46,6*0,25*1,1</t>
  </si>
  <si>
    <t>1297614283</t>
  </si>
  <si>
    <t>2*(12,6+1,5+12,4)+18,1</t>
  </si>
  <si>
    <t>1363419653</t>
  </si>
  <si>
    <t>71,7*1,05</t>
  </si>
  <si>
    <t>-1632787434</t>
  </si>
  <si>
    <t>207,9</t>
  </si>
  <si>
    <t>4*4,8</t>
  </si>
  <si>
    <t>1547181391</t>
  </si>
  <si>
    <t>29,2*1,05</t>
  </si>
  <si>
    <t>1023739371</t>
  </si>
  <si>
    <t>207,9*1,05</t>
  </si>
  <si>
    <t>fasáda+ostění1</t>
  </si>
  <si>
    <t>0,9*1,2+3*2,7*1,8+2*1,5*1,8+2*2,4*1,8+0,9*2</t>
  </si>
  <si>
    <t>2*1,3*0,7+0,7*0,7+2*0,8*0,7</t>
  </si>
  <si>
    <t>3*1,2*1,6+1,3*0,9+2*1,3*0,9+2*0,8*0,7</t>
  </si>
  <si>
    <t>3*0,5*0,7+0,9*0,9+3*0,7*1,6+2*0,9*0,9</t>
  </si>
  <si>
    <t>1,8*3+0,9*2</t>
  </si>
  <si>
    <t>2*1,3*0,5+1,2*0,6</t>
  </si>
  <si>
    <t>6,1</t>
  </si>
  <si>
    <t>3*(2,8+2*3,2)</t>
  </si>
  <si>
    <t>(1,8+1,9)*2</t>
  </si>
  <si>
    <t>2*(2,7+1,9)*2</t>
  </si>
  <si>
    <t>(1,5+1,1)*2</t>
  </si>
  <si>
    <t>5,2+(1,4)*2</t>
  </si>
  <si>
    <t>3*(2,9+2*3,2)</t>
  </si>
  <si>
    <t>4,5+1,3+1,2+2+2,5</t>
  </si>
  <si>
    <t>(1,1+1,1)*2</t>
  </si>
  <si>
    <t>(12,4+12,6+1,5)*5</t>
  </si>
  <si>
    <t>2*1,5*5*2</t>
  </si>
  <si>
    <t>(18,1+2*1,5)*4,5</t>
  </si>
  <si>
    <t>1,4*0,7</t>
  </si>
  <si>
    <t>"SV  sál"</t>
  </si>
  <si>
    <t>1,4*0,9</t>
  </si>
  <si>
    <t>963051113R</t>
  </si>
  <si>
    <t>Bourání  rampa</t>
  </si>
  <si>
    <t>905110830</t>
  </si>
  <si>
    <t>1,6*4,3*0,1</t>
  </si>
  <si>
    <t>1,6*0,5*0,1</t>
  </si>
  <si>
    <t>2,4*0,6*0,1</t>
  </si>
  <si>
    <t>2,4*5+1,5</t>
  </si>
  <si>
    <t>1,4</t>
  </si>
  <si>
    <t>967032974</t>
  </si>
  <si>
    <t>Odsekání plošných fasádních prvků předsazených před líc zdiva 80 mm</t>
  </si>
  <si>
    <t>-319672679</t>
  </si>
  <si>
    <t>3,5*1*3+10*0,5</t>
  </si>
  <si>
    <t>10*0,5+3*1*3</t>
  </si>
  <si>
    <t>1,3*0,6*2</t>
  </si>
  <si>
    <t>0,9*0,9</t>
  </si>
  <si>
    <t>2*1,3*0,9</t>
  </si>
  <si>
    <t>0,9*1,2+0,7*0,7+1,3*0,6+2*0,8*0,7</t>
  </si>
  <si>
    <t>968072455</t>
  </si>
  <si>
    <t>Vybourání kovových dveřních zárubní pl do 2 m2</t>
  </si>
  <si>
    <t>-1514197807</t>
  </si>
  <si>
    <t>0,9*2</t>
  </si>
  <si>
    <t>0,8*2</t>
  </si>
  <si>
    <t>0,9*2,4</t>
  </si>
  <si>
    <t>971033541</t>
  </si>
  <si>
    <t>Vybourání otvorů ve zdivu cihelném pl do 1 m2 na MVC nebo MV tl do 300 mm</t>
  </si>
  <si>
    <t>-475249200</t>
  </si>
  <si>
    <t>1,2*0,6*0,3</t>
  </si>
  <si>
    <t>"JV"  2*1,25*0,7*0,3</t>
  </si>
  <si>
    <t>(0,9+2*1,2)*0,25</t>
  </si>
  <si>
    <t>3*(2,67+2*1,77)*0,25</t>
  </si>
  <si>
    <t>2*(1,48+2*1,77)*0,25</t>
  </si>
  <si>
    <t>2*(2,36+2*1,77)*0,25</t>
  </si>
  <si>
    <t>(0,9+2*2)*0,25</t>
  </si>
  <si>
    <t>3*(1,2+2*1,6)*0,25</t>
  </si>
  <si>
    <t>(1,3+2*0,9)*0,25</t>
  </si>
  <si>
    <t>3*(0,5+2*0,7)*0,25</t>
  </si>
  <si>
    <t>(0,9+2*0,9)*0,25</t>
  </si>
  <si>
    <t>3*(2,67+2*1,6)*0,25</t>
  </si>
  <si>
    <t>(1,75+2*2,5)*0,25</t>
  </si>
  <si>
    <t>2*(1,3+2*0,7)*0,25</t>
  </si>
  <si>
    <t>(0,65+2*0,65)*0,25</t>
  </si>
  <si>
    <t>2*(0,78+2*0,66)*0,25</t>
  </si>
  <si>
    <t>2*(1,3+2*0,9)*0,25</t>
  </si>
  <si>
    <t>2*(0,81+2*0,7)*0,25</t>
  </si>
  <si>
    <t>2*2*1,1*0,25</t>
  </si>
  <si>
    <t>2*(1,3+2*0,6)*0,25</t>
  </si>
  <si>
    <t>(1,2+2*0,6)*0,25</t>
  </si>
  <si>
    <t>0,8</t>
  </si>
  <si>
    <t>-1053422472</t>
  </si>
  <si>
    <t>"JV"  2</t>
  </si>
  <si>
    <t>-1027120269</t>
  </si>
  <si>
    <t>"JV"  1</t>
  </si>
  <si>
    <t>"SV"  2</t>
  </si>
  <si>
    <t>"SZ"  1</t>
  </si>
  <si>
    <t>19,415*4 'Přepočtené koeficientem množství</t>
  </si>
  <si>
    <t>2,4*3+0,9*2+0,6*3+1,3*2+0,9</t>
  </si>
  <si>
    <t>1,2*5</t>
  </si>
  <si>
    <t>0,9*2+1,2*4+1,5+2,4*2</t>
  </si>
  <si>
    <t>728612893</t>
  </si>
  <si>
    <t>0,9+3*2,7+2*1,5+2*2,4</t>
  </si>
  <si>
    <t>2*1,3+0,7+2*0,8</t>
  </si>
  <si>
    <t>3*0,5+0,9+3*2,7+2*0,9</t>
  </si>
  <si>
    <t>2*1,3+1,2</t>
  </si>
  <si>
    <t>3*1,2+1,3+2*1,3+2*0,8</t>
  </si>
  <si>
    <t>-253299971</t>
  </si>
  <si>
    <t>766</t>
  </si>
  <si>
    <t>Konstrukce truhlářské</t>
  </si>
  <si>
    <t>766001</t>
  </si>
  <si>
    <t>Kompl. dod. + mtž. okno plastové izolační dvojsklo vel 1 300 x 860 ozn. o1</t>
  </si>
  <si>
    <t>990497227</t>
  </si>
  <si>
    <t>Poznámka k položce:_x000D_
cena zahrnuje kompletní provedení dle popisu ve Výpisu výplní vč. kování a řešení připojovací spáry</t>
  </si>
  <si>
    <t>766002</t>
  </si>
  <si>
    <t>Kompl. dod. + mtž. okno plastové izolační dvojsklo vel 810 x 660 ozn. o2</t>
  </si>
  <si>
    <t>512870541</t>
  </si>
  <si>
    <t>766003</t>
  </si>
  <si>
    <t>Kompl. dod. + mtž. okno plastové izolační dvojsklo vel 1 300 x 600 ozn. o3</t>
  </si>
  <si>
    <t>-254101258</t>
  </si>
  <si>
    <t>766004</t>
  </si>
  <si>
    <t>Kompl. dod. + mtž. okno plastové izolační dvojsklo vel 1 200 x 600 ozn. o4</t>
  </si>
  <si>
    <t>-113691323</t>
  </si>
  <si>
    <t>766005</t>
  </si>
  <si>
    <t>Kompl. dod. + mtž. okno plastové izolační dvojsklo vel 640 x 660 ozn. o5</t>
  </si>
  <si>
    <t>-1947553819</t>
  </si>
  <si>
    <t>766006</t>
  </si>
  <si>
    <t>Kompl. dod. + mtž. okno plastové izolační dvojsklo vel 1 285 x 660 ozn. o6</t>
  </si>
  <si>
    <t>1296384128</t>
  </si>
  <si>
    <t>766007</t>
  </si>
  <si>
    <t>Kompl. dod. + mtž. okno plastové izolační dvojsklo vel 900 x 865 ozn. o7</t>
  </si>
  <si>
    <t>867636594</t>
  </si>
  <si>
    <t>766008</t>
  </si>
  <si>
    <t>Kompl. dod. + mtž. dveře plastové  hnědé vel. 900 x 2 050 ozn. D1</t>
  </si>
  <si>
    <t>-205180597</t>
  </si>
  <si>
    <t>Poznámka k položce:_x000D_
cena zahrnuje kompletní provedení dle popisu ve Výpisu výplní vč. zárubně, kování a řešení připojovací spáry</t>
  </si>
  <si>
    <t>766009</t>
  </si>
  <si>
    <t>Kompl. dod. + mtž. dveře plastové  hnědé vel. 800 x 1 970 ozn. D2</t>
  </si>
  <si>
    <t>-1923833877</t>
  </si>
  <si>
    <t>766010</t>
  </si>
  <si>
    <t>Kompl. dod. + mtž. vnitřní okenní parapet</t>
  </si>
  <si>
    <t>1603186050</t>
  </si>
  <si>
    <t>3*1,3+4*0,81+2*1,3+1*1,2+1*0,64+2*1,3+1*0,9</t>
  </si>
  <si>
    <t>998766202</t>
  </si>
  <si>
    <t>Přesun hmot procentní pro kce truhlářské v objektech v přes 6 do 12 m</t>
  </si>
  <si>
    <t>-1336104092</t>
  </si>
  <si>
    <t>767</t>
  </si>
  <si>
    <t>Konstrukce zámečnické</t>
  </si>
  <si>
    <t>767661811</t>
  </si>
  <si>
    <t>Demontáž mříží pevných nebo otevíravých</t>
  </si>
  <si>
    <t>490805833</t>
  </si>
  <si>
    <t>"SZ"  0,9*1,3*2</t>
  </si>
  <si>
    <t>767001</t>
  </si>
  <si>
    <t>Kompl. dod. + mtž. nová mříž na okno</t>
  </si>
  <si>
    <t>-680586461</t>
  </si>
  <si>
    <t>998767202</t>
  </si>
  <si>
    <t>Přesun hmot procentní pro zámečnické konstrukce v objektech v přes 6 do 12 m</t>
  </si>
  <si>
    <t>607581503</t>
  </si>
  <si>
    <t>-1389807271</t>
  </si>
  <si>
    <t>"JV"  5*2,65+1,77</t>
  </si>
  <si>
    <t>"SZ"  3*2,65</t>
  </si>
  <si>
    <t>-1995079813</t>
  </si>
  <si>
    <t>22,94*1,1</t>
  </si>
  <si>
    <t>784</t>
  </si>
  <si>
    <t>Dokončovací práce - malby a tapety</t>
  </si>
  <si>
    <t>784181101</t>
  </si>
  <si>
    <t>Základní akrylátová jednonásobná bezbarvá penetrace podkladu v místnostech v do 3,80 m</t>
  </si>
  <si>
    <t>525510563</t>
  </si>
  <si>
    <t>784221101</t>
  </si>
  <si>
    <t>Dvojnásobné bílé malby ze směsí za sucha dobře otěruvzdorných v místnostech do 3,80 m</t>
  </si>
  <si>
    <t>-2055442313</t>
  </si>
  <si>
    <t>Poznámka k položce:_x000D_
přesný rozsah určí investor</t>
  </si>
  <si>
    <t>"u nových oken a dveří"</t>
  </si>
  <si>
    <t>-1333865810</t>
  </si>
  <si>
    <t>-548978611</t>
  </si>
  <si>
    <t>289446131</t>
  </si>
  <si>
    <t>78</t>
  </si>
  <si>
    <t xml:space="preserve">Demontáž a zpětná montáž ostatních prvků na fasádě </t>
  </si>
  <si>
    <t>-1822717377</t>
  </si>
  <si>
    <t>79</t>
  </si>
  <si>
    <t>Oprava podesty schodiště vč. zábradlí</t>
  </si>
  <si>
    <t>532958221</t>
  </si>
  <si>
    <t>002-02 - Vedlejší rozpočtové náklady</t>
  </si>
  <si>
    <t>SEZNAM FIGUR</t>
  </si>
  <si>
    <t>Výměra</t>
  </si>
  <si>
    <t xml:space="preserve"> 001/ 001-01</t>
  </si>
  <si>
    <t>Použití figury:</t>
  </si>
  <si>
    <t xml:space="preserve"> 002/ 002-01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</si>
</sst>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4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32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/>
    </xf>
    <xf numFmtId="167" fontId="41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2"/>
  <sheetViews>
    <sheetView showGridLines="0" tabSelected="1" workbookViewId="0">
      <selection activeCell="AM2" sqref="AM2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28"/>
      <c r="AS2" s="328"/>
      <c r="AT2" s="328"/>
      <c r="AU2" s="328"/>
      <c r="AV2" s="328"/>
      <c r="AW2" s="328"/>
      <c r="AX2" s="328"/>
      <c r="AY2" s="328"/>
      <c r="AZ2" s="328"/>
      <c r="BA2" s="328"/>
      <c r="BB2" s="328"/>
      <c r="BC2" s="328"/>
      <c r="BD2" s="328"/>
      <c r="BE2" s="328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12" t="s">
        <v>14</v>
      </c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313"/>
      <c r="AC5" s="313"/>
      <c r="AD5" s="313"/>
      <c r="AE5" s="313"/>
      <c r="AF5" s="313"/>
      <c r="AG5" s="313"/>
      <c r="AH5" s="313"/>
      <c r="AI5" s="313"/>
      <c r="AJ5" s="313"/>
      <c r="AK5" s="313"/>
      <c r="AL5" s="313"/>
      <c r="AM5" s="313"/>
      <c r="AN5" s="313"/>
      <c r="AO5" s="313"/>
      <c r="AP5" s="23"/>
      <c r="AQ5" s="23"/>
      <c r="AR5" s="21"/>
      <c r="BE5" s="309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14" t="s">
        <v>17</v>
      </c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3"/>
      <c r="AC6" s="313"/>
      <c r="AD6" s="313"/>
      <c r="AE6" s="313"/>
      <c r="AF6" s="313"/>
      <c r="AG6" s="313"/>
      <c r="AH6" s="313"/>
      <c r="AI6" s="313"/>
      <c r="AJ6" s="313"/>
      <c r="AK6" s="313"/>
      <c r="AL6" s="313"/>
      <c r="AM6" s="313"/>
      <c r="AN6" s="313"/>
      <c r="AO6" s="313"/>
      <c r="AP6" s="23"/>
      <c r="AQ6" s="23"/>
      <c r="AR6" s="21"/>
      <c r="BE6" s="310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310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310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10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10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10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10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10"/>
      <c r="BS13" s="18" t="s">
        <v>6</v>
      </c>
    </row>
    <row r="14" spans="1:74" ht="12.75">
      <c r="B14" s="22"/>
      <c r="C14" s="23"/>
      <c r="D14" s="23"/>
      <c r="E14" s="315" t="s">
        <v>29</v>
      </c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16"/>
      <c r="AH14" s="316"/>
      <c r="AI14" s="316"/>
      <c r="AJ14" s="316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10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10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10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10"/>
      <c r="BS17" s="18" t="s">
        <v>32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10"/>
      <c r="BS18" s="18" t="s">
        <v>6</v>
      </c>
    </row>
    <row r="19" spans="1:71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10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10"/>
      <c r="BS20" s="18" t="s">
        <v>32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10"/>
    </row>
    <row r="22" spans="1:71" s="1" customFormat="1" ht="12" customHeight="1">
      <c r="B22" s="22"/>
      <c r="C22" s="23"/>
      <c r="D22" s="30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10"/>
    </row>
    <row r="23" spans="1:71" s="1" customFormat="1" ht="16.5" customHeight="1">
      <c r="B23" s="22"/>
      <c r="C23" s="23"/>
      <c r="D23" s="23"/>
      <c r="E23" s="317" t="s">
        <v>1</v>
      </c>
      <c r="F23" s="317"/>
      <c r="G23" s="317"/>
      <c r="H23" s="317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7"/>
      <c r="AJ23" s="317"/>
      <c r="AK23" s="317"/>
      <c r="AL23" s="317"/>
      <c r="AM23" s="317"/>
      <c r="AN23" s="317"/>
      <c r="AO23" s="23"/>
      <c r="AP23" s="23"/>
      <c r="AQ23" s="23"/>
      <c r="AR23" s="21"/>
      <c r="BE23" s="310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10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10"/>
    </row>
    <row r="26" spans="1:71" s="2" customFormat="1" ht="25.9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8">
        <f>ROUND(AG94,2)</f>
        <v>0</v>
      </c>
      <c r="AL26" s="319"/>
      <c r="AM26" s="319"/>
      <c r="AN26" s="319"/>
      <c r="AO26" s="319"/>
      <c r="AP26" s="37"/>
      <c r="AQ26" s="37"/>
      <c r="AR26" s="40"/>
      <c r="BE26" s="310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10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20" t="s">
        <v>37</v>
      </c>
      <c r="M28" s="320"/>
      <c r="N28" s="320"/>
      <c r="O28" s="320"/>
      <c r="P28" s="320"/>
      <c r="Q28" s="37"/>
      <c r="R28" s="37"/>
      <c r="S28" s="37"/>
      <c r="T28" s="37"/>
      <c r="U28" s="37"/>
      <c r="V28" s="37"/>
      <c r="W28" s="320" t="s">
        <v>38</v>
      </c>
      <c r="X28" s="320"/>
      <c r="Y28" s="320"/>
      <c r="Z28" s="320"/>
      <c r="AA28" s="320"/>
      <c r="AB28" s="320"/>
      <c r="AC28" s="320"/>
      <c r="AD28" s="320"/>
      <c r="AE28" s="320"/>
      <c r="AF28" s="37"/>
      <c r="AG28" s="37"/>
      <c r="AH28" s="37"/>
      <c r="AI28" s="37"/>
      <c r="AJ28" s="37"/>
      <c r="AK28" s="320" t="s">
        <v>39</v>
      </c>
      <c r="AL28" s="320"/>
      <c r="AM28" s="320"/>
      <c r="AN28" s="320"/>
      <c r="AO28" s="320"/>
      <c r="AP28" s="37"/>
      <c r="AQ28" s="37"/>
      <c r="AR28" s="40"/>
      <c r="BE28" s="310"/>
    </row>
    <row r="29" spans="1:71" s="3" customFormat="1" ht="14.45" customHeight="1">
      <c r="B29" s="41"/>
      <c r="C29" s="42"/>
      <c r="D29" s="30" t="s">
        <v>40</v>
      </c>
      <c r="E29" s="42"/>
      <c r="F29" s="30" t="s">
        <v>41</v>
      </c>
      <c r="G29" s="42"/>
      <c r="H29" s="42"/>
      <c r="I29" s="42"/>
      <c r="J29" s="42"/>
      <c r="K29" s="42"/>
      <c r="L29" s="323">
        <v>0.21</v>
      </c>
      <c r="M29" s="322"/>
      <c r="N29" s="322"/>
      <c r="O29" s="322"/>
      <c r="P29" s="322"/>
      <c r="Q29" s="42"/>
      <c r="R29" s="42"/>
      <c r="S29" s="42"/>
      <c r="T29" s="42"/>
      <c r="U29" s="42"/>
      <c r="V29" s="42"/>
      <c r="W29" s="321">
        <f>ROUND(AZ94, 2)</f>
        <v>0</v>
      </c>
      <c r="X29" s="322"/>
      <c r="Y29" s="322"/>
      <c r="Z29" s="322"/>
      <c r="AA29" s="322"/>
      <c r="AB29" s="322"/>
      <c r="AC29" s="322"/>
      <c r="AD29" s="322"/>
      <c r="AE29" s="322"/>
      <c r="AF29" s="42"/>
      <c r="AG29" s="42"/>
      <c r="AH29" s="42"/>
      <c r="AI29" s="42"/>
      <c r="AJ29" s="42"/>
      <c r="AK29" s="321">
        <f>ROUND(AV94, 2)</f>
        <v>0</v>
      </c>
      <c r="AL29" s="322"/>
      <c r="AM29" s="322"/>
      <c r="AN29" s="322"/>
      <c r="AO29" s="322"/>
      <c r="AP29" s="42"/>
      <c r="AQ29" s="42"/>
      <c r="AR29" s="43"/>
      <c r="BE29" s="311"/>
    </row>
    <row r="30" spans="1:71" s="3" customFormat="1" ht="14.45" customHeight="1">
      <c r="B30" s="41"/>
      <c r="C30" s="42"/>
      <c r="D30" s="42"/>
      <c r="E30" s="42"/>
      <c r="F30" s="30" t="s">
        <v>42</v>
      </c>
      <c r="G30" s="42"/>
      <c r="H30" s="42"/>
      <c r="I30" s="42"/>
      <c r="J30" s="42"/>
      <c r="K30" s="42"/>
      <c r="L30" s="323">
        <v>0.15</v>
      </c>
      <c r="M30" s="322"/>
      <c r="N30" s="322"/>
      <c r="O30" s="322"/>
      <c r="P30" s="322"/>
      <c r="Q30" s="42"/>
      <c r="R30" s="42"/>
      <c r="S30" s="42"/>
      <c r="T30" s="42"/>
      <c r="U30" s="42"/>
      <c r="V30" s="42"/>
      <c r="W30" s="321">
        <f>ROUND(BA94, 2)</f>
        <v>0</v>
      </c>
      <c r="X30" s="322"/>
      <c r="Y30" s="322"/>
      <c r="Z30" s="322"/>
      <c r="AA30" s="322"/>
      <c r="AB30" s="322"/>
      <c r="AC30" s="322"/>
      <c r="AD30" s="322"/>
      <c r="AE30" s="322"/>
      <c r="AF30" s="42"/>
      <c r="AG30" s="42"/>
      <c r="AH30" s="42"/>
      <c r="AI30" s="42"/>
      <c r="AJ30" s="42"/>
      <c r="AK30" s="321">
        <f>ROUND(AW94, 2)</f>
        <v>0</v>
      </c>
      <c r="AL30" s="322"/>
      <c r="AM30" s="322"/>
      <c r="AN30" s="322"/>
      <c r="AO30" s="322"/>
      <c r="AP30" s="42"/>
      <c r="AQ30" s="42"/>
      <c r="AR30" s="43"/>
      <c r="BE30" s="311"/>
    </row>
    <row r="31" spans="1:71" s="3" customFormat="1" ht="14.45" hidden="1" customHeight="1">
      <c r="B31" s="41"/>
      <c r="C31" s="42"/>
      <c r="D31" s="42"/>
      <c r="E31" s="42"/>
      <c r="F31" s="30" t="s">
        <v>43</v>
      </c>
      <c r="G31" s="42"/>
      <c r="H31" s="42"/>
      <c r="I31" s="42"/>
      <c r="J31" s="42"/>
      <c r="K31" s="42"/>
      <c r="L31" s="323">
        <v>0.21</v>
      </c>
      <c r="M31" s="322"/>
      <c r="N31" s="322"/>
      <c r="O31" s="322"/>
      <c r="P31" s="322"/>
      <c r="Q31" s="42"/>
      <c r="R31" s="42"/>
      <c r="S31" s="42"/>
      <c r="T31" s="42"/>
      <c r="U31" s="42"/>
      <c r="V31" s="42"/>
      <c r="W31" s="321">
        <f>ROUND(BB94, 2)</f>
        <v>0</v>
      </c>
      <c r="X31" s="322"/>
      <c r="Y31" s="322"/>
      <c r="Z31" s="322"/>
      <c r="AA31" s="322"/>
      <c r="AB31" s="322"/>
      <c r="AC31" s="322"/>
      <c r="AD31" s="322"/>
      <c r="AE31" s="322"/>
      <c r="AF31" s="42"/>
      <c r="AG31" s="42"/>
      <c r="AH31" s="42"/>
      <c r="AI31" s="42"/>
      <c r="AJ31" s="42"/>
      <c r="AK31" s="321">
        <v>0</v>
      </c>
      <c r="AL31" s="322"/>
      <c r="AM31" s="322"/>
      <c r="AN31" s="322"/>
      <c r="AO31" s="322"/>
      <c r="AP31" s="42"/>
      <c r="AQ31" s="42"/>
      <c r="AR31" s="43"/>
      <c r="BE31" s="311"/>
    </row>
    <row r="32" spans="1:71" s="3" customFormat="1" ht="14.45" hidden="1" customHeight="1">
      <c r="B32" s="41"/>
      <c r="C32" s="42"/>
      <c r="D32" s="42"/>
      <c r="E32" s="42"/>
      <c r="F32" s="30" t="s">
        <v>44</v>
      </c>
      <c r="G32" s="42"/>
      <c r="H32" s="42"/>
      <c r="I32" s="42"/>
      <c r="J32" s="42"/>
      <c r="K32" s="42"/>
      <c r="L32" s="323">
        <v>0.15</v>
      </c>
      <c r="M32" s="322"/>
      <c r="N32" s="322"/>
      <c r="O32" s="322"/>
      <c r="P32" s="322"/>
      <c r="Q32" s="42"/>
      <c r="R32" s="42"/>
      <c r="S32" s="42"/>
      <c r="T32" s="42"/>
      <c r="U32" s="42"/>
      <c r="V32" s="42"/>
      <c r="W32" s="321">
        <f>ROUND(BC94, 2)</f>
        <v>0</v>
      </c>
      <c r="X32" s="322"/>
      <c r="Y32" s="322"/>
      <c r="Z32" s="322"/>
      <c r="AA32" s="322"/>
      <c r="AB32" s="322"/>
      <c r="AC32" s="322"/>
      <c r="AD32" s="322"/>
      <c r="AE32" s="322"/>
      <c r="AF32" s="42"/>
      <c r="AG32" s="42"/>
      <c r="AH32" s="42"/>
      <c r="AI32" s="42"/>
      <c r="AJ32" s="42"/>
      <c r="AK32" s="321">
        <v>0</v>
      </c>
      <c r="AL32" s="322"/>
      <c r="AM32" s="322"/>
      <c r="AN32" s="322"/>
      <c r="AO32" s="322"/>
      <c r="AP32" s="42"/>
      <c r="AQ32" s="42"/>
      <c r="AR32" s="43"/>
      <c r="BE32" s="311"/>
    </row>
    <row r="33" spans="1:57" s="3" customFormat="1" ht="14.45" hidden="1" customHeight="1">
      <c r="B33" s="41"/>
      <c r="C33" s="42"/>
      <c r="D33" s="42"/>
      <c r="E33" s="42"/>
      <c r="F33" s="30" t="s">
        <v>45</v>
      </c>
      <c r="G33" s="42"/>
      <c r="H33" s="42"/>
      <c r="I33" s="42"/>
      <c r="J33" s="42"/>
      <c r="K33" s="42"/>
      <c r="L33" s="323">
        <v>0</v>
      </c>
      <c r="M33" s="322"/>
      <c r="N33" s="322"/>
      <c r="O33" s="322"/>
      <c r="P33" s="322"/>
      <c r="Q33" s="42"/>
      <c r="R33" s="42"/>
      <c r="S33" s="42"/>
      <c r="T33" s="42"/>
      <c r="U33" s="42"/>
      <c r="V33" s="42"/>
      <c r="W33" s="321">
        <f>ROUND(BD94, 2)</f>
        <v>0</v>
      </c>
      <c r="X33" s="322"/>
      <c r="Y33" s="322"/>
      <c r="Z33" s="322"/>
      <c r="AA33" s="322"/>
      <c r="AB33" s="322"/>
      <c r="AC33" s="322"/>
      <c r="AD33" s="322"/>
      <c r="AE33" s="322"/>
      <c r="AF33" s="42"/>
      <c r="AG33" s="42"/>
      <c r="AH33" s="42"/>
      <c r="AI33" s="42"/>
      <c r="AJ33" s="42"/>
      <c r="AK33" s="321">
        <v>0</v>
      </c>
      <c r="AL33" s="322"/>
      <c r="AM33" s="322"/>
      <c r="AN33" s="322"/>
      <c r="AO33" s="322"/>
      <c r="AP33" s="42"/>
      <c r="AQ33" s="42"/>
      <c r="AR33" s="43"/>
      <c r="BE33" s="311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10"/>
    </row>
    <row r="35" spans="1:57" s="2" customFormat="1" ht="25.9" customHeight="1">
      <c r="A35" s="35"/>
      <c r="B35" s="36"/>
      <c r="C35" s="44"/>
      <c r="D35" s="45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47</v>
      </c>
      <c r="U35" s="46"/>
      <c r="V35" s="46"/>
      <c r="W35" s="46"/>
      <c r="X35" s="327" t="s">
        <v>48</v>
      </c>
      <c r="Y35" s="325"/>
      <c r="Z35" s="325"/>
      <c r="AA35" s="325"/>
      <c r="AB35" s="325"/>
      <c r="AC35" s="46"/>
      <c r="AD35" s="46"/>
      <c r="AE35" s="46"/>
      <c r="AF35" s="46"/>
      <c r="AG35" s="46"/>
      <c r="AH35" s="46"/>
      <c r="AI35" s="46"/>
      <c r="AJ35" s="46"/>
      <c r="AK35" s="324">
        <f>SUM(AK26:AK33)</f>
        <v>0</v>
      </c>
      <c r="AL35" s="325"/>
      <c r="AM35" s="325"/>
      <c r="AN35" s="325"/>
      <c r="AO35" s="326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49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50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51</v>
      </c>
      <c r="AI60" s="39"/>
      <c r="AJ60" s="39"/>
      <c r="AK60" s="39"/>
      <c r="AL60" s="39"/>
      <c r="AM60" s="53" t="s">
        <v>52</v>
      </c>
      <c r="AN60" s="39"/>
      <c r="AO60" s="39"/>
      <c r="AP60" s="37"/>
      <c r="AQ60" s="37"/>
      <c r="AR60" s="40"/>
      <c r="BE60" s="35"/>
    </row>
    <row r="61" spans="1:57" ht="11.2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53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54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1.2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51</v>
      </c>
      <c r="AI75" s="39"/>
      <c r="AJ75" s="39"/>
      <c r="AK75" s="39"/>
      <c r="AL75" s="39"/>
      <c r="AM75" s="53" t="s">
        <v>52</v>
      </c>
      <c r="AN75" s="39"/>
      <c r="AO75" s="39"/>
      <c r="AP75" s="37"/>
      <c r="AQ75" s="37"/>
      <c r="AR75" s="40"/>
      <c r="BE75" s="35"/>
    </row>
    <row r="76" spans="1:57" s="2" customFormat="1" ht="11.25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2241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84" t="str">
        <f>K6</f>
        <v>Zateplení objektu pro bydlení ul. K Jídelně 635, Rtyně v Podkrkonoší</v>
      </c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285"/>
      <c r="AL85" s="285"/>
      <c r="AM85" s="285"/>
      <c r="AN85" s="285"/>
      <c r="AO85" s="285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Rtyně v Podkrkonoší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286" t="str">
        <f>IF(AN8= "","",AN8)</f>
        <v>17. 8. 2023</v>
      </c>
      <c r="AN87" s="286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Město Rtyně v Podkrkonoší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30</v>
      </c>
      <c r="AJ89" s="37"/>
      <c r="AK89" s="37"/>
      <c r="AL89" s="37"/>
      <c r="AM89" s="293" t="str">
        <f>IF(E17="","",E17)</f>
        <v>Ing. Lucie Pražáková</v>
      </c>
      <c r="AN89" s="294"/>
      <c r="AO89" s="294"/>
      <c r="AP89" s="294"/>
      <c r="AQ89" s="37"/>
      <c r="AR89" s="40"/>
      <c r="AS89" s="287" t="s">
        <v>56</v>
      </c>
      <c r="AT89" s="288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28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33</v>
      </c>
      <c r="AJ90" s="37"/>
      <c r="AK90" s="37"/>
      <c r="AL90" s="37"/>
      <c r="AM90" s="293" t="str">
        <f>IF(E20="","",E20)</f>
        <v>Ing. Lenka Kasperová</v>
      </c>
      <c r="AN90" s="294"/>
      <c r="AO90" s="294"/>
      <c r="AP90" s="294"/>
      <c r="AQ90" s="37"/>
      <c r="AR90" s="40"/>
      <c r="AS90" s="289"/>
      <c r="AT90" s="290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91"/>
      <c r="AT91" s="292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95" t="s">
        <v>57</v>
      </c>
      <c r="D92" s="296"/>
      <c r="E92" s="296"/>
      <c r="F92" s="296"/>
      <c r="G92" s="296"/>
      <c r="H92" s="74"/>
      <c r="I92" s="298" t="s">
        <v>58</v>
      </c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7" t="s">
        <v>59</v>
      </c>
      <c r="AH92" s="296"/>
      <c r="AI92" s="296"/>
      <c r="AJ92" s="296"/>
      <c r="AK92" s="296"/>
      <c r="AL92" s="296"/>
      <c r="AM92" s="296"/>
      <c r="AN92" s="298" t="s">
        <v>60</v>
      </c>
      <c r="AO92" s="296"/>
      <c r="AP92" s="299"/>
      <c r="AQ92" s="75" t="s">
        <v>61</v>
      </c>
      <c r="AR92" s="40"/>
      <c r="AS92" s="76" t="s">
        <v>62</v>
      </c>
      <c r="AT92" s="77" t="s">
        <v>63</v>
      </c>
      <c r="AU92" s="77" t="s">
        <v>64</v>
      </c>
      <c r="AV92" s="77" t="s">
        <v>65</v>
      </c>
      <c r="AW92" s="77" t="s">
        <v>66</v>
      </c>
      <c r="AX92" s="77" t="s">
        <v>67</v>
      </c>
      <c r="AY92" s="77" t="s">
        <v>68</v>
      </c>
      <c r="AZ92" s="77" t="s">
        <v>69</v>
      </c>
      <c r="BA92" s="77" t="s">
        <v>70</v>
      </c>
      <c r="BB92" s="77" t="s">
        <v>71</v>
      </c>
      <c r="BC92" s="77" t="s">
        <v>72</v>
      </c>
      <c r="BD92" s="78" t="s">
        <v>73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74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307">
        <f>ROUND(AG95+AG98,2)</f>
        <v>0</v>
      </c>
      <c r="AH94" s="307"/>
      <c r="AI94" s="307"/>
      <c r="AJ94" s="307"/>
      <c r="AK94" s="307"/>
      <c r="AL94" s="307"/>
      <c r="AM94" s="307"/>
      <c r="AN94" s="308">
        <f t="shared" ref="AN94:AN100" si="0">SUM(AG94,AT94)</f>
        <v>0</v>
      </c>
      <c r="AO94" s="308"/>
      <c r="AP94" s="308"/>
      <c r="AQ94" s="86" t="s">
        <v>1</v>
      </c>
      <c r="AR94" s="87"/>
      <c r="AS94" s="88">
        <f>ROUND(AS95+AS98,2)</f>
        <v>0</v>
      </c>
      <c r="AT94" s="89">
        <f t="shared" ref="AT94:AT100" si="1">ROUND(SUM(AV94:AW94),2)</f>
        <v>0</v>
      </c>
      <c r="AU94" s="90">
        <f>ROUND(AU95+AU98,5)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ROUND(AZ95+AZ98,2)</f>
        <v>0</v>
      </c>
      <c r="BA94" s="89">
        <f>ROUND(BA95+BA98,2)</f>
        <v>0</v>
      </c>
      <c r="BB94" s="89">
        <f>ROUND(BB95+BB98,2)</f>
        <v>0</v>
      </c>
      <c r="BC94" s="89">
        <f>ROUND(BC95+BC98,2)</f>
        <v>0</v>
      </c>
      <c r="BD94" s="91">
        <f>ROUND(BD95+BD98,2)</f>
        <v>0</v>
      </c>
      <c r="BS94" s="92" t="s">
        <v>75</v>
      </c>
      <c r="BT94" s="92" t="s">
        <v>76</v>
      </c>
      <c r="BU94" s="93" t="s">
        <v>77</v>
      </c>
      <c r="BV94" s="92" t="s">
        <v>78</v>
      </c>
      <c r="BW94" s="92" t="s">
        <v>5</v>
      </c>
      <c r="BX94" s="92" t="s">
        <v>79</v>
      </c>
      <c r="CL94" s="92" t="s">
        <v>1</v>
      </c>
    </row>
    <row r="95" spans="1:91" s="7" customFormat="1" ht="16.5" customHeight="1">
      <c r="B95" s="94"/>
      <c r="C95" s="95"/>
      <c r="D95" s="303" t="s">
        <v>80</v>
      </c>
      <c r="E95" s="303"/>
      <c r="F95" s="303"/>
      <c r="G95" s="303"/>
      <c r="H95" s="303"/>
      <c r="I95" s="96"/>
      <c r="J95" s="303" t="s">
        <v>81</v>
      </c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0">
        <f>ROUND(SUM(AG96:AG97),2)</f>
        <v>0</v>
      </c>
      <c r="AH95" s="301"/>
      <c r="AI95" s="301"/>
      <c r="AJ95" s="301"/>
      <c r="AK95" s="301"/>
      <c r="AL95" s="301"/>
      <c r="AM95" s="301"/>
      <c r="AN95" s="302">
        <f t="shared" si="0"/>
        <v>0</v>
      </c>
      <c r="AO95" s="301"/>
      <c r="AP95" s="301"/>
      <c r="AQ95" s="97" t="s">
        <v>82</v>
      </c>
      <c r="AR95" s="98"/>
      <c r="AS95" s="99">
        <f>ROUND(SUM(AS96:AS97),2)</f>
        <v>0</v>
      </c>
      <c r="AT95" s="100">
        <f t="shared" si="1"/>
        <v>0</v>
      </c>
      <c r="AU95" s="101">
        <f>ROUND(SUM(AU96:AU97),5)</f>
        <v>0</v>
      </c>
      <c r="AV95" s="100">
        <f>ROUND(AZ95*L29,2)</f>
        <v>0</v>
      </c>
      <c r="AW95" s="100">
        <f>ROUND(BA95*L30,2)</f>
        <v>0</v>
      </c>
      <c r="AX95" s="100">
        <f>ROUND(BB95*L29,2)</f>
        <v>0</v>
      </c>
      <c r="AY95" s="100">
        <f>ROUND(BC95*L30,2)</f>
        <v>0</v>
      </c>
      <c r="AZ95" s="100">
        <f>ROUND(SUM(AZ96:AZ97),2)</f>
        <v>0</v>
      </c>
      <c r="BA95" s="100">
        <f>ROUND(SUM(BA96:BA97),2)</f>
        <v>0</v>
      </c>
      <c r="BB95" s="100">
        <f>ROUND(SUM(BB96:BB97),2)</f>
        <v>0</v>
      </c>
      <c r="BC95" s="100">
        <f>ROUND(SUM(BC96:BC97),2)</f>
        <v>0</v>
      </c>
      <c r="BD95" s="102">
        <f>ROUND(SUM(BD96:BD97),2)</f>
        <v>0</v>
      </c>
      <c r="BS95" s="103" t="s">
        <v>75</v>
      </c>
      <c r="BT95" s="103" t="s">
        <v>83</v>
      </c>
      <c r="BU95" s="103" t="s">
        <v>77</v>
      </c>
      <c r="BV95" s="103" t="s">
        <v>78</v>
      </c>
      <c r="BW95" s="103" t="s">
        <v>84</v>
      </c>
      <c r="BX95" s="103" t="s">
        <v>5</v>
      </c>
      <c r="CL95" s="103" t="s">
        <v>1</v>
      </c>
      <c r="CM95" s="103" t="s">
        <v>83</v>
      </c>
    </row>
    <row r="96" spans="1:91" s="4" customFormat="1" ht="16.5" customHeight="1">
      <c r="A96" s="104" t="s">
        <v>85</v>
      </c>
      <c r="B96" s="59"/>
      <c r="C96" s="105"/>
      <c r="D96" s="105"/>
      <c r="E96" s="306" t="s">
        <v>86</v>
      </c>
      <c r="F96" s="306"/>
      <c r="G96" s="306"/>
      <c r="H96" s="306"/>
      <c r="I96" s="306"/>
      <c r="J96" s="105"/>
      <c r="K96" s="306" t="s">
        <v>87</v>
      </c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4">
        <f>'001-01 - Soupis prací - b...'!J32</f>
        <v>0</v>
      </c>
      <c r="AH96" s="305"/>
      <c r="AI96" s="305"/>
      <c r="AJ96" s="305"/>
      <c r="AK96" s="305"/>
      <c r="AL96" s="305"/>
      <c r="AM96" s="305"/>
      <c r="AN96" s="304">
        <f t="shared" si="0"/>
        <v>0</v>
      </c>
      <c r="AO96" s="305"/>
      <c r="AP96" s="305"/>
      <c r="AQ96" s="106" t="s">
        <v>88</v>
      </c>
      <c r="AR96" s="61"/>
      <c r="AS96" s="107">
        <v>0</v>
      </c>
      <c r="AT96" s="108">
        <f t="shared" si="1"/>
        <v>0</v>
      </c>
      <c r="AU96" s="109">
        <f>'001-01 - Soupis prací - b...'!P133</f>
        <v>0</v>
      </c>
      <c r="AV96" s="108">
        <f>'001-01 - Soupis prací - b...'!J35</f>
        <v>0</v>
      </c>
      <c r="AW96" s="108">
        <f>'001-01 - Soupis prací - b...'!J36</f>
        <v>0</v>
      </c>
      <c r="AX96" s="108">
        <f>'001-01 - Soupis prací - b...'!J37</f>
        <v>0</v>
      </c>
      <c r="AY96" s="108">
        <f>'001-01 - Soupis prací - b...'!J38</f>
        <v>0</v>
      </c>
      <c r="AZ96" s="108">
        <f>'001-01 - Soupis prací - b...'!F35</f>
        <v>0</v>
      </c>
      <c r="BA96" s="108">
        <f>'001-01 - Soupis prací - b...'!F36</f>
        <v>0</v>
      </c>
      <c r="BB96" s="108">
        <f>'001-01 - Soupis prací - b...'!F37</f>
        <v>0</v>
      </c>
      <c r="BC96" s="108">
        <f>'001-01 - Soupis prací - b...'!F38</f>
        <v>0</v>
      </c>
      <c r="BD96" s="110">
        <f>'001-01 - Soupis prací - b...'!F39</f>
        <v>0</v>
      </c>
      <c r="BT96" s="111" t="s">
        <v>89</v>
      </c>
      <c r="BV96" s="111" t="s">
        <v>78</v>
      </c>
      <c r="BW96" s="111" t="s">
        <v>90</v>
      </c>
      <c r="BX96" s="111" t="s">
        <v>84</v>
      </c>
      <c r="CL96" s="111" t="s">
        <v>1</v>
      </c>
    </row>
    <row r="97" spans="1:91" s="4" customFormat="1" ht="16.5" customHeight="1">
      <c r="A97" s="104" t="s">
        <v>85</v>
      </c>
      <c r="B97" s="59"/>
      <c r="C97" s="105"/>
      <c r="D97" s="105"/>
      <c r="E97" s="306" t="s">
        <v>91</v>
      </c>
      <c r="F97" s="306"/>
      <c r="G97" s="306"/>
      <c r="H97" s="306"/>
      <c r="I97" s="306"/>
      <c r="J97" s="105"/>
      <c r="K97" s="306" t="s">
        <v>92</v>
      </c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4">
        <f>'001-02 - Vedlejší rozpočt...'!J32</f>
        <v>0</v>
      </c>
      <c r="AH97" s="305"/>
      <c r="AI97" s="305"/>
      <c r="AJ97" s="305"/>
      <c r="AK97" s="305"/>
      <c r="AL97" s="305"/>
      <c r="AM97" s="305"/>
      <c r="AN97" s="304">
        <f t="shared" si="0"/>
        <v>0</v>
      </c>
      <c r="AO97" s="305"/>
      <c r="AP97" s="305"/>
      <c r="AQ97" s="106" t="s">
        <v>88</v>
      </c>
      <c r="AR97" s="61"/>
      <c r="AS97" s="107">
        <v>0</v>
      </c>
      <c r="AT97" s="108">
        <f t="shared" si="1"/>
        <v>0</v>
      </c>
      <c r="AU97" s="109">
        <f>'001-02 - Vedlejší rozpočt...'!P122</f>
        <v>0</v>
      </c>
      <c r="AV97" s="108">
        <f>'001-02 - Vedlejší rozpočt...'!J35</f>
        <v>0</v>
      </c>
      <c r="AW97" s="108">
        <f>'001-02 - Vedlejší rozpočt...'!J36</f>
        <v>0</v>
      </c>
      <c r="AX97" s="108">
        <f>'001-02 - Vedlejší rozpočt...'!J37</f>
        <v>0</v>
      </c>
      <c r="AY97" s="108">
        <f>'001-02 - Vedlejší rozpočt...'!J38</f>
        <v>0</v>
      </c>
      <c r="AZ97" s="108">
        <f>'001-02 - Vedlejší rozpočt...'!F35</f>
        <v>0</v>
      </c>
      <c r="BA97" s="108">
        <f>'001-02 - Vedlejší rozpočt...'!F36</f>
        <v>0</v>
      </c>
      <c r="BB97" s="108">
        <f>'001-02 - Vedlejší rozpočt...'!F37</f>
        <v>0</v>
      </c>
      <c r="BC97" s="108">
        <f>'001-02 - Vedlejší rozpočt...'!F38</f>
        <v>0</v>
      </c>
      <c r="BD97" s="110">
        <f>'001-02 - Vedlejší rozpočt...'!F39</f>
        <v>0</v>
      </c>
      <c r="BT97" s="111" t="s">
        <v>89</v>
      </c>
      <c r="BV97" s="111" t="s">
        <v>78</v>
      </c>
      <c r="BW97" s="111" t="s">
        <v>93</v>
      </c>
      <c r="BX97" s="111" t="s">
        <v>84</v>
      </c>
      <c r="CL97" s="111" t="s">
        <v>1</v>
      </c>
    </row>
    <row r="98" spans="1:91" s="7" customFormat="1" ht="16.5" customHeight="1">
      <c r="B98" s="94"/>
      <c r="C98" s="95"/>
      <c r="D98" s="303" t="s">
        <v>94</v>
      </c>
      <c r="E98" s="303"/>
      <c r="F98" s="303"/>
      <c r="G98" s="303"/>
      <c r="H98" s="303"/>
      <c r="I98" s="96"/>
      <c r="J98" s="303" t="s">
        <v>95</v>
      </c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0">
        <f>ROUND(SUM(AG99:AG100),2)</f>
        <v>0</v>
      </c>
      <c r="AH98" s="301"/>
      <c r="AI98" s="301"/>
      <c r="AJ98" s="301"/>
      <c r="AK98" s="301"/>
      <c r="AL98" s="301"/>
      <c r="AM98" s="301"/>
      <c r="AN98" s="302">
        <f t="shared" si="0"/>
        <v>0</v>
      </c>
      <c r="AO98" s="301"/>
      <c r="AP98" s="301"/>
      <c r="AQ98" s="97" t="s">
        <v>82</v>
      </c>
      <c r="AR98" s="98"/>
      <c r="AS98" s="99">
        <f>ROUND(SUM(AS99:AS100),2)</f>
        <v>0</v>
      </c>
      <c r="AT98" s="100">
        <f t="shared" si="1"/>
        <v>0</v>
      </c>
      <c r="AU98" s="101">
        <f>ROUND(SUM(AU99:AU100),5)</f>
        <v>0</v>
      </c>
      <c r="AV98" s="100">
        <f>ROUND(AZ98*L29,2)</f>
        <v>0</v>
      </c>
      <c r="AW98" s="100">
        <f>ROUND(BA98*L30,2)</f>
        <v>0</v>
      </c>
      <c r="AX98" s="100">
        <f>ROUND(BB98*L29,2)</f>
        <v>0</v>
      </c>
      <c r="AY98" s="100">
        <f>ROUND(BC98*L30,2)</f>
        <v>0</v>
      </c>
      <c r="AZ98" s="100">
        <f>ROUND(SUM(AZ99:AZ100),2)</f>
        <v>0</v>
      </c>
      <c r="BA98" s="100">
        <f>ROUND(SUM(BA99:BA100),2)</f>
        <v>0</v>
      </c>
      <c r="BB98" s="100">
        <f>ROUND(SUM(BB99:BB100),2)</f>
        <v>0</v>
      </c>
      <c r="BC98" s="100">
        <f>ROUND(SUM(BC99:BC100),2)</f>
        <v>0</v>
      </c>
      <c r="BD98" s="102">
        <f>ROUND(SUM(BD99:BD100),2)</f>
        <v>0</v>
      </c>
      <c r="BS98" s="103" t="s">
        <v>75</v>
      </c>
      <c r="BT98" s="103" t="s">
        <v>83</v>
      </c>
      <c r="BU98" s="103" t="s">
        <v>77</v>
      </c>
      <c r="BV98" s="103" t="s">
        <v>78</v>
      </c>
      <c r="BW98" s="103" t="s">
        <v>96</v>
      </c>
      <c r="BX98" s="103" t="s">
        <v>5</v>
      </c>
      <c r="CL98" s="103" t="s">
        <v>1</v>
      </c>
      <c r="CM98" s="103" t="s">
        <v>89</v>
      </c>
    </row>
    <row r="99" spans="1:91" s="4" customFormat="1" ht="16.5" customHeight="1">
      <c r="A99" s="104" t="s">
        <v>85</v>
      </c>
      <c r="B99" s="59"/>
      <c r="C99" s="105"/>
      <c r="D99" s="105"/>
      <c r="E99" s="306" t="s">
        <v>97</v>
      </c>
      <c r="F99" s="306"/>
      <c r="G99" s="306"/>
      <c r="H99" s="306"/>
      <c r="I99" s="306"/>
      <c r="J99" s="105"/>
      <c r="K99" s="306" t="s">
        <v>98</v>
      </c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4">
        <f>'002-01 - Soupis prací - k...'!J32</f>
        <v>0</v>
      </c>
      <c r="AH99" s="305"/>
      <c r="AI99" s="305"/>
      <c r="AJ99" s="305"/>
      <c r="AK99" s="305"/>
      <c r="AL99" s="305"/>
      <c r="AM99" s="305"/>
      <c r="AN99" s="304">
        <f t="shared" si="0"/>
        <v>0</v>
      </c>
      <c r="AO99" s="305"/>
      <c r="AP99" s="305"/>
      <c r="AQ99" s="106" t="s">
        <v>88</v>
      </c>
      <c r="AR99" s="61"/>
      <c r="AS99" s="107">
        <v>0</v>
      </c>
      <c r="AT99" s="108">
        <f t="shared" si="1"/>
        <v>0</v>
      </c>
      <c r="AU99" s="109">
        <f>'002-01 - Soupis prací - k...'!P134</f>
        <v>0</v>
      </c>
      <c r="AV99" s="108">
        <f>'002-01 - Soupis prací - k...'!J35</f>
        <v>0</v>
      </c>
      <c r="AW99" s="108">
        <f>'002-01 - Soupis prací - k...'!J36</f>
        <v>0</v>
      </c>
      <c r="AX99" s="108">
        <f>'002-01 - Soupis prací - k...'!J37</f>
        <v>0</v>
      </c>
      <c r="AY99" s="108">
        <f>'002-01 - Soupis prací - k...'!J38</f>
        <v>0</v>
      </c>
      <c r="AZ99" s="108">
        <f>'002-01 - Soupis prací - k...'!F35</f>
        <v>0</v>
      </c>
      <c r="BA99" s="108">
        <f>'002-01 - Soupis prací - k...'!F36</f>
        <v>0</v>
      </c>
      <c r="BB99" s="108">
        <f>'002-01 - Soupis prací - k...'!F37</f>
        <v>0</v>
      </c>
      <c r="BC99" s="108">
        <f>'002-01 - Soupis prací - k...'!F38</f>
        <v>0</v>
      </c>
      <c r="BD99" s="110">
        <f>'002-01 - Soupis prací - k...'!F39</f>
        <v>0</v>
      </c>
      <c r="BT99" s="111" t="s">
        <v>89</v>
      </c>
      <c r="BV99" s="111" t="s">
        <v>78</v>
      </c>
      <c r="BW99" s="111" t="s">
        <v>99</v>
      </c>
      <c r="BX99" s="111" t="s">
        <v>96</v>
      </c>
      <c r="CL99" s="111" t="s">
        <v>1</v>
      </c>
    </row>
    <row r="100" spans="1:91" s="4" customFormat="1" ht="16.5" customHeight="1">
      <c r="A100" s="104" t="s">
        <v>85</v>
      </c>
      <c r="B100" s="59"/>
      <c r="C100" s="105"/>
      <c r="D100" s="105"/>
      <c r="E100" s="306" t="s">
        <v>100</v>
      </c>
      <c r="F100" s="306"/>
      <c r="G100" s="306"/>
      <c r="H100" s="306"/>
      <c r="I100" s="306"/>
      <c r="J100" s="105"/>
      <c r="K100" s="306" t="s">
        <v>92</v>
      </c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6"/>
      <c r="AF100" s="306"/>
      <c r="AG100" s="304">
        <f>'002-02 - Vedlejší rozpočt...'!J32</f>
        <v>0</v>
      </c>
      <c r="AH100" s="305"/>
      <c r="AI100" s="305"/>
      <c r="AJ100" s="305"/>
      <c r="AK100" s="305"/>
      <c r="AL100" s="305"/>
      <c r="AM100" s="305"/>
      <c r="AN100" s="304">
        <f t="shared" si="0"/>
        <v>0</v>
      </c>
      <c r="AO100" s="305"/>
      <c r="AP100" s="305"/>
      <c r="AQ100" s="106" t="s">
        <v>88</v>
      </c>
      <c r="AR100" s="61"/>
      <c r="AS100" s="112">
        <v>0</v>
      </c>
      <c r="AT100" s="113">
        <f t="shared" si="1"/>
        <v>0</v>
      </c>
      <c r="AU100" s="114">
        <f>'002-02 - Vedlejší rozpočt...'!P122</f>
        <v>0</v>
      </c>
      <c r="AV100" s="113">
        <f>'002-02 - Vedlejší rozpočt...'!J35</f>
        <v>0</v>
      </c>
      <c r="AW100" s="113">
        <f>'002-02 - Vedlejší rozpočt...'!J36</f>
        <v>0</v>
      </c>
      <c r="AX100" s="113">
        <f>'002-02 - Vedlejší rozpočt...'!J37</f>
        <v>0</v>
      </c>
      <c r="AY100" s="113">
        <f>'002-02 - Vedlejší rozpočt...'!J38</f>
        <v>0</v>
      </c>
      <c r="AZ100" s="113">
        <f>'002-02 - Vedlejší rozpočt...'!F35</f>
        <v>0</v>
      </c>
      <c r="BA100" s="113">
        <f>'002-02 - Vedlejší rozpočt...'!F36</f>
        <v>0</v>
      </c>
      <c r="BB100" s="113">
        <f>'002-02 - Vedlejší rozpočt...'!F37</f>
        <v>0</v>
      </c>
      <c r="BC100" s="113">
        <f>'002-02 - Vedlejší rozpočt...'!F38</f>
        <v>0</v>
      </c>
      <c r="BD100" s="115">
        <f>'002-02 - Vedlejší rozpočt...'!F39</f>
        <v>0</v>
      </c>
      <c r="BT100" s="111" t="s">
        <v>89</v>
      </c>
      <c r="BV100" s="111" t="s">
        <v>78</v>
      </c>
      <c r="BW100" s="111" t="s">
        <v>101</v>
      </c>
      <c r="BX100" s="111" t="s">
        <v>96</v>
      </c>
      <c r="CL100" s="111" t="s">
        <v>1</v>
      </c>
    </row>
    <row r="101" spans="1:91" s="2" customFormat="1" ht="30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40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91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40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</sheetData>
  <sheetProtection algorithmName="SHA-512" hashValue="NwCDlWXpdZhJmTFWiO1eyhx3E71HbuSX0hz6ZdmDLM9TY8HvccFmKC73SkqL9niZXBiwMtAY/rnj1pBfvcOQfw==" saltValue="bgUWmxxgPkBENXhFRJsQy/R8lNNSyDVh4JBnI/wxwMHA2VDEhd99cmePd3ofO3+cORFQBRRV+1jJwiEqHdfRBQ==" spinCount="100000" sheet="1" objects="1" scenarios="1" formatColumns="0" formatRows="0"/>
  <mergeCells count="62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100:AP100"/>
    <mergeCell ref="AG100:AM100"/>
    <mergeCell ref="E100:I100"/>
    <mergeCell ref="K100:AF100"/>
    <mergeCell ref="AG94:AM94"/>
    <mergeCell ref="AN94:AP94"/>
    <mergeCell ref="AG98:AM98"/>
    <mergeCell ref="AN98:AP98"/>
    <mergeCell ref="D98:H98"/>
    <mergeCell ref="J98:AF98"/>
    <mergeCell ref="AN99:AP99"/>
    <mergeCell ref="AG99:AM99"/>
    <mergeCell ref="E99:I99"/>
    <mergeCell ref="K99:AF99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L85:AO85"/>
    <mergeCell ref="AM87:AN87"/>
    <mergeCell ref="AS89:AT91"/>
    <mergeCell ref="AM89:AP89"/>
    <mergeCell ref="AM90:AP90"/>
  </mergeCells>
  <hyperlinks>
    <hyperlink ref="A96" location="'001-01 - Soupis prací - b...'!C2" display="/"/>
    <hyperlink ref="A97" location="'001-02 - Vedlejší rozpočt...'!C2" display="/"/>
    <hyperlink ref="A99" location="'002-01 - Soupis prací - k...'!C2" display="/"/>
    <hyperlink ref="A100" location="'002-02 - Vedlejší rozpočt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6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AT2" s="18" t="s">
        <v>90</v>
      </c>
      <c r="AZ2" s="116" t="s">
        <v>102</v>
      </c>
      <c r="BA2" s="116" t="s">
        <v>1</v>
      </c>
      <c r="BB2" s="116" t="s">
        <v>1</v>
      </c>
      <c r="BC2" s="116" t="s">
        <v>103</v>
      </c>
      <c r="BD2" s="116" t="s">
        <v>89</v>
      </c>
    </row>
    <row r="3" spans="1:56" s="1" customFormat="1" ht="6.95" customHeight="1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83</v>
      </c>
      <c r="AZ3" s="116" t="s">
        <v>104</v>
      </c>
      <c r="BA3" s="116" t="s">
        <v>1</v>
      </c>
      <c r="BB3" s="116" t="s">
        <v>1</v>
      </c>
      <c r="BC3" s="116" t="s">
        <v>105</v>
      </c>
      <c r="BD3" s="116" t="s">
        <v>89</v>
      </c>
    </row>
    <row r="4" spans="1:56" s="1" customFormat="1" ht="24.95" customHeight="1">
      <c r="B4" s="21"/>
      <c r="D4" s="119" t="s">
        <v>106</v>
      </c>
      <c r="L4" s="21"/>
      <c r="M4" s="120" t="s">
        <v>10</v>
      </c>
      <c r="AT4" s="18" t="s">
        <v>4</v>
      </c>
      <c r="AZ4" s="116" t="s">
        <v>107</v>
      </c>
      <c r="BA4" s="116" t="s">
        <v>1</v>
      </c>
      <c r="BB4" s="116" t="s">
        <v>1</v>
      </c>
      <c r="BC4" s="116" t="s">
        <v>108</v>
      </c>
      <c r="BD4" s="116" t="s">
        <v>89</v>
      </c>
    </row>
    <row r="5" spans="1:56" s="1" customFormat="1" ht="6.95" customHeight="1">
      <c r="B5" s="21"/>
      <c r="L5" s="21"/>
      <c r="AZ5" s="116" t="s">
        <v>109</v>
      </c>
      <c r="BA5" s="116" t="s">
        <v>1</v>
      </c>
      <c r="BB5" s="116" t="s">
        <v>1</v>
      </c>
      <c r="BC5" s="116" t="s">
        <v>110</v>
      </c>
      <c r="BD5" s="116" t="s">
        <v>89</v>
      </c>
    </row>
    <row r="6" spans="1:56" s="1" customFormat="1" ht="12" customHeight="1">
      <c r="B6" s="21"/>
      <c r="D6" s="121" t="s">
        <v>16</v>
      </c>
      <c r="L6" s="21"/>
      <c r="AZ6" s="116" t="s">
        <v>111</v>
      </c>
      <c r="BA6" s="116" t="s">
        <v>1</v>
      </c>
      <c r="BB6" s="116" t="s">
        <v>1</v>
      </c>
      <c r="BC6" s="116" t="s">
        <v>112</v>
      </c>
      <c r="BD6" s="116" t="s">
        <v>89</v>
      </c>
    </row>
    <row r="7" spans="1:56" s="1" customFormat="1" ht="26.25" customHeight="1">
      <c r="B7" s="21"/>
      <c r="E7" s="329" t="str">
        <f>'Rekapitulace stavby'!K6</f>
        <v>Zateplení objektu pro bydlení ul. K Jídelně 635, Rtyně v Podkrkonoší</v>
      </c>
      <c r="F7" s="330"/>
      <c r="G7" s="330"/>
      <c r="H7" s="330"/>
      <c r="L7" s="21"/>
      <c r="AZ7" s="116" t="s">
        <v>113</v>
      </c>
      <c r="BA7" s="116" t="s">
        <v>1</v>
      </c>
      <c r="BB7" s="116" t="s">
        <v>1</v>
      </c>
      <c r="BC7" s="116" t="s">
        <v>114</v>
      </c>
      <c r="BD7" s="116" t="s">
        <v>89</v>
      </c>
    </row>
    <row r="8" spans="1:56" s="1" customFormat="1" ht="12" customHeight="1">
      <c r="B8" s="21"/>
      <c r="D8" s="121" t="s">
        <v>115</v>
      </c>
      <c r="L8" s="21"/>
      <c r="AZ8" s="116" t="s">
        <v>116</v>
      </c>
      <c r="BA8" s="116" t="s">
        <v>1</v>
      </c>
      <c r="BB8" s="116" t="s">
        <v>1</v>
      </c>
      <c r="BC8" s="116" t="s">
        <v>117</v>
      </c>
      <c r="BD8" s="116" t="s">
        <v>89</v>
      </c>
    </row>
    <row r="9" spans="1:56" s="2" customFormat="1" ht="16.5" customHeight="1">
      <c r="A9" s="35"/>
      <c r="B9" s="40"/>
      <c r="C9" s="35"/>
      <c r="D9" s="35"/>
      <c r="E9" s="329" t="s">
        <v>118</v>
      </c>
      <c r="F9" s="331"/>
      <c r="G9" s="331"/>
      <c r="H9" s="331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Z9" s="116" t="s">
        <v>119</v>
      </c>
      <c r="BA9" s="116" t="s">
        <v>1</v>
      </c>
      <c r="BB9" s="116" t="s">
        <v>1</v>
      </c>
      <c r="BC9" s="116" t="s">
        <v>120</v>
      </c>
      <c r="BD9" s="116" t="s">
        <v>89</v>
      </c>
    </row>
    <row r="10" spans="1:56" s="2" customFormat="1" ht="12" customHeight="1">
      <c r="A10" s="35"/>
      <c r="B10" s="40"/>
      <c r="C10" s="35"/>
      <c r="D10" s="121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Z10" s="116" t="s">
        <v>122</v>
      </c>
      <c r="BA10" s="116" t="s">
        <v>1</v>
      </c>
      <c r="BB10" s="116" t="s">
        <v>1</v>
      </c>
      <c r="BC10" s="116" t="s">
        <v>123</v>
      </c>
      <c r="BD10" s="116" t="s">
        <v>89</v>
      </c>
    </row>
    <row r="11" spans="1:56" s="2" customFormat="1" ht="16.5" customHeight="1">
      <c r="A11" s="35"/>
      <c r="B11" s="40"/>
      <c r="C11" s="35"/>
      <c r="D11" s="35"/>
      <c r="E11" s="332" t="s">
        <v>124</v>
      </c>
      <c r="F11" s="331"/>
      <c r="G11" s="331"/>
      <c r="H11" s="331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2" customHeight="1">
      <c r="A13" s="35"/>
      <c r="B13" s="40"/>
      <c r="C13" s="35"/>
      <c r="D13" s="121" t="s">
        <v>18</v>
      </c>
      <c r="E13" s="35"/>
      <c r="F13" s="111" t="s">
        <v>1</v>
      </c>
      <c r="G13" s="35"/>
      <c r="H13" s="35"/>
      <c r="I13" s="121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21" t="s">
        <v>20</v>
      </c>
      <c r="E14" s="35"/>
      <c r="F14" s="111" t="s">
        <v>21</v>
      </c>
      <c r="G14" s="35"/>
      <c r="H14" s="35"/>
      <c r="I14" s="121" t="s">
        <v>22</v>
      </c>
      <c r="J14" s="122" t="str">
        <f>'Rekapitulace stavby'!AN8</f>
        <v>17. 8. 2023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12" customHeight="1">
      <c r="A16" s="35"/>
      <c r="B16" s="40"/>
      <c r="C16" s="35"/>
      <c r="D16" s="121" t="s">
        <v>24</v>
      </c>
      <c r="E16" s="35"/>
      <c r="F16" s="35"/>
      <c r="G16" s="35"/>
      <c r="H16" s="35"/>
      <c r="I16" s="121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1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1" t="s">
        <v>28</v>
      </c>
      <c r="E19" s="35"/>
      <c r="F19" s="35"/>
      <c r="G19" s="35"/>
      <c r="H19" s="35"/>
      <c r="I19" s="121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3" t="str">
        <f>'Rekapitulace stavby'!E14</f>
        <v>Vyplň údaj</v>
      </c>
      <c r="F20" s="334"/>
      <c r="G20" s="334"/>
      <c r="H20" s="334"/>
      <c r="I20" s="121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1" t="s">
        <v>30</v>
      </c>
      <c r="E22" s="35"/>
      <c r="F22" s="35"/>
      <c r="G22" s="35"/>
      <c r="H22" s="35"/>
      <c r="I22" s="121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1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1" t="s">
        <v>33</v>
      </c>
      <c r="E25" s="35"/>
      <c r="F25" s="35"/>
      <c r="G25" s="35"/>
      <c r="H25" s="35"/>
      <c r="I25" s="121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1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1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3"/>
      <c r="B29" s="124"/>
      <c r="C29" s="123"/>
      <c r="D29" s="123"/>
      <c r="E29" s="335" t="s">
        <v>1</v>
      </c>
      <c r="F29" s="335"/>
      <c r="G29" s="335"/>
      <c r="H29" s="335"/>
      <c r="I29" s="123"/>
      <c r="J29" s="123"/>
      <c r="K29" s="123"/>
      <c r="L29" s="125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6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7" t="s">
        <v>36</v>
      </c>
      <c r="E32" s="35"/>
      <c r="F32" s="35"/>
      <c r="G32" s="35"/>
      <c r="H32" s="35"/>
      <c r="I32" s="35"/>
      <c r="J32" s="128">
        <f>ROUND(J133,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6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9" t="s">
        <v>38</v>
      </c>
      <c r="G34" s="35"/>
      <c r="H34" s="35"/>
      <c r="I34" s="129" t="s">
        <v>37</v>
      </c>
      <c r="J34" s="129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0" t="s">
        <v>40</v>
      </c>
      <c r="E35" s="121" t="s">
        <v>41</v>
      </c>
      <c r="F35" s="131">
        <f>ROUND((SUM(BE133:BE461)),  2)</f>
        <v>0</v>
      </c>
      <c r="G35" s="35"/>
      <c r="H35" s="35"/>
      <c r="I35" s="132">
        <v>0.21</v>
      </c>
      <c r="J35" s="131">
        <f>ROUND(((SUM(BE133:BE461))*I35),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1" t="s">
        <v>42</v>
      </c>
      <c r="F36" s="131">
        <f>ROUND((SUM(BF133:BF461)),  2)</f>
        <v>0</v>
      </c>
      <c r="G36" s="35"/>
      <c r="H36" s="35"/>
      <c r="I36" s="132">
        <v>0.15</v>
      </c>
      <c r="J36" s="131">
        <f>ROUND(((SUM(BF133:BF461))*I36),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1" t="s">
        <v>43</v>
      </c>
      <c r="F37" s="131">
        <f>ROUND((SUM(BG133:BG461)),  2)</f>
        <v>0</v>
      </c>
      <c r="G37" s="35"/>
      <c r="H37" s="35"/>
      <c r="I37" s="132">
        <v>0.21</v>
      </c>
      <c r="J37" s="131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1" t="s">
        <v>44</v>
      </c>
      <c r="F38" s="131">
        <f>ROUND((SUM(BH133:BH461)),  2)</f>
        <v>0</v>
      </c>
      <c r="G38" s="35"/>
      <c r="H38" s="35"/>
      <c r="I38" s="132">
        <v>0.15</v>
      </c>
      <c r="J38" s="131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1" t="s">
        <v>45</v>
      </c>
      <c r="F39" s="131">
        <f>ROUND((SUM(BI133:BI461)),  2)</f>
        <v>0</v>
      </c>
      <c r="G39" s="35"/>
      <c r="H39" s="35"/>
      <c r="I39" s="132">
        <v>0</v>
      </c>
      <c r="J39" s="131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3"/>
      <c r="D41" s="134" t="s">
        <v>46</v>
      </c>
      <c r="E41" s="135"/>
      <c r="F41" s="135"/>
      <c r="G41" s="136" t="s">
        <v>47</v>
      </c>
      <c r="H41" s="137" t="s">
        <v>48</v>
      </c>
      <c r="I41" s="135"/>
      <c r="J41" s="138">
        <f>SUM(J32:J39)</f>
        <v>0</v>
      </c>
      <c r="K41" s="139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40" t="s">
        <v>49</v>
      </c>
      <c r="E50" s="141"/>
      <c r="F50" s="141"/>
      <c r="G50" s="140" t="s">
        <v>50</v>
      </c>
      <c r="H50" s="141"/>
      <c r="I50" s="141"/>
      <c r="J50" s="141"/>
      <c r="K50" s="141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2" t="s">
        <v>51</v>
      </c>
      <c r="E61" s="143"/>
      <c r="F61" s="144" t="s">
        <v>52</v>
      </c>
      <c r="G61" s="142" t="s">
        <v>51</v>
      </c>
      <c r="H61" s="143"/>
      <c r="I61" s="143"/>
      <c r="J61" s="145" t="s">
        <v>52</v>
      </c>
      <c r="K61" s="143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40" t="s">
        <v>53</v>
      </c>
      <c r="E65" s="146"/>
      <c r="F65" s="146"/>
      <c r="G65" s="140" t="s">
        <v>54</v>
      </c>
      <c r="H65" s="146"/>
      <c r="I65" s="146"/>
      <c r="J65" s="146"/>
      <c r="K65" s="146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2" t="s">
        <v>51</v>
      </c>
      <c r="E76" s="143"/>
      <c r="F76" s="144" t="s">
        <v>52</v>
      </c>
      <c r="G76" s="142" t="s">
        <v>51</v>
      </c>
      <c r="H76" s="143"/>
      <c r="I76" s="143"/>
      <c r="J76" s="145" t="s">
        <v>52</v>
      </c>
      <c r="K76" s="143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6.25" customHeight="1">
      <c r="A85" s="35"/>
      <c r="B85" s="36"/>
      <c r="C85" s="37"/>
      <c r="D85" s="37"/>
      <c r="E85" s="336" t="str">
        <f>E7</f>
        <v>Zateplení objektu pro bydlení ul. K Jídelně 635, Rtyně v Podkrkonoší</v>
      </c>
      <c r="F85" s="337"/>
      <c r="G85" s="337"/>
      <c r="H85" s="337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115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6" t="s">
        <v>118</v>
      </c>
      <c r="F87" s="338"/>
      <c r="G87" s="338"/>
      <c r="H87" s="338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84" t="str">
        <f>E11</f>
        <v>001-01 - Soupis prací - bytová část</v>
      </c>
      <c r="F89" s="338"/>
      <c r="G89" s="338"/>
      <c r="H89" s="338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Rtyně v Podkrkonoší</v>
      </c>
      <c r="G91" s="37"/>
      <c r="H91" s="37"/>
      <c r="I91" s="30" t="s">
        <v>22</v>
      </c>
      <c r="J91" s="67" t="str">
        <f>IF(J14="","",J14)</f>
        <v>17. 8. 2023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Město Rtyně v Podkrkonoší</v>
      </c>
      <c r="G93" s="37"/>
      <c r="H93" s="37"/>
      <c r="I93" s="30" t="s">
        <v>30</v>
      </c>
      <c r="J93" s="33" t="str">
        <f>E23</f>
        <v>Ing. Lucie Pražáková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Ing. Lenka Kasperová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1" t="s">
        <v>126</v>
      </c>
      <c r="D96" s="152"/>
      <c r="E96" s="152"/>
      <c r="F96" s="152"/>
      <c r="G96" s="152"/>
      <c r="H96" s="152"/>
      <c r="I96" s="152"/>
      <c r="J96" s="153" t="s">
        <v>127</v>
      </c>
      <c r="K96" s="152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4" t="s">
        <v>128</v>
      </c>
      <c r="D98" s="37"/>
      <c r="E98" s="37"/>
      <c r="F98" s="37"/>
      <c r="G98" s="37"/>
      <c r="H98" s="37"/>
      <c r="I98" s="37"/>
      <c r="J98" s="85">
        <f>J133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129</v>
      </c>
    </row>
    <row r="99" spans="1:47" s="9" customFormat="1" ht="24.95" customHeight="1">
      <c r="B99" s="155"/>
      <c r="C99" s="156"/>
      <c r="D99" s="157" t="s">
        <v>130</v>
      </c>
      <c r="E99" s="158"/>
      <c r="F99" s="158"/>
      <c r="G99" s="158"/>
      <c r="H99" s="158"/>
      <c r="I99" s="158"/>
      <c r="J99" s="159">
        <f>J134</f>
        <v>0</v>
      </c>
      <c r="K99" s="156"/>
      <c r="L99" s="160"/>
    </row>
    <row r="100" spans="1:47" s="10" customFormat="1" ht="19.899999999999999" customHeight="1">
      <c r="B100" s="161"/>
      <c r="C100" s="105"/>
      <c r="D100" s="162" t="s">
        <v>131</v>
      </c>
      <c r="E100" s="163"/>
      <c r="F100" s="163"/>
      <c r="G100" s="163"/>
      <c r="H100" s="163"/>
      <c r="I100" s="163"/>
      <c r="J100" s="164">
        <f>J135</f>
        <v>0</v>
      </c>
      <c r="K100" s="105"/>
      <c r="L100" s="165"/>
    </row>
    <row r="101" spans="1:47" s="10" customFormat="1" ht="19.899999999999999" customHeight="1">
      <c r="B101" s="161"/>
      <c r="C101" s="105"/>
      <c r="D101" s="162" t="s">
        <v>132</v>
      </c>
      <c r="E101" s="163"/>
      <c r="F101" s="163"/>
      <c r="G101" s="163"/>
      <c r="H101" s="163"/>
      <c r="I101" s="163"/>
      <c r="J101" s="164">
        <f>J148</f>
        <v>0</v>
      </c>
      <c r="K101" s="105"/>
      <c r="L101" s="165"/>
    </row>
    <row r="102" spans="1:47" s="10" customFormat="1" ht="19.899999999999999" customHeight="1">
      <c r="B102" s="161"/>
      <c r="C102" s="105"/>
      <c r="D102" s="162" t="s">
        <v>133</v>
      </c>
      <c r="E102" s="163"/>
      <c r="F102" s="163"/>
      <c r="G102" s="163"/>
      <c r="H102" s="163"/>
      <c r="I102" s="163"/>
      <c r="J102" s="164">
        <f>J153</f>
        <v>0</v>
      </c>
      <c r="K102" s="105"/>
      <c r="L102" s="165"/>
    </row>
    <row r="103" spans="1:47" s="10" customFormat="1" ht="19.899999999999999" customHeight="1">
      <c r="B103" s="161"/>
      <c r="C103" s="105"/>
      <c r="D103" s="162" t="s">
        <v>134</v>
      </c>
      <c r="E103" s="163"/>
      <c r="F103" s="163"/>
      <c r="G103" s="163"/>
      <c r="H103" s="163"/>
      <c r="I103" s="163"/>
      <c r="J103" s="164">
        <f>J159</f>
        <v>0</v>
      </c>
      <c r="K103" s="105"/>
      <c r="L103" s="165"/>
    </row>
    <row r="104" spans="1:47" s="10" customFormat="1" ht="19.899999999999999" customHeight="1">
      <c r="B104" s="161"/>
      <c r="C104" s="105"/>
      <c r="D104" s="162" t="s">
        <v>135</v>
      </c>
      <c r="E104" s="163"/>
      <c r="F104" s="163"/>
      <c r="G104" s="163"/>
      <c r="H104" s="163"/>
      <c r="I104" s="163"/>
      <c r="J104" s="164">
        <f>J309</f>
        <v>0</v>
      </c>
      <c r="K104" s="105"/>
      <c r="L104" s="165"/>
    </row>
    <row r="105" spans="1:47" s="10" customFormat="1" ht="19.899999999999999" customHeight="1">
      <c r="B105" s="161"/>
      <c r="C105" s="105"/>
      <c r="D105" s="162" t="s">
        <v>136</v>
      </c>
      <c r="E105" s="163"/>
      <c r="F105" s="163"/>
      <c r="G105" s="163"/>
      <c r="H105" s="163"/>
      <c r="I105" s="163"/>
      <c r="J105" s="164">
        <f>J402</f>
        <v>0</v>
      </c>
      <c r="K105" s="105"/>
      <c r="L105" s="165"/>
    </row>
    <row r="106" spans="1:47" s="10" customFormat="1" ht="19.899999999999999" customHeight="1">
      <c r="B106" s="161"/>
      <c r="C106" s="105"/>
      <c r="D106" s="162" t="s">
        <v>137</v>
      </c>
      <c r="E106" s="163"/>
      <c r="F106" s="163"/>
      <c r="G106" s="163"/>
      <c r="H106" s="163"/>
      <c r="I106" s="163"/>
      <c r="J106" s="164">
        <f>J409</f>
        <v>0</v>
      </c>
      <c r="K106" s="105"/>
      <c r="L106" s="165"/>
    </row>
    <row r="107" spans="1:47" s="9" customFormat="1" ht="24.95" customHeight="1">
      <c r="B107" s="155"/>
      <c r="C107" s="156"/>
      <c r="D107" s="157" t="s">
        <v>138</v>
      </c>
      <c r="E107" s="158"/>
      <c r="F107" s="158"/>
      <c r="G107" s="158"/>
      <c r="H107" s="158"/>
      <c r="I107" s="158"/>
      <c r="J107" s="159">
        <f>J411</f>
        <v>0</v>
      </c>
      <c r="K107" s="156"/>
      <c r="L107" s="160"/>
    </row>
    <row r="108" spans="1:47" s="10" customFormat="1" ht="19.899999999999999" customHeight="1">
      <c r="B108" s="161"/>
      <c r="C108" s="105"/>
      <c r="D108" s="162" t="s">
        <v>139</v>
      </c>
      <c r="E108" s="163"/>
      <c r="F108" s="163"/>
      <c r="G108" s="163"/>
      <c r="H108" s="163"/>
      <c r="I108" s="163"/>
      <c r="J108" s="164">
        <f>J412</f>
        <v>0</v>
      </c>
      <c r="K108" s="105"/>
      <c r="L108" s="165"/>
    </row>
    <row r="109" spans="1:47" s="10" customFormat="1" ht="19.899999999999999" customHeight="1">
      <c r="B109" s="161"/>
      <c r="C109" s="105"/>
      <c r="D109" s="162" t="s">
        <v>140</v>
      </c>
      <c r="E109" s="163"/>
      <c r="F109" s="163"/>
      <c r="G109" s="163"/>
      <c r="H109" s="163"/>
      <c r="I109" s="163"/>
      <c r="J109" s="164">
        <f>J417</f>
        <v>0</v>
      </c>
      <c r="K109" s="105"/>
      <c r="L109" s="165"/>
    </row>
    <row r="110" spans="1:47" s="10" customFormat="1" ht="19.899999999999999" customHeight="1">
      <c r="B110" s="161"/>
      <c r="C110" s="105"/>
      <c r="D110" s="162" t="s">
        <v>141</v>
      </c>
      <c r="E110" s="163"/>
      <c r="F110" s="163"/>
      <c r="G110" s="163"/>
      <c r="H110" s="163"/>
      <c r="I110" s="163"/>
      <c r="J110" s="164">
        <f>J443</f>
        <v>0</v>
      </c>
      <c r="K110" s="105"/>
      <c r="L110" s="165"/>
    </row>
    <row r="111" spans="1:47" s="9" customFormat="1" ht="24.95" customHeight="1">
      <c r="B111" s="155"/>
      <c r="C111" s="156"/>
      <c r="D111" s="157" t="s">
        <v>142</v>
      </c>
      <c r="E111" s="158"/>
      <c r="F111" s="158"/>
      <c r="G111" s="158"/>
      <c r="H111" s="158"/>
      <c r="I111" s="158"/>
      <c r="J111" s="159">
        <f>J454</f>
        <v>0</v>
      </c>
      <c r="K111" s="156"/>
      <c r="L111" s="160"/>
    </row>
    <row r="112" spans="1:47" s="2" customFormat="1" ht="21.7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31" s="2" customFormat="1" ht="6.95" customHeight="1">
      <c r="A113" s="35"/>
      <c r="B113" s="55"/>
      <c r="C113" s="56"/>
      <c r="D113" s="56"/>
      <c r="E113" s="56"/>
      <c r="F113" s="56"/>
      <c r="G113" s="56"/>
      <c r="H113" s="56"/>
      <c r="I113" s="56"/>
      <c r="J113" s="56"/>
      <c r="K113" s="56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7" spans="1:31" s="2" customFormat="1" ht="6.95" customHeight="1">
      <c r="A117" s="35"/>
      <c r="B117" s="57"/>
      <c r="C117" s="58"/>
      <c r="D117" s="58"/>
      <c r="E117" s="58"/>
      <c r="F117" s="58"/>
      <c r="G117" s="58"/>
      <c r="H117" s="58"/>
      <c r="I117" s="58"/>
      <c r="J117" s="58"/>
      <c r="K117" s="58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24.95" customHeight="1">
      <c r="A118" s="35"/>
      <c r="B118" s="36"/>
      <c r="C118" s="24" t="s">
        <v>143</v>
      </c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16</v>
      </c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26.25" customHeight="1">
      <c r="A121" s="35"/>
      <c r="B121" s="36"/>
      <c r="C121" s="37"/>
      <c r="D121" s="37"/>
      <c r="E121" s="336" t="str">
        <f>E7</f>
        <v>Zateplení objektu pro bydlení ul. K Jídelně 635, Rtyně v Podkrkonoší</v>
      </c>
      <c r="F121" s="337"/>
      <c r="G121" s="337"/>
      <c r="H121" s="3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1" customFormat="1" ht="12" customHeight="1">
      <c r="B122" s="22"/>
      <c r="C122" s="30" t="s">
        <v>115</v>
      </c>
      <c r="D122" s="23"/>
      <c r="E122" s="23"/>
      <c r="F122" s="23"/>
      <c r="G122" s="23"/>
      <c r="H122" s="23"/>
      <c r="I122" s="23"/>
      <c r="J122" s="23"/>
      <c r="K122" s="23"/>
      <c r="L122" s="21"/>
    </row>
    <row r="123" spans="1:31" s="2" customFormat="1" ht="16.5" customHeight="1">
      <c r="A123" s="35"/>
      <c r="B123" s="36"/>
      <c r="C123" s="37"/>
      <c r="D123" s="37"/>
      <c r="E123" s="336" t="s">
        <v>118</v>
      </c>
      <c r="F123" s="338"/>
      <c r="G123" s="338"/>
      <c r="H123" s="338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30" t="s">
        <v>121</v>
      </c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6.5" customHeight="1">
      <c r="A125" s="35"/>
      <c r="B125" s="36"/>
      <c r="C125" s="37"/>
      <c r="D125" s="37"/>
      <c r="E125" s="284" t="str">
        <f>E11</f>
        <v>001-01 - Soupis prací - bytová část</v>
      </c>
      <c r="F125" s="338"/>
      <c r="G125" s="338"/>
      <c r="H125" s="338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2" customHeight="1">
      <c r="A127" s="35"/>
      <c r="B127" s="36"/>
      <c r="C127" s="30" t="s">
        <v>20</v>
      </c>
      <c r="D127" s="37"/>
      <c r="E127" s="37"/>
      <c r="F127" s="28" t="str">
        <f>F14</f>
        <v>Rtyně v Podkrkonoší</v>
      </c>
      <c r="G127" s="37"/>
      <c r="H127" s="37"/>
      <c r="I127" s="30" t="s">
        <v>22</v>
      </c>
      <c r="J127" s="67" t="str">
        <f>IF(J14="","",J14)</f>
        <v>17. 8. 2023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6.95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5.2" customHeight="1">
      <c r="A129" s="35"/>
      <c r="B129" s="36"/>
      <c r="C129" s="30" t="s">
        <v>24</v>
      </c>
      <c r="D129" s="37"/>
      <c r="E129" s="37"/>
      <c r="F129" s="28" t="str">
        <f>E17</f>
        <v>Město Rtyně v Podkrkonoší</v>
      </c>
      <c r="G129" s="37"/>
      <c r="H129" s="37"/>
      <c r="I129" s="30" t="s">
        <v>30</v>
      </c>
      <c r="J129" s="33" t="str">
        <f>E23</f>
        <v>Ing. Lucie Pražáková</v>
      </c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2" customHeight="1">
      <c r="A130" s="35"/>
      <c r="B130" s="36"/>
      <c r="C130" s="30" t="s">
        <v>28</v>
      </c>
      <c r="D130" s="37"/>
      <c r="E130" s="37"/>
      <c r="F130" s="28" t="str">
        <f>IF(E20="","",E20)</f>
        <v>Vyplň údaj</v>
      </c>
      <c r="G130" s="37"/>
      <c r="H130" s="37"/>
      <c r="I130" s="30" t="s">
        <v>33</v>
      </c>
      <c r="J130" s="33" t="str">
        <f>E26</f>
        <v>Ing. Lenka Kasperová</v>
      </c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0.35" customHeight="1">
      <c r="A131" s="35"/>
      <c r="B131" s="36"/>
      <c r="C131" s="37"/>
      <c r="D131" s="37"/>
      <c r="E131" s="37"/>
      <c r="F131" s="37"/>
      <c r="G131" s="37"/>
      <c r="H131" s="37"/>
      <c r="I131" s="37"/>
      <c r="J131" s="37"/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11" customFormat="1" ht="29.25" customHeight="1">
      <c r="A132" s="166"/>
      <c r="B132" s="167"/>
      <c r="C132" s="168" t="s">
        <v>144</v>
      </c>
      <c r="D132" s="169" t="s">
        <v>61</v>
      </c>
      <c r="E132" s="169" t="s">
        <v>57</v>
      </c>
      <c r="F132" s="169" t="s">
        <v>58</v>
      </c>
      <c r="G132" s="169" t="s">
        <v>145</v>
      </c>
      <c r="H132" s="169" t="s">
        <v>146</v>
      </c>
      <c r="I132" s="169" t="s">
        <v>147</v>
      </c>
      <c r="J132" s="169" t="s">
        <v>127</v>
      </c>
      <c r="K132" s="170" t="s">
        <v>148</v>
      </c>
      <c r="L132" s="171"/>
      <c r="M132" s="76" t="s">
        <v>1</v>
      </c>
      <c r="N132" s="77" t="s">
        <v>40</v>
      </c>
      <c r="O132" s="77" t="s">
        <v>149</v>
      </c>
      <c r="P132" s="77" t="s">
        <v>150</v>
      </c>
      <c r="Q132" s="77" t="s">
        <v>151</v>
      </c>
      <c r="R132" s="77" t="s">
        <v>152</v>
      </c>
      <c r="S132" s="77" t="s">
        <v>153</v>
      </c>
      <c r="T132" s="78" t="s">
        <v>154</v>
      </c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</row>
    <row r="133" spans="1:65" s="2" customFormat="1" ht="22.9" customHeight="1">
      <c r="A133" s="35"/>
      <c r="B133" s="36"/>
      <c r="C133" s="83" t="s">
        <v>155</v>
      </c>
      <c r="D133" s="37"/>
      <c r="E133" s="37"/>
      <c r="F133" s="37"/>
      <c r="G133" s="37"/>
      <c r="H133" s="37"/>
      <c r="I133" s="37"/>
      <c r="J133" s="172">
        <f>BK133</f>
        <v>0</v>
      </c>
      <c r="K133" s="37"/>
      <c r="L133" s="40"/>
      <c r="M133" s="79"/>
      <c r="N133" s="173"/>
      <c r="O133" s="80"/>
      <c r="P133" s="174">
        <f>P134+P411+P454</f>
        <v>0</v>
      </c>
      <c r="Q133" s="80"/>
      <c r="R133" s="174">
        <f>R134+R411+R454</f>
        <v>41.987774549999997</v>
      </c>
      <c r="S133" s="80"/>
      <c r="T133" s="175">
        <f>T134+T411+T454</f>
        <v>53.517930000000007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75</v>
      </c>
      <c r="AU133" s="18" t="s">
        <v>129</v>
      </c>
      <c r="BK133" s="176">
        <f>BK134+BK411+BK454</f>
        <v>0</v>
      </c>
    </row>
    <row r="134" spans="1:65" s="12" customFormat="1" ht="25.9" customHeight="1">
      <c r="B134" s="177"/>
      <c r="C134" s="178"/>
      <c r="D134" s="179" t="s">
        <v>75</v>
      </c>
      <c r="E134" s="180" t="s">
        <v>156</v>
      </c>
      <c r="F134" s="180" t="s">
        <v>157</v>
      </c>
      <c r="G134" s="178"/>
      <c r="H134" s="178"/>
      <c r="I134" s="181"/>
      <c r="J134" s="182">
        <f>BK134</f>
        <v>0</v>
      </c>
      <c r="K134" s="178"/>
      <c r="L134" s="183"/>
      <c r="M134" s="184"/>
      <c r="N134" s="185"/>
      <c r="O134" s="185"/>
      <c r="P134" s="186">
        <f>P135+P148+P153+P159+P309+P402+P409</f>
        <v>0</v>
      </c>
      <c r="Q134" s="185"/>
      <c r="R134" s="186">
        <f>R135+R148+R153+R159+R309+R402+R409</f>
        <v>41.359592549999995</v>
      </c>
      <c r="S134" s="185"/>
      <c r="T134" s="187">
        <f>T135+T148+T153+T159+T309+T402+T409</f>
        <v>53.362620000000007</v>
      </c>
      <c r="AR134" s="188" t="s">
        <v>83</v>
      </c>
      <c r="AT134" s="189" t="s">
        <v>75</v>
      </c>
      <c r="AU134" s="189" t="s">
        <v>76</v>
      </c>
      <c r="AY134" s="188" t="s">
        <v>158</v>
      </c>
      <c r="BK134" s="190">
        <f>BK135+BK148+BK153+BK159+BK309+BK402+BK409</f>
        <v>0</v>
      </c>
    </row>
    <row r="135" spans="1:65" s="12" customFormat="1" ht="22.9" customHeight="1">
      <c r="B135" s="177"/>
      <c r="C135" s="178"/>
      <c r="D135" s="179" t="s">
        <v>75</v>
      </c>
      <c r="E135" s="191" t="s">
        <v>83</v>
      </c>
      <c r="F135" s="191" t="s">
        <v>159</v>
      </c>
      <c r="G135" s="178"/>
      <c r="H135" s="178"/>
      <c r="I135" s="181"/>
      <c r="J135" s="192">
        <f>BK135</f>
        <v>0</v>
      </c>
      <c r="K135" s="178"/>
      <c r="L135" s="183"/>
      <c r="M135" s="184"/>
      <c r="N135" s="185"/>
      <c r="O135" s="185"/>
      <c r="P135" s="186">
        <f>SUM(P136:P147)</f>
        <v>0</v>
      </c>
      <c r="Q135" s="185"/>
      <c r="R135" s="186">
        <f>SUM(R136:R147)</f>
        <v>0</v>
      </c>
      <c r="S135" s="185"/>
      <c r="T135" s="187">
        <f>SUM(T136:T147)</f>
        <v>4.7320000000000002</v>
      </c>
      <c r="AR135" s="188" t="s">
        <v>83</v>
      </c>
      <c r="AT135" s="189" t="s">
        <v>75</v>
      </c>
      <c r="AU135" s="189" t="s">
        <v>83</v>
      </c>
      <c r="AY135" s="188" t="s">
        <v>158</v>
      </c>
      <c r="BK135" s="190">
        <f>SUM(BK136:BK147)</f>
        <v>0</v>
      </c>
    </row>
    <row r="136" spans="1:65" s="2" customFormat="1" ht="24.2" customHeight="1">
      <c r="A136" s="35"/>
      <c r="B136" s="36"/>
      <c r="C136" s="193" t="s">
        <v>83</v>
      </c>
      <c r="D136" s="193" t="s">
        <v>160</v>
      </c>
      <c r="E136" s="194" t="s">
        <v>161</v>
      </c>
      <c r="F136" s="195" t="s">
        <v>162</v>
      </c>
      <c r="G136" s="196" t="s">
        <v>163</v>
      </c>
      <c r="H136" s="197">
        <v>18.2</v>
      </c>
      <c r="I136" s="198"/>
      <c r="J136" s="199">
        <f>ROUND(I136*H136,2)</f>
        <v>0</v>
      </c>
      <c r="K136" s="195" t="s">
        <v>164</v>
      </c>
      <c r="L136" s="40"/>
      <c r="M136" s="200" t="s">
        <v>1</v>
      </c>
      <c r="N136" s="201" t="s">
        <v>42</v>
      </c>
      <c r="O136" s="72"/>
      <c r="P136" s="202">
        <f>O136*H136</f>
        <v>0</v>
      </c>
      <c r="Q136" s="202">
        <v>0</v>
      </c>
      <c r="R136" s="202">
        <f>Q136*H136</f>
        <v>0</v>
      </c>
      <c r="S136" s="202">
        <v>0.26</v>
      </c>
      <c r="T136" s="203">
        <f>S136*H136</f>
        <v>4.7320000000000002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4" t="s">
        <v>165</v>
      </c>
      <c r="AT136" s="204" t="s">
        <v>160</v>
      </c>
      <c r="AU136" s="204" t="s">
        <v>89</v>
      </c>
      <c r="AY136" s="18" t="s">
        <v>158</v>
      </c>
      <c r="BE136" s="205">
        <f>IF(N136="základní",J136,0)</f>
        <v>0</v>
      </c>
      <c r="BF136" s="205">
        <f>IF(N136="snížená",J136,0)</f>
        <v>0</v>
      </c>
      <c r="BG136" s="205">
        <f>IF(N136="zákl. přenesená",J136,0)</f>
        <v>0</v>
      </c>
      <c r="BH136" s="205">
        <f>IF(N136="sníž. přenesená",J136,0)</f>
        <v>0</v>
      </c>
      <c r="BI136" s="205">
        <f>IF(N136="nulová",J136,0)</f>
        <v>0</v>
      </c>
      <c r="BJ136" s="18" t="s">
        <v>89</v>
      </c>
      <c r="BK136" s="205">
        <f>ROUND(I136*H136,2)</f>
        <v>0</v>
      </c>
      <c r="BL136" s="18" t="s">
        <v>165</v>
      </c>
      <c r="BM136" s="204" t="s">
        <v>166</v>
      </c>
    </row>
    <row r="137" spans="1:65" s="13" customFormat="1" ht="11.25">
      <c r="B137" s="206"/>
      <c r="C137" s="207"/>
      <c r="D137" s="208" t="s">
        <v>167</v>
      </c>
      <c r="E137" s="209" t="s">
        <v>1</v>
      </c>
      <c r="F137" s="210" t="s">
        <v>168</v>
      </c>
      <c r="G137" s="207"/>
      <c r="H137" s="209" t="s">
        <v>1</v>
      </c>
      <c r="I137" s="211"/>
      <c r="J137" s="207"/>
      <c r="K137" s="207"/>
      <c r="L137" s="212"/>
      <c r="M137" s="213"/>
      <c r="N137" s="214"/>
      <c r="O137" s="214"/>
      <c r="P137" s="214"/>
      <c r="Q137" s="214"/>
      <c r="R137" s="214"/>
      <c r="S137" s="214"/>
      <c r="T137" s="215"/>
      <c r="AT137" s="216" t="s">
        <v>167</v>
      </c>
      <c r="AU137" s="216" t="s">
        <v>89</v>
      </c>
      <c r="AV137" s="13" t="s">
        <v>83</v>
      </c>
      <c r="AW137" s="13" t="s">
        <v>32</v>
      </c>
      <c r="AX137" s="13" t="s">
        <v>76</v>
      </c>
      <c r="AY137" s="216" t="s">
        <v>158</v>
      </c>
    </row>
    <row r="138" spans="1:65" s="14" customFormat="1" ht="11.25">
      <c r="B138" s="217"/>
      <c r="C138" s="218"/>
      <c r="D138" s="208" t="s">
        <v>167</v>
      </c>
      <c r="E138" s="219" t="s">
        <v>1</v>
      </c>
      <c r="F138" s="220" t="s">
        <v>169</v>
      </c>
      <c r="G138" s="218"/>
      <c r="H138" s="221">
        <v>18.2</v>
      </c>
      <c r="I138" s="222"/>
      <c r="J138" s="218"/>
      <c r="K138" s="218"/>
      <c r="L138" s="223"/>
      <c r="M138" s="224"/>
      <c r="N138" s="225"/>
      <c r="O138" s="225"/>
      <c r="P138" s="225"/>
      <c r="Q138" s="225"/>
      <c r="R138" s="225"/>
      <c r="S138" s="225"/>
      <c r="T138" s="226"/>
      <c r="AT138" s="227" t="s">
        <v>167</v>
      </c>
      <c r="AU138" s="227" t="s">
        <v>89</v>
      </c>
      <c r="AV138" s="14" t="s">
        <v>89</v>
      </c>
      <c r="AW138" s="14" t="s">
        <v>32</v>
      </c>
      <c r="AX138" s="14" t="s">
        <v>76</v>
      </c>
      <c r="AY138" s="227" t="s">
        <v>158</v>
      </c>
    </row>
    <row r="139" spans="1:65" s="15" customFormat="1" ht="11.25">
      <c r="B139" s="228"/>
      <c r="C139" s="229"/>
      <c r="D139" s="208" t="s">
        <v>167</v>
      </c>
      <c r="E139" s="230" t="s">
        <v>122</v>
      </c>
      <c r="F139" s="231" t="s">
        <v>170</v>
      </c>
      <c r="G139" s="229"/>
      <c r="H139" s="232">
        <v>18.2</v>
      </c>
      <c r="I139" s="233"/>
      <c r="J139" s="229"/>
      <c r="K139" s="229"/>
      <c r="L139" s="234"/>
      <c r="M139" s="235"/>
      <c r="N139" s="236"/>
      <c r="O139" s="236"/>
      <c r="P139" s="236"/>
      <c r="Q139" s="236"/>
      <c r="R139" s="236"/>
      <c r="S139" s="236"/>
      <c r="T139" s="237"/>
      <c r="AT139" s="238" t="s">
        <v>167</v>
      </c>
      <c r="AU139" s="238" t="s">
        <v>89</v>
      </c>
      <c r="AV139" s="15" t="s">
        <v>165</v>
      </c>
      <c r="AW139" s="15" t="s">
        <v>32</v>
      </c>
      <c r="AX139" s="15" t="s">
        <v>83</v>
      </c>
      <c r="AY139" s="238" t="s">
        <v>158</v>
      </c>
    </row>
    <row r="140" spans="1:65" s="2" customFormat="1" ht="24.2" customHeight="1">
      <c r="A140" s="35"/>
      <c r="B140" s="36"/>
      <c r="C140" s="193" t="s">
        <v>89</v>
      </c>
      <c r="D140" s="193" t="s">
        <v>160</v>
      </c>
      <c r="E140" s="194" t="s">
        <v>171</v>
      </c>
      <c r="F140" s="195" t="s">
        <v>172</v>
      </c>
      <c r="G140" s="196" t="s">
        <v>173</v>
      </c>
      <c r="H140" s="197">
        <v>1.248</v>
      </c>
      <c r="I140" s="198"/>
      <c r="J140" s="199">
        <f>ROUND(I140*H140,2)</f>
        <v>0</v>
      </c>
      <c r="K140" s="195" t="s">
        <v>164</v>
      </c>
      <c r="L140" s="40"/>
      <c r="M140" s="200" t="s">
        <v>1</v>
      </c>
      <c r="N140" s="201" t="s">
        <v>42</v>
      </c>
      <c r="O140" s="72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4" t="s">
        <v>165</v>
      </c>
      <c r="AT140" s="204" t="s">
        <v>160</v>
      </c>
      <c r="AU140" s="204" t="s">
        <v>89</v>
      </c>
      <c r="AY140" s="18" t="s">
        <v>158</v>
      </c>
      <c r="BE140" s="205">
        <f>IF(N140="základní",J140,0)</f>
        <v>0</v>
      </c>
      <c r="BF140" s="205">
        <f>IF(N140="snížená",J140,0)</f>
        <v>0</v>
      </c>
      <c r="BG140" s="205">
        <f>IF(N140="zákl. přenesená",J140,0)</f>
        <v>0</v>
      </c>
      <c r="BH140" s="205">
        <f>IF(N140="sníž. přenesená",J140,0)</f>
        <v>0</v>
      </c>
      <c r="BI140" s="205">
        <f>IF(N140="nulová",J140,0)</f>
        <v>0</v>
      </c>
      <c r="BJ140" s="18" t="s">
        <v>89</v>
      </c>
      <c r="BK140" s="205">
        <f>ROUND(I140*H140,2)</f>
        <v>0</v>
      </c>
      <c r="BL140" s="18" t="s">
        <v>165</v>
      </c>
      <c r="BM140" s="204" t="s">
        <v>174</v>
      </c>
    </row>
    <row r="141" spans="1:65" s="13" customFormat="1" ht="11.25">
      <c r="B141" s="206"/>
      <c r="C141" s="207"/>
      <c r="D141" s="208" t="s">
        <v>167</v>
      </c>
      <c r="E141" s="209" t="s">
        <v>1</v>
      </c>
      <c r="F141" s="210" t="s">
        <v>175</v>
      </c>
      <c r="G141" s="207"/>
      <c r="H141" s="209" t="s">
        <v>1</v>
      </c>
      <c r="I141" s="211"/>
      <c r="J141" s="207"/>
      <c r="K141" s="207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167</v>
      </c>
      <c r="AU141" s="216" t="s">
        <v>89</v>
      </c>
      <c r="AV141" s="13" t="s">
        <v>83</v>
      </c>
      <c r="AW141" s="13" t="s">
        <v>32</v>
      </c>
      <c r="AX141" s="13" t="s">
        <v>76</v>
      </c>
      <c r="AY141" s="216" t="s">
        <v>158</v>
      </c>
    </row>
    <row r="142" spans="1:65" s="14" customFormat="1" ht="11.25">
      <c r="B142" s="217"/>
      <c r="C142" s="218"/>
      <c r="D142" s="208" t="s">
        <v>167</v>
      </c>
      <c r="E142" s="219" t="s">
        <v>1</v>
      </c>
      <c r="F142" s="220" t="s">
        <v>176</v>
      </c>
      <c r="G142" s="218"/>
      <c r="H142" s="221">
        <v>1.248</v>
      </c>
      <c r="I142" s="222"/>
      <c r="J142" s="218"/>
      <c r="K142" s="218"/>
      <c r="L142" s="223"/>
      <c r="M142" s="224"/>
      <c r="N142" s="225"/>
      <c r="O142" s="225"/>
      <c r="P142" s="225"/>
      <c r="Q142" s="225"/>
      <c r="R142" s="225"/>
      <c r="S142" s="225"/>
      <c r="T142" s="226"/>
      <c r="AT142" s="227" t="s">
        <v>167</v>
      </c>
      <c r="AU142" s="227" t="s">
        <v>89</v>
      </c>
      <c r="AV142" s="14" t="s">
        <v>89</v>
      </c>
      <c r="AW142" s="14" t="s">
        <v>32</v>
      </c>
      <c r="AX142" s="14" t="s">
        <v>76</v>
      </c>
      <c r="AY142" s="227" t="s">
        <v>158</v>
      </c>
    </row>
    <row r="143" spans="1:65" s="15" customFormat="1" ht="11.25">
      <c r="B143" s="228"/>
      <c r="C143" s="229"/>
      <c r="D143" s="208" t="s">
        <v>167</v>
      </c>
      <c r="E143" s="230" t="s">
        <v>1</v>
      </c>
      <c r="F143" s="231" t="s">
        <v>170</v>
      </c>
      <c r="G143" s="229"/>
      <c r="H143" s="232">
        <v>1.248</v>
      </c>
      <c r="I143" s="233"/>
      <c r="J143" s="229"/>
      <c r="K143" s="229"/>
      <c r="L143" s="234"/>
      <c r="M143" s="235"/>
      <c r="N143" s="236"/>
      <c r="O143" s="236"/>
      <c r="P143" s="236"/>
      <c r="Q143" s="236"/>
      <c r="R143" s="236"/>
      <c r="S143" s="236"/>
      <c r="T143" s="237"/>
      <c r="AT143" s="238" t="s">
        <v>167</v>
      </c>
      <c r="AU143" s="238" t="s">
        <v>89</v>
      </c>
      <c r="AV143" s="15" t="s">
        <v>165</v>
      </c>
      <c r="AW143" s="15" t="s">
        <v>32</v>
      </c>
      <c r="AX143" s="15" t="s">
        <v>83</v>
      </c>
      <c r="AY143" s="238" t="s">
        <v>158</v>
      </c>
    </row>
    <row r="144" spans="1:65" s="2" customFormat="1" ht="16.5" customHeight="1">
      <c r="A144" s="35"/>
      <c r="B144" s="36"/>
      <c r="C144" s="193" t="s">
        <v>177</v>
      </c>
      <c r="D144" s="193" t="s">
        <v>160</v>
      </c>
      <c r="E144" s="194" t="s">
        <v>178</v>
      </c>
      <c r="F144" s="195" t="s">
        <v>179</v>
      </c>
      <c r="G144" s="196" t="s">
        <v>163</v>
      </c>
      <c r="H144" s="197">
        <v>24.96</v>
      </c>
      <c r="I144" s="198"/>
      <c r="J144" s="199">
        <f>ROUND(I144*H144,2)</f>
        <v>0</v>
      </c>
      <c r="K144" s="195" t="s">
        <v>1</v>
      </c>
      <c r="L144" s="40"/>
      <c r="M144" s="200" t="s">
        <v>1</v>
      </c>
      <c r="N144" s="201" t="s">
        <v>42</v>
      </c>
      <c r="O144" s="72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4" t="s">
        <v>165</v>
      </c>
      <c r="AT144" s="204" t="s">
        <v>160</v>
      </c>
      <c r="AU144" s="204" t="s">
        <v>89</v>
      </c>
      <c r="AY144" s="18" t="s">
        <v>158</v>
      </c>
      <c r="BE144" s="205">
        <f>IF(N144="základní",J144,0)</f>
        <v>0</v>
      </c>
      <c r="BF144" s="205">
        <f>IF(N144="snížená",J144,0)</f>
        <v>0</v>
      </c>
      <c r="BG144" s="205">
        <f>IF(N144="zákl. přenesená",J144,0)</f>
        <v>0</v>
      </c>
      <c r="BH144" s="205">
        <f>IF(N144="sníž. přenesená",J144,0)</f>
        <v>0</v>
      </c>
      <c r="BI144" s="205">
        <f>IF(N144="nulová",J144,0)</f>
        <v>0</v>
      </c>
      <c r="BJ144" s="18" t="s">
        <v>89</v>
      </c>
      <c r="BK144" s="205">
        <f>ROUND(I144*H144,2)</f>
        <v>0</v>
      </c>
      <c r="BL144" s="18" t="s">
        <v>165</v>
      </c>
      <c r="BM144" s="204" t="s">
        <v>180</v>
      </c>
    </row>
    <row r="145" spans="1:65" s="13" customFormat="1" ht="11.25">
      <c r="B145" s="206"/>
      <c r="C145" s="207"/>
      <c r="D145" s="208" t="s">
        <v>167</v>
      </c>
      <c r="E145" s="209" t="s">
        <v>1</v>
      </c>
      <c r="F145" s="210" t="s">
        <v>175</v>
      </c>
      <c r="G145" s="207"/>
      <c r="H145" s="209" t="s">
        <v>1</v>
      </c>
      <c r="I145" s="211"/>
      <c r="J145" s="207"/>
      <c r="K145" s="207"/>
      <c r="L145" s="212"/>
      <c r="M145" s="213"/>
      <c r="N145" s="214"/>
      <c r="O145" s="214"/>
      <c r="P145" s="214"/>
      <c r="Q145" s="214"/>
      <c r="R145" s="214"/>
      <c r="S145" s="214"/>
      <c r="T145" s="215"/>
      <c r="AT145" s="216" t="s">
        <v>167</v>
      </c>
      <c r="AU145" s="216" t="s">
        <v>89</v>
      </c>
      <c r="AV145" s="13" t="s">
        <v>83</v>
      </c>
      <c r="AW145" s="13" t="s">
        <v>32</v>
      </c>
      <c r="AX145" s="13" t="s">
        <v>76</v>
      </c>
      <c r="AY145" s="216" t="s">
        <v>158</v>
      </c>
    </row>
    <row r="146" spans="1:65" s="14" customFormat="1" ht="11.25">
      <c r="B146" s="217"/>
      <c r="C146" s="218"/>
      <c r="D146" s="208" t="s">
        <v>167</v>
      </c>
      <c r="E146" s="219" t="s">
        <v>1</v>
      </c>
      <c r="F146" s="220" t="s">
        <v>181</v>
      </c>
      <c r="G146" s="218"/>
      <c r="H146" s="221">
        <v>24.96</v>
      </c>
      <c r="I146" s="222"/>
      <c r="J146" s="218"/>
      <c r="K146" s="218"/>
      <c r="L146" s="223"/>
      <c r="M146" s="224"/>
      <c r="N146" s="225"/>
      <c r="O146" s="225"/>
      <c r="P146" s="225"/>
      <c r="Q146" s="225"/>
      <c r="R146" s="225"/>
      <c r="S146" s="225"/>
      <c r="T146" s="226"/>
      <c r="AT146" s="227" t="s">
        <v>167</v>
      </c>
      <c r="AU146" s="227" t="s">
        <v>89</v>
      </c>
      <c r="AV146" s="14" t="s">
        <v>89</v>
      </c>
      <c r="AW146" s="14" t="s">
        <v>32</v>
      </c>
      <c r="AX146" s="14" t="s">
        <v>76</v>
      </c>
      <c r="AY146" s="227" t="s">
        <v>158</v>
      </c>
    </row>
    <row r="147" spans="1:65" s="15" customFormat="1" ht="11.25">
      <c r="B147" s="228"/>
      <c r="C147" s="229"/>
      <c r="D147" s="208" t="s">
        <v>167</v>
      </c>
      <c r="E147" s="230" t="s">
        <v>1</v>
      </c>
      <c r="F147" s="231" t="s">
        <v>170</v>
      </c>
      <c r="G147" s="229"/>
      <c r="H147" s="232">
        <v>24.96</v>
      </c>
      <c r="I147" s="233"/>
      <c r="J147" s="229"/>
      <c r="K147" s="229"/>
      <c r="L147" s="234"/>
      <c r="M147" s="235"/>
      <c r="N147" s="236"/>
      <c r="O147" s="236"/>
      <c r="P147" s="236"/>
      <c r="Q147" s="236"/>
      <c r="R147" s="236"/>
      <c r="S147" s="236"/>
      <c r="T147" s="237"/>
      <c r="AT147" s="238" t="s">
        <v>167</v>
      </c>
      <c r="AU147" s="238" t="s">
        <v>89</v>
      </c>
      <c r="AV147" s="15" t="s">
        <v>165</v>
      </c>
      <c r="AW147" s="15" t="s">
        <v>32</v>
      </c>
      <c r="AX147" s="15" t="s">
        <v>83</v>
      </c>
      <c r="AY147" s="238" t="s">
        <v>158</v>
      </c>
    </row>
    <row r="148" spans="1:65" s="12" customFormat="1" ht="22.9" customHeight="1">
      <c r="B148" s="177"/>
      <c r="C148" s="178"/>
      <c r="D148" s="179" t="s">
        <v>75</v>
      </c>
      <c r="E148" s="191" t="s">
        <v>177</v>
      </c>
      <c r="F148" s="191" t="s">
        <v>182</v>
      </c>
      <c r="G148" s="178"/>
      <c r="H148" s="178"/>
      <c r="I148" s="181"/>
      <c r="J148" s="192">
        <f>BK148</f>
        <v>0</v>
      </c>
      <c r="K148" s="178"/>
      <c r="L148" s="183"/>
      <c r="M148" s="184"/>
      <c r="N148" s="185"/>
      <c r="O148" s="185"/>
      <c r="P148" s="186">
        <f>SUM(P149:P152)</f>
        <v>0</v>
      </c>
      <c r="Q148" s="185"/>
      <c r="R148" s="186">
        <f>SUM(R149:R152)</f>
        <v>0.50692500000000007</v>
      </c>
      <c r="S148" s="185"/>
      <c r="T148" s="187">
        <f>SUM(T149:T152)</f>
        <v>0</v>
      </c>
      <c r="AR148" s="188" t="s">
        <v>83</v>
      </c>
      <c r="AT148" s="189" t="s">
        <v>75</v>
      </c>
      <c r="AU148" s="189" t="s">
        <v>83</v>
      </c>
      <c r="AY148" s="188" t="s">
        <v>158</v>
      </c>
      <c r="BK148" s="190">
        <f>SUM(BK149:BK152)</f>
        <v>0</v>
      </c>
    </row>
    <row r="149" spans="1:65" s="2" customFormat="1" ht="24.2" customHeight="1">
      <c r="A149" s="35"/>
      <c r="B149" s="36"/>
      <c r="C149" s="193" t="s">
        <v>165</v>
      </c>
      <c r="D149" s="193" t="s">
        <v>160</v>
      </c>
      <c r="E149" s="194" t="s">
        <v>183</v>
      </c>
      <c r="F149" s="195" t="s">
        <v>184</v>
      </c>
      <c r="G149" s="196" t="s">
        <v>173</v>
      </c>
      <c r="H149" s="197">
        <v>0.27</v>
      </c>
      <c r="I149" s="198"/>
      <c r="J149" s="199">
        <f>ROUND(I149*H149,2)</f>
        <v>0</v>
      </c>
      <c r="K149" s="195" t="s">
        <v>164</v>
      </c>
      <c r="L149" s="40"/>
      <c r="M149" s="200" t="s">
        <v>1</v>
      </c>
      <c r="N149" s="201" t="s">
        <v>42</v>
      </c>
      <c r="O149" s="72"/>
      <c r="P149" s="202">
        <f>O149*H149</f>
        <v>0</v>
      </c>
      <c r="Q149" s="202">
        <v>1.8774999999999999</v>
      </c>
      <c r="R149" s="202">
        <f>Q149*H149</f>
        <v>0.50692500000000007</v>
      </c>
      <c r="S149" s="202">
        <v>0</v>
      </c>
      <c r="T149" s="20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4" t="s">
        <v>165</v>
      </c>
      <c r="AT149" s="204" t="s">
        <v>160</v>
      </c>
      <c r="AU149" s="204" t="s">
        <v>89</v>
      </c>
      <c r="AY149" s="18" t="s">
        <v>158</v>
      </c>
      <c r="BE149" s="205">
        <f>IF(N149="základní",J149,0)</f>
        <v>0</v>
      </c>
      <c r="BF149" s="205">
        <f>IF(N149="snížená",J149,0)</f>
        <v>0</v>
      </c>
      <c r="BG149" s="205">
        <f>IF(N149="zákl. přenesená",J149,0)</f>
        <v>0</v>
      </c>
      <c r="BH149" s="205">
        <f>IF(N149="sníž. přenesená",J149,0)</f>
        <v>0</v>
      </c>
      <c r="BI149" s="205">
        <f>IF(N149="nulová",J149,0)</f>
        <v>0</v>
      </c>
      <c r="BJ149" s="18" t="s">
        <v>89</v>
      </c>
      <c r="BK149" s="205">
        <f>ROUND(I149*H149,2)</f>
        <v>0</v>
      </c>
      <c r="BL149" s="18" t="s">
        <v>165</v>
      </c>
      <c r="BM149" s="204" t="s">
        <v>185</v>
      </c>
    </row>
    <row r="150" spans="1:65" s="14" customFormat="1" ht="11.25">
      <c r="B150" s="217"/>
      <c r="C150" s="218"/>
      <c r="D150" s="208" t="s">
        <v>167</v>
      </c>
      <c r="E150" s="219" t="s">
        <v>1</v>
      </c>
      <c r="F150" s="220" t="s">
        <v>186</v>
      </c>
      <c r="G150" s="218"/>
      <c r="H150" s="221">
        <v>0.16200000000000001</v>
      </c>
      <c r="I150" s="222"/>
      <c r="J150" s="218"/>
      <c r="K150" s="218"/>
      <c r="L150" s="223"/>
      <c r="M150" s="224"/>
      <c r="N150" s="225"/>
      <c r="O150" s="225"/>
      <c r="P150" s="225"/>
      <c r="Q150" s="225"/>
      <c r="R150" s="225"/>
      <c r="S150" s="225"/>
      <c r="T150" s="226"/>
      <c r="AT150" s="227" t="s">
        <v>167</v>
      </c>
      <c r="AU150" s="227" t="s">
        <v>89</v>
      </c>
      <c r="AV150" s="14" t="s">
        <v>89</v>
      </c>
      <c r="AW150" s="14" t="s">
        <v>32</v>
      </c>
      <c r="AX150" s="14" t="s">
        <v>76</v>
      </c>
      <c r="AY150" s="227" t="s">
        <v>158</v>
      </c>
    </row>
    <row r="151" spans="1:65" s="14" customFormat="1" ht="11.25">
      <c r="B151" s="217"/>
      <c r="C151" s="218"/>
      <c r="D151" s="208" t="s">
        <v>167</v>
      </c>
      <c r="E151" s="219" t="s">
        <v>1</v>
      </c>
      <c r="F151" s="220" t="s">
        <v>187</v>
      </c>
      <c r="G151" s="218"/>
      <c r="H151" s="221">
        <v>0.108</v>
      </c>
      <c r="I151" s="222"/>
      <c r="J151" s="218"/>
      <c r="K151" s="218"/>
      <c r="L151" s="223"/>
      <c r="M151" s="224"/>
      <c r="N151" s="225"/>
      <c r="O151" s="225"/>
      <c r="P151" s="225"/>
      <c r="Q151" s="225"/>
      <c r="R151" s="225"/>
      <c r="S151" s="225"/>
      <c r="T151" s="226"/>
      <c r="AT151" s="227" t="s">
        <v>167</v>
      </c>
      <c r="AU151" s="227" t="s">
        <v>89</v>
      </c>
      <c r="AV151" s="14" t="s">
        <v>89</v>
      </c>
      <c r="AW151" s="14" t="s">
        <v>32</v>
      </c>
      <c r="AX151" s="14" t="s">
        <v>76</v>
      </c>
      <c r="AY151" s="227" t="s">
        <v>158</v>
      </c>
    </row>
    <row r="152" spans="1:65" s="15" customFormat="1" ht="11.25">
      <c r="B152" s="228"/>
      <c r="C152" s="229"/>
      <c r="D152" s="208" t="s">
        <v>167</v>
      </c>
      <c r="E152" s="230" t="s">
        <v>1</v>
      </c>
      <c r="F152" s="231" t="s">
        <v>170</v>
      </c>
      <c r="G152" s="229"/>
      <c r="H152" s="232">
        <v>0.27</v>
      </c>
      <c r="I152" s="233"/>
      <c r="J152" s="229"/>
      <c r="K152" s="229"/>
      <c r="L152" s="234"/>
      <c r="M152" s="235"/>
      <c r="N152" s="236"/>
      <c r="O152" s="236"/>
      <c r="P152" s="236"/>
      <c r="Q152" s="236"/>
      <c r="R152" s="236"/>
      <c r="S152" s="236"/>
      <c r="T152" s="237"/>
      <c r="AT152" s="238" t="s">
        <v>167</v>
      </c>
      <c r="AU152" s="238" t="s">
        <v>89</v>
      </c>
      <c r="AV152" s="15" t="s">
        <v>165</v>
      </c>
      <c r="AW152" s="15" t="s">
        <v>32</v>
      </c>
      <c r="AX152" s="15" t="s">
        <v>83</v>
      </c>
      <c r="AY152" s="238" t="s">
        <v>158</v>
      </c>
    </row>
    <row r="153" spans="1:65" s="12" customFormat="1" ht="22.9" customHeight="1">
      <c r="B153" s="177"/>
      <c r="C153" s="178"/>
      <c r="D153" s="179" t="s">
        <v>75</v>
      </c>
      <c r="E153" s="191" t="s">
        <v>188</v>
      </c>
      <c r="F153" s="191" t="s">
        <v>189</v>
      </c>
      <c r="G153" s="178"/>
      <c r="H153" s="178"/>
      <c r="I153" s="181"/>
      <c r="J153" s="192">
        <f>BK153</f>
        <v>0</v>
      </c>
      <c r="K153" s="178"/>
      <c r="L153" s="183"/>
      <c r="M153" s="184"/>
      <c r="N153" s="185"/>
      <c r="O153" s="185"/>
      <c r="P153" s="186">
        <f>SUM(P154:P158)</f>
        <v>0</v>
      </c>
      <c r="Q153" s="185"/>
      <c r="R153" s="186">
        <f>SUM(R154:R158)</f>
        <v>7.9028039999999988</v>
      </c>
      <c r="S153" s="185"/>
      <c r="T153" s="187">
        <f>SUM(T154:T158)</f>
        <v>0</v>
      </c>
      <c r="AR153" s="188" t="s">
        <v>83</v>
      </c>
      <c r="AT153" s="189" t="s">
        <v>75</v>
      </c>
      <c r="AU153" s="189" t="s">
        <v>83</v>
      </c>
      <c r="AY153" s="188" t="s">
        <v>158</v>
      </c>
      <c r="BK153" s="190">
        <f>SUM(BK154:BK158)</f>
        <v>0</v>
      </c>
    </row>
    <row r="154" spans="1:65" s="2" customFormat="1" ht="16.5" customHeight="1">
      <c r="A154" s="35"/>
      <c r="B154" s="36"/>
      <c r="C154" s="193" t="s">
        <v>188</v>
      </c>
      <c r="D154" s="193" t="s">
        <v>160</v>
      </c>
      <c r="E154" s="194" t="s">
        <v>190</v>
      </c>
      <c r="F154" s="195" t="s">
        <v>191</v>
      </c>
      <c r="G154" s="196" t="s">
        <v>163</v>
      </c>
      <c r="H154" s="197">
        <v>18.2</v>
      </c>
      <c r="I154" s="198"/>
      <c r="J154" s="199">
        <f>ROUND(I154*H154,2)</f>
        <v>0</v>
      </c>
      <c r="K154" s="195" t="s">
        <v>1</v>
      </c>
      <c r="L154" s="40"/>
      <c r="M154" s="200" t="s">
        <v>1</v>
      </c>
      <c r="N154" s="201" t="s">
        <v>42</v>
      </c>
      <c r="O154" s="72"/>
      <c r="P154" s="202">
        <f>O154*H154</f>
        <v>0</v>
      </c>
      <c r="Q154" s="202">
        <v>0.34499999999999997</v>
      </c>
      <c r="R154" s="202">
        <f>Q154*H154</f>
        <v>6.278999999999999</v>
      </c>
      <c r="S154" s="202">
        <v>0</v>
      </c>
      <c r="T154" s="203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4" t="s">
        <v>165</v>
      </c>
      <c r="AT154" s="204" t="s">
        <v>160</v>
      </c>
      <c r="AU154" s="204" t="s">
        <v>89</v>
      </c>
      <c r="AY154" s="18" t="s">
        <v>158</v>
      </c>
      <c r="BE154" s="205">
        <f>IF(N154="základní",J154,0)</f>
        <v>0</v>
      </c>
      <c r="BF154" s="205">
        <f>IF(N154="snížená",J154,0)</f>
        <v>0</v>
      </c>
      <c r="BG154" s="205">
        <f>IF(N154="zákl. přenesená",J154,0)</f>
        <v>0</v>
      </c>
      <c r="BH154" s="205">
        <f>IF(N154="sníž. přenesená",J154,0)</f>
        <v>0</v>
      </c>
      <c r="BI154" s="205">
        <f>IF(N154="nulová",J154,0)</f>
        <v>0</v>
      </c>
      <c r="BJ154" s="18" t="s">
        <v>89</v>
      </c>
      <c r="BK154" s="205">
        <f>ROUND(I154*H154,2)</f>
        <v>0</v>
      </c>
      <c r="BL154" s="18" t="s">
        <v>165</v>
      </c>
      <c r="BM154" s="204" t="s">
        <v>192</v>
      </c>
    </row>
    <row r="155" spans="1:65" s="14" customFormat="1" ht="11.25">
      <c r="B155" s="217"/>
      <c r="C155" s="218"/>
      <c r="D155" s="208" t="s">
        <v>167</v>
      </c>
      <c r="E155" s="219" t="s">
        <v>1</v>
      </c>
      <c r="F155" s="220" t="s">
        <v>122</v>
      </c>
      <c r="G155" s="218"/>
      <c r="H155" s="221">
        <v>18.2</v>
      </c>
      <c r="I155" s="222"/>
      <c r="J155" s="218"/>
      <c r="K155" s="218"/>
      <c r="L155" s="223"/>
      <c r="M155" s="224"/>
      <c r="N155" s="225"/>
      <c r="O155" s="225"/>
      <c r="P155" s="225"/>
      <c r="Q155" s="225"/>
      <c r="R155" s="225"/>
      <c r="S155" s="225"/>
      <c r="T155" s="226"/>
      <c r="AT155" s="227" t="s">
        <v>167</v>
      </c>
      <c r="AU155" s="227" t="s">
        <v>89</v>
      </c>
      <c r="AV155" s="14" t="s">
        <v>89</v>
      </c>
      <c r="AW155" s="14" t="s">
        <v>32</v>
      </c>
      <c r="AX155" s="14" t="s">
        <v>83</v>
      </c>
      <c r="AY155" s="227" t="s">
        <v>158</v>
      </c>
    </row>
    <row r="156" spans="1:65" s="2" customFormat="1" ht="24.2" customHeight="1">
      <c r="A156" s="35"/>
      <c r="B156" s="36"/>
      <c r="C156" s="193" t="s">
        <v>193</v>
      </c>
      <c r="D156" s="193" t="s">
        <v>160</v>
      </c>
      <c r="E156" s="194" t="s">
        <v>194</v>
      </c>
      <c r="F156" s="195" t="s">
        <v>195</v>
      </c>
      <c r="G156" s="196" t="s">
        <v>163</v>
      </c>
      <c r="H156" s="197">
        <v>18.2</v>
      </c>
      <c r="I156" s="198"/>
      <c r="J156" s="199">
        <f>ROUND(I156*H156,2)</f>
        <v>0</v>
      </c>
      <c r="K156" s="195" t="s">
        <v>164</v>
      </c>
      <c r="L156" s="40"/>
      <c r="M156" s="200" t="s">
        <v>1</v>
      </c>
      <c r="N156" s="201" t="s">
        <v>42</v>
      </c>
      <c r="O156" s="72"/>
      <c r="P156" s="202">
        <f>O156*H156</f>
        <v>0</v>
      </c>
      <c r="Q156" s="202">
        <v>8.9219999999999994E-2</v>
      </c>
      <c r="R156" s="202">
        <f>Q156*H156</f>
        <v>1.6238039999999998</v>
      </c>
      <c r="S156" s="202">
        <v>0</v>
      </c>
      <c r="T156" s="20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4" t="s">
        <v>165</v>
      </c>
      <c r="AT156" s="204" t="s">
        <v>160</v>
      </c>
      <c r="AU156" s="204" t="s">
        <v>89</v>
      </c>
      <c r="AY156" s="18" t="s">
        <v>158</v>
      </c>
      <c r="BE156" s="205">
        <f>IF(N156="základní",J156,0)</f>
        <v>0</v>
      </c>
      <c r="BF156" s="205">
        <f>IF(N156="snížená",J156,0)</f>
        <v>0</v>
      </c>
      <c r="BG156" s="205">
        <f>IF(N156="zákl. přenesená",J156,0)</f>
        <v>0</v>
      </c>
      <c r="BH156" s="205">
        <f>IF(N156="sníž. přenesená",J156,0)</f>
        <v>0</v>
      </c>
      <c r="BI156" s="205">
        <f>IF(N156="nulová",J156,0)</f>
        <v>0</v>
      </c>
      <c r="BJ156" s="18" t="s">
        <v>89</v>
      </c>
      <c r="BK156" s="205">
        <f>ROUND(I156*H156,2)</f>
        <v>0</v>
      </c>
      <c r="BL156" s="18" t="s">
        <v>165</v>
      </c>
      <c r="BM156" s="204" t="s">
        <v>196</v>
      </c>
    </row>
    <row r="157" spans="1:65" s="13" customFormat="1" ht="11.25">
      <c r="B157" s="206"/>
      <c r="C157" s="207"/>
      <c r="D157" s="208" t="s">
        <v>167</v>
      </c>
      <c r="E157" s="209" t="s">
        <v>1</v>
      </c>
      <c r="F157" s="210" t="s">
        <v>197</v>
      </c>
      <c r="G157" s="207"/>
      <c r="H157" s="209" t="s">
        <v>1</v>
      </c>
      <c r="I157" s="211"/>
      <c r="J157" s="207"/>
      <c r="K157" s="207"/>
      <c r="L157" s="212"/>
      <c r="M157" s="213"/>
      <c r="N157" s="214"/>
      <c r="O157" s="214"/>
      <c r="P157" s="214"/>
      <c r="Q157" s="214"/>
      <c r="R157" s="214"/>
      <c r="S157" s="214"/>
      <c r="T157" s="215"/>
      <c r="AT157" s="216" t="s">
        <v>167</v>
      </c>
      <c r="AU157" s="216" t="s">
        <v>89</v>
      </c>
      <c r="AV157" s="13" t="s">
        <v>83</v>
      </c>
      <c r="AW157" s="13" t="s">
        <v>32</v>
      </c>
      <c r="AX157" s="13" t="s">
        <v>76</v>
      </c>
      <c r="AY157" s="216" t="s">
        <v>158</v>
      </c>
    </row>
    <row r="158" spans="1:65" s="14" customFormat="1" ht="11.25">
      <c r="B158" s="217"/>
      <c r="C158" s="218"/>
      <c r="D158" s="208" t="s">
        <v>167</v>
      </c>
      <c r="E158" s="219" t="s">
        <v>1</v>
      </c>
      <c r="F158" s="220" t="s">
        <v>122</v>
      </c>
      <c r="G158" s="218"/>
      <c r="H158" s="221">
        <v>18.2</v>
      </c>
      <c r="I158" s="222"/>
      <c r="J158" s="218"/>
      <c r="K158" s="218"/>
      <c r="L158" s="223"/>
      <c r="M158" s="224"/>
      <c r="N158" s="225"/>
      <c r="O158" s="225"/>
      <c r="P158" s="225"/>
      <c r="Q158" s="225"/>
      <c r="R158" s="225"/>
      <c r="S158" s="225"/>
      <c r="T158" s="226"/>
      <c r="AT158" s="227" t="s">
        <v>167</v>
      </c>
      <c r="AU158" s="227" t="s">
        <v>89</v>
      </c>
      <c r="AV158" s="14" t="s">
        <v>89</v>
      </c>
      <c r="AW158" s="14" t="s">
        <v>32</v>
      </c>
      <c r="AX158" s="14" t="s">
        <v>83</v>
      </c>
      <c r="AY158" s="227" t="s">
        <v>158</v>
      </c>
    </row>
    <row r="159" spans="1:65" s="12" customFormat="1" ht="22.9" customHeight="1">
      <c r="B159" s="177"/>
      <c r="C159" s="178"/>
      <c r="D159" s="179" t="s">
        <v>75</v>
      </c>
      <c r="E159" s="191" t="s">
        <v>193</v>
      </c>
      <c r="F159" s="191" t="s">
        <v>198</v>
      </c>
      <c r="G159" s="178"/>
      <c r="H159" s="178"/>
      <c r="I159" s="181"/>
      <c r="J159" s="192">
        <f>BK159</f>
        <v>0</v>
      </c>
      <c r="K159" s="178"/>
      <c r="L159" s="183"/>
      <c r="M159" s="184"/>
      <c r="N159" s="185"/>
      <c r="O159" s="185"/>
      <c r="P159" s="186">
        <f>SUM(P160:P308)</f>
        <v>0</v>
      </c>
      <c r="Q159" s="185"/>
      <c r="R159" s="186">
        <f>SUM(R160:R308)</f>
        <v>32.949863549999996</v>
      </c>
      <c r="S159" s="185"/>
      <c r="T159" s="187">
        <f>SUM(T160:T308)</f>
        <v>0</v>
      </c>
      <c r="AR159" s="188" t="s">
        <v>83</v>
      </c>
      <c r="AT159" s="189" t="s">
        <v>75</v>
      </c>
      <c r="AU159" s="189" t="s">
        <v>83</v>
      </c>
      <c r="AY159" s="188" t="s">
        <v>158</v>
      </c>
      <c r="BK159" s="190">
        <f>SUM(BK160:BK308)</f>
        <v>0</v>
      </c>
    </row>
    <row r="160" spans="1:65" s="2" customFormat="1" ht="24.2" customHeight="1">
      <c r="A160" s="35"/>
      <c r="B160" s="36"/>
      <c r="C160" s="193" t="s">
        <v>199</v>
      </c>
      <c r="D160" s="193" t="s">
        <v>160</v>
      </c>
      <c r="E160" s="194" t="s">
        <v>200</v>
      </c>
      <c r="F160" s="195" t="s">
        <v>201</v>
      </c>
      <c r="G160" s="196" t="s">
        <v>163</v>
      </c>
      <c r="H160" s="197">
        <v>85.09</v>
      </c>
      <c r="I160" s="198"/>
      <c r="J160" s="199">
        <f>ROUND(I160*H160,2)</f>
        <v>0</v>
      </c>
      <c r="K160" s="195" t="s">
        <v>164</v>
      </c>
      <c r="L160" s="40"/>
      <c r="M160" s="200" t="s">
        <v>1</v>
      </c>
      <c r="N160" s="201" t="s">
        <v>42</v>
      </c>
      <c r="O160" s="72"/>
      <c r="P160" s="202">
        <f>O160*H160</f>
        <v>0</v>
      </c>
      <c r="Q160" s="202">
        <v>3.0450000000000001E-2</v>
      </c>
      <c r="R160" s="202">
        <f>Q160*H160</f>
        <v>2.5909905000000002</v>
      </c>
      <c r="S160" s="202">
        <v>0</v>
      </c>
      <c r="T160" s="203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4" t="s">
        <v>165</v>
      </c>
      <c r="AT160" s="204" t="s">
        <v>160</v>
      </c>
      <c r="AU160" s="204" t="s">
        <v>89</v>
      </c>
      <c r="AY160" s="18" t="s">
        <v>158</v>
      </c>
      <c r="BE160" s="205">
        <f>IF(N160="základní",J160,0)</f>
        <v>0</v>
      </c>
      <c r="BF160" s="205">
        <f>IF(N160="snížená",J160,0)</f>
        <v>0</v>
      </c>
      <c r="BG160" s="205">
        <f>IF(N160="zákl. přenesená",J160,0)</f>
        <v>0</v>
      </c>
      <c r="BH160" s="205">
        <f>IF(N160="sníž. přenesená",J160,0)</f>
        <v>0</v>
      </c>
      <c r="BI160" s="205">
        <f>IF(N160="nulová",J160,0)</f>
        <v>0</v>
      </c>
      <c r="BJ160" s="18" t="s">
        <v>89</v>
      </c>
      <c r="BK160" s="205">
        <f>ROUND(I160*H160,2)</f>
        <v>0</v>
      </c>
      <c r="BL160" s="18" t="s">
        <v>165</v>
      </c>
      <c r="BM160" s="204" t="s">
        <v>202</v>
      </c>
    </row>
    <row r="161" spans="1:65" s="14" customFormat="1" ht="11.25">
      <c r="B161" s="217"/>
      <c r="C161" s="218"/>
      <c r="D161" s="208" t="s">
        <v>167</v>
      </c>
      <c r="E161" s="219" t="s">
        <v>1</v>
      </c>
      <c r="F161" s="220" t="s">
        <v>203</v>
      </c>
      <c r="G161" s="218"/>
      <c r="H161" s="221">
        <v>85.09</v>
      </c>
      <c r="I161" s="222"/>
      <c r="J161" s="218"/>
      <c r="K161" s="218"/>
      <c r="L161" s="223"/>
      <c r="M161" s="224"/>
      <c r="N161" s="225"/>
      <c r="O161" s="225"/>
      <c r="P161" s="225"/>
      <c r="Q161" s="225"/>
      <c r="R161" s="225"/>
      <c r="S161" s="225"/>
      <c r="T161" s="226"/>
      <c r="AT161" s="227" t="s">
        <v>167</v>
      </c>
      <c r="AU161" s="227" t="s">
        <v>89</v>
      </c>
      <c r="AV161" s="14" t="s">
        <v>89</v>
      </c>
      <c r="AW161" s="14" t="s">
        <v>32</v>
      </c>
      <c r="AX161" s="14" t="s">
        <v>83</v>
      </c>
      <c r="AY161" s="227" t="s">
        <v>158</v>
      </c>
    </row>
    <row r="162" spans="1:65" s="2" customFormat="1" ht="24.2" customHeight="1">
      <c r="A162" s="35"/>
      <c r="B162" s="36"/>
      <c r="C162" s="193" t="s">
        <v>204</v>
      </c>
      <c r="D162" s="193" t="s">
        <v>160</v>
      </c>
      <c r="E162" s="194" t="s">
        <v>205</v>
      </c>
      <c r="F162" s="195" t="s">
        <v>206</v>
      </c>
      <c r="G162" s="196" t="s">
        <v>163</v>
      </c>
      <c r="H162" s="197">
        <v>6.5</v>
      </c>
      <c r="I162" s="198"/>
      <c r="J162" s="199">
        <f>ROUND(I162*H162,2)</f>
        <v>0</v>
      </c>
      <c r="K162" s="195" t="s">
        <v>164</v>
      </c>
      <c r="L162" s="40"/>
      <c r="M162" s="200" t="s">
        <v>1</v>
      </c>
      <c r="N162" s="201" t="s">
        <v>42</v>
      </c>
      <c r="O162" s="72"/>
      <c r="P162" s="202">
        <f>O162*H162</f>
        <v>0</v>
      </c>
      <c r="Q162" s="202">
        <v>2.0000000000000001E-4</v>
      </c>
      <c r="R162" s="202">
        <f>Q162*H162</f>
        <v>1.3000000000000002E-3</v>
      </c>
      <c r="S162" s="202">
        <v>0</v>
      </c>
      <c r="T162" s="203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4" t="s">
        <v>165</v>
      </c>
      <c r="AT162" s="204" t="s">
        <v>160</v>
      </c>
      <c r="AU162" s="204" t="s">
        <v>89</v>
      </c>
      <c r="AY162" s="18" t="s">
        <v>158</v>
      </c>
      <c r="BE162" s="205">
        <f>IF(N162="základní",J162,0)</f>
        <v>0</v>
      </c>
      <c r="BF162" s="205">
        <f>IF(N162="snížená",J162,0)</f>
        <v>0</v>
      </c>
      <c r="BG162" s="205">
        <f>IF(N162="zákl. přenesená",J162,0)</f>
        <v>0</v>
      </c>
      <c r="BH162" s="205">
        <f>IF(N162="sníž. přenesená",J162,0)</f>
        <v>0</v>
      </c>
      <c r="BI162" s="205">
        <f>IF(N162="nulová",J162,0)</f>
        <v>0</v>
      </c>
      <c r="BJ162" s="18" t="s">
        <v>89</v>
      </c>
      <c r="BK162" s="205">
        <f>ROUND(I162*H162,2)</f>
        <v>0</v>
      </c>
      <c r="BL162" s="18" t="s">
        <v>165</v>
      </c>
      <c r="BM162" s="204" t="s">
        <v>207</v>
      </c>
    </row>
    <row r="163" spans="1:65" s="14" customFormat="1" ht="11.25">
      <c r="B163" s="217"/>
      <c r="C163" s="218"/>
      <c r="D163" s="208" t="s">
        <v>167</v>
      </c>
      <c r="E163" s="219" t="s">
        <v>1</v>
      </c>
      <c r="F163" s="220" t="s">
        <v>102</v>
      </c>
      <c r="G163" s="218"/>
      <c r="H163" s="221">
        <v>6.5</v>
      </c>
      <c r="I163" s="222"/>
      <c r="J163" s="218"/>
      <c r="K163" s="218"/>
      <c r="L163" s="223"/>
      <c r="M163" s="224"/>
      <c r="N163" s="225"/>
      <c r="O163" s="225"/>
      <c r="P163" s="225"/>
      <c r="Q163" s="225"/>
      <c r="R163" s="225"/>
      <c r="S163" s="225"/>
      <c r="T163" s="226"/>
      <c r="AT163" s="227" t="s">
        <v>167</v>
      </c>
      <c r="AU163" s="227" t="s">
        <v>89</v>
      </c>
      <c r="AV163" s="14" t="s">
        <v>89</v>
      </c>
      <c r="AW163" s="14" t="s">
        <v>32</v>
      </c>
      <c r="AX163" s="14" t="s">
        <v>83</v>
      </c>
      <c r="AY163" s="227" t="s">
        <v>158</v>
      </c>
    </row>
    <row r="164" spans="1:65" s="2" customFormat="1" ht="49.15" customHeight="1">
      <c r="A164" s="35"/>
      <c r="B164" s="36"/>
      <c r="C164" s="193" t="s">
        <v>208</v>
      </c>
      <c r="D164" s="193" t="s">
        <v>160</v>
      </c>
      <c r="E164" s="194" t="s">
        <v>209</v>
      </c>
      <c r="F164" s="195" t="s">
        <v>210</v>
      </c>
      <c r="G164" s="196" t="s">
        <v>163</v>
      </c>
      <c r="H164" s="197">
        <v>6.5</v>
      </c>
      <c r="I164" s="198"/>
      <c r="J164" s="199">
        <f>ROUND(I164*H164,2)</f>
        <v>0</v>
      </c>
      <c r="K164" s="195" t="s">
        <v>164</v>
      </c>
      <c r="L164" s="40"/>
      <c r="M164" s="200" t="s">
        <v>1</v>
      </c>
      <c r="N164" s="201" t="s">
        <v>42</v>
      </c>
      <c r="O164" s="72"/>
      <c r="P164" s="202">
        <f>O164*H164</f>
        <v>0</v>
      </c>
      <c r="Q164" s="202">
        <v>1.17E-2</v>
      </c>
      <c r="R164" s="202">
        <f>Q164*H164</f>
        <v>7.6050000000000006E-2</v>
      </c>
      <c r="S164" s="202">
        <v>0</v>
      </c>
      <c r="T164" s="20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4" t="s">
        <v>165</v>
      </c>
      <c r="AT164" s="204" t="s">
        <v>160</v>
      </c>
      <c r="AU164" s="204" t="s">
        <v>89</v>
      </c>
      <c r="AY164" s="18" t="s">
        <v>158</v>
      </c>
      <c r="BE164" s="205">
        <f>IF(N164="základní",J164,0)</f>
        <v>0</v>
      </c>
      <c r="BF164" s="205">
        <f>IF(N164="snížená",J164,0)</f>
        <v>0</v>
      </c>
      <c r="BG164" s="205">
        <f>IF(N164="zákl. přenesená",J164,0)</f>
        <v>0</v>
      </c>
      <c r="BH164" s="205">
        <f>IF(N164="sníž. přenesená",J164,0)</f>
        <v>0</v>
      </c>
      <c r="BI164" s="205">
        <f>IF(N164="nulová",J164,0)</f>
        <v>0</v>
      </c>
      <c r="BJ164" s="18" t="s">
        <v>89</v>
      </c>
      <c r="BK164" s="205">
        <f>ROUND(I164*H164,2)</f>
        <v>0</v>
      </c>
      <c r="BL164" s="18" t="s">
        <v>165</v>
      </c>
      <c r="BM164" s="204" t="s">
        <v>211</v>
      </c>
    </row>
    <row r="165" spans="1:65" s="13" customFormat="1" ht="11.25">
      <c r="B165" s="206"/>
      <c r="C165" s="207"/>
      <c r="D165" s="208" t="s">
        <v>167</v>
      </c>
      <c r="E165" s="209" t="s">
        <v>1</v>
      </c>
      <c r="F165" s="210" t="s">
        <v>212</v>
      </c>
      <c r="G165" s="207"/>
      <c r="H165" s="209" t="s">
        <v>1</v>
      </c>
      <c r="I165" s="211"/>
      <c r="J165" s="207"/>
      <c r="K165" s="207"/>
      <c r="L165" s="212"/>
      <c r="M165" s="213"/>
      <c r="N165" s="214"/>
      <c r="O165" s="214"/>
      <c r="P165" s="214"/>
      <c r="Q165" s="214"/>
      <c r="R165" s="214"/>
      <c r="S165" s="214"/>
      <c r="T165" s="215"/>
      <c r="AT165" s="216" t="s">
        <v>167</v>
      </c>
      <c r="AU165" s="216" t="s">
        <v>89</v>
      </c>
      <c r="AV165" s="13" t="s">
        <v>83</v>
      </c>
      <c r="AW165" s="13" t="s">
        <v>32</v>
      </c>
      <c r="AX165" s="13" t="s">
        <v>76</v>
      </c>
      <c r="AY165" s="216" t="s">
        <v>158</v>
      </c>
    </row>
    <row r="166" spans="1:65" s="14" customFormat="1" ht="11.25">
      <c r="B166" s="217"/>
      <c r="C166" s="218"/>
      <c r="D166" s="208" t="s">
        <v>167</v>
      </c>
      <c r="E166" s="219" t="s">
        <v>1</v>
      </c>
      <c r="F166" s="220" t="s">
        <v>103</v>
      </c>
      <c r="G166" s="218"/>
      <c r="H166" s="221">
        <v>6.5</v>
      </c>
      <c r="I166" s="222"/>
      <c r="J166" s="218"/>
      <c r="K166" s="218"/>
      <c r="L166" s="223"/>
      <c r="M166" s="224"/>
      <c r="N166" s="225"/>
      <c r="O166" s="225"/>
      <c r="P166" s="225"/>
      <c r="Q166" s="225"/>
      <c r="R166" s="225"/>
      <c r="S166" s="225"/>
      <c r="T166" s="226"/>
      <c r="AT166" s="227" t="s">
        <v>167</v>
      </c>
      <c r="AU166" s="227" t="s">
        <v>89</v>
      </c>
      <c r="AV166" s="14" t="s">
        <v>89</v>
      </c>
      <c r="AW166" s="14" t="s">
        <v>32</v>
      </c>
      <c r="AX166" s="14" t="s">
        <v>76</v>
      </c>
      <c r="AY166" s="227" t="s">
        <v>158</v>
      </c>
    </row>
    <row r="167" spans="1:65" s="15" customFormat="1" ht="11.25">
      <c r="B167" s="228"/>
      <c r="C167" s="229"/>
      <c r="D167" s="208" t="s">
        <v>167</v>
      </c>
      <c r="E167" s="230" t="s">
        <v>102</v>
      </c>
      <c r="F167" s="231" t="s">
        <v>170</v>
      </c>
      <c r="G167" s="229"/>
      <c r="H167" s="232">
        <v>6.5</v>
      </c>
      <c r="I167" s="233"/>
      <c r="J167" s="229"/>
      <c r="K167" s="229"/>
      <c r="L167" s="234"/>
      <c r="M167" s="235"/>
      <c r="N167" s="236"/>
      <c r="O167" s="236"/>
      <c r="P167" s="236"/>
      <c r="Q167" s="236"/>
      <c r="R167" s="236"/>
      <c r="S167" s="236"/>
      <c r="T167" s="237"/>
      <c r="AT167" s="238" t="s">
        <v>167</v>
      </c>
      <c r="AU167" s="238" t="s">
        <v>89</v>
      </c>
      <c r="AV167" s="15" t="s">
        <v>165</v>
      </c>
      <c r="AW167" s="15" t="s">
        <v>32</v>
      </c>
      <c r="AX167" s="15" t="s">
        <v>83</v>
      </c>
      <c r="AY167" s="238" t="s">
        <v>158</v>
      </c>
    </row>
    <row r="168" spans="1:65" s="2" customFormat="1" ht="24.2" customHeight="1">
      <c r="A168" s="35"/>
      <c r="B168" s="36"/>
      <c r="C168" s="239" t="s">
        <v>213</v>
      </c>
      <c r="D168" s="239" t="s">
        <v>214</v>
      </c>
      <c r="E168" s="240" t="s">
        <v>215</v>
      </c>
      <c r="F168" s="241" t="s">
        <v>216</v>
      </c>
      <c r="G168" s="242" t="s">
        <v>163</v>
      </c>
      <c r="H168" s="243">
        <v>6.8250000000000002</v>
      </c>
      <c r="I168" s="244"/>
      <c r="J168" s="245">
        <f>ROUND(I168*H168,2)</f>
        <v>0</v>
      </c>
      <c r="K168" s="241" t="s">
        <v>164</v>
      </c>
      <c r="L168" s="246"/>
      <c r="M168" s="247" t="s">
        <v>1</v>
      </c>
      <c r="N168" s="248" t="s">
        <v>42</v>
      </c>
      <c r="O168" s="72"/>
      <c r="P168" s="202">
        <f>O168*H168</f>
        <v>0</v>
      </c>
      <c r="Q168" s="202">
        <v>2.5000000000000001E-2</v>
      </c>
      <c r="R168" s="202">
        <f>Q168*H168</f>
        <v>0.17062500000000003</v>
      </c>
      <c r="S168" s="202">
        <v>0</v>
      </c>
      <c r="T168" s="203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4" t="s">
        <v>204</v>
      </c>
      <c r="AT168" s="204" t="s">
        <v>214</v>
      </c>
      <c r="AU168" s="204" t="s">
        <v>89</v>
      </c>
      <c r="AY168" s="18" t="s">
        <v>158</v>
      </c>
      <c r="BE168" s="205">
        <f>IF(N168="základní",J168,0)</f>
        <v>0</v>
      </c>
      <c r="BF168" s="205">
        <f>IF(N168="snížená",J168,0)</f>
        <v>0</v>
      </c>
      <c r="BG168" s="205">
        <f>IF(N168="zákl. přenesená",J168,0)</f>
        <v>0</v>
      </c>
      <c r="BH168" s="205">
        <f>IF(N168="sníž. přenesená",J168,0)</f>
        <v>0</v>
      </c>
      <c r="BI168" s="205">
        <f>IF(N168="nulová",J168,0)</f>
        <v>0</v>
      </c>
      <c r="BJ168" s="18" t="s">
        <v>89</v>
      </c>
      <c r="BK168" s="205">
        <f>ROUND(I168*H168,2)</f>
        <v>0</v>
      </c>
      <c r="BL168" s="18" t="s">
        <v>165</v>
      </c>
      <c r="BM168" s="204" t="s">
        <v>217</v>
      </c>
    </row>
    <row r="169" spans="1:65" s="14" customFormat="1" ht="11.25">
      <c r="B169" s="217"/>
      <c r="C169" s="218"/>
      <c r="D169" s="208" t="s">
        <v>167</v>
      </c>
      <c r="E169" s="219" t="s">
        <v>1</v>
      </c>
      <c r="F169" s="220" t="s">
        <v>218</v>
      </c>
      <c r="G169" s="218"/>
      <c r="H169" s="221">
        <v>6.8250000000000002</v>
      </c>
      <c r="I169" s="222"/>
      <c r="J169" s="218"/>
      <c r="K169" s="218"/>
      <c r="L169" s="223"/>
      <c r="M169" s="224"/>
      <c r="N169" s="225"/>
      <c r="O169" s="225"/>
      <c r="P169" s="225"/>
      <c r="Q169" s="225"/>
      <c r="R169" s="225"/>
      <c r="S169" s="225"/>
      <c r="T169" s="226"/>
      <c r="AT169" s="227" t="s">
        <v>167</v>
      </c>
      <c r="AU169" s="227" t="s">
        <v>89</v>
      </c>
      <c r="AV169" s="14" t="s">
        <v>89</v>
      </c>
      <c r="AW169" s="14" t="s">
        <v>32</v>
      </c>
      <c r="AX169" s="14" t="s">
        <v>83</v>
      </c>
      <c r="AY169" s="227" t="s">
        <v>158</v>
      </c>
    </row>
    <row r="170" spans="1:65" s="2" customFormat="1" ht="24.2" customHeight="1">
      <c r="A170" s="35"/>
      <c r="B170" s="36"/>
      <c r="C170" s="193" t="s">
        <v>219</v>
      </c>
      <c r="D170" s="193" t="s">
        <v>160</v>
      </c>
      <c r="E170" s="194" t="s">
        <v>220</v>
      </c>
      <c r="F170" s="195" t="s">
        <v>221</v>
      </c>
      <c r="G170" s="196" t="s">
        <v>163</v>
      </c>
      <c r="H170" s="197">
        <v>6.5</v>
      </c>
      <c r="I170" s="198"/>
      <c r="J170" s="199">
        <f>ROUND(I170*H170,2)</f>
        <v>0</v>
      </c>
      <c r="K170" s="195" t="s">
        <v>164</v>
      </c>
      <c r="L170" s="40"/>
      <c r="M170" s="200" t="s">
        <v>1</v>
      </c>
      <c r="N170" s="201" t="s">
        <v>42</v>
      </c>
      <c r="O170" s="72"/>
      <c r="P170" s="202">
        <f>O170*H170</f>
        <v>0</v>
      </c>
      <c r="Q170" s="202">
        <v>2.8500000000000001E-3</v>
      </c>
      <c r="R170" s="202">
        <f>Q170*H170</f>
        <v>1.8525E-2</v>
      </c>
      <c r="S170" s="202">
        <v>0</v>
      </c>
      <c r="T170" s="203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4" t="s">
        <v>165</v>
      </c>
      <c r="AT170" s="204" t="s">
        <v>160</v>
      </c>
      <c r="AU170" s="204" t="s">
        <v>89</v>
      </c>
      <c r="AY170" s="18" t="s">
        <v>158</v>
      </c>
      <c r="BE170" s="205">
        <f>IF(N170="základní",J170,0)</f>
        <v>0</v>
      </c>
      <c r="BF170" s="205">
        <f>IF(N170="snížená",J170,0)</f>
        <v>0</v>
      </c>
      <c r="BG170" s="205">
        <f>IF(N170="zákl. přenesená",J170,0)</f>
        <v>0</v>
      </c>
      <c r="BH170" s="205">
        <f>IF(N170="sníž. přenesená",J170,0)</f>
        <v>0</v>
      </c>
      <c r="BI170" s="205">
        <f>IF(N170="nulová",J170,0)</f>
        <v>0</v>
      </c>
      <c r="BJ170" s="18" t="s">
        <v>89</v>
      </c>
      <c r="BK170" s="205">
        <f>ROUND(I170*H170,2)</f>
        <v>0</v>
      </c>
      <c r="BL170" s="18" t="s">
        <v>165</v>
      </c>
      <c r="BM170" s="204" t="s">
        <v>222</v>
      </c>
    </row>
    <row r="171" spans="1:65" s="14" customFormat="1" ht="11.25">
      <c r="B171" s="217"/>
      <c r="C171" s="218"/>
      <c r="D171" s="208" t="s">
        <v>167</v>
      </c>
      <c r="E171" s="219" t="s">
        <v>1</v>
      </c>
      <c r="F171" s="220" t="s">
        <v>102</v>
      </c>
      <c r="G171" s="218"/>
      <c r="H171" s="221">
        <v>6.5</v>
      </c>
      <c r="I171" s="222"/>
      <c r="J171" s="218"/>
      <c r="K171" s="218"/>
      <c r="L171" s="223"/>
      <c r="M171" s="224"/>
      <c r="N171" s="225"/>
      <c r="O171" s="225"/>
      <c r="P171" s="225"/>
      <c r="Q171" s="225"/>
      <c r="R171" s="225"/>
      <c r="S171" s="225"/>
      <c r="T171" s="226"/>
      <c r="AT171" s="227" t="s">
        <v>167</v>
      </c>
      <c r="AU171" s="227" t="s">
        <v>89</v>
      </c>
      <c r="AV171" s="14" t="s">
        <v>89</v>
      </c>
      <c r="AW171" s="14" t="s">
        <v>32</v>
      </c>
      <c r="AX171" s="14" t="s">
        <v>83</v>
      </c>
      <c r="AY171" s="227" t="s">
        <v>158</v>
      </c>
    </row>
    <row r="172" spans="1:65" s="2" customFormat="1" ht="24.2" customHeight="1">
      <c r="A172" s="35"/>
      <c r="B172" s="36"/>
      <c r="C172" s="193" t="s">
        <v>223</v>
      </c>
      <c r="D172" s="193" t="s">
        <v>160</v>
      </c>
      <c r="E172" s="194" t="s">
        <v>224</v>
      </c>
      <c r="F172" s="195" t="s">
        <v>225</v>
      </c>
      <c r="G172" s="196" t="s">
        <v>163</v>
      </c>
      <c r="H172" s="197">
        <v>137.495</v>
      </c>
      <c r="I172" s="198"/>
      <c r="J172" s="199">
        <f>ROUND(I172*H172,2)</f>
        <v>0</v>
      </c>
      <c r="K172" s="195" t="s">
        <v>164</v>
      </c>
      <c r="L172" s="40"/>
      <c r="M172" s="200" t="s">
        <v>1</v>
      </c>
      <c r="N172" s="201" t="s">
        <v>42</v>
      </c>
      <c r="O172" s="72"/>
      <c r="P172" s="202">
        <f>O172*H172</f>
        <v>0</v>
      </c>
      <c r="Q172" s="202">
        <v>1.8000000000000001E-4</v>
      </c>
      <c r="R172" s="202">
        <f>Q172*H172</f>
        <v>2.4749100000000003E-2</v>
      </c>
      <c r="S172" s="202">
        <v>0</v>
      </c>
      <c r="T172" s="203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4" t="s">
        <v>165</v>
      </c>
      <c r="AT172" s="204" t="s">
        <v>160</v>
      </c>
      <c r="AU172" s="204" t="s">
        <v>89</v>
      </c>
      <c r="AY172" s="18" t="s">
        <v>158</v>
      </c>
      <c r="BE172" s="205">
        <f>IF(N172="základní",J172,0)</f>
        <v>0</v>
      </c>
      <c r="BF172" s="205">
        <f>IF(N172="snížená",J172,0)</f>
        <v>0</v>
      </c>
      <c r="BG172" s="205">
        <f>IF(N172="zákl. přenesená",J172,0)</f>
        <v>0</v>
      </c>
      <c r="BH172" s="205">
        <f>IF(N172="sníž. přenesená",J172,0)</f>
        <v>0</v>
      </c>
      <c r="BI172" s="205">
        <f>IF(N172="nulová",J172,0)</f>
        <v>0</v>
      </c>
      <c r="BJ172" s="18" t="s">
        <v>89</v>
      </c>
      <c r="BK172" s="205">
        <f>ROUND(I172*H172,2)</f>
        <v>0</v>
      </c>
      <c r="BL172" s="18" t="s">
        <v>165</v>
      </c>
      <c r="BM172" s="204" t="s">
        <v>226</v>
      </c>
    </row>
    <row r="173" spans="1:65" s="14" customFormat="1" ht="11.25">
      <c r="B173" s="217"/>
      <c r="C173" s="218"/>
      <c r="D173" s="208" t="s">
        <v>167</v>
      </c>
      <c r="E173" s="219" t="s">
        <v>1</v>
      </c>
      <c r="F173" s="220" t="s">
        <v>227</v>
      </c>
      <c r="G173" s="218"/>
      <c r="H173" s="221">
        <v>137.495</v>
      </c>
      <c r="I173" s="222"/>
      <c r="J173" s="218"/>
      <c r="K173" s="218"/>
      <c r="L173" s="223"/>
      <c r="M173" s="224"/>
      <c r="N173" s="225"/>
      <c r="O173" s="225"/>
      <c r="P173" s="225"/>
      <c r="Q173" s="225"/>
      <c r="R173" s="225"/>
      <c r="S173" s="225"/>
      <c r="T173" s="226"/>
      <c r="AT173" s="227" t="s">
        <v>167</v>
      </c>
      <c r="AU173" s="227" t="s">
        <v>89</v>
      </c>
      <c r="AV173" s="14" t="s">
        <v>89</v>
      </c>
      <c r="AW173" s="14" t="s">
        <v>32</v>
      </c>
      <c r="AX173" s="14" t="s">
        <v>83</v>
      </c>
      <c r="AY173" s="227" t="s">
        <v>158</v>
      </c>
    </row>
    <row r="174" spans="1:65" s="2" customFormat="1" ht="24.2" customHeight="1">
      <c r="A174" s="35"/>
      <c r="B174" s="36"/>
      <c r="C174" s="193" t="s">
        <v>228</v>
      </c>
      <c r="D174" s="193" t="s">
        <v>160</v>
      </c>
      <c r="E174" s="194" t="s">
        <v>229</v>
      </c>
      <c r="F174" s="195" t="s">
        <v>230</v>
      </c>
      <c r="G174" s="196" t="s">
        <v>163</v>
      </c>
      <c r="H174" s="197">
        <v>825.005</v>
      </c>
      <c r="I174" s="198"/>
      <c r="J174" s="199">
        <f>ROUND(I174*H174,2)</f>
        <v>0</v>
      </c>
      <c r="K174" s="195" t="s">
        <v>164</v>
      </c>
      <c r="L174" s="40"/>
      <c r="M174" s="200" t="s">
        <v>1</v>
      </c>
      <c r="N174" s="201" t="s">
        <v>42</v>
      </c>
      <c r="O174" s="72"/>
      <c r="P174" s="202">
        <f>O174*H174</f>
        <v>0</v>
      </c>
      <c r="Q174" s="202">
        <v>1.3999999999999999E-4</v>
      </c>
      <c r="R174" s="202">
        <f>Q174*H174</f>
        <v>0.11550069999999998</v>
      </c>
      <c r="S174" s="202">
        <v>0</v>
      </c>
      <c r="T174" s="203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4" t="s">
        <v>165</v>
      </c>
      <c r="AT174" s="204" t="s">
        <v>160</v>
      </c>
      <c r="AU174" s="204" t="s">
        <v>89</v>
      </c>
      <c r="AY174" s="18" t="s">
        <v>158</v>
      </c>
      <c r="BE174" s="205">
        <f>IF(N174="základní",J174,0)</f>
        <v>0</v>
      </c>
      <c r="BF174" s="205">
        <f>IF(N174="snížená",J174,0)</f>
        <v>0</v>
      </c>
      <c r="BG174" s="205">
        <f>IF(N174="zákl. přenesená",J174,0)</f>
        <v>0</v>
      </c>
      <c r="BH174" s="205">
        <f>IF(N174="sníž. přenesená",J174,0)</f>
        <v>0</v>
      </c>
      <c r="BI174" s="205">
        <f>IF(N174="nulová",J174,0)</f>
        <v>0</v>
      </c>
      <c r="BJ174" s="18" t="s">
        <v>89</v>
      </c>
      <c r="BK174" s="205">
        <f>ROUND(I174*H174,2)</f>
        <v>0</v>
      </c>
      <c r="BL174" s="18" t="s">
        <v>165</v>
      </c>
      <c r="BM174" s="204" t="s">
        <v>231</v>
      </c>
    </row>
    <row r="175" spans="1:65" s="14" customFormat="1" ht="11.25">
      <c r="B175" s="217"/>
      <c r="C175" s="218"/>
      <c r="D175" s="208" t="s">
        <v>167</v>
      </c>
      <c r="E175" s="219" t="s">
        <v>1</v>
      </c>
      <c r="F175" s="220" t="s">
        <v>232</v>
      </c>
      <c r="G175" s="218"/>
      <c r="H175" s="221">
        <v>825.005</v>
      </c>
      <c r="I175" s="222"/>
      <c r="J175" s="218"/>
      <c r="K175" s="218"/>
      <c r="L175" s="223"/>
      <c r="M175" s="224"/>
      <c r="N175" s="225"/>
      <c r="O175" s="225"/>
      <c r="P175" s="225"/>
      <c r="Q175" s="225"/>
      <c r="R175" s="225"/>
      <c r="S175" s="225"/>
      <c r="T175" s="226"/>
      <c r="AT175" s="227" t="s">
        <v>167</v>
      </c>
      <c r="AU175" s="227" t="s">
        <v>89</v>
      </c>
      <c r="AV175" s="14" t="s">
        <v>89</v>
      </c>
      <c r="AW175" s="14" t="s">
        <v>32</v>
      </c>
      <c r="AX175" s="14" t="s">
        <v>76</v>
      </c>
      <c r="AY175" s="227" t="s">
        <v>158</v>
      </c>
    </row>
    <row r="176" spans="1:65" s="15" customFormat="1" ht="11.25">
      <c r="B176" s="228"/>
      <c r="C176" s="229"/>
      <c r="D176" s="208" t="s">
        <v>167</v>
      </c>
      <c r="E176" s="230" t="s">
        <v>1</v>
      </c>
      <c r="F176" s="231" t="s">
        <v>170</v>
      </c>
      <c r="G176" s="229"/>
      <c r="H176" s="232">
        <v>825.005</v>
      </c>
      <c r="I176" s="233"/>
      <c r="J176" s="229"/>
      <c r="K176" s="229"/>
      <c r="L176" s="234"/>
      <c r="M176" s="235"/>
      <c r="N176" s="236"/>
      <c r="O176" s="236"/>
      <c r="P176" s="236"/>
      <c r="Q176" s="236"/>
      <c r="R176" s="236"/>
      <c r="S176" s="236"/>
      <c r="T176" s="237"/>
      <c r="AT176" s="238" t="s">
        <v>167</v>
      </c>
      <c r="AU176" s="238" t="s">
        <v>89</v>
      </c>
      <c r="AV176" s="15" t="s">
        <v>165</v>
      </c>
      <c r="AW176" s="15" t="s">
        <v>32</v>
      </c>
      <c r="AX176" s="15" t="s">
        <v>83</v>
      </c>
      <c r="AY176" s="238" t="s">
        <v>158</v>
      </c>
    </row>
    <row r="177" spans="1:65" s="2" customFormat="1" ht="37.9" customHeight="1">
      <c r="A177" s="35"/>
      <c r="B177" s="36"/>
      <c r="C177" s="193" t="s">
        <v>233</v>
      </c>
      <c r="D177" s="193" t="s">
        <v>160</v>
      </c>
      <c r="E177" s="194" t="s">
        <v>234</v>
      </c>
      <c r="F177" s="195" t="s">
        <v>235</v>
      </c>
      <c r="G177" s="196" t="s">
        <v>163</v>
      </c>
      <c r="H177" s="197">
        <v>51</v>
      </c>
      <c r="I177" s="198"/>
      <c r="J177" s="199">
        <f>ROUND(I177*H177,2)</f>
        <v>0</v>
      </c>
      <c r="K177" s="195" t="s">
        <v>164</v>
      </c>
      <c r="L177" s="40"/>
      <c r="M177" s="200" t="s">
        <v>1</v>
      </c>
      <c r="N177" s="201" t="s">
        <v>42</v>
      </c>
      <c r="O177" s="72"/>
      <c r="P177" s="202">
        <f>O177*H177</f>
        <v>0</v>
      </c>
      <c r="Q177" s="202">
        <v>8.3499999999999998E-3</v>
      </c>
      <c r="R177" s="202">
        <f>Q177*H177</f>
        <v>0.42585000000000001</v>
      </c>
      <c r="S177" s="202">
        <v>0</v>
      </c>
      <c r="T177" s="203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4" t="s">
        <v>165</v>
      </c>
      <c r="AT177" s="204" t="s">
        <v>160</v>
      </c>
      <c r="AU177" s="204" t="s">
        <v>89</v>
      </c>
      <c r="AY177" s="18" t="s">
        <v>158</v>
      </c>
      <c r="BE177" s="205">
        <f>IF(N177="základní",J177,0)</f>
        <v>0</v>
      </c>
      <c r="BF177" s="205">
        <f>IF(N177="snížená",J177,0)</f>
        <v>0</v>
      </c>
      <c r="BG177" s="205">
        <f>IF(N177="zákl. přenesená",J177,0)</f>
        <v>0</v>
      </c>
      <c r="BH177" s="205">
        <f>IF(N177="sníž. přenesená",J177,0)</f>
        <v>0</v>
      </c>
      <c r="BI177" s="205">
        <f>IF(N177="nulová",J177,0)</f>
        <v>0</v>
      </c>
      <c r="BJ177" s="18" t="s">
        <v>89</v>
      </c>
      <c r="BK177" s="205">
        <f>ROUND(I177*H177,2)</f>
        <v>0</v>
      </c>
      <c r="BL177" s="18" t="s">
        <v>165</v>
      </c>
      <c r="BM177" s="204" t="s">
        <v>236</v>
      </c>
    </row>
    <row r="178" spans="1:65" s="13" customFormat="1" ht="11.25">
      <c r="B178" s="206"/>
      <c r="C178" s="207"/>
      <c r="D178" s="208" t="s">
        <v>167</v>
      </c>
      <c r="E178" s="209" t="s">
        <v>1</v>
      </c>
      <c r="F178" s="210" t="s">
        <v>237</v>
      </c>
      <c r="G178" s="207"/>
      <c r="H178" s="209" t="s">
        <v>1</v>
      </c>
      <c r="I178" s="211"/>
      <c r="J178" s="207"/>
      <c r="K178" s="207"/>
      <c r="L178" s="212"/>
      <c r="M178" s="213"/>
      <c r="N178" s="214"/>
      <c r="O178" s="214"/>
      <c r="P178" s="214"/>
      <c r="Q178" s="214"/>
      <c r="R178" s="214"/>
      <c r="S178" s="214"/>
      <c r="T178" s="215"/>
      <c r="AT178" s="216" t="s">
        <v>167</v>
      </c>
      <c r="AU178" s="216" t="s">
        <v>89</v>
      </c>
      <c r="AV178" s="13" t="s">
        <v>83</v>
      </c>
      <c r="AW178" s="13" t="s">
        <v>32</v>
      </c>
      <c r="AX178" s="13" t="s">
        <v>76</v>
      </c>
      <c r="AY178" s="216" t="s">
        <v>158</v>
      </c>
    </row>
    <row r="179" spans="1:65" s="14" customFormat="1" ht="11.25">
      <c r="B179" s="217"/>
      <c r="C179" s="218"/>
      <c r="D179" s="208" t="s">
        <v>167</v>
      </c>
      <c r="E179" s="219" t="s">
        <v>1</v>
      </c>
      <c r="F179" s="220" t="s">
        <v>238</v>
      </c>
      <c r="G179" s="218"/>
      <c r="H179" s="221">
        <v>54.9</v>
      </c>
      <c r="I179" s="222"/>
      <c r="J179" s="218"/>
      <c r="K179" s="218"/>
      <c r="L179" s="223"/>
      <c r="M179" s="224"/>
      <c r="N179" s="225"/>
      <c r="O179" s="225"/>
      <c r="P179" s="225"/>
      <c r="Q179" s="225"/>
      <c r="R179" s="225"/>
      <c r="S179" s="225"/>
      <c r="T179" s="226"/>
      <c r="AT179" s="227" t="s">
        <v>167</v>
      </c>
      <c r="AU179" s="227" t="s">
        <v>89</v>
      </c>
      <c r="AV179" s="14" t="s">
        <v>89</v>
      </c>
      <c r="AW179" s="14" t="s">
        <v>32</v>
      </c>
      <c r="AX179" s="14" t="s">
        <v>76</v>
      </c>
      <c r="AY179" s="227" t="s">
        <v>158</v>
      </c>
    </row>
    <row r="180" spans="1:65" s="14" customFormat="1" ht="11.25">
      <c r="B180" s="217"/>
      <c r="C180" s="218"/>
      <c r="D180" s="208" t="s">
        <v>167</v>
      </c>
      <c r="E180" s="219" t="s">
        <v>1</v>
      </c>
      <c r="F180" s="220" t="s">
        <v>239</v>
      </c>
      <c r="G180" s="218"/>
      <c r="H180" s="221">
        <v>-3.9</v>
      </c>
      <c r="I180" s="222"/>
      <c r="J180" s="218"/>
      <c r="K180" s="218"/>
      <c r="L180" s="223"/>
      <c r="M180" s="224"/>
      <c r="N180" s="225"/>
      <c r="O180" s="225"/>
      <c r="P180" s="225"/>
      <c r="Q180" s="225"/>
      <c r="R180" s="225"/>
      <c r="S180" s="225"/>
      <c r="T180" s="226"/>
      <c r="AT180" s="227" t="s">
        <v>167</v>
      </c>
      <c r="AU180" s="227" t="s">
        <v>89</v>
      </c>
      <c r="AV180" s="14" t="s">
        <v>89</v>
      </c>
      <c r="AW180" s="14" t="s">
        <v>32</v>
      </c>
      <c r="AX180" s="14" t="s">
        <v>76</v>
      </c>
      <c r="AY180" s="227" t="s">
        <v>158</v>
      </c>
    </row>
    <row r="181" spans="1:65" s="15" customFormat="1" ht="11.25">
      <c r="B181" s="228"/>
      <c r="C181" s="229"/>
      <c r="D181" s="208" t="s">
        <v>167</v>
      </c>
      <c r="E181" s="230" t="s">
        <v>107</v>
      </c>
      <c r="F181" s="231" t="s">
        <v>170</v>
      </c>
      <c r="G181" s="229"/>
      <c r="H181" s="232">
        <v>51</v>
      </c>
      <c r="I181" s="233"/>
      <c r="J181" s="229"/>
      <c r="K181" s="229"/>
      <c r="L181" s="234"/>
      <c r="M181" s="235"/>
      <c r="N181" s="236"/>
      <c r="O181" s="236"/>
      <c r="P181" s="236"/>
      <c r="Q181" s="236"/>
      <c r="R181" s="236"/>
      <c r="S181" s="236"/>
      <c r="T181" s="237"/>
      <c r="AT181" s="238" t="s">
        <v>167</v>
      </c>
      <c r="AU181" s="238" t="s">
        <v>89</v>
      </c>
      <c r="AV181" s="15" t="s">
        <v>165</v>
      </c>
      <c r="AW181" s="15" t="s">
        <v>32</v>
      </c>
      <c r="AX181" s="15" t="s">
        <v>83</v>
      </c>
      <c r="AY181" s="238" t="s">
        <v>158</v>
      </c>
    </row>
    <row r="182" spans="1:65" s="2" customFormat="1" ht="24.2" customHeight="1">
      <c r="A182" s="35"/>
      <c r="B182" s="36"/>
      <c r="C182" s="239" t="s">
        <v>8</v>
      </c>
      <c r="D182" s="239" t="s">
        <v>214</v>
      </c>
      <c r="E182" s="240" t="s">
        <v>240</v>
      </c>
      <c r="F182" s="241" t="s">
        <v>241</v>
      </c>
      <c r="G182" s="242" t="s">
        <v>163</v>
      </c>
      <c r="H182" s="243">
        <v>53.55</v>
      </c>
      <c r="I182" s="244"/>
      <c r="J182" s="245">
        <f>ROUND(I182*H182,2)</f>
        <v>0</v>
      </c>
      <c r="K182" s="241" t="s">
        <v>164</v>
      </c>
      <c r="L182" s="246"/>
      <c r="M182" s="247" t="s">
        <v>1</v>
      </c>
      <c r="N182" s="248" t="s">
        <v>42</v>
      </c>
      <c r="O182" s="72"/>
      <c r="P182" s="202">
        <f>O182*H182</f>
        <v>0</v>
      </c>
      <c r="Q182" s="202">
        <v>5.9999999999999995E-4</v>
      </c>
      <c r="R182" s="202">
        <f>Q182*H182</f>
        <v>3.2129999999999999E-2</v>
      </c>
      <c r="S182" s="202">
        <v>0</v>
      </c>
      <c r="T182" s="203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4" t="s">
        <v>204</v>
      </c>
      <c r="AT182" s="204" t="s">
        <v>214</v>
      </c>
      <c r="AU182" s="204" t="s">
        <v>89</v>
      </c>
      <c r="AY182" s="18" t="s">
        <v>158</v>
      </c>
      <c r="BE182" s="205">
        <f>IF(N182="základní",J182,0)</f>
        <v>0</v>
      </c>
      <c r="BF182" s="205">
        <f>IF(N182="snížená",J182,0)</f>
        <v>0</v>
      </c>
      <c r="BG182" s="205">
        <f>IF(N182="zákl. přenesená",J182,0)</f>
        <v>0</v>
      </c>
      <c r="BH182" s="205">
        <f>IF(N182="sníž. přenesená",J182,0)</f>
        <v>0</v>
      </c>
      <c r="BI182" s="205">
        <f>IF(N182="nulová",J182,0)</f>
        <v>0</v>
      </c>
      <c r="BJ182" s="18" t="s">
        <v>89</v>
      </c>
      <c r="BK182" s="205">
        <f>ROUND(I182*H182,2)</f>
        <v>0</v>
      </c>
      <c r="BL182" s="18" t="s">
        <v>165</v>
      </c>
      <c r="BM182" s="204" t="s">
        <v>242</v>
      </c>
    </row>
    <row r="183" spans="1:65" s="14" customFormat="1" ht="11.25">
      <c r="B183" s="217"/>
      <c r="C183" s="218"/>
      <c r="D183" s="208" t="s">
        <v>167</v>
      </c>
      <c r="E183" s="219" t="s">
        <v>1</v>
      </c>
      <c r="F183" s="220" t="s">
        <v>243</v>
      </c>
      <c r="G183" s="218"/>
      <c r="H183" s="221">
        <v>53.55</v>
      </c>
      <c r="I183" s="222"/>
      <c r="J183" s="218"/>
      <c r="K183" s="218"/>
      <c r="L183" s="223"/>
      <c r="M183" s="224"/>
      <c r="N183" s="225"/>
      <c r="O183" s="225"/>
      <c r="P183" s="225"/>
      <c r="Q183" s="225"/>
      <c r="R183" s="225"/>
      <c r="S183" s="225"/>
      <c r="T183" s="226"/>
      <c r="AT183" s="227" t="s">
        <v>167</v>
      </c>
      <c r="AU183" s="227" t="s">
        <v>89</v>
      </c>
      <c r="AV183" s="14" t="s">
        <v>89</v>
      </c>
      <c r="AW183" s="14" t="s">
        <v>32</v>
      </c>
      <c r="AX183" s="14" t="s">
        <v>83</v>
      </c>
      <c r="AY183" s="227" t="s">
        <v>158</v>
      </c>
    </row>
    <row r="184" spans="1:65" s="2" customFormat="1" ht="44.25" customHeight="1">
      <c r="A184" s="35"/>
      <c r="B184" s="36"/>
      <c r="C184" s="193" t="s">
        <v>244</v>
      </c>
      <c r="D184" s="193" t="s">
        <v>160</v>
      </c>
      <c r="E184" s="194" t="s">
        <v>245</v>
      </c>
      <c r="F184" s="195" t="s">
        <v>246</v>
      </c>
      <c r="G184" s="196" t="s">
        <v>163</v>
      </c>
      <c r="H184" s="197">
        <v>89.6</v>
      </c>
      <c r="I184" s="198"/>
      <c r="J184" s="199">
        <f>ROUND(I184*H184,2)</f>
        <v>0</v>
      </c>
      <c r="K184" s="195" t="s">
        <v>164</v>
      </c>
      <c r="L184" s="40"/>
      <c r="M184" s="200" t="s">
        <v>1</v>
      </c>
      <c r="N184" s="201" t="s">
        <v>42</v>
      </c>
      <c r="O184" s="72"/>
      <c r="P184" s="202">
        <f>O184*H184</f>
        <v>0</v>
      </c>
      <c r="Q184" s="202">
        <v>8.3499999999999998E-3</v>
      </c>
      <c r="R184" s="202">
        <f>Q184*H184</f>
        <v>0.74815999999999994</v>
      </c>
      <c r="S184" s="202">
        <v>0</v>
      </c>
      <c r="T184" s="203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4" t="s">
        <v>165</v>
      </c>
      <c r="AT184" s="204" t="s">
        <v>160</v>
      </c>
      <c r="AU184" s="204" t="s">
        <v>89</v>
      </c>
      <c r="AY184" s="18" t="s">
        <v>158</v>
      </c>
      <c r="BE184" s="205">
        <f>IF(N184="základní",J184,0)</f>
        <v>0</v>
      </c>
      <c r="BF184" s="205">
        <f>IF(N184="snížená",J184,0)</f>
        <v>0</v>
      </c>
      <c r="BG184" s="205">
        <f>IF(N184="zákl. přenesená",J184,0)</f>
        <v>0</v>
      </c>
      <c r="BH184" s="205">
        <f>IF(N184="sníž. přenesená",J184,0)</f>
        <v>0</v>
      </c>
      <c r="BI184" s="205">
        <f>IF(N184="nulová",J184,0)</f>
        <v>0</v>
      </c>
      <c r="BJ184" s="18" t="s">
        <v>89</v>
      </c>
      <c r="BK184" s="205">
        <f>ROUND(I184*H184,2)</f>
        <v>0</v>
      </c>
      <c r="BL184" s="18" t="s">
        <v>165</v>
      </c>
      <c r="BM184" s="204" t="s">
        <v>247</v>
      </c>
    </row>
    <row r="185" spans="1:65" s="13" customFormat="1" ht="11.25">
      <c r="B185" s="206"/>
      <c r="C185" s="207"/>
      <c r="D185" s="208" t="s">
        <v>167</v>
      </c>
      <c r="E185" s="209" t="s">
        <v>1</v>
      </c>
      <c r="F185" s="210" t="s">
        <v>248</v>
      </c>
      <c r="G185" s="207"/>
      <c r="H185" s="209" t="s">
        <v>1</v>
      </c>
      <c r="I185" s="211"/>
      <c r="J185" s="207"/>
      <c r="K185" s="207"/>
      <c r="L185" s="212"/>
      <c r="M185" s="213"/>
      <c r="N185" s="214"/>
      <c r="O185" s="214"/>
      <c r="P185" s="214"/>
      <c r="Q185" s="214"/>
      <c r="R185" s="214"/>
      <c r="S185" s="214"/>
      <c r="T185" s="215"/>
      <c r="AT185" s="216" t="s">
        <v>167</v>
      </c>
      <c r="AU185" s="216" t="s">
        <v>89</v>
      </c>
      <c r="AV185" s="13" t="s">
        <v>83</v>
      </c>
      <c r="AW185" s="13" t="s">
        <v>32</v>
      </c>
      <c r="AX185" s="13" t="s">
        <v>76</v>
      </c>
      <c r="AY185" s="216" t="s">
        <v>158</v>
      </c>
    </row>
    <row r="186" spans="1:65" s="14" customFormat="1" ht="11.25">
      <c r="B186" s="217"/>
      <c r="C186" s="218"/>
      <c r="D186" s="208" t="s">
        <v>167</v>
      </c>
      <c r="E186" s="219" t="s">
        <v>1</v>
      </c>
      <c r="F186" s="220" t="s">
        <v>249</v>
      </c>
      <c r="G186" s="218"/>
      <c r="H186" s="221">
        <v>11.11</v>
      </c>
      <c r="I186" s="222"/>
      <c r="J186" s="218"/>
      <c r="K186" s="218"/>
      <c r="L186" s="223"/>
      <c r="M186" s="224"/>
      <c r="N186" s="225"/>
      <c r="O186" s="225"/>
      <c r="P186" s="225"/>
      <c r="Q186" s="225"/>
      <c r="R186" s="225"/>
      <c r="S186" s="225"/>
      <c r="T186" s="226"/>
      <c r="AT186" s="227" t="s">
        <v>167</v>
      </c>
      <c r="AU186" s="227" t="s">
        <v>89</v>
      </c>
      <c r="AV186" s="14" t="s">
        <v>89</v>
      </c>
      <c r="AW186" s="14" t="s">
        <v>32</v>
      </c>
      <c r="AX186" s="14" t="s">
        <v>76</v>
      </c>
      <c r="AY186" s="227" t="s">
        <v>158</v>
      </c>
    </row>
    <row r="187" spans="1:65" s="13" customFormat="1" ht="11.25">
      <c r="B187" s="206"/>
      <c r="C187" s="207"/>
      <c r="D187" s="208" t="s">
        <v>167</v>
      </c>
      <c r="E187" s="209" t="s">
        <v>1</v>
      </c>
      <c r="F187" s="210" t="s">
        <v>250</v>
      </c>
      <c r="G187" s="207"/>
      <c r="H187" s="209" t="s">
        <v>1</v>
      </c>
      <c r="I187" s="211"/>
      <c r="J187" s="207"/>
      <c r="K187" s="207"/>
      <c r="L187" s="212"/>
      <c r="M187" s="213"/>
      <c r="N187" s="214"/>
      <c r="O187" s="214"/>
      <c r="P187" s="214"/>
      <c r="Q187" s="214"/>
      <c r="R187" s="214"/>
      <c r="S187" s="214"/>
      <c r="T187" s="215"/>
      <c r="AT187" s="216" t="s">
        <v>167</v>
      </c>
      <c r="AU187" s="216" t="s">
        <v>89</v>
      </c>
      <c r="AV187" s="13" t="s">
        <v>83</v>
      </c>
      <c r="AW187" s="13" t="s">
        <v>32</v>
      </c>
      <c r="AX187" s="13" t="s">
        <v>76</v>
      </c>
      <c r="AY187" s="216" t="s">
        <v>158</v>
      </c>
    </row>
    <row r="188" spans="1:65" s="14" customFormat="1" ht="11.25">
      <c r="B188" s="217"/>
      <c r="C188" s="218"/>
      <c r="D188" s="208" t="s">
        <v>167</v>
      </c>
      <c r="E188" s="219" t="s">
        <v>1</v>
      </c>
      <c r="F188" s="220" t="s">
        <v>251</v>
      </c>
      <c r="G188" s="218"/>
      <c r="H188" s="221">
        <v>20.2</v>
      </c>
      <c r="I188" s="222"/>
      <c r="J188" s="218"/>
      <c r="K188" s="218"/>
      <c r="L188" s="223"/>
      <c r="M188" s="224"/>
      <c r="N188" s="225"/>
      <c r="O188" s="225"/>
      <c r="P188" s="225"/>
      <c r="Q188" s="225"/>
      <c r="R188" s="225"/>
      <c r="S188" s="225"/>
      <c r="T188" s="226"/>
      <c r="AT188" s="227" t="s">
        <v>167</v>
      </c>
      <c r="AU188" s="227" t="s">
        <v>89</v>
      </c>
      <c r="AV188" s="14" t="s">
        <v>89</v>
      </c>
      <c r="AW188" s="14" t="s">
        <v>32</v>
      </c>
      <c r="AX188" s="14" t="s">
        <v>76</v>
      </c>
      <c r="AY188" s="227" t="s">
        <v>158</v>
      </c>
    </row>
    <row r="189" spans="1:65" s="13" customFormat="1" ht="11.25">
      <c r="B189" s="206"/>
      <c r="C189" s="207"/>
      <c r="D189" s="208" t="s">
        <v>167</v>
      </c>
      <c r="E189" s="209" t="s">
        <v>1</v>
      </c>
      <c r="F189" s="210" t="s">
        <v>252</v>
      </c>
      <c r="G189" s="207"/>
      <c r="H189" s="209" t="s">
        <v>1</v>
      </c>
      <c r="I189" s="211"/>
      <c r="J189" s="207"/>
      <c r="K189" s="207"/>
      <c r="L189" s="212"/>
      <c r="M189" s="213"/>
      <c r="N189" s="214"/>
      <c r="O189" s="214"/>
      <c r="P189" s="214"/>
      <c r="Q189" s="214"/>
      <c r="R189" s="214"/>
      <c r="S189" s="214"/>
      <c r="T189" s="215"/>
      <c r="AT189" s="216" t="s">
        <v>167</v>
      </c>
      <c r="AU189" s="216" t="s">
        <v>89</v>
      </c>
      <c r="AV189" s="13" t="s">
        <v>83</v>
      </c>
      <c r="AW189" s="13" t="s">
        <v>32</v>
      </c>
      <c r="AX189" s="13" t="s">
        <v>76</v>
      </c>
      <c r="AY189" s="216" t="s">
        <v>158</v>
      </c>
    </row>
    <row r="190" spans="1:65" s="14" customFormat="1" ht="11.25">
      <c r="B190" s="217"/>
      <c r="C190" s="218"/>
      <c r="D190" s="208" t="s">
        <v>167</v>
      </c>
      <c r="E190" s="219" t="s">
        <v>1</v>
      </c>
      <c r="F190" s="220" t="s">
        <v>253</v>
      </c>
      <c r="G190" s="218"/>
      <c r="H190" s="221">
        <v>38.799999999999997</v>
      </c>
      <c r="I190" s="222"/>
      <c r="J190" s="218"/>
      <c r="K190" s="218"/>
      <c r="L190" s="223"/>
      <c r="M190" s="224"/>
      <c r="N190" s="225"/>
      <c r="O190" s="225"/>
      <c r="P190" s="225"/>
      <c r="Q190" s="225"/>
      <c r="R190" s="225"/>
      <c r="S190" s="225"/>
      <c r="T190" s="226"/>
      <c r="AT190" s="227" t="s">
        <v>167</v>
      </c>
      <c r="AU190" s="227" t="s">
        <v>89</v>
      </c>
      <c r="AV190" s="14" t="s">
        <v>89</v>
      </c>
      <c r="AW190" s="14" t="s">
        <v>32</v>
      </c>
      <c r="AX190" s="14" t="s">
        <v>76</v>
      </c>
      <c r="AY190" s="227" t="s">
        <v>158</v>
      </c>
    </row>
    <row r="191" spans="1:65" s="14" customFormat="1" ht="11.25">
      <c r="B191" s="217"/>
      <c r="C191" s="218"/>
      <c r="D191" s="208" t="s">
        <v>167</v>
      </c>
      <c r="E191" s="219" t="s">
        <v>1</v>
      </c>
      <c r="F191" s="220" t="s">
        <v>254</v>
      </c>
      <c r="G191" s="218"/>
      <c r="H191" s="221">
        <v>7.01</v>
      </c>
      <c r="I191" s="222"/>
      <c r="J191" s="218"/>
      <c r="K191" s="218"/>
      <c r="L191" s="223"/>
      <c r="M191" s="224"/>
      <c r="N191" s="225"/>
      <c r="O191" s="225"/>
      <c r="P191" s="225"/>
      <c r="Q191" s="225"/>
      <c r="R191" s="225"/>
      <c r="S191" s="225"/>
      <c r="T191" s="226"/>
      <c r="AT191" s="227" t="s">
        <v>167</v>
      </c>
      <c r="AU191" s="227" t="s">
        <v>89</v>
      </c>
      <c r="AV191" s="14" t="s">
        <v>89</v>
      </c>
      <c r="AW191" s="14" t="s">
        <v>32</v>
      </c>
      <c r="AX191" s="14" t="s">
        <v>76</v>
      </c>
      <c r="AY191" s="227" t="s">
        <v>158</v>
      </c>
    </row>
    <row r="192" spans="1:65" s="16" customFormat="1" ht="11.25">
      <c r="B192" s="249"/>
      <c r="C192" s="250"/>
      <c r="D192" s="208" t="s">
        <v>167</v>
      </c>
      <c r="E192" s="251" t="s">
        <v>109</v>
      </c>
      <c r="F192" s="252" t="s">
        <v>255</v>
      </c>
      <c r="G192" s="250"/>
      <c r="H192" s="253">
        <v>77.12</v>
      </c>
      <c r="I192" s="254"/>
      <c r="J192" s="250"/>
      <c r="K192" s="250"/>
      <c r="L192" s="255"/>
      <c r="M192" s="256"/>
      <c r="N192" s="257"/>
      <c r="O192" s="257"/>
      <c r="P192" s="257"/>
      <c r="Q192" s="257"/>
      <c r="R192" s="257"/>
      <c r="S192" s="257"/>
      <c r="T192" s="258"/>
      <c r="AT192" s="259" t="s">
        <v>167</v>
      </c>
      <c r="AU192" s="259" t="s">
        <v>89</v>
      </c>
      <c r="AV192" s="16" t="s">
        <v>177</v>
      </c>
      <c r="AW192" s="16" t="s">
        <v>32</v>
      </c>
      <c r="AX192" s="16" t="s">
        <v>76</v>
      </c>
      <c r="AY192" s="259" t="s">
        <v>158</v>
      </c>
    </row>
    <row r="193" spans="1:65" s="13" customFormat="1" ht="11.25">
      <c r="B193" s="206"/>
      <c r="C193" s="207"/>
      <c r="D193" s="208" t="s">
        <v>167</v>
      </c>
      <c r="E193" s="209" t="s">
        <v>1</v>
      </c>
      <c r="F193" s="210" t="s">
        <v>256</v>
      </c>
      <c r="G193" s="207"/>
      <c r="H193" s="209" t="s">
        <v>1</v>
      </c>
      <c r="I193" s="211"/>
      <c r="J193" s="207"/>
      <c r="K193" s="207"/>
      <c r="L193" s="212"/>
      <c r="M193" s="213"/>
      <c r="N193" s="214"/>
      <c r="O193" s="214"/>
      <c r="P193" s="214"/>
      <c r="Q193" s="214"/>
      <c r="R193" s="214"/>
      <c r="S193" s="214"/>
      <c r="T193" s="215"/>
      <c r="AT193" s="216" t="s">
        <v>167</v>
      </c>
      <c r="AU193" s="216" t="s">
        <v>89</v>
      </c>
      <c r="AV193" s="13" t="s">
        <v>83</v>
      </c>
      <c r="AW193" s="13" t="s">
        <v>32</v>
      </c>
      <c r="AX193" s="13" t="s">
        <v>76</v>
      </c>
      <c r="AY193" s="216" t="s">
        <v>158</v>
      </c>
    </row>
    <row r="194" spans="1:65" s="14" customFormat="1" ht="11.25">
      <c r="B194" s="217"/>
      <c r="C194" s="218"/>
      <c r="D194" s="208" t="s">
        <v>167</v>
      </c>
      <c r="E194" s="219" t="s">
        <v>1</v>
      </c>
      <c r="F194" s="220" t="s">
        <v>257</v>
      </c>
      <c r="G194" s="218"/>
      <c r="H194" s="221">
        <v>12.48</v>
      </c>
      <c r="I194" s="222"/>
      <c r="J194" s="218"/>
      <c r="K194" s="218"/>
      <c r="L194" s="223"/>
      <c r="M194" s="224"/>
      <c r="N194" s="225"/>
      <c r="O194" s="225"/>
      <c r="P194" s="225"/>
      <c r="Q194" s="225"/>
      <c r="R194" s="225"/>
      <c r="S194" s="225"/>
      <c r="T194" s="226"/>
      <c r="AT194" s="227" t="s">
        <v>167</v>
      </c>
      <c r="AU194" s="227" t="s">
        <v>89</v>
      </c>
      <c r="AV194" s="14" t="s">
        <v>89</v>
      </c>
      <c r="AW194" s="14" t="s">
        <v>32</v>
      </c>
      <c r="AX194" s="14" t="s">
        <v>76</v>
      </c>
      <c r="AY194" s="227" t="s">
        <v>158</v>
      </c>
    </row>
    <row r="195" spans="1:65" s="16" customFormat="1" ht="11.25">
      <c r="B195" s="249"/>
      <c r="C195" s="250"/>
      <c r="D195" s="208" t="s">
        <v>167</v>
      </c>
      <c r="E195" s="251" t="s">
        <v>111</v>
      </c>
      <c r="F195" s="252" t="s">
        <v>255</v>
      </c>
      <c r="G195" s="250"/>
      <c r="H195" s="253">
        <v>12.48</v>
      </c>
      <c r="I195" s="254"/>
      <c r="J195" s="250"/>
      <c r="K195" s="250"/>
      <c r="L195" s="255"/>
      <c r="M195" s="256"/>
      <c r="N195" s="257"/>
      <c r="O195" s="257"/>
      <c r="P195" s="257"/>
      <c r="Q195" s="257"/>
      <c r="R195" s="257"/>
      <c r="S195" s="257"/>
      <c r="T195" s="258"/>
      <c r="AT195" s="259" t="s">
        <v>167</v>
      </c>
      <c r="AU195" s="259" t="s">
        <v>89</v>
      </c>
      <c r="AV195" s="16" t="s">
        <v>177</v>
      </c>
      <c r="AW195" s="16" t="s">
        <v>32</v>
      </c>
      <c r="AX195" s="16" t="s">
        <v>76</v>
      </c>
      <c r="AY195" s="259" t="s">
        <v>158</v>
      </c>
    </row>
    <row r="196" spans="1:65" s="15" customFormat="1" ht="11.25">
      <c r="B196" s="228"/>
      <c r="C196" s="229"/>
      <c r="D196" s="208" t="s">
        <v>167</v>
      </c>
      <c r="E196" s="230" t="s">
        <v>1</v>
      </c>
      <c r="F196" s="231" t="s">
        <v>170</v>
      </c>
      <c r="G196" s="229"/>
      <c r="H196" s="232">
        <v>89.6</v>
      </c>
      <c r="I196" s="233"/>
      <c r="J196" s="229"/>
      <c r="K196" s="229"/>
      <c r="L196" s="234"/>
      <c r="M196" s="235"/>
      <c r="N196" s="236"/>
      <c r="O196" s="236"/>
      <c r="P196" s="236"/>
      <c r="Q196" s="236"/>
      <c r="R196" s="236"/>
      <c r="S196" s="236"/>
      <c r="T196" s="237"/>
      <c r="AT196" s="238" t="s">
        <v>167</v>
      </c>
      <c r="AU196" s="238" t="s">
        <v>89</v>
      </c>
      <c r="AV196" s="15" t="s">
        <v>165</v>
      </c>
      <c r="AW196" s="15" t="s">
        <v>32</v>
      </c>
      <c r="AX196" s="15" t="s">
        <v>83</v>
      </c>
      <c r="AY196" s="238" t="s">
        <v>158</v>
      </c>
    </row>
    <row r="197" spans="1:65" s="2" customFormat="1" ht="24.2" customHeight="1">
      <c r="A197" s="35"/>
      <c r="B197" s="36"/>
      <c r="C197" s="239" t="s">
        <v>258</v>
      </c>
      <c r="D197" s="239" t="s">
        <v>214</v>
      </c>
      <c r="E197" s="240" t="s">
        <v>259</v>
      </c>
      <c r="F197" s="241" t="s">
        <v>260</v>
      </c>
      <c r="G197" s="242" t="s">
        <v>163</v>
      </c>
      <c r="H197" s="243">
        <v>80.975999999999999</v>
      </c>
      <c r="I197" s="244"/>
      <c r="J197" s="245">
        <f>ROUND(I197*H197,2)</f>
        <v>0</v>
      </c>
      <c r="K197" s="241" t="s">
        <v>164</v>
      </c>
      <c r="L197" s="246"/>
      <c r="M197" s="247" t="s">
        <v>1</v>
      </c>
      <c r="N197" s="248" t="s">
        <v>42</v>
      </c>
      <c r="O197" s="72"/>
      <c r="P197" s="202">
        <f>O197*H197</f>
        <v>0</v>
      </c>
      <c r="Q197" s="202">
        <v>1.8E-3</v>
      </c>
      <c r="R197" s="202">
        <f>Q197*H197</f>
        <v>0.14575679999999999</v>
      </c>
      <c r="S197" s="202">
        <v>0</v>
      </c>
      <c r="T197" s="203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4" t="s">
        <v>204</v>
      </c>
      <c r="AT197" s="204" t="s">
        <v>214</v>
      </c>
      <c r="AU197" s="204" t="s">
        <v>89</v>
      </c>
      <c r="AY197" s="18" t="s">
        <v>158</v>
      </c>
      <c r="BE197" s="205">
        <f>IF(N197="základní",J197,0)</f>
        <v>0</v>
      </c>
      <c r="BF197" s="205">
        <f>IF(N197="snížená",J197,0)</f>
        <v>0</v>
      </c>
      <c r="BG197" s="205">
        <f>IF(N197="zákl. přenesená",J197,0)</f>
        <v>0</v>
      </c>
      <c r="BH197" s="205">
        <f>IF(N197="sníž. přenesená",J197,0)</f>
        <v>0</v>
      </c>
      <c r="BI197" s="205">
        <f>IF(N197="nulová",J197,0)</f>
        <v>0</v>
      </c>
      <c r="BJ197" s="18" t="s">
        <v>89</v>
      </c>
      <c r="BK197" s="205">
        <f>ROUND(I197*H197,2)</f>
        <v>0</v>
      </c>
      <c r="BL197" s="18" t="s">
        <v>165</v>
      </c>
      <c r="BM197" s="204" t="s">
        <v>261</v>
      </c>
    </row>
    <row r="198" spans="1:65" s="14" customFormat="1" ht="11.25">
      <c r="B198" s="217"/>
      <c r="C198" s="218"/>
      <c r="D198" s="208" t="s">
        <v>167</v>
      </c>
      <c r="E198" s="219" t="s">
        <v>1</v>
      </c>
      <c r="F198" s="220" t="s">
        <v>262</v>
      </c>
      <c r="G198" s="218"/>
      <c r="H198" s="221">
        <v>80.975999999999999</v>
      </c>
      <c r="I198" s="222"/>
      <c r="J198" s="218"/>
      <c r="K198" s="218"/>
      <c r="L198" s="223"/>
      <c r="M198" s="224"/>
      <c r="N198" s="225"/>
      <c r="O198" s="225"/>
      <c r="P198" s="225"/>
      <c r="Q198" s="225"/>
      <c r="R198" s="225"/>
      <c r="S198" s="225"/>
      <c r="T198" s="226"/>
      <c r="AT198" s="227" t="s">
        <v>167</v>
      </c>
      <c r="AU198" s="227" t="s">
        <v>89</v>
      </c>
      <c r="AV198" s="14" t="s">
        <v>89</v>
      </c>
      <c r="AW198" s="14" t="s">
        <v>32</v>
      </c>
      <c r="AX198" s="14" t="s">
        <v>83</v>
      </c>
      <c r="AY198" s="227" t="s">
        <v>158</v>
      </c>
    </row>
    <row r="199" spans="1:65" s="2" customFormat="1" ht="21.75" customHeight="1">
      <c r="A199" s="35"/>
      <c r="B199" s="36"/>
      <c r="C199" s="239" t="s">
        <v>263</v>
      </c>
      <c r="D199" s="239" t="s">
        <v>214</v>
      </c>
      <c r="E199" s="240" t="s">
        <v>264</v>
      </c>
      <c r="F199" s="241" t="s">
        <v>265</v>
      </c>
      <c r="G199" s="242" t="s">
        <v>163</v>
      </c>
      <c r="H199" s="243">
        <v>13.103999999999999</v>
      </c>
      <c r="I199" s="244"/>
      <c r="J199" s="245">
        <f>ROUND(I199*H199,2)</f>
        <v>0</v>
      </c>
      <c r="K199" s="241" t="s">
        <v>164</v>
      </c>
      <c r="L199" s="246"/>
      <c r="M199" s="247" t="s">
        <v>1</v>
      </c>
      <c r="N199" s="248" t="s">
        <v>42</v>
      </c>
      <c r="O199" s="72"/>
      <c r="P199" s="202">
        <f>O199*H199</f>
        <v>0</v>
      </c>
      <c r="Q199" s="202">
        <v>7.5000000000000002E-4</v>
      </c>
      <c r="R199" s="202">
        <f>Q199*H199</f>
        <v>9.8279999999999999E-3</v>
      </c>
      <c r="S199" s="202">
        <v>0</v>
      </c>
      <c r="T199" s="203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4" t="s">
        <v>204</v>
      </c>
      <c r="AT199" s="204" t="s">
        <v>214</v>
      </c>
      <c r="AU199" s="204" t="s">
        <v>89</v>
      </c>
      <c r="AY199" s="18" t="s">
        <v>158</v>
      </c>
      <c r="BE199" s="205">
        <f>IF(N199="základní",J199,0)</f>
        <v>0</v>
      </c>
      <c r="BF199" s="205">
        <f>IF(N199="snížená",J199,0)</f>
        <v>0</v>
      </c>
      <c r="BG199" s="205">
        <f>IF(N199="zákl. přenesená",J199,0)</f>
        <v>0</v>
      </c>
      <c r="BH199" s="205">
        <f>IF(N199="sníž. přenesená",J199,0)</f>
        <v>0</v>
      </c>
      <c r="BI199" s="205">
        <f>IF(N199="nulová",J199,0)</f>
        <v>0</v>
      </c>
      <c r="BJ199" s="18" t="s">
        <v>89</v>
      </c>
      <c r="BK199" s="205">
        <f>ROUND(I199*H199,2)</f>
        <v>0</v>
      </c>
      <c r="BL199" s="18" t="s">
        <v>165</v>
      </c>
      <c r="BM199" s="204" t="s">
        <v>266</v>
      </c>
    </row>
    <row r="200" spans="1:65" s="14" customFormat="1" ht="11.25">
      <c r="B200" s="217"/>
      <c r="C200" s="218"/>
      <c r="D200" s="208" t="s">
        <v>167</v>
      </c>
      <c r="E200" s="219" t="s">
        <v>1</v>
      </c>
      <c r="F200" s="220" t="s">
        <v>267</v>
      </c>
      <c r="G200" s="218"/>
      <c r="H200" s="221">
        <v>13.103999999999999</v>
      </c>
      <c r="I200" s="222"/>
      <c r="J200" s="218"/>
      <c r="K200" s="218"/>
      <c r="L200" s="223"/>
      <c r="M200" s="224"/>
      <c r="N200" s="225"/>
      <c r="O200" s="225"/>
      <c r="P200" s="225"/>
      <c r="Q200" s="225"/>
      <c r="R200" s="225"/>
      <c r="S200" s="225"/>
      <c r="T200" s="226"/>
      <c r="AT200" s="227" t="s">
        <v>167</v>
      </c>
      <c r="AU200" s="227" t="s">
        <v>89</v>
      </c>
      <c r="AV200" s="14" t="s">
        <v>89</v>
      </c>
      <c r="AW200" s="14" t="s">
        <v>32</v>
      </c>
      <c r="AX200" s="14" t="s">
        <v>83</v>
      </c>
      <c r="AY200" s="227" t="s">
        <v>158</v>
      </c>
    </row>
    <row r="201" spans="1:65" s="2" customFormat="1" ht="44.25" customHeight="1">
      <c r="A201" s="35"/>
      <c r="B201" s="36"/>
      <c r="C201" s="193" t="s">
        <v>268</v>
      </c>
      <c r="D201" s="193" t="s">
        <v>160</v>
      </c>
      <c r="E201" s="194" t="s">
        <v>269</v>
      </c>
      <c r="F201" s="195" t="s">
        <v>270</v>
      </c>
      <c r="G201" s="196" t="s">
        <v>163</v>
      </c>
      <c r="H201" s="197">
        <v>736.81</v>
      </c>
      <c r="I201" s="198"/>
      <c r="J201" s="199">
        <f>ROUND(I201*H201,2)</f>
        <v>0</v>
      </c>
      <c r="K201" s="195" t="s">
        <v>164</v>
      </c>
      <c r="L201" s="40"/>
      <c r="M201" s="200" t="s">
        <v>1</v>
      </c>
      <c r="N201" s="201" t="s">
        <v>42</v>
      </c>
      <c r="O201" s="72"/>
      <c r="P201" s="202">
        <f>O201*H201</f>
        <v>0</v>
      </c>
      <c r="Q201" s="202">
        <v>8.6E-3</v>
      </c>
      <c r="R201" s="202">
        <f>Q201*H201</f>
        <v>6.3365659999999995</v>
      </c>
      <c r="S201" s="202">
        <v>0</v>
      </c>
      <c r="T201" s="203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4" t="s">
        <v>165</v>
      </c>
      <c r="AT201" s="204" t="s">
        <v>160</v>
      </c>
      <c r="AU201" s="204" t="s">
        <v>89</v>
      </c>
      <c r="AY201" s="18" t="s">
        <v>158</v>
      </c>
      <c r="BE201" s="205">
        <f>IF(N201="základní",J201,0)</f>
        <v>0</v>
      </c>
      <c r="BF201" s="205">
        <f>IF(N201="snížená",J201,0)</f>
        <v>0</v>
      </c>
      <c r="BG201" s="205">
        <f>IF(N201="zákl. přenesená",J201,0)</f>
        <v>0</v>
      </c>
      <c r="BH201" s="205">
        <f>IF(N201="sníž. přenesená",J201,0)</f>
        <v>0</v>
      </c>
      <c r="BI201" s="205">
        <f>IF(N201="nulová",J201,0)</f>
        <v>0</v>
      </c>
      <c r="BJ201" s="18" t="s">
        <v>89</v>
      </c>
      <c r="BK201" s="205">
        <f>ROUND(I201*H201,2)</f>
        <v>0</v>
      </c>
      <c r="BL201" s="18" t="s">
        <v>165</v>
      </c>
      <c r="BM201" s="204" t="s">
        <v>271</v>
      </c>
    </row>
    <row r="202" spans="1:65" s="13" customFormat="1" ht="11.25">
      <c r="B202" s="206"/>
      <c r="C202" s="207"/>
      <c r="D202" s="208" t="s">
        <v>167</v>
      </c>
      <c r="E202" s="209" t="s">
        <v>1</v>
      </c>
      <c r="F202" s="210" t="s">
        <v>237</v>
      </c>
      <c r="G202" s="207"/>
      <c r="H202" s="209" t="s">
        <v>1</v>
      </c>
      <c r="I202" s="211"/>
      <c r="J202" s="207"/>
      <c r="K202" s="207"/>
      <c r="L202" s="212"/>
      <c r="M202" s="213"/>
      <c r="N202" s="214"/>
      <c r="O202" s="214"/>
      <c r="P202" s="214"/>
      <c r="Q202" s="214"/>
      <c r="R202" s="214"/>
      <c r="S202" s="214"/>
      <c r="T202" s="215"/>
      <c r="AT202" s="216" t="s">
        <v>167</v>
      </c>
      <c r="AU202" s="216" t="s">
        <v>89</v>
      </c>
      <c r="AV202" s="13" t="s">
        <v>83</v>
      </c>
      <c r="AW202" s="13" t="s">
        <v>32</v>
      </c>
      <c r="AX202" s="13" t="s">
        <v>76</v>
      </c>
      <c r="AY202" s="216" t="s">
        <v>158</v>
      </c>
    </row>
    <row r="203" spans="1:65" s="14" customFormat="1" ht="11.25">
      <c r="B203" s="217"/>
      <c r="C203" s="218"/>
      <c r="D203" s="208" t="s">
        <v>167</v>
      </c>
      <c r="E203" s="219" t="s">
        <v>1</v>
      </c>
      <c r="F203" s="220" t="s">
        <v>272</v>
      </c>
      <c r="G203" s="218"/>
      <c r="H203" s="221">
        <v>331.24</v>
      </c>
      <c r="I203" s="222"/>
      <c r="J203" s="218"/>
      <c r="K203" s="218"/>
      <c r="L203" s="223"/>
      <c r="M203" s="224"/>
      <c r="N203" s="225"/>
      <c r="O203" s="225"/>
      <c r="P203" s="225"/>
      <c r="Q203" s="225"/>
      <c r="R203" s="225"/>
      <c r="S203" s="225"/>
      <c r="T203" s="226"/>
      <c r="AT203" s="227" t="s">
        <v>167</v>
      </c>
      <c r="AU203" s="227" t="s">
        <v>89</v>
      </c>
      <c r="AV203" s="14" t="s">
        <v>89</v>
      </c>
      <c r="AW203" s="14" t="s">
        <v>32</v>
      </c>
      <c r="AX203" s="14" t="s">
        <v>76</v>
      </c>
      <c r="AY203" s="227" t="s">
        <v>158</v>
      </c>
    </row>
    <row r="204" spans="1:65" s="14" customFormat="1" ht="11.25">
      <c r="B204" s="217"/>
      <c r="C204" s="218"/>
      <c r="D204" s="208" t="s">
        <v>167</v>
      </c>
      <c r="E204" s="219" t="s">
        <v>1</v>
      </c>
      <c r="F204" s="220" t="s">
        <v>273</v>
      </c>
      <c r="G204" s="218"/>
      <c r="H204" s="221">
        <v>-59.16</v>
      </c>
      <c r="I204" s="222"/>
      <c r="J204" s="218"/>
      <c r="K204" s="218"/>
      <c r="L204" s="223"/>
      <c r="M204" s="224"/>
      <c r="N204" s="225"/>
      <c r="O204" s="225"/>
      <c r="P204" s="225"/>
      <c r="Q204" s="225"/>
      <c r="R204" s="225"/>
      <c r="S204" s="225"/>
      <c r="T204" s="226"/>
      <c r="AT204" s="227" t="s">
        <v>167</v>
      </c>
      <c r="AU204" s="227" t="s">
        <v>89</v>
      </c>
      <c r="AV204" s="14" t="s">
        <v>89</v>
      </c>
      <c r="AW204" s="14" t="s">
        <v>32</v>
      </c>
      <c r="AX204" s="14" t="s">
        <v>76</v>
      </c>
      <c r="AY204" s="227" t="s">
        <v>158</v>
      </c>
    </row>
    <row r="205" spans="1:65" s="14" customFormat="1" ht="11.25">
      <c r="B205" s="217"/>
      <c r="C205" s="218"/>
      <c r="D205" s="208" t="s">
        <v>167</v>
      </c>
      <c r="E205" s="219" t="s">
        <v>1</v>
      </c>
      <c r="F205" s="220" t="s">
        <v>274</v>
      </c>
      <c r="G205" s="218"/>
      <c r="H205" s="221">
        <v>-13.92</v>
      </c>
      <c r="I205" s="222"/>
      <c r="J205" s="218"/>
      <c r="K205" s="218"/>
      <c r="L205" s="223"/>
      <c r="M205" s="224"/>
      <c r="N205" s="225"/>
      <c r="O205" s="225"/>
      <c r="P205" s="225"/>
      <c r="Q205" s="225"/>
      <c r="R205" s="225"/>
      <c r="S205" s="225"/>
      <c r="T205" s="226"/>
      <c r="AT205" s="227" t="s">
        <v>167</v>
      </c>
      <c r="AU205" s="227" t="s">
        <v>89</v>
      </c>
      <c r="AV205" s="14" t="s">
        <v>89</v>
      </c>
      <c r="AW205" s="14" t="s">
        <v>32</v>
      </c>
      <c r="AX205" s="14" t="s">
        <v>76</v>
      </c>
      <c r="AY205" s="227" t="s">
        <v>158</v>
      </c>
    </row>
    <row r="206" spans="1:65" s="14" customFormat="1" ht="11.25">
      <c r="B206" s="217"/>
      <c r="C206" s="218"/>
      <c r="D206" s="208" t="s">
        <v>167</v>
      </c>
      <c r="E206" s="219" t="s">
        <v>1</v>
      </c>
      <c r="F206" s="220" t="s">
        <v>275</v>
      </c>
      <c r="G206" s="218"/>
      <c r="H206" s="221">
        <v>-14.39</v>
      </c>
      <c r="I206" s="222"/>
      <c r="J206" s="218"/>
      <c r="K206" s="218"/>
      <c r="L206" s="223"/>
      <c r="M206" s="224"/>
      <c r="N206" s="225"/>
      <c r="O206" s="225"/>
      <c r="P206" s="225"/>
      <c r="Q206" s="225"/>
      <c r="R206" s="225"/>
      <c r="S206" s="225"/>
      <c r="T206" s="226"/>
      <c r="AT206" s="227" t="s">
        <v>167</v>
      </c>
      <c r="AU206" s="227" t="s">
        <v>89</v>
      </c>
      <c r="AV206" s="14" t="s">
        <v>89</v>
      </c>
      <c r="AW206" s="14" t="s">
        <v>32</v>
      </c>
      <c r="AX206" s="14" t="s">
        <v>76</v>
      </c>
      <c r="AY206" s="227" t="s">
        <v>158</v>
      </c>
    </row>
    <row r="207" spans="1:65" s="13" customFormat="1" ht="11.25">
      <c r="B207" s="206"/>
      <c r="C207" s="207"/>
      <c r="D207" s="208" t="s">
        <v>167</v>
      </c>
      <c r="E207" s="209" t="s">
        <v>1</v>
      </c>
      <c r="F207" s="210" t="s">
        <v>248</v>
      </c>
      <c r="G207" s="207"/>
      <c r="H207" s="209" t="s">
        <v>1</v>
      </c>
      <c r="I207" s="211"/>
      <c r="J207" s="207"/>
      <c r="K207" s="207"/>
      <c r="L207" s="212"/>
      <c r="M207" s="213"/>
      <c r="N207" s="214"/>
      <c r="O207" s="214"/>
      <c r="P207" s="214"/>
      <c r="Q207" s="214"/>
      <c r="R207" s="214"/>
      <c r="S207" s="214"/>
      <c r="T207" s="215"/>
      <c r="AT207" s="216" t="s">
        <v>167</v>
      </c>
      <c r="AU207" s="216" t="s">
        <v>89</v>
      </c>
      <c r="AV207" s="13" t="s">
        <v>83</v>
      </c>
      <c r="AW207" s="13" t="s">
        <v>32</v>
      </c>
      <c r="AX207" s="13" t="s">
        <v>76</v>
      </c>
      <c r="AY207" s="216" t="s">
        <v>158</v>
      </c>
    </row>
    <row r="208" spans="1:65" s="14" customFormat="1" ht="11.25">
      <c r="B208" s="217"/>
      <c r="C208" s="218"/>
      <c r="D208" s="208" t="s">
        <v>167</v>
      </c>
      <c r="E208" s="219" t="s">
        <v>1</v>
      </c>
      <c r="F208" s="220" t="s">
        <v>276</v>
      </c>
      <c r="G208" s="218"/>
      <c r="H208" s="221">
        <v>91.91</v>
      </c>
      <c r="I208" s="222"/>
      <c r="J208" s="218"/>
      <c r="K208" s="218"/>
      <c r="L208" s="223"/>
      <c r="M208" s="224"/>
      <c r="N208" s="225"/>
      <c r="O208" s="225"/>
      <c r="P208" s="225"/>
      <c r="Q208" s="225"/>
      <c r="R208" s="225"/>
      <c r="S208" s="225"/>
      <c r="T208" s="226"/>
      <c r="AT208" s="227" t="s">
        <v>167</v>
      </c>
      <c r="AU208" s="227" t="s">
        <v>89</v>
      </c>
      <c r="AV208" s="14" t="s">
        <v>89</v>
      </c>
      <c r="AW208" s="14" t="s">
        <v>32</v>
      </c>
      <c r="AX208" s="14" t="s">
        <v>76</v>
      </c>
      <c r="AY208" s="227" t="s">
        <v>158</v>
      </c>
    </row>
    <row r="209" spans="1:65" s="14" customFormat="1" ht="11.25">
      <c r="B209" s="217"/>
      <c r="C209" s="218"/>
      <c r="D209" s="208" t="s">
        <v>167</v>
      </c>
      <c r="E209" s="219" t="s">
        <v>1</v>
      </c>
      <c r="F209" s="220" t="s">
        <v>277</v>
      </c>
      <c r="G209" s="218"/>
      <c r="H209" s="221">
        <v>-3.08</v>
      </c>
      <c r="I209" s="222"/>
      <c r="J209" s="218"/>
      <c r="K209" s="218"/>
      <c r="L209" s="223"/>
      <c r="M209" s="224"/>
      <c r="N209" s="225"/>
      <c r="O209" s="225"/>
      <c r="P209" s="225"/>
      <c r="Q209" s="225"/>
      <c r="R209" s="225"/>
      <c r="S209" s="225"/>
      <c r="T209" s="226"/>
      <c r="AT209" s="227" t="s">
        <v>167</v>
      </c>
      <c r="AU209" s="227" t="s">
        <v>89</v>
      </c>
      <c r="AV209" s="14" t="s">
        <v>89</v>
      </c>
      <c r="AW209" s="14" t="s">
        <v>32</v>
      </c>
      <c r="AX209" s="14" t="s">
        <v>76</v>
      </c>
      <c r="AY209" s="227" t="s">
        <v>158</v>
      </c>
    </row>
    <row r="210" spans="1:65" s="13" customFormat="1" ht="11.25">
      <c r="B210" s="206"/>
      <c r="C210" s="207"/>
      <c r="D210" s="208" t="s">
        <v>167</v>
      </c>
      <c r="E210" s="209" t="s">
        <v>1</v>
      </c>
      <c r="F210" s="210" t="s">
        <v>278</v>
      </c>
      <c r="G210" s="207"/>
      <c r="H210" s="209" t="s">
        <v>1</v>
      </c>
      <c r="I210" s="211"/>
      <c r="J210" s="207"/>
      <c r="K210" s="207"/>
      <c r="L210" s="212"/>
      <c r="M210" s="213"/>
      <c r="N210" s="214"/>
      <c r="O210" s="214"/>
      <c r="P210" s="214"/>
      <c r="Q210" s="214"/>
      <c r="R210" s="214"/>
      <c r="S210" s="214"/>
      <c r="T210" s="215"/>
      <c r="AT210" s="216" t="s">
        <v>167</v>
      </c>
      <c r="AU210" s="216" t="s">
        <v>89</v>
      </c>
      <c r="AV210" s="13" t="s">
        <v>83</v>
      </c>
      <c r="AW210" s="13" t="s">
        <v>32</v>
      </c>
      <c r="AX210" s="13" t="s">
        <v>76</v>
      </c>
      <c r="AY210" s="216" t="s">
        <v>158</v>
      </c>
    </row>
    <row r="211" spans="1:65" s="14" customFormat="1" ht="11.25">
      <c r="B211" s="217"/>
      <c r="C211" s="218"/>
      <c r="D211" s="208" t="s">
        <v>167</v>
      </c>
      <c r="E211" s="219" t="s">
        <v>1</v>
      </c>
      <c r="F211" s="220" t="s">
        <v>276</v>
      </c>
      <c r="G211" s="218"/>
      <c r="H211" s="221">
        <v>91.91</v>
      </c>
      <c r="I211" s="222"/>
      <c r="J211" s="218"/>
      <c r="K211" s="218"/>
      <c r="L211" s="223"/>
      <c r="M211" s="224"/>
      <c r="N211" s="225"/>
      <c r="O211" s="225"/>
      <c r="P211" s="225"/>
      <c r="Q211" s="225"/>
      <c r="R211" s="225"/>
      <c r="S211" s="225"/>
      <c r="T211" s="226"/>
      <c r="AT211" s="227" t="s">
        <v>167</v>
      </c>
      <c r="AU211" s="227" t="s">
        <v>89</v>
      </c>
      <c r="AV211" s="14" t="s">
        <v>89</v>
      </c>
      <c r="AW211" s="14" t="s">
        <v>32</v>
      </c>
      <c r="AX211" s="14" t="s">
        <v>76</v>
      </c>
      <c r="AY211" s="227" t="s">
        <v>158</v>
      </c>
    </row>
    <row r="212" spans="1:65" s="14" customFormat="1" ht="11.25">
      <c r="B212" s="217"/>
      <c r="C212" s="218"/>
      <c r="D212" s="208" t="s">
        <v>167</v>
      </c>
      <c r="E212" s="219" t="s">
        <v>1</v>
      </c>
      <c r="F212" s="220" t="s">
        <v>279</v>
      </c>
      <c r="G212" s="218"/>
      <c r="H212" s="221">
        <v>-3.12</v>
      </c>
      <c r="I212" s="222"/>
      <c r="J212" s="218"/>
      <c r="K212" s="218"/>
      <c r="L212" s="223"/>
      <c r="M212" s="224"/>
      <c r="N212" s="225"/>
      <c r="O212" s="225"/>
      <c r="P212" s="225"/>
      <c r="Q212" s="225"/>
      <c r="R212" s="225"/>
      <c r="S212" s="225"/>
      <c r="T212" s="226"/>
      <c r="AT212" s="227" t="s">
        <v>167</v>
      </c>
      <c r="AU212" s="227" t="s">
        <v>89</v>
      </c>
      <c r="AV212" s="14" t="s">
        <v>89</v>
      </c>
      <c r="AW212" s="14" t="s">
        <v>32</v>
      </c>
      <c r="AX212" s="14" t="s">
        <v>76</v>
      </c>
      <c r="AY212" s="227" t="s">
        <v>158</v>
      </c>
    </row>
    <row r="213" spans="1:65" s="13" customFormat="1" ht="11.25">
      <c r="B213" s="206"/>
      <c r="C213" s="207"/>
      <c r="D213" s="208" t="s">
        <v>167</v>
      </c>
      <c r="E213" s="209" t="s">
        <v>1</v>
      </c>
      <c r="F213" s="210" t="s">
        <v>252</v>
      </c>
      <c r="G213" s="207"/>
      <c r="H213" s="209" t="s">
        <v>1</v>
      </c>
      <c r="I213" s="211"/>
      <c r="J213" s="207"/>
      <c r="K213" s="207"/>
      <c r="L213" s="212"/>
      <c r="M213" s="213"/>
      <c r="N213" s="214"/>
      <c r="O213" s="214"/>
      <c r="P213" s="214"/>
      <c r="Q213" s="214"/>
      <c r="R213" s="214"/>
      <c r="S213" s="214"/>
      <c r="T213" s="215"/>
      <c r="AT213" s="216" t="s">
        <v>167</v>
      </c>
      <c r="AU213" s="216" t="s">
        <v>89</v>
      </c>
      <c r="AV213" s="13" t="s">
        <v>83</v>
      </c>
      <c r="AW213" s="13" t="s">
        <v>32</v>
      </c>
      <c r="AX213" s="13" t="s">
        <v>76</v>
      </c>
      <c r="AY213" s="216" t="s">
        <v>158</v>
      </c>
    </row>
    <row r="214" spans="1:65" s="14" customFormat="1" ht="11.25">
      <c r="B214" s="217"/>
      <c r="C214" s="218"/>
      <c r="D214" s="208" t="s">
        <v>167</v>
      </c>
      <c r="E214" s="219" t="s">
        <v>1</v>
      </c>
      <c r="F214" s="220" t="s">
        <v>280</v>
      </c>
      <c r="G214" s="218"/>
      <c r="H214" s="221">
        <v>286.24</v>
      </c>
      <c r="I214" s="222"/>
      <c r="J214" s="218"/>
      <c r="K214" s="218"/>
      <c r="L214" s="223"/>
      <c r="M214" s="224"/>
      <c r="N214" s="225"/>
      <c r="O214" s="225"/>
      <c r="P214" s="225"/>
      <c r="Q214" s="225"/>
      <c r="R214" s="225"/>
      <c r="S214" s="225"/>
      <c r="T214" s="226"/>
      <c r="AT214" s="227" t="s">
        <v>167</v>
      </c>
      <c r="AU214" s="227" t="s">
        <v>89</v>
      </c>
      <c r="AV214" s="14" t="s">
        <v>89</v>
      </c>
      <c r="AW214" s="14" t="s">
        <v>32</v>
      </c>
      <c r="AX214" s="14" t="s">
        <v>76</v>
      </c>
      <c r="AY214" s="227" t="s">
        <v>158</v>
      </c>
    </row>
    <row r="215" spans="1:65" s="14" customFormat="1" ht="11.25">
      <c r="B215" s="217"/>
      <c r="C215" s="218"/>
      <c r="D215" s="208" t="s">
        <v>167</v>
      </c>
      <c r="E215" s="219" t="s">
        <v>1</v>
      </c>
      <c r="F215" s="220" t="s">
        <v>281</v>
      </c>
      <c r="G215" s="218"/>
      <c r="H215" s="221">
        <v>-37.72</v>
      </c>
      <c r="I215" s="222"/>
      <c r="J215" s="218"/>
      <c r="K215" s="218"/>
      <c r="L215" s="223"/>
      <c r="M215" s="224"/>
      <c r="N215" s="225"/>
      <c r="O215" s="225"/>
      <c r="P215" s="225"/>
      <c r="Q215" s="225"/>
      <c r="R215" s="225"/>
      <c r="S215" s="225"/>
      <c r="T215" s="226"/>
      <c r="AT215" s="227" t="s">
        <v>167</v>
      </c>
      <c r="AU215" s="227" t="s">
        <v>89</v>
      </c>
      <c r="AV215" s="14" t="s">
        <v>89</v>
      </c>
      <c r="AW215" s="14" t="s">
        <v>32</v>
      </c>
      <c r="AX215" s="14" t="s">
        <v>76</v>
      </c>
      <c r="AY215" s="227" t="s">
        <v>158</v>
      </c>
    </row>
    <row r="216" spans="1:65" s="14" customFormat="1" ht="11.25">
      <c r="B216" s="217"/>
      <c r="C216" s="218"/>
      <c r="D216" s="208" t="s">
        <v>167</v>
      </c>
      <c r="E216" s="219" t="s">
        <v>1</v>
      </c>
      <c r="F216" s="220" t="s">
        <v>282</v>
      </c>
      <c r="G216" s="218"/>
      <c r="H216" s="221">
        <v>66.900000000000006</v>
      </c>
      <c r="I216" s="222"/>
      <c r="J216" s="218"/>
      <c r="K216" s="218"/>
      <c r="L216" s="223"/>
      <c r="M216" s="224"/>
      <c r="N216" s="225"/>
      <c r="O216" s="225"/>
      <c r="P216" s="225"/>
      <c r="Q216" s="225"/>
      <c r="R216" s="225"/>
      <c r="S216" s="225"/>
      <c r="T216" s="226"/>
      <c r="AT216" s="227" t="s">
        <v>167</v>
      </c>
      <c r="AU216" s="227" t="s">
        <v>89</v>
      </c>
      <c r="AV216" s="14" t="s">
        <v>89</v>
      </c>
      <c r="AW216" s="14" t="s">
        <v>32</v>
      </c>
      <c r="AX216" s="14" t="s">
        <v>76</v>
      </c>
      <c r="AY216" s="227" t="s">
        <v>158</v>
      </c>
    </row>
    <row r="217" spans="1:65" s="15" customFormat="1" ht="11.25">
      <c r="B217" s="228"/>
      <c r="C217" s="229"/>
      <c r="D217" s="208" t="s">
        <v>167</v>
      </c>
      <c r="E217" s="230" t="s">
        <v>104</v>
      </c>
      <c r="F217" s="231" t="s">
        <v>170</v>
      </c>
      <c r="G217" s="229"/>
      <c r="H217" s="232">
        <v>736.81</v>
      </c>
      <c r="I217" s="233"/>
      <c r="J217" s="229"/>
      <c r="K217" s="229"/>
      <c r="L217" s="234"/>
      <c r="M217" s="235"/>
      <c r="N217" s="236"/>
      <c r="O217" s="236"/>
      <c r="P217" s="236"/>
      <c r="Q217" s="236"/>
      <c r="R217" s="236"/>
      <c r="S217" s="236"/>
      <c r="T217" s="237"/>
      <c r="AT217" s="238" t="s">
        <v>167</v>
      </c>
      <c r="AU217" s="238" t="s">
        <v>89</v>
      </c>
      <c r="AV217" s="15" t="s">
        <v>165</v>
      </c>
      <c r="AW217" s="15" t="s">
        <v>32</v>
      </c>
      <c r="AX217" s="15" t="s">
        <v>83</v>
      </c>
      <c r="AY217" s="238" t="s">
        <v>158</v>
      </c>
    </row>
    <row r="218" spans="1:65" s="2" customFormat="1" ht="21.75" customHeight="1">
      <c r="A218" s="35"/>
      <c r="B218" s="36"/>
      <c r="C218" s="239" t="s">
        <v>283</v>
      </c>
      <c r="D218" s="239" t="s">
        <v>214</v>
      </c>
      <c r="E218" s="240" t="s">
        <v>284</v>
      </c>
      <c r="F218" s="241" t="s">
        <v>285</v>
      </c>
      <c r="G218" s="242" t="s">
        <v>163</v>
      </c>
      <c r="H218" s="243">
        <v>773.65099999999995</v>
      </c>
      <c r="I218" s="244"/>
      <c r="J218" s="245">
        <f>ROUND(I218*H218,2)</f>
        <v>0</v>
      </c>
      <c r="K218" s="241" t="s">
        <v>164</v>
      </c>
      <c r="L218" s="246"/>
      <c r="M218" s="247" t="s">
        <v>1</v>
      </c>
      <c r="N218" s="248" t="s">
        <v>42</v>
      </c>
      <c r="O218" s="72"/>
      <c r="P218" s="202">
        <f>O218*H218</f>
        <v>0</v>
      </c>
      <c r="Q218" s="202">
        <v>2.3999999999999998E-3</v>
      </c>
      <c r="R218" s="202">
        <f>Q218*H218</f>
        <v>1.8567623999999998</v>
      </c>
      <c r="S218" s="202">
        <v>0</v>
      </c>
      <c r="T218" s="203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4" t="s">
        <v>204</v>
      </c>
      <c r="AT218" s="204" t="s">
        <v>214</v>
      </c>
      <c r="AU218" s="204" t="s">
        <v>89</v>
      </c>
      <c r="AY218" s="18" t="s">
        <v>158</v>
      </c>
      <c r="BE218" s="205">
        <f>IF(N218="základní",J218,0)</f>
        <v>0</v>
      </c>
      <c r="BF218" s="205">
        <f>IF(N218="snížená",J218,0)</f>
        <v>0</v>
      </c>
      <c r="BG218" s="205">
        <f>IF(N218="zákl. přenesená",J218,0)</f>
        <v>0</v>
      </c>
      <c r="BH218" s="205">
        <f>IF(N218="sníž. přenesená",J218,0)</f>
        <v>0</v>
      </c>
      <c r="BI218" s="205">
        <f>IF(N218="nulová",J218,0)</f>
        <v>0</v>
      </c>
      <c r="BJ218" s="18" t="s">
        <v>89</v>
      </c>
      <c r="BK218" s="205">
        <f>ROUND(I218*H218,2)</f>
        <v>0</v>
      </c>
      <c r="BL218" s="18" t="s">
        <v>165</v>
      </c>
      <c r="BM218" s="204" t="s">
        <v>286</v>
      </c>
    </row>
    <row r="219" spans="1:65" s="14" customFormat="1" ht="11.25">
      <c r="B219" s="217"/>
      <c r="C219" s="218"/>
      <c r="D219" s="208" t="s">
        <v>167</v>
      </c>
      <c r="E219" s="219" t="s">
        <v>1</v>
      </c>
      <c r="F219" s="220" t="s">
        <v>287</v>
      </c>
      <c r="G219" s="218"/>
      <c r="H219" s="221">
        <v>773.65099999999995</v>
      </c>
      <c r="I219" s="222"/>
      <c r="J219" s="218"/>
      <c r="K219" s="218"/>
      <c r="L219" s="223"/>
      <c r="M219" s="224"/>
      <c r="N219" s="225"/>
      <c r="O219" s="225"/>
      <c r="P219" s="225"/>
      <c r="Q219" s="225"/>
      <c r="R219" s="225"/>
      <c r="S219" s="225"/>
      <c r="T219" s="226"/>
      <c r="AT219" s="227" t="s">
        <v>167</v>
      </c>
      <c r="AU219" s="227" t="s">
        <v>89</v>
      </c>
      <c r="AV219" s="14" t="s">
        <v>89</v>
      </c>
      <c r="AW219" s="14" t="s">
        <v>32</v>
      </c>
      <c r="AX219" s="14" t="s">
        <v>83</v>
      </c>
      <c r="AY219" s="227" t="s">
        <v>158</v>
      </c>
    </row>
    <row r="220" spans="1:65" s="2" customFormat="1" ht="37.9" customHeight="1">
      <c r="A220" s="35"/>
      <c r="B220" s="36"/>
      <c r="C220" s="193" t="s">
        <v>7</v>
      </c>
      <c r="D220" s="193" t="s">
        <v>160</v>
      </c>
      <c r="E220" s="194" t="s">
        <v>288</v>
      </c>
      <c r="F220" s="195" t="s">
        <v>289</v>
      </c>
      <c r="G220" s="196" t="s">
        <v>290</v>
      </c>
      <c r="H220" s="197">
        <v>423.36</v>
      </c>
      <c r="I220" s="198"/>
      <c r="J220" s="199">
        <f>ROUND(I220*H220,2)</f>
        <v>0</v>
      </c>
      <c r="K220" s="195" t="s">
        <v>164</v>
      </c>
      <c r="L220" s="40"/>
      <c r="M220" s="200" t="s">
        <v>1</v>
      </c>
      <c r="N220" s="201" t="s">
        <v>42</v>
      </c>
      <c r="O220" s="72"/>
      <c r="P220" s="202">
        <f>O220*H220</f>
        <v>0</v>
      </c>
      <c r="Q220" s="202">
        <v>3.3899999999999998E-3</v>
      </c>
      <c r="R220" s="202">
        <f>Q220*H220</f>
        <v>1.4351904</v>
      </c>
      <c r="S220" s="202">
        <v>0</v>
      </c>
      <c r="T220" s="203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4" t="s">
        <v>165</v>
      </c>
      <c r="AT220" s="204" t="s">
        <v>160</v>
      </c>
      <c r="AU220" s="204" t="s">
        <v>89</v>
      </c>
      <c r="AY220" s="18" t="s">
        <v>158</v>
      </c>
      <c r="BE220" s="205">
        <f>IF(N220="základní",J220,0)</f>
        <v>0</v>
      </c>
      <c r="BF220" s="205">
        <f>IF(N220="snížená",J220,0)</f>
        <v>0</v>
      </c>
      <c r="BG220" s="205">
        <f>IF(N220="zákl. přenesená",J220,0)</f>
        <v>0</v>
      </c>
      <c r="BH220" s="205">
        <f>IF(N220="sníž. přenesená",J220,0)</f>
        <v>0</v>
      </c>
      <c r="BI220" s="205">
        <f>IF(N220="nulová",J220,0)</f>
        <v>0</v>
      </c>
      <c r="BJ220" s="18" t="s">
        <v>89</v>
      </c>
      <c r="BK220" s="205">
        <f>ROUND(I220*H220,2)</f>
        <v>0</v>
      </c>
      <c r="BL220" s="18" t="s">
        <v>165</v>
      </c>
      <c r="BM220" s="204" t="s">
        <v>291</v>
      </c>
    </row>
    <row r="221" spans="1:65" s="13" customFormat="1" ht="11.25">
      <c r="B221" s="206"/>
      <c r="C221" s="207"/>
      <c r="D221" s="208" t="s">
        <v>167</v>
      </c>
      <c r="E221" s="209" t="s">
        <v>1</v>
      </c>
      <c r="F221" s="210" t="s">
        <v>237</v>
      </c>
      <c r="G221" s="207"/>
      <c r="H221" s="209" t="s">
        <v>1</v>
      </c>
      <c r="I221" s="211"/>
      <c r="J221" s="207"/>
      <c r="K221" s="207"/>
      <c r="L221" s="212"/>
      <c r="M221" s="213"/>
      <c r="N221" s="214"/>
      <c r="O221" s="214"/>
      <c r="P221" s="214"/>
      <c r="Q221" s="214"/>
      <c r="R221" s="214"/>
      <c r="S221" s="214"/>
      <c r="T221" s="215"/>
      <c r="AT221" s="216" t="s">
        <v>167</v>
      </c>
      <c r="AU221" s="216" t="s">
        <v>89</v>
      </c>
      <c r="AV221" s="13" t="s">
        <v>83</v>
      </c>
      <c r="AW221" s="13" t="s">
        <v>32</v>
      </c>
      <c r="AX221" s="13" t="s">
        <v>76</v>
      </c>
      <c r="AY221" s="216" t="s">
        <v>158</v>
      </c>
    </row>
    <row r="222" spans="1:65" s="14" customFormat="1" ht="11.25">
      <c r="B222" s="217"/>
      <c r="C222" s="218"/>
      <c r="D222" s="208" t="s">
        <v>167</v>
      </c>
      <c r="E222" s="219" t="s">
        <v>1</v>
      </c>
      <c r="F222" s="220" t="s">
        <v>292</v>
      </c>
      <c r="G222" s="218"/>
      <c r="H222" s="221">
        <v>139.6</v>
      </c>
      <c r="I222" s="222"/>
      <c r="J222" s="218"/>
      <c r="K222" s="218"/>
      <c r="L222" s="223"/>
      <c r="M222" s="224"/>
      <c r="N222" s="225"/>
      <c r="O222" s="225"/>
      <c r="P222" s="225"/>
      <c r="Q222" s="225"/>
      <c r="R222" s="225"/>
      <c r="S222" s="225"/>
      <c r="T222" s="226"/>
      <c r="AT222" s="227" t="s">
        <v>167</v>
      </c>
      <c r="AU222" s="227" t="s">
        <v>89</v>
      </c>
      <c r="AV222" s="14" t="s">
        <v>89</v>
      </c>
      <c r="AW222" s="14" t="s">
        <v>32</v>
      </c>
      <c r="AX222" s="14" t="s">
        <v>76</v>
      </c>
      <c r="AY222" s="227" t="s">
        <v>158</v>
      </c>
    </row>
    <row r="223" spans="1:65" s="14" customFormat="1" ht="11.25">
      <c r="B223" s="217"/>
      <c r="C223" s="218"/>
      <c r="D223" s="208" t="s">
        <v>167</v>
      </c>
      <c r="E223" s="219" t="s">
        <v>1</v>
      </c>
      <c r="F223" s="220" t="s">
        <v>293</v>
      </c>
      <c r="G223" s="218"/>
      <c r="H223" s="221">
        <v>30.16</v>
      </c>
      <c r="I223" s="222"/>
      <c r="J223" s="218"/>
      <c r="K223" s="218"/>
      <c r="L223" s="223"/>
      <c r="M223" s="224"/>
      <c r="N223" s="225"/>
      <c r="O223" s="225"/>
      <c r="P223" s="225"/>
      <c r="Q223" s="225"/>
      <c r="R223" s="225"/>
      <c r="S223" s="225"/>
      <c r="T223" s="226"/>
      <c r="AT223" s="227" t="s">
        <v>167</v>
      </c>
      <c r="AU223" s="227" t="s">
        <v>89</v>
      </c>
      <c r="AV223" s="14" t="s">
        <v>89</v>
      </c>
      <c r="AW223" s="14" t="s">
        <v>32</v>
      </c>
      <c r="AX223" s="14" t="s">
        <v>76</v>
      </c>
      <c r="AY223" s="227" t="s">
        <v>158</v>
      </c>
    </row>
    <row r="224" spans="1:65" s="14" customFormat="1" ht="11.25">
      <c r="B224" s="217"/>
      <c r="C224" s="218"/>
      <c r="D224" s="208" t="s">
        <v>167</v>
      </c>
      <c r="E224" s="219" t="s">
        <v>1</v>
      </c>
      <c r="F224" s="220" t="s">
        <v>294</v>
      </c>
      <c r="G224" s="218"/>
      <c r="H224" s="221">
        <v>13.2</v>
      </c>
      <c r="I224" s="222"/>
      <c r="J224" s="218"/>
      <c r="K224" s="218"/>
      <c r="L224" s="223"/>
      <c r="M224" s="224"/>
      <c r="N224" s="225"/>
      <c r="O224" s="225"/>
      <c r="P224" s="225"/>
      <c r="Q224" s="225"/>
      <c r="R224" s="225"/>
      <c r="S224" s="225"/>
      <c r="T224" s="226"/>
      <c r="AT224" s="227" t="s">
        <v>167</v>
      </c>
      <c r="AU224" s="227" t="s">
        <v>89</v>
      </c>
      <c r="AV224" s="14" t="s">
        <v>89</v>
      </c>
      <c r="AW224" s="14" t="s">
        <v>32</v>
      </c>
      <c r="AX224" s="14" t="s">
        <v>76</v>
      </c>
      <c r="AY224" s="227" t="s">
        <v>158</v>
      </c>
    </row>
    <row r="225" spans="2:51" s="14" customFormat="1" ht="11.25">
      <c r="B225" s="217"/>
      <c r="C225" s="218"/>
      <c r="D225" s="208" t="s">
        <v>167</v>
      </c>
      <c r="E225" s="219" t="s">
        <v>1</v>
      </c>
      <c r="F225" s="220" t="s">
        <v>295</v>
      </c>
      <c r="G225" s="218"/>
      <c r="H225" s="221">
        <v>7.3</v>
      </c>
      <c r="I225" s="222"/>
      <c r="J225" s="218"/>
      <c r="K225" s="218"/>
      <c r="L225" s="223"/>
      <c r="M225" s="224"/>
      <c r="N225" s="225"/>
      <c r="O225" s="225"/>
      <c r="P225" s="225"/>
      <c r="Q225" s="225"/>
      <c r="R225" s="225"/>
      <c r="S225" s="225"/>
      <c r="T225" s="226"/>
      <c r="AT225" s="227" t="s">
        <v>167</v>
      </c>
      <c r="AU225" s="227" t="s">
        <v>89</v>
      </c>
      <c r="AV225" s="14" t="s">
        <v>89</v>
      </c>
      <c r="AW225" s="14" t="s">
        <v>32</v>
      </c>
      <c r="AX225" s="14" t="s">
        <v>76</v>
      </c>
      <c r="AY225" s="227" t="s">
        <v>158</v>
      </c>
    </row>
    <row r="226" spans="2:51" s="13" customFormat="1" ht="11.25">
      <c r="B226" s="206"/>
      <c r="C226" s="207"/>
      <c r="D226" s="208" t="s">
        <v>167</v>
      </c>
      <c r="E226" s="209" t="s">
        <v>1</v>
      </c>
      <c r="F226" s="210" t="s">
        <v>296</v>
      </c>
      <c r="G226" s="207"/>
      <c r="H226" s="209" t="s">
        <v>1</v>
      </c>
      <c r="I226" s="211"/>
      <c r="J226" s="207"/>
      <c r="K226" s="207"/>
      <c r="L226" s="212"/>
      <c r="M226" s="213"/>
      <c r="N226" s="214"/>
      <c r="O226" s="214"/>
      <c r="P226" s="214"/>
      <c r="Q226" s="214"/>
      <c r="R226" s="214"/>
      <c r="S226" s="214"/>
      <c r="T226" s="215"/>
      <c r="AT226" s="216" t="s">
        <v>167</v>
      </c>
      <c r="AU226" s="216" t="s">
        <v>89</v>
      </c>
      <c r="AV226" s="13" t="s">
        <v>83</v>
      </c>
      <c r="AW226" s="13" t="s">
        <v>32</v>
      </c>
      <c r="AX226" s="13" t="s">
        <v>76</v>
      </c>
      <c r="AY226" s="216" t="s">
        <v>158</v>
      </c>
    </row>
    <row r="227" spans="2:51" s="14" customFormat="1" ht="11.25">
      <c r="B227" s="217"/>
      <c r="C227" s="218"/>
      <c r="D227" s="208" t="s">
        <v>167</v>
      </c>
      <c r="E227" s="219" t="s">
        <v>1</v>
      </c>
      <c r="F227" s="220" t="s">
        <v>297</v>
      </c>
      <c r="G227" s="218"/>
      <c r="H227" s="221">
        <v>10</v>
      </c>
      <c r="I227" s="222"/>
      <c r="J227" s="218"/>
      <c r="K227" s="218"/>
      <c r="L227" s="223"/>
      <c r="M227" s="224"/>
      <c r="N227" s="225"/>
      <c r="O227" s="225"/>
      <c r="P227" s="225"/>
      <c r="Q227" s="225"/>
      <c r="R227" s="225"/>
      <c r="S227" s="225"/>
      <c r="T227" s="226"/>
      <c r="AT227" s="227" t="s">
        <v>167</v>
      </c>
      <c r="AU227" s="227" t="s">
        <v>89</v>
      </c>
      <c r="AV227" s="14" t="s">
        <v>89</v>
      </c>
      <c r="AW227" s="14" t="s">
        <v>32</v>
      </c>
      <c r="AX227" s="14" t="s">
        <v>76</v>
      </c>
      <c r="AY227" s="227" t="s">
        <v>158</v>
      </c>
    </row>
    <row r="228" spans="2:51" s="13" customFormat="1" ht="11.25">
      <c r="B228" s="206"/>
      <c r="C228" s="207"/>
      <c r="D228" s="208" t="s">
        <v>167</v>
      </c>
      <c r="E228" s="209" t="s">
        <v>1</v>
      </c>
      <c r="F228" s="210" t="s">
        <v>250</v>
      </c>
      <c r="G228" s="207"/>
      <c r="H228" s="209" t="s">
        <v>1</v>
      </c>
      <c r="I228" s="211"/>
      <c r="J228" s="207"/>
      <c r="K228" s="207"/>
      <c r="L228" s="212"/>
      <c r="M228" s="213"/>
      <c r="N228" s="214"/>
      <c r="O228" s="214"/>
      <c r="P228" s="214"/>
      <c r="Q228" s="214"/>
      <c r="R228" s="214"/>
      <c r="S228" s="214"/>
      <c r="T228" s="215"/>
      <c r="AT228" s="216" t="s">
        <v>167</v>
      </c>
      <c r="AU228" s="216" t="s">
        <v>89</v>
      </c>
      <c r="AV228" s="13" t="s">
        <v>83</v>
      </c>
      <c r="AW228" s="13" t="s">
        <v>32</v>
      </c>
      <c r="AX228" s="13" t="s">
        <v>76</v>
      </c>
      <c r="AY228" s="216" t="s">
        <v>158</v>
      </c>
    </row>
    <row r="229" spans="2:51" s="14" customFormat="1" ht="11.25">
      <c r="B229" s="217"/>
      <c r="C229" s="218"/>
      <c r="D229" s="208" t="s">
        <v>167</v>
      </c>
      <c r="E229" s="219" t="s">
        <v>1</v>
      </c>
      <c r="F229" s="220" t="s">
        <v>298</v>
      </c>
      <c r="G229" s="218"/>
      <c r="H229" s="221">
        <v>10</v>
      </c>
      <c r="I229" s="222"/>
      <c r="J229" s="218"/>
      <c r="K229" s="218"/>
      <c r="L229" s="223"/>
      <c r="M229" s="224"/>
      <c r="N229" s="225"/>
      <c r="O229" s="225"/>
      <c r="P229" s="225"/>
      <c r="Q229" s="225"/>
      <c r="R229" s="225"/>
      <c r="S229" s="225"/>
      <c r="T229" s="226"/>
      <c r="AT229" s="227" t="s">
        <v>167</v>
      </c>
      <c r="AU229" s="227" t="s">
        <v>89</v>
      </c>
      <c r="AV229" s="14" t="s">
        <v>89</v>
      </c>
      <c r="AW229" s="14" t="s">
        <v>32</v>
      </c>
      <c r="AX229" s="14" t="s">
        <v>76</v>
      </c>
      <c r="AY229" s="227" t="s">
        <v>158</v>
      </c>
    </row>
    <row r="230" spans="2:51" s="13" customFormat="1" ht="11.25">
      <c r="B230" s="206"/>
      <c r="C230" s="207"/>
      <c r="D230" s="208" t="s">
        <v>167</v>
      </c>
      <c r="E230" s="209" t="s">
        <v>1</v>
      </c>
      <c r="F230" s="210" t="s">
        <v>299</v>
      </c>
      <c r="G230" s="207"/>
      <c r="H230" s="209" t="s">
        <v>1</v>
      </c>
      <c r="I230" s="211"/>
      <c r="J230" s="207"/>
      <c r="K230" s="207"/>
      <c r="L230" s="212"/>
      <c r="M230" s="213"/>
      <c r="N230" s="214"/>
      <c r="O230" s="214"/>
      <c r="P230" s="214"/>
      <c r="Q230" s="214"/>
      <c r="R230" s="214"/>
      <c r="S230" s="214"/>
      <c r="T230" s="215"/>
      <c r="AT230" s="216" t="s">
        <v>167</v>
      </c>
      <c r="AU230" s="216" t="s">
        <v>89</v>
      </c>
      <c r="AV230" s="13" t="s">
        <v>83</v>
      </c>
      <c r="AW230" s="13" t="s">
        <v>32</v>
      </c>
      <c r="AX230" s="13" t="s">
        <v>76</v>
      </c>
      <c r="AY230" s="216" t="s">
        <v>158</v>
      </c>
    </row>
    <row r="231" spans="2:51" s="14" customFormat="1" ht="11.25">
      <c r="B231" s="217"/>
      <c r="C231" s="218"/>
      <c r="D231" s="208" t="s">
        <v>167</v>
      </c>
      <c r="E231" s="219" t="s">
        <v>1</v>
      </c>
      <c r="F231" s="220" t="s">
        <v>300</v>
      </c>
      <c r="G231" s="218"/>
      <c r="H231" s="221">
        <v>78.400000000000006</v>
      </c>
      <c r="I231" s="222"/>
      <c r="J231" s="218"/>
      <c r="K231" s="218"/>
      <c r="L231" s="223"/>
      <c r="M231" s="224"/>
      <c r="N231" s="225"/>
      <c r="O231" s="225"/>
      <c r="P231" s="225"/>
      <c r="Q231" s="225"/>
      <c r="R231" s="225"/>
      <c r="S231" s="225"/>
      <c r="T231" s="226"/>
      <c r="AT231" s="227" t="s">
        <v>167</v>
      </c>
      <c r="AU231" s="227" t="s">
        <v>89</v>
      </c>
      <c r="AV231" s="14" t="s">
        <v>89</v>
      </c>
      <c r="AW231" s="14" t="s">
        <v>32</v>
      </c>
      <c r="AX231" s="14" t="s">
        <v>76</v>
      </c>
      <c r="AY231" s="227" t="s">
        <v>158</v>
      </c>
    </row>
    <row r="232" spans="2:51" s="14" customFormat="1" ht="11.25">
      <c r="B232" s="217"/>
      <c r="C232" s="218"/>
      <c r="D232" s="208" t="s">
        <v>167</v>
      </c>
      <c r="E232" s="219" t="s">
        <v>1</v>
      </c>
      <c r="F232" s="220" t="s">
        <v>301</v>
      </c>
      <c r="G232" s="218"/>
      <c r="H232" s="221">
        <v>70</v>
      </c>
      <c r="I232" s="222"/>
      <c r="J232" s="218"/>
      <c r="K232" s="218"/>
      <c r="L232" s="223"/>
      <c r="M232" s="224"/>
      <c r="N232" s="225"/>
      <c r="O232" s="225"/>
      <c r="P232" s="225"/>
      <c r="Q232" s="225"/>
      <c r="R232" s="225"/>
      <c r="S232" s="225"/>
      <c r="T232" s="226"/>
      <c r="AT232" s="227" t="s">
        <v>167</v>
      </c>
      <c r="AU232" s="227" t="s">
        <v>89</v>
      </c>
      <c r="AV232" s="14" t="s">
        <v>89</v>
      </c>
      <c r="AW232" s="14" t="s">
        <v>32</v>
      </c>
      <c r="AX232" s="14" t="s">
        <v>76</v>
      </c>
      <c r="AY232" s="227" t="s">
        <v>158</v>
      </c>
    </row>
    <row r="233" spans="2:51" s="14" customFormat="1" ht="11.25">
      <c r="B233" s="217"/>
      <c r="C233" s="218"/>
      <c r="D233" s="208" t="s">
        <v>167</v>
      </c>
      <c r="E233" s="219" t="s">
        <v>1</v>
      </c>
      <c r="F233" s="220" t="s">
        <v>302</v>
      </c>
      <c r="G233" s="218"/>
      <c r="H233" s="221">
        <v>35.9</v>
      </c>
      <c r="I233" s="222"/>
      <c r="J233" s="218"/>
      <c r="K233" s="218"/>
      <c r="L233" s="223"/>
      <c r="M233" s="224"/>
      <c r="N233" s="225"/>
      <c r="O233" s="225"/>
      <c r="P233" s="225"/>
      <c r="Q233" s="225"/>
      <c r="R233" s="225"/>
      <c r="S233" s="225"/>
      <c r="T233" s="226"/>
      <c r="AT233" s="227" t="s">
        <v>167</v>
      </c>
      <c r="AU233" s="227" t="s">
        <v>89</v>
      </c>
      <c r="AV233" s="14" t="s">
        <v>89</v>
      </c>
      <c r="AW233" s="14" t="s">
        <v>32</v>
      </c>
      <c r="AX233" s="14" t="s">
        <v>76</v>
      </c>
      <c r="AY233" s="227" t="s">
        <v>158</v>
      </c>
    </row>
    <row r="234" spans="2:51" s="16" customFormat="1" ht="11.25">
      <c r="B234" s="249"/>
      <c r="C234" s="250"/>
      <c r="D234" s="208" t="s">
        <v>167</v>
      </c>
      <c r="E234" s="251" t="s">
        <v>1</v>
      </c>
      <c r="F234" s="252" t="s">
        <v>255</v>
      </c>
      <c r="G234" s="250"/>
      <c r="H234" s="253">
        <v>394.56</v>
      </c>
      <c r="I234" s="254"/>
      <c r="J234" s="250"/>
      <c r="K234" s="250"/>
      <c r="L234" s="255"/>
      <c r="M234" s="256"/>
      <c r="N234" s="257"/>
      <c r="O234" s="257"/>
      <c r="P234" s="257"/>
      <c r="Q234" s="257"/>
      <c r="R234" s="257"/>
      <c r="S234" s="257"/>
      <c r="T234" s="258"/>
      <c r="AT234" s="259" t="s">
        <v>167</v>
      </c>
      <c r="AU234" s="259" t="s">
        <v>89</v>
      </c>
      <c r="AV234" s="16" t="s">
        <v>177</v>
      </c>
      <c r="AW234" s="16" t="s">
        <v>32</v>
      </c>
      <c r="AX234" s="16" t="s">
        <v>76</v>
      </c>
      <c r="AY234" s="259" t="s">
        <v>158</v>
      </c>
    </row>
    <row r="235" spans="2:51" s="13" customFormat="1" ht="11.25">
      <c r="B235" s="206"/>
      <c r="C235" s="207"/>
      <c r="D235" s="208" t="s">
        <v>167</v>
      </c>
      <c r="E235" s="209" t="s">
        <v>1</v>
      </c>
      <c r="F235" s="210" t="s">
        <v>303</v>
      </c>
      <c r="G235" s="207"/>
      <c r="H235" s="209" t="s">
        <v>1</v>
      </c>
      <c r="I235" s="211"/>
      <c r="J235" s="207"/>
      <c r="K235" s="207"/>
      <c r="L235" s="212"/>
      <c r="M235" s="213"/>
      <c r="N235" s="214"/>
      <c r="O235" s="214"/>
      <c r="P235" s="214"/>
      <c r="Q235" s="214"/>
      <c r="R235" s="214"/>
      <c r="S235" s="214"/>
      <c r="T235" s="215"/>
      <c r="AT235" s="216" t="s">
        <v>167</v>
      </c>
      <c r="AU235" s="216" t="s">
        <v>89</v>
      </c>
      <c r="AV235" s="13" t="s">
        <v>83</v>
      </c>
      <c r="AW235" s="13" t="s">
        <v>32</v>
      </c>
      <c r="AX235" s="13" t="s">
        <v>76</v>
      </c>
      <c r="AY235" s="216" t="s">
        <v>158</v>
      </c>
    </row>
    <row r="236" spans="2:51" s="13" customFormat="1" ht="11.25">
      <c r="B236" s="206"/>
      <c r="C236" s="207"/>
      <c r="D236" s="208" t="s">
        <v>167</v>
      </c>
      <c r="E236" s="209" t="s">
        <v>1</v>
      </c>
      <c r="F236" s="210" t="s">
        <v>237</v>
      </c>
      <c r="G236" s="207"/>
      <c r="H236" s="209" t="s">
        <v>1</v>
      </c>
      <c r="I236" s="211"/>
      <c r="J236" s="207"/>
      <c r="K236" s="207"/>
      <c r="L236" s="212"/>
      <c r="M236" s="213"/>
      <c r="N236" s="214"/>
      <c r="O236" s="214"/>
      <c r="P236" s="214"/>
      <c r="Q236" s="214"/>
      <c r="R236" s="214"/>
      <c r="S236" s="214"/>
      <c r="T236" s="215"/>
      <c r="AT236" s="216" t="s">
        <v>167</v>
      </c>
      <c r="AU236" s="216" t="s">
        <v>89</v>
      </c>
      <c r="AV236" s="13" t="s">
        <v>83</v>
      </c>
      <c r="AW236" s="13" t="s">
        <v>32</v>
      </c>
      <c r="AX236" s="13" t="s">
        <v>76</v>
      </c>
      <c r="AY236" s="216" t="s">
        <v>158</v>
      </c>
    </row>
    <row r="237" spans="2:51" s="14" customFormat="1" ht="11.25">
      <c r="B237" s="217"/>
      <c r="C237" s="218"/>
      <c r="D237" s="208" t="s">
        <v>167</v>
      </c>
      <c r="E237" s="219" t="s">
        <v>1</v>
      </c>
      <c r="F237" s="220" t="s">
        <v>304</v>
      </c>
      <c r="G237" s="218"/>
      <c r="H237" s="221">
        <v>19</v>
      </c>
      <c r="I237" s="222"/>
      <c r="J237" s="218"/>
      <c r="K237" s="218"/>
      <c r="L237" s="223"/>
      <c r="M237" s="224"/>
      <c r="N237" s="225"/>
      <c r="O237" s="225"/>
      <c r="P237" s="225"/>
      <c r="Q237" s="225"/>
      <c r="R237" s="225"/>
      <c r="S237" s="225"/>
      <c r="T237" s="226"/>
      <c r="AT237" s="227" t="s">
        <v>167</v>
      </c>
      <c r="AU237" s="227" t="s">
        <v>89</v>
      </c>
      <c r="AV237" s="14" t="s">
        <v>89</v>
      </c>
      <c r="AW237" s="14" t="s">
        <v>32</v>
      </c>
      <c r="AX237" s="14" t="s">
        <v>76</v>
      </c>
      <c r="AY237" s="227" t="s">
        <v>158</v>
      </c>
    </row>
    <row r="238" spans="2:51" s="13" customFormat="1" ht="11.25">
      <c r="B238" s="206"/>
      <c r="C238" s="207"/>
      <c r="D238" s="208" t="s">
        <v>167</v>
      </c>
      <c r="E238" s="209" t="s">
        <v>1</v>
      </c>
      <c r="F238" s="210" t="s">
        <v>299</v>
      </c>
      <c r="G238" s="207"/>
      <c r="H238" s="209" t="s">
        <v>1</v>
      </c>
      <c r="I238" s="211"/>
      <c r="J238" s="207"/>
      <c r="K238" s="207"/>
      <c r="L238" s="212"/>
      <c r="M238" s="213"/>
      <c r="N238" s="214"/>
      <c r="O238" s="214"/>
      <c r="P238" s="214"/>
      <c r="Q238" s="214"/>
      <c r="R238" s="214"/>
      <c r="S238" s="214"/>
      <c r="T238" s="215"/>
      <c r="AT238" s="216" t="s">
        <v>167</v>
      </c>
      <c r="AU238" s="216" t="s">
        <v>89</v>
      </c>
      <c r="AV238" s="13" t="s">
        <v>83</v>
      </c>
      <c r="AW238" s="13" t="s">
        <v>32</v>
      </c>
      <c r="AX238" s="13" t="s">
        <v>76</v>
      </c>
      <c r="AY238" s="216" t="s">
        <v>158</v>
      </c>
    </row>
    <row r="239" spans="2:51" s="14" customFormat="1" ht="11.25">
      <c r="B239" s="217"/>
      <c r="C239" s="218"/>
      <c r="D239" s="208" t="s">
        <v>167</v>
      </c>
      <c r="E239" s="219" t="s">
        <v>1</v>
      </c>
      <c r="F239" s="220" t="s">
        <v>305</v>
      </c>
      <c r="G239" s="218"/>
      <c r="H239" s="221">
        <v>7.2</v>
      </c>
      <c r="I239" s="222"/>
      <c r="J239" s="218"/>
      <c r="K239" s="218"/>
      <c r="L239" s="223"/>
      <c r="M239" s="224"/>
      <c r="N239" s="225"/>
      <c r="O239" s="225"/>
      <c r="P239" s="225"/>
      <c r="Q239" s="225"/>
      <c r="R239" s="225"/>
      <c r="S239" s="225"/>
      <c r="T239" s="226"/>
      <c r="AT239" s="227" t="s">
        <v>167</v>
      </c>
      <c r="AU239" s="227" t="s">
        <v>89</v>
      </c>
      <c r="AV239" s="14" t="s">
        <v>89</v>
      </c>
      <c r="AW239" s="14" t="s">
        <v>32</v>
      </c>
      <c r="AX239" s="14" t="s">
        <v>76</v>
      </c>
      <c r="AY239" s="227" t="s">
        <v>158</v>
      </c>
    </row>
    <row r="240" spans="2:51" s="14" customFormat="1" ht="11.25">
      <c r="B240" s="217"/>
      <c r="C240" s="218"/>
      <c r="D240" s="208" t="s">
        <v>167</v>
      </c>
      <c r="E240" s="219" t="s">
        <v>1</v>
      </c>
      <c r="F240" s="220" t="s">
        <v>306</v>
      </c>
      <c r="G240" s="218"/>
      <c r="H240" s="221">
        <v>2.6</v>
      </c>
      <c r="I240" s="222"/>
      <c r="J240" s="218"/>
      <c r="K240" s="218"/>
      <c r="L240" s="223"/>
      <c r="M240" s="224"/>
      <c r="N240" s="225"/>
      <c r="O240" s="225"/>
      <c r="P240" s="225"/>
      <c r="Q240" s="225"/>
      <c r="R240" s="225"/>
      <c r="S240" s="225"/>
      <c r="T240" s="226"/>
      <c r="AT240" s="227" t="s">
        <v>167</v>
      </c>
      <c r="AU240" s="227" t="s">
        <v>89</v>
      </c>
      <c r="AV240" s="14" t="s">
        <v>89</v>
      </c>
      <c r="AW240" s="14" t="s">
        <v>32</v>
      </c>
      <c r="AX240" s="14" t="s">
        <v>76</v>
      </c>
      <c r="AY240" s="227" t="s">
        <v>158</v>
      </c>
    </row>
    <row r="241" spans="1:65" s="16" customFormat="1" ht="11.25">
      <c r="B241" s="249"/>
      <c r="C241" s="250"/>
      <c r="D241" s="208" t="s">
        <v>167</v>
      </c>
      <c r="E241" s="251" t="s">
        <v>1</v>
      </c>
      <c r="F241" s="252" t="s">
        <v>255</v>
      </c>
      <c r="G241" s="250"/>
      <c r="H241" s="253">
        <v>28.8</v>
      </c>
      <c r="I241" s="254"/>
      <c r="J241" s="250"/>
      <c r="K241" s="250"/>
      <c r="L241" s="255"/>
      <c r="M241" s="256"/>
      <c r="N241" s="257"/>
      <c r="O241" s="257"/>
      <c r="P241" s="257"/>
      <c r="Q241" s="257"/>
      <c r="R241" s="257"/>
      <c r="S241" s="257"/>
      <c r="T241" s="258"/>
      <c r="AT241" s="259" t="s">
        <v>167</v>
      </c>
      <c r="AU241" s="259" t="s">
        <v>89</v>
      </c>
      <c r="AV241" s="16" t="s">
        <v>177</v>
      </c>
      <c r="AW241" s="16" t="s">
        <v>32</v>
      </c>
      <c r="AX241" s="16" t="s">
        <v>76</v>
      </c>
      <c r="AY241" s="259" t="s">
        <v>158</v>
      </c>
    </row>
    <row r="242" spans="1:65" s="15" customFormat="1" ht="11.25">
      <c r="B242" s="228"/>
      <c r="C242" s="229"/>
      <c r="D242" s="208" t="s">
        <v>167</v>
      </c>
      <c r="E242" s="230" t="s">
        <v>1</v>
      </c>
      <c r="F242" s="231" t="s">
        <v>170</v>
      </c>
      <c r="G242" s="229"/>
      <c r="H242" s="232">
        <v>423.36</v>
      </c>
      <c r="I242" s="233"/>
      <c r="J242" s="229"/>
      <c r="K242" s="229"/>
      <c r="L242" s="234"/>
      <c r="M242" s="235"/>
      <c r="N242" s="236"/>
      <c r="O242" s="236"/>
      <c r="P242" s="236"/>
      <c r="Q242" s="236"/>
      <c r="R242" s="236"/>
      <c r="S242" s="236"/>
      <c r="T242" s="237"/>
      <c r="AT242" s="238" t="s">
        <v>167</v>
      </c>
      <c r="AU242" s="238" t="s">
        <v>89</v>
      </c>
      <c r="AV242" s="15" t="s">
        <v>165</v>
      </c>
      <c r="AW242" s="15" t="s">
        <v>32</v>
      </c>
      <c r="AX242" s="15" t="s">
        <v>83</v>
      </c>
      <c r="AY242" s="238" t="s">
        <v>158</v>
      </c>
    </row>
    <row r="243" spans="1:65" s="2" customFormat="1" ht="21.75" customHeight="1">
      <c r="A243" s="35"/>
      <c r="B243" s="36"/>
      <c r="C243" s="239" t="s">
        <v>307</v>
      </c>
      <c r="D243" s="239" t="s">
        <v>214</v>
      </c>
      <c r="E243" s="240" t="s">
        <v>308</v>
      </c>
      <c r="F243" s="241" t="s">
        <v>309</v>
      </c>
      <c r="G243" s="242" t="s">
        <v>163</v>
      </c>
      <c r="H243" s="243">
        <v>108.504</v>
      </c>
      <c r="I243" s="244"/>
      <c r="J243" s="245">
        <f>ROUND(I243*H243,2)</f>
        <v>0</v>
      </c>
      <c r="K243" s="241" t="s">
        <v>164</v>
      </c>
      <c r="L243" s="246"/>
      <c r="M243" s="247" t="s">
        <v>1</v>
      </c>
      <c r="N243" s="248" t="s">
        <v>42</v>
      </c>
      <c r="O243" s="72"/>
      <c r="P243" s="202">
        <f>O243*H243</f>
        <v>0</v>
      </c>
      <c r="Q243" s="202">
        <v>4.4999999999999999E-4</v>
      </c>
      <c r="R243" s="202">
        <f>Q243*H243</f>
        <v>4.8826800000000004E-2</v>
      </c>
      <c r="S243" s="202">
        <v>0</v>
      </c>
      <c r="T243" s="203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4" t="s">
        <v>204</v>
      </c>
      <c r="AT243" s="204" t="s">
        <v>214</v>
      </c>
      <c r="AU243" s="204" t="s">
        <v>89</v>
      </c>
      <c r="AY243" s="18" t="s">
        <v>158</v>
      </c>
      <c r="BE243" s="205">
        <f>IF(N243="základní",J243,0)</f>
        <v>0</v>
      </c>
      <c r="BF243" s="205">
        <f>IF(N243="snížená",J243,0)</f>
        <v>0</v>
      </c>
      <c r="BG243" s="205">
        <f>IF(N243="zákl. přenesená",J243,0)</f>
        <v>0</v>
      </c>
      <c r="BH243" s="205">
        <f>IF(N243="sníž. přenesená",J243,0)</f>
        <v>0</v>
      </c>
      <c r="BI243" s="205">
        <f>IF(N243="nulová",J243,0)</f>
        <v>0</v>
      </c>
      <c r="BJ243" s="18" t="s">
        <v>89</v>
      </c>
      <c r="BK243" s="205">
        <f>ROUND(I243*H243,2)</f>
        <v>0</v>
      </c>
      <c r="BL243" s="18" t="s">
        <v>165</v>
      </c>
      <c r="BM243" s="204" t="s">
        <v>310</v>
      </c>
    </row>
    <row r="244" spans="1:65" s="14" customFormat="1" ht="11.25">
      <c r="B244" s="217"/>
      <c r="C244" s="218"/>
      <c r="D244" s="208" t="s">
        <v>167</v>
      </c>
      <c r="E244" s="219" t="s">
        <v>1</v>
      </c>
      <c r="F244" s="220" t="s">
        <v>311</v>
      </c>
      <c r="G244" s="218"/>
      <c r="H244" s="221">
        <v>108.504</v>
      </c>
      <c r="I244" s="222"/>
      <c r="J244" s="218"/>
      <c r="K244" s="218"/>
      <c r="L244" s="223"/>
      <c r="M244" s="224"/>
      <c r="N244" s="225"/>
      <c r="O244" s="225"/>
      <c r="P244" s="225"/>
      <c r="Q244" s="225"/>
      <c r="R244" s="225"/>
      <c r="S244" s="225"/>
      <c r="T244" s="226"/>
      <c r="AT244" s="227" t="s">
        <v>167</v>
      </c>
      <c r="AU244" s="227" t="s">
        <v>89</v>
      </c>
      <c r="AV244" s="14" t="s">
        <v>89</v>
      </c>
      <c r="AW244" s="14" t="s">
        <v>32</v>
      </c>
      <c r="AX244" s="14" t="s">
        <v>83</v>
      </c>
      <c r="AY244" s="227" t="s">
        <v>158</v>
      </c>
    </row>
    <row r="245" spans="1:65" s="2" customFormat="1" ht="24.2" customHeight="1">
      <c r="A245" s="35"/>
      <c r="B245" s="36"/>
      <c r="C245" s="239" t="s">
        <v>312</v>
      </c>
      <c r="D245" s="239" t="s">
        <v>214</v>
      </c>
      <c r="E245" s="240" t="s">
        <v>313</v>
      </c>
      <c r="F245" s="241" t="s">
        <v>314</v>
      </c>
      <c r="G245" s="242" t="s">
        <v>163</v>
      </c>
      <c r="H245" s="243">
        <v>7.92</v>
      </c>
      <c r="I245" s="244"/>
      <c r="J245" s="245">
        <f>ROUND(I245*H245,2)</f>
        <v>0</v>
      </c>
      <c r="K245" s="241" t="s">
        <v>164</v>
      </c>
      <c r="L245" s="246"/>
      <c r="M245" s="247" t="s">
        <v>1</v>
      </c>
      <c r="N245" s="248" t="s">
        <v>42</v>
      </c>
      <c r="O245" s="72"/>
      <c r="P245" s="202">
        <f>O245*H245</f>
        <v>0</v>
      </c>
      <c r="Q245" s="202">
        <v>8.9999999999999998E-4</v>
      </c>
      <c r="R245" s="202">
        <f>Q245*H245</f>
        <v>7.1279999999999998E-3</v>
      </c>
      <c r="S245" s="202">
        <v>0</v>
      </c>
      <c r="T245" s="203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4" t="s">
        <v>204</v>
      </c>
      <c r="AT245" s="204" t="s">
        <v>214</v>
      </c>
      <c r="AU245" s="204" t="s">
        <v>89</v>
      </c>
      <c r="AY245" s="18" t="s">
        <v>158</v>
      </c>
      <c r="BE245" s="205">
        <f>IF(N245="základní",J245,0)</f>
        <v>0</v>
      </c>
      <c r="BF245" s="205">
        <f>IF(N245="snížená",J245,0)</f>
        <v>0</v>
      </c>
      <c r="BG245" s="205">
        <f>IF(N245="zákl. přenesená",J245,0)</f>
        <v>0</v>
      </c>
      <c r="BH245" s="205">
        <f>IF(N245="sníž. přenesená",J245,0)</f>
        <v>0</v>
      </c>
      <c r="BI245" s="205">
        <f>IF(N245="nulová",J245,0)</f>
        <v>0</v>
      </c>
      <c r="BJ245" s="18" t="s">
        <v>89</v>
      </c>
      <c r="BK245" s="205">
        <f>ROUND(I245*H245,2)</f>
        <v>0</v>
      </c>
      <c r="BL245" s="18" t="s">
        <v>165</v>
      </c>
      <c r="BM245" s="204" t="s">
        <v>315</v>
      </c>
    </row>
    <row r="246" spans="1:65" s="14" customFormat="1" ht="11.25">
      <c r="B246" s="217"/>
      <c r="C246" s="218"/>
      <c r="D246" s="208" t="s">
        <v>167</v>
      </c>
      <c r="E246" s="219" t="s">
        <v>1</v>
      </c>
      <c r="F246" s="220" t="s">
        <v>316</v>
      </c>
      <c r="G246" s="218"/>
      <c r="H246" s="221">
        <v>7.92</v>
      </c>
      <c r="I246" s="222"/>
      <c r="J246" s="218"/>
      <c r="K246" s="218"/>
      <c r="L246" s="223"/>
      <c r="M246" s="224"/>
      <c r="N246" s="225"/>
      <c r="O246" s="225"/>
      <c r="P246" s="225"/>
      <c r="Q246" s="225"/>
      <c r="R246" s="225"/>
      <c r="S246" s="225"/>
      <c r="T246" s="226"/>
      <c r="AT246" s="227" t="s">
        <v>167</v>
      </c>
      <c r="AU246" s="227" t="s">
        <v>89</v>
      </c>
      <c r="AV246" s="14" t="s">
        <v>89</v>
      </c>
      <c r="AW246" s="14" t="s">
        <v>32</v>
      </c>
      <c r="AX246" s="14" t="s">
        <v>83</v>
      </c>
      <c r="AY246" s="227" t="s">
        <v>158</v>
      </c>
    </row>
    <row r="247" spans="1:65" s="2" customFormat="1" ht="24.2" customHeight="1">
      <c r="A247" s="35"/>
      <c r="B247" s="36"/>
      <c r="C247" s="193" t="s">
        <v>317</v>
      </c>
      <c r="D247" s="193" t="s">
        <v>160</v>
      </c>
      <c r="E247" s="194" t="s">
        <v>318</v>
      </c>
      <c r="F247" s="195" t="s">
        <v>319</v>
      </c>
      <c r="G247" s="196" t="s">
        <v>290</v>
      </c>
      <c r="H247" s="197">
        <v>70.099999999999994</v>
      </c>
      <c r="I247" s="198"/>
      <c r="J247" s="199">
        <f>ROUND(I247*H247,2)</f>
        <v>0</v>
      </c>
      <c r="K247" s="195" t="s">
        <v>164</v>
      </c>
      <c r="L247" s="40"/>
      <c r="M247" s="200" t="s">
        <v>1</v>
      </c>
      <c r="N247" s="201" t="s">
        <v>42</v>
      </c>
      <c r="O247" s="72"/>
      <c r="P247" s="202">
        <f>O247*H247</f>
        <v>0</v>
      </c>
      <c r="Q247" s="202">
        <v>3.0000000000000001E-5</v>
      </c>
      <c r="R247" s="202">
        <f>Q247*H247</f>
        <v>2.1029999999999998E-3</v>
      </c>
      <c r="S247" s="202">
        <v>0</v>
      </c>
      <c r="T247" s="203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4" t="s">
        <v>165</v>
      </c>
      <c r="AT247" s="204" t="s">
        <v>160</v>
      </c>
      <c r="AU247" s="204" t="s">
        <v>89</v>
      </c>
      <c r="AY247" s="18" t="s">
        <v>158</v>
      </c>
      <c r="BE247" s="205">
        <f>IF(N247="základní",J247,0)</f>
        <v>0</v>
      </c>
      <c r="BF247" s="205">
        <f>IF(N247="snížená",J247,0)</f>
        <v>0</v>
      </c>
      <c r="BG247" s="205">
        <f>IF(N247="zákl. přenesená",J247,0)</f>
        <v>0</v>
      </c>
      <c r="BH247" s="205">
        <f>IF(N247="sníž. přenesená",J247,0)</f>
        <v>0</v>
      </c>
      <c r="BI247" s="205">
        <f>IF(N247="nulová",J247,0)</f>
        <v>0</v>
      </c>
      <c r="BJ247" s="18" t="s">
        <v>89</v>
      </c>
      <c r="BK247" s="205">
        <f>ROUND(I247*H247,2)</f>
        <v>0</v>
      </c>
      <c r="BL247" s="18" t="s">
        <v>165</v>
      </c>
      <c r="BM247" s="204" t="s">
        <v>320</v>
      </c>
    </row>
    <row r="248" spans="1:65" s="14" customFormat="1" ht="11.25">
      <c r="B248" s="217"/>
      <c r="C248" s="218"/>
      <c r="D248" s="208" t="s">
        <v>167</v>
      </c>
      <c r="E248" s="219" t="s">
        <v>1</v>
      </c>
      <c r="F248" s="220" t="s">
        <v>321</v>
      </c>
      <c r="G248" s="218"/>
      <c r="H248" s="221">
        <v>78</v>
      </c>
      <c r="I248" s="222"/>
      <c r="J248" s="218"/>
      <c r="K248" s="218"/>
      <c r="L248" s="223"/>
      <c r="M248" s="224"/>
      <c r="N248" s="225"/>
      <c r="O248" s="225"/>
      <c r="P248" s="225"/>
      <c r="Q248" s="225"/>
      <c r="R248" s="225"/>
      <c r="S248" s="225"/>
      <c r="T248" s="226"/>
      <c r="AT248" s="227" t="s">
        <v>167</v>
      </c>
      <c r="AU248" s="227" t="s">
        <v>89</v>
      </c>
      <c r="AV248" s="14" t="s">
        <v>89</v>
      </c>
      <c r="AW248" s="14" t="s">
        <v>32</v>
      </c>
      <c r="AX248" s="14" t="s">
        <v>76</v>
      </c>
      <c r="AY248" s="227" t="s">
        <v>158</v>
      </c>
    </row>
    <row r="249" spans="1:65" s="14" customFormat="1" ht="11.25">
      <c r="B249" s="217"/>
      <c r="C249" s="218"/>
      <c r="D249" s="208" t="s">
        <v>167</v>
      </c>
      <c r="E249" s="219" t="s">
        <v>1</v>
      </c>
      <c r="F249" s="220" t="s">
        <v>322</v>
      </c>
      <c r="G249" s="218"/>
      <c r="H249" s="221">
        <v>-7.9</v>
      </c>
      <c r="I249" s="222"/>
      <c r="J249" s="218"/>
      <c r="K249" s="218"/>
      <c r="L249" s="223"/>
      <c r="M249" s="224"/>
      <c r="N249" s="225"/>
      <c r="O249" s="225"/>
      <c r="P249" s="225"/>
      <c r="Q249" s="225"/>
      <c r="R249" s="225"/>
      <c r="S249" s="225"/>
      <c r="T249" s="226"/>
      <c r="AT249" s="227" t="s">
        <v>167</v>
      </c>
      <c r="AU249" s="227" t="s">
        <v>89</v>
      </c>
      <c r="AV249" s="14" t="s">
        <v>89</v>
      </c>
      <c r="AW249" s="14" t="s">
        <v>32</v>
      </c>
      <c r="AX249" s="14" t="s">
        <v>76</v>
      </c>
      <c r="AY249" s="227" t="s">
        <v>158</v>
      </c>
    </row>
    <row r="250" spans="1:65" s="15" customFormat="1" ht="11.25">
      <c r="B250" s="228"/>
      <c r="C250" s="229"/>
      <c r="D250" s="208" t="s">
        <v>167</v>
      </c>
      <c r="E250" s="230" t="s">
        <v>1</v>
      </c>
      <c r="F250" s="231" t="s">
        <v>170</v>
      </c>
      <c r="G250" s="229"/>
      <c r="H250" s="232">
        <v>70.099999999999994</v>
      </c>
      <c r="I250" s="233"/>
      <c r="J250" s="229"/>
      <c r="K250" s="229"/>
      <c r="L250" s="234"/>
      <c r="M250" s="235"/>
      <c r="N250" s="236"/>
      <c r="O250" s="236"/>
      <c r="P250" s="236"/>
      <c r="Q250" s="236"/>
      <c r="R250" s="236"/>
      <c r="S250" s="236"/>
      <c r="T250" s="237"/>
      <c r="AT250" s="238" t="s">
        <v>167</v>
      </c>
      <c r="AU250" s="238" t="s">
        <v>89</v>
      </c>
      <c r="AV250" s="15" t="s">
        <v>165</v>
      </c>
      <c r="AW250" s="15" t="s">
        <v>32</v>
      </c>
      <c r="AX250" s="15" t="s">
        <v>83</v>
      </c>
      <c r="AY250" s="238" t="s">
        <v>158</v>
      </c>
    </row>
    <row r="251" spans="1:65" s="2" customFormat="1" ht="24.2" customHeight="1">
      <c r="A251" s="35"/>
      <c r="B251" s="36"/>
      <c r="C251" s="239" t="s">
        <v>323</v>
      </c>
      <c r="D251" s="239" t="s">
        <v>214</v>
      </c>
      <c r="E251" s="240" t="s">
        <v>324</v>
      </c>
      <c r="F251" s="241" t="s">
        <v>325</v>
      </c>
      <c r="G251" s="242" t="s">
        <v>290</v>
      </c>
      <c r="H251" s="243">
        <v>73.605000000000004</v>
      </c>
      <c r="I251" s="244"/>
      <c r="J251" s="245">
        <f>ROUND(I251*H251,2)</f>
        <v>0</v>
      </c>
      <c r="K251" s="241" t="s">
        <v>164</v>
      </c>
      <c r="L251" s="246"/>
      <c r="M251" s="247" t="s">
        <v>1</v>
      </c>
      <c r="N251" s="248" t="s">
        <v>42</v>
      </c>
      <c r="O251" s="72"/>
      <c r="P251" s="202">
        <f>O251*H251</f>
        <v>0</v>
      </c>
      <c r="Q251" s="202">
        <v>5.9999999999999995E-4</v>
      </c>
      <c r="R251" s="202">
        <f>Q251*H251</f>
        <v>4.4163000000000001E-2</v>
      </c>
      <c r="S251" s="202">
        <v>0</v>
      </c>
      <c r="T251" s="203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4" t="s">
        <v>204</v>
      </c>
      <c r="AT251" s="204" t="s">
        <v>214</v>
      </c>
      <c r="AU251" s="204" t="s">
        <v>89</v>
      </c>
      <c r="AY251" s="18" t="s">
        <v>158</v>
      </c>
      <c r="BE251" s="205">
        <f>IF(N251="základní",J251,0)</f>
        <v>0</v>
      </c>
      <c r="BF251" s="205">
        <f>IF(N251="snížená",J251,0)</f>
        <v>0</v>
      </c>
      <c r="BG251" s="205">
        <f>IF(N251="zákl. přenesená",J251,0)</f>
        <v>0</v>
      </c>
      <c r="BH251" s="205">
        <f>IF(N251="sníž. přenesená",J251,0)</f>
        <v>0</v>
      </c>
      <c r="BI251" s="205">
        <f>IF(N251="nulová",J251,0)</f>
        <v>0</v>
      </c>
      <c r="BJ251" s="18" t="s">
        <v>89</v>
      </c>
      <c r="BK251" s="205">
        <f>ROUND(I251*H251,2)</f>
        <v>0</v>
      </c>
      <c r="BL251" s="18" t="s">
        <v>165</v>
      </c>
      <c r="BM251" s="204" t="s">
        <v>326</v>
      </c>
    </row>
    <row r="252" spans="1:65" s="14" customFormat="1" ht="11.25">
      <c r="B252" s="217"/>
      <c r="C252" s="218"/>
      <c r="D252" s="208" t="s">
        <v>167</v>
      </c>
      <c r="E252" s="219" t="s">
        <v>1</v>
      </c>
      <c r="F252" s="220" t="s">
        <v>327</v>
      </c>
      <c r="G252" s="218"/>
      <c r="H252" s="221">
        <v>73.605000000000004</v>
      </c>
      <c r="I252" s="222"/>
      <c r="J252" s="218"/>
      <c r="K252" s="218"/>
      <c r="L252" s="223"/>
      <c r="M252" s="224"/>
      <c r="N252" s="225"/>
      <c r="O252" s="225"/>
      <c r="P252" s="225"/>
      <c r="Q252" s="225"/>
      <c r="R252" s="225"/>
      <c r="S252" s="225"/>
      <c r="T252" s="226"/>
      <c r="AT252" s="227" t="s">
        <v>167</v>
      </c>
      <c r="AU252" s="227" t="s">
        <v>89</v>
      </c>
      <c r="AV252" s="14" t="s">
        <v>89</v>
      </c>
      <c r="AW252" s="14" t="s">
        <v>32</v>
      </c>
      <c r="AX252" s="14" t="s">
        <v>83</v>
      </c>
      <c r="AY252" s="227" t="s">
        <v>158</v>
      </c>
    </row>
    <row r="253" spans="1:65" s="2" customFormat="1" ht="16.5" customHeight="1">
      <c r="A253" s="35"/>
      <c r="B253" s="36"/>
      <c r="C253" s="193" t="s">
        <v>328</v>
      </c>
      <c r="D253" s="193" t="s">
        <v>160</v>
      </c>
      <c r="E253" s="194" t="s">
        <v>329</v>
      </c>
      <c r="F253" s="195" t="s">
        <v>330</v>
      </c>
      <c r="G253" s="196" t="s">
        <v>290</v>
      </c>
      <c r="H253" s="197">
        <v>515</v>
      </c>
      <c r="I253" s="198"/>
      <c r="J253" s="199">
        <f>ROUND(I253*H253,2)</f>
        <v>0</v>
      </c>
      <c r="K253" s="195" t="s">
        <v>164</v>
      </c>
      <c r="L253" s="40"/>
      <c r="M253" s="200" t="s">
        <v>1</v>
      </c>
      <c r="N253" s="201" t="s">
        <v>42</v>
      </c>
      <c r="O253" s="72"/>
      <c r="P253" s="202">
        <f>O253*H253</f>
        <v>0</v>
      </c>
      <c r="Q253" s="202">
        <v>0</v>
      </c>
      <c r="R253" s="202">
        <f>Q253*H253</f>
        <v>0</v>
      </c>
      <c r="S253" s="202">
        <v>0</v>
      </c>
      <c r="T253" s="203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4" t="s">
        <v>165</v>
      </c>
      <c r="AT253" s="204" t="s">
        <v>160</v>
      </c>
      <c r="AU253" s="204" t="s">
        <v>89</v>
      </c>
      <c r="AY253" s="18" t="s">
        <v>158</v>
      </c>
      <c r="BE253" s="205">
        <f>IF(N253="základní",J253,0)</f>
        <v>0</v>
      </c>
      <c r="BF253" s="205">
        <f>IF(N253="snížená",J253,0)</f>
        <v>0</v>
      </c>
      <c r="BG253" s="205">
        <f>IF(N253="zákl. přenesená",J253,0)</f>
        <v>0</v>
      </c>
      <c r="BH253" s="205">
        <f>IF(N253="sníž. přenesená",J253,0)</f>
        <v>0</v>
      </c>
      <c r="BI253" s="205">
        <f>IF(N253="nulová",J253,0)</f>
        <v>0</v>
      </c>
      <c r="BJ253" s="18" t="s">
        <v>89</v>
      </c>
      <c r="BK253" s="205">
        <f>ROUND(I253*H253,2)</f>
        <v>0</v>
      </c>
      <c r="BL253" s="18" t="s">
        <v>165</v>
      </c>
      <c r="BM253" s="204" t="s">
        <v>331</v>
      </c>
    </row>
    <row r="254" spans="1:65" s="2" customFormat="1" ht="29.25">
      <c r="A254" s="35"/>
      <c r="B254" s="36"/>
      <c r="C254" s="37"/>
      <c r="D254" s="208" t="s">
        <v>332</v>
      </c>
      <c r="E254" s="37"/>
      <c r="F254" s="260" t="s">
        <v>333</v>
      </c>
      <c r="G254" s="37"/>
      <c r="H254" s="37"/>
      <c r="I254" s="261"/>
      <c r="J254" s="37"/>
      <c r="K254" s="37"/>
      <c r="L254" s="40"/>
      <c r="M254" s="262"/>
      <c r="N254" s="263"/>
      <c r="O254" s="72"/>
      <c r="P254" s="72"/>
      <c r="Q254" s="72"/>
      <c r="R254" s="72"/>
      <c r="S254" s="72"/>
      <c r="T254" s="73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T254" s="18" t="s">
        <v>332</v>
      </c>
      <c r="AU254" s="18" t="s">
        <v>89</v>
      </c>
    </row>
    <row r="255" spans="1:65" s="13" customFormat="1" ht="11.25">
      <c r="B255" s="206"/>
      <c r="C255" s="207"/>
      <c r="D255" s="208" t="s">
        <v>167</v>
      </c>
      <c r="E255" s="209" t="s">
        <v>1</v>
      </c>
      <c r="F255" s="210" t="s">
        <v>334</v>
      </c>
      <c r="G255" s="207"/>
      <c r="H255" s="209" t="s">
        <v>1</v>
      </c>
      <c r="I255" s="211"/>
      <c r="J255" s="207"/>
      <c r="K255" s="207"/>
      <c r="L255" s="212"/>
      <c r="M255" s="213"/>
      <c r="N255" s="214"/>
      <c r="O255" s="214"/>
      <c r="P255" s="214"/>
      <c r="Q255" s="214"/>
      <c r="R255" s="214"/>
      <c r="S255" s="214"/>
      <c r="T255" s="215"/>
      <c r="AT255" s="216" t="s">
        <v>167</v>
      </c>
      <c r="AU255" s="216" t="s">
        <v>89</v>
      </c>
      <c r="AV255" s="13" t="s">
        <v>83</v>
      </c>
      <c r="AW255" s="13" t="s">
        <v>32</v>
      </c>
      <c r="AX255" s="13" t="s">
        <v>76</v>
      </c>
      <c r="AY255" s="216" t="s">
        <v>158</v>
      </c>
    </row>
    <row r="256" spans="1:65" s="14" customFormat="1" ht="11.25">
      <c r="B256" s="217"/>
      <c r="C256" s="218"/>
      <c r="D256" s="208" t="s">
        <v>167</v>
      </c>
      <c r="E256" s="219" t="s">
        <v>1</v>
      </c>
      <c r="F256" s="220" t="s">
        <v>335</v>
      </c>
      <c r="G256" s="218"/>
      <c r="H256" s="221">
        <v>423.4</v>
      </c>
      <c r="I256" s="222"/>
      <c r="J256" s="218"/>
      <c r="K256" s="218"/>
      <c r="L256" s="223"/>
      <c r="M256" s="224"/>
      <c r="N256" s="225"/>
      <c r="O256" s="225"/>
      <c r="P256" s="225"/>
      <c r="Q256" s="225"/>
      <c r="R256" s="225"/>
      <c r="S256" s="225"/>
      <c r="T256" s="226"/>
      <c r="AT256" s="227" t="s">
        <v>167</v>
      </c>
      <c r="AU256" s="227" t="s">
        <v>89</v>
      </c>
      <c r="AV256" s="14" t="s">
        <v>89</v>
      </c>
      <c r="AW256" s="14" t="s">
        <v>32</v>
      </c>
      <c r="AX256" s="14" t="s">
        <v>76</v>
      </c>
      <c r="AY256" s="227" t="s">
        <v>158</v>
      </c>
    </row>
    <row r="257" spans="1:65" s="16" customFormat="1" ht="11.25">
      <c r="B257" s="249"/>
      <c r="C257" s="250"/>
      <c r="D257" s="208" t="s">
        <v>167</v>
      </c>
      <c r="E257" s="251" t="s">
        <v>1</v>
      </c>
      <c r="F257" s="252" t="s">
        <v>255</v>
      </c>
      <c r="G257" s="250"/>
      <c r="H257" s="253">
        <v>423.4</v>
      </c>
      <c r="I257" s="254"/>
      <c r="J257" s="250"/>
      <c r="K257" s="250"/>
      <c r="L257" s="255"/>
      <c r="M257" s="256"/>
      <c r="N257" s="257"/>
      <c r="O257" s="257"/>
      <c r="P257" s="257"/>
      <c r="Q257" s="257"/>
      <c r="R257" s="257"/>
      <c r="S257" s="257"/>
      <c r="T257" s="258"/>
      <c r="AT257" s="259" t="s">
        <v>167</v>
      </c>
      <c r="AU257" s="259" t="s">
        <v>89</v>
      </c>
      <c r="AV257" s="16" t="s">
        <v>177</v>
      </c>
      <c r="AW257" s="16" t="s">
        <v>32</v>
      </c>
      <c r="AX257" s="16" t="s">
        <v>76</v>
      </c>
      <c r="AY257" s="259" t="s">
        <v>158</v>
      </c>
    </row>
    <row r="258" spans="1:65" s="13" customFormat="1" ht="11.25">
      <c r="B258" s="206"/>
      <c r="C258" s="207"/>
      <c r="D258" s="208" t="s">
        <v>167</v>
      </c>
      <c r="E258" s="209" t="s">
        <v>1</v>
      </c>
      <c r="F258" s="210" t="s">
        <v>336</v>
      </c>
      <c r="G258" s="207"/>
      <c r="H258" s="209" t="s">
        <v>1</v>
      </c>
      <c r="I258" s="211"/>
      <c r="J258" s="207"/>
      <c r="K258" s="207"/>
      <c r="L258" s="212"/>
      <c r="M258" s="213"/>
      <c r="N258" s="214"/>
      <c r="O258" s="214"/>
      <c r="P258" s="214"/>
      <c r="Q258" s="214"/>
      <c r="R258" s="214"/>
      <c r="S258" s="214"/>
      <c r="T258" s="215"/>
      <c r="AT258" s="216" t="s">
        <v>167</v>
      </c>
      <c r="AU258" s="216" t="s">
        <v>89</v>
      </c>
      <c r="AV258" s="13" t="s">
        <v>83</v>
      </c>
      <c r="AW258" s="13" t="s">
        <v>32</v>
      </c>
      <c r="AX258" s="13" t="s">
        <v>76</v>
      </c>
      <c r="AY258" s="216" t="s">
        <v>158</v>
      </c>
    </row>
    <row r="259" spans="1:65" s="14" customFormat="1" ht="11.25">
      <c r="B259" s="217"/>
      <c r="C259" s="218"/>
      <c r="D259" s="208" t="s">
        <v>167</v>
      </c>
      <c r="E259" s="219" t="s">
        <v>1</v>
      </c>
      <c r="F259" s="220" t="s">
        <v>337</v>
      </c>
      <c r="G259" s="218"/>
      <c r="H259" s="221">
        <v>44</v>
      </c>
      <c r="I259" s="222"/>
      <c r="J259" s="218"/>
      <c r="K259" s="218"/>
      <c r="L259" s="223"/>
      <c r="M259" s="224"/>
      <c r="N259" s="225"/>
      <c r="O259" s="225"/>
      <c r="P259" s="225"/>
      <c r="Q259" s="225"/>
      <c r="R259" s="225"/>
      <c r="S259" s="225"/>
      <c r="T259" s="226"/>
      <c r="AT259" s="227" t="s">
        <v>167</v>
      </c>
      <c r="AU259" s="227" t="s">
        <v>89</v>
      </c>
      <c r="AV259" s="14" t="s">
        <v>89</v>
      </c>
      <c r="AW259" s="14" t="s">
        <v>32</v>
      </c>
      <c r="AX259" s="14" t="s">
        <v>76</v>
      </c>
      <c r="AY259" s="227" t="s">
        <v>158</v>
      </c>
    </row>
    <row r="260" spans="1:65" s="13" customFormat="1" ht="11.25">
      <c r="B260" s="206"/>
      <c r="C260" s="207"/>
      <c r="D260" s="208" t="s">
        <v>167</v>
      </c>
      <c r="E260" s="209" t="s">
        <v>1</v>
      </c>
      <c r="F260" s="210" t="s">
        <v>338</v>
      </c>
      <c r="G260" s="207"/>
      <c r="H260" s="209" t="s">
        <v>1</v>
      </c>
      <c r="I260" s="211"/>
      <c r="J260" s="207"/>
      <c r="K260" s="207"/>
      <c r="L260" s="212"/>
      <c r="M260" s="213"/>
      <c r="N260" s="214"/>
      <c r="O260" s="214"/>
      <c r="P260" s="214"/>
      <c r="Q260" s="214"/>
      <c r="R260" s="214"/>
      <c r="S260" s="214"/>
      <c r="T260" s="215"/>
      <c r="AT260" s="216" t="s">
        <v>167</v>
      </c>
      <c r="AU260" s="216" t="s">
        <v>89</v>
      </c>
      <c r="AV260" s="13" t="s">
        <v>83</v>
      </c>
      <c r="AW260" s="13" t="s">
        <v>32</v>
      </c>
      <c r="AX260" s="13" t="s">
        <v>76</v>
      </c>
      <c r="AY260" s="216" t="s">
        <v>158</v>
      </c>
    </row>
    <row r="261" spans="1:65" s="14" customFormat="1" ht="11.25">
      <c r="B261" s="217"/>
      <c r="C261" s="218"/>
      <c r="D261" s="208" t="s">
        <v>167</v>
      </c>
      <c r="E261" s="219" t="s">
        <v>1</v>
      </c>
      <c r="F261" s="220" t="s">
        <v>339</v>
      </c>
      <c r="G261" s="218"/>
      <c r="H261" s="221">
        <v>6.4</v>
      </c>
      <c r="I261" s="222"/>
      <c r="J261" s="218"/>
      <c r="K261" s="218"/>
      <c r="L261" s="223"/>
      <c r="M261" s="224"/>
      <c r="N261" s="225"/>
      <c r="O261" s="225"/>
      <c r="P261" s="225"/>
      <c r="Q261" s="225"/>
      <c r="R261" s="225"/>
      <c r="S261" s="225"/>
      <c r="T261" s="226"/>
      <c r="AT261" s="227" t="s">
        <v>167</v>
      </c>
      <c r="AU261" s="227" t="s">
        <v>89</v>
      </c>
      <c r="AV261" s="14" t="s">
        <v>89</v>
      </c>
      <c r="AW261" s="14" t="s">
        <v>32</v>
      </c>
      <c r="AX261" s="14" t="s">
        <v>76</v>
      </c>
      <c r="AY261" s="227" t="s">
        <v>158</v>
      </c>
    </row>
    <row r="262" spans="1:65" s="14" customFormat="1" ht="11.25">
      <c r="B262" s="217"/>
      <c r="C262" s="218"/>
      <c r="D262" s="208" t="s">
        <v>167</v>
      </c>
      <c r="E262" s="219" t="s">
        <v>1</v>
      </c>
      <c r="F262" s="220" t="s">
        <v>340</v>
      </c>
      <c r="G262" s="218"/>
      <c r="H262" s="221">
        <v>26.2</v>
      </c>
      <c r="I262" s="222"/>
      <c r="J262" s="218"/>
      <c r="K262" s="218"/>
      <c r="L262" s="223"/>
      <c r="M262" s="224"/>
      <c r="N262" s="225"/>
      <c r="O262" s="225"/>
      <c r="P262" s="225"/>
      <c r="Q262" s="225"/>
      <c r="R262" s="225"/>
      <c r="S262" s="225"/>
      <c r="T262" s="226"/>
      <c r="AT262" s="227" t="s">
        <v>167</v>
      </c>
      <c r="AU262" s="227" t="s">
        <v>89</v>
      </c>
      <c r="AV262" s="14" t="s">
        <v>89</v>
      </c>
      <c r="AW262" s="14" t="s">
        <v>32</v>
      </c>
      <c r="AX262" s="14" t="s">
        <v>76</v>
      </c>
      <c r="AY262" s="227" t="s">
        <v>158</v>
      </c>
    </row>
    <row r="263" spans="1:65" s="14" customFormat="1" ht="11.25">
      <c r="B263" s="217"/>
      <c r="C263" s="218"/>
      <c r="D263" s="208" t="s">
        <v>167</v>
      </c>
      <c r="E263" s="219" t="s">
        <v>1</v>
      </c>
      <c r="F263" s="220" t="s">
        <v>8</v>
      </c>
      <c r="G263" s="218"/>
      <c r="H263" s="221">
        <v>15</v>
      </c>
      <c r="I263" s="222"/>
      <c r="J263" s="218"/>
      <c r="K263" s="218"/>
      <c r="L263" s="223"/>
      <c r="M263" s="224"/>
      <c r="N263" s="225"/>
      <c r="O263" s="225"/>
      <c r="P263" s="225"/>
      <c r="Q263" s="225"/>
      <c r="R263" s="225"/>
      <c r="S263" s="225"/>
      <c r="T263" s="226"/>
      <c r="AT263" s="227" t="s">
        <v>167</v>
      </c>
      <c r="AU263" s="227" t="s">
        <v>89</v>
      </c>
      <c r="AV263" s="14" t="s">
        <v>89</v>
      </c>
      <c r="AW263" s="14" t="s">
        <v>32</v>
      </c>
      <c r="AX263" s="14" t="s">
        <v>76</v>
      </c>
      <c r="AY263" s="227" t="s">
        <v>158</v>
      </c>
    </row>
    <row r="264" spans="1:65" s="16" customFormat="1" ht="11.25">
      <c r="B264" s="249"/>
      <c r="C264" s="250"/>
      <c r="D264" s="208" t="s">
        <v>167</v>
      </c>
      <c r="E264" s="251" t="s">
        <v>1</v>
      </c>
      <c r="F264" s="252" t="s">
        <v>255</v>
      </c>
      <c r="G264" s="250"/>
      <c r="H264" s="253">
        <v>91.6</v>
      </c>
      <c r="I264" s="254"/>
      <c r="J264" s="250"/>
      <c r="K264" s="250"/>
      <c r="L264" s="255"/>
      <c r="M264" s="256"/>
      <c r="N264" s="257"/>
      <c r="O264" s="257"/>
      <c r="P264" s="257"/>
      <c r="Q264" s="257"/>
      <c r="R264" s="257"/>
      <c r="S264" s="257"/>
      <c r="T264" s="258"/>
      <c r="AT264" s="259" t="s">
        <v>167</v>
      </c>
      <c r="AU264" s="259" t="s">
        <v>89</v>
      </c>
      <c r="AV264" s="16" t="s">
        <v>177</v>
      </c>
      <c r="AW264" s="16" t="s">
        <v>32</v>
      </c>
      <c r="AX264" s="16" t="s">
        <v>76</v>
      </c>
      <c r="AY264" s="259" t="s">
        <v>158</v>
      </c>
    </row>
    <row r="265" spans="1:65" s="15" customFormat="1" ht="11.25">
      <c r="B265" s="228"/>
      <c r="C265" s="229"/>
      <c r="D265" s="208" t="s">
        <v>167</v>
      </c>
      <c r="E265" s="230" t="s">
        <v>1</v>
      </c>
      <c r="F265" s="231" t="s">
        <v>170</v>
      </c>
      <c r="G265" s="229"/>
      <c r="H265" s="232">
        <v>515</v>
      </c>
      <c r="I265" s="233"/>
      <c r="J265" s="229"/>
      <c r="K265" s="229"/>
      <c r="L265" s="234"/>
      <c r="M265" s="235"/>
      <c r="N265" s="236"/>
      <c r="O265" s="236"/>
      <c r="P265" s="236"/>
      <c r="Q265" s="236"/>
      <c r="R265" s="236"/>
      <c r="S265" s="236"/>
      <c r="T265" s="237"/>
      <c r="AT265" s="238" t="s">
        <v>167</v>
      </c>
      <c r="AU265" s="238" t="s">
        <v>89</v>
      </c>
      <c r="AV265" s="15" t="s">
        <v>165</v>
      </c>
      <c r="AW265" s="15" t="s">
        <v>32</v>
      </c>
      <c r="AX265" s="15" t="s">
        <v>83</v>
      </c>
      <c r="AY265" s="238" t="s">
        <v>158</v>
      </c>
    </row>
    <row r="266" spans="1:65" s="2" customFormat="1" ht="24.2" customHeight="1">
      <c r="A266" s="35"/>
      <c r="B266" s="36"/>
      <c r="C266" s="239" t="s">
        <v>341</v>
      </c>
      <c r="D266" s="239" t="s">
        <v>214</v>
      </c>
      <c r="E266" s="240" t="s">
        <v>342</v>
      </c>
      <c r="F266" s="241" t="s">
        <v>343</v>
      </c>
      <c r="G266" s="242" t="s">
        <v>290</v>
      </c>
      <c r="H266" s="243">
        <v>96.18</v>
      </c>
      <c r="I266" s="244"/>
      <c r="J266" s="245">
        <f>ROUND(I266*H266,2)</f>
        <v>0</v>
      </c>
      <c r="K266" s="241" t="s">
        <v>164</v>
      </c>
      <c r="L266" s="246"/>
      <c r="M266" s="247" t="s">
        <v>1</v>
      </c>
      <c r="N266" s="248" t="s">
        <v>42</v>
      </c>
      <c r="O266" s="72"/>
      <c r="P266" s="202">
        <f>O266*H266</f>
        <v>0</v>
      </c>
      <c r="Q266" s="202">
        <v>1E-4</v>
      </c>
      <c r="R266" s="202">
        <f>Q266*H266</f>
        <v>9.6180000000000015E-3</v>
      </c>
      <c r="S266" s="202">
        <v>0</v>
      </c>
      <c r="T266" s="203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4" t="s">
        <v>204</v>
      </c>
      <c r="AT266" s="204" t="s">
        <v>214</v>
      </c>
      <c r="AU266" s="204" t="s">
        <v>89</v>
      </c>
      <c r="AY266" s="18" t="s">
        <v>158</v>
      </c>
      <c r="BE266" s="205">
        <f>IF(N266="základní",J266,0)</f>
        <v>0</v>
      </c>
      <c r="BF266" s="205">
        <f>IF(N266="snížená",J266,0)</f>
        <v>0</v>
      </c>
      <c r="BG266" s="205">
        <f>IF(N266="zákl. přenesená",J266,0)</f>
        <v>0</v>
      </c>
      <c r="BH266" s="205">
        <f>IF(N266="sníž. přenesená",J266,0)</f>
        <v>0</v>
      </c>
      <c r="BI266" s="205">
        <f>IF(N266="nulová",J266,0)</f>
        <v>0</v>
      </c>
      <c r="BJ266" s="18" t="s">
        <v>89</v>
      </c>
      <c r="BK266" s="205">
        <f>ROUND(I266*H266,2)</f>
        <v>0</v>
      </c>
      <c r="BL266" s="18" t="s">
        <v>165</v>
      </c>
      <c r="BM266" s="204" t="s">
        <v>344</v>
      </c>
    </row>
    <row r="267" spans="1:65" s="14" customFormat="1" ht="11.25">
      <c r="B267" s="217"/>
      <c r="C267" s="218"/>
      <c r="D267" s="208" t="s">
        <v>167</v>
      </c>
      <c r="E267" s="219" t="s">
        <v>1</v>
      </c>
      <c r="F267" s="220" t="s">
        <v>345</v>
      </c>
      <c r="G267" s="218"/>
      <c r="H267" s="221">
        <v>96.18</v>
      </c>
      <c r="I267" s="222"/>
      <c r="J267" s="218"/>
      <c r="K267" s="218"/>
      <c r="L267" s="223"/>
      <c r="M267" s="224"/>
      <c r="N267" s="225"/>
      <c r="O267" s="225"/>
      <c r="P267" s="225"/>
      <c r="Q267" s="225"/>
      <c r="R267" s="225"/>
      <c r="S267" s="225"/>
      <c r="T267" s="226"/>
      <c r="AT267" s="227" t="s">
        <v>167</v>
      </c>
      <c r="AU267" s="227" t="s">
        <v>89</v>
      </c>
      <c r="AV267" s="14" t="s">
        <v>89</v>
      </c>
      <c r="AW267" s="14" t="s">
        <v>32</v>
      </c>
      <c r="AX267" s="14" t="s">
        <v>83</v>
      </c>
      <c r="AY267" s="227" t="s">
        <v>158</v>
      </c>
    </row>
    <row r="268" spans="1:65" s="2" customFormat="1" ht="24.2" customHeight="1">
      <c r="A268" s="35"/>
      <c r="B268" s="36"/>
      <c r="C268" s="239" t="s">
        <v>346</v>
      </c>
      <c r="D268" s="239" t="s">
        <v>214</v>
      </c>
      <c r="E268" s="240" t="s">
        <v>347</v>
      </c>
      <c r="F268" s="241" t="s">
        <v>348</v>
      </c>
      <c r="G268" s="242" t="s">
        <v>290</v>
      </c>
      <c r="H268" s="243">
        <v>444.57</v>
      </c>
      <c r="I268" s="244"/>
      <c r="J268" s="245">
        <f>ROUND(I268*H268,2)</f>
        <v>0</v>
      </c>
      <c r="K268" s="241" t="s">
        <v>164</v>
      </c>
      <c r="L268" s="246"/>
      <c r="M268" s="247" t="s">
        <v>1</v>
      </c>
      <c r="N268" s="248" t="s">
        <v>42</v>
      </c>
      <c r="O268" s="72"/>
      <c r="P268" s="202">
        <f>O268*H268</f>
        <v>0</v>
      </c>
      <c r="Q268" s="202">
        <v>4.0000000000000003E-5</v>
      </c>
      <c r="R268" s="202">
        <f>Q268*H268</f>
        <v>1.7782800000000001E-2</v>
      </c>
      <c r="S268" s="202">
        <v>0</v>
      </c>
      <c r="T268" s="203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4" t="s">
        <v>204</v>
      </c>
      <c r="AT268" s="204" t="s">
        <v>214</v>
      </c>
      <c r="AU268" s="204" t="s">
        <v>89</v>
      </c>
      <c r="AY268" s="18" t="s">
        <v>158</v>
      </c>
      <c r="BE268" s="205">
        <f>IF(N268="základní",J268,0)</f>
        <v>0</v>
      </c>
      <c r="BF268" s="205">
        <f>IF(N268="snížená",J268,0)</f>
        <v>0</v>
      </c>
      <c r="BG268" s="205">
        <f>IF(N268="zákl. přenesená",J268,0)</f>
        <v>0</v>
      </c>
      <c r="BH268" s="205">
        <f>IF(N268="sníž. přenesená",J268,0)</f>
        <v>0</v>
      </c>
      <c r="BI268" s="205">
        <f>IF(N268="nulová",J268,0)</f>
        <v>0</v>
      </c>
      <c r="BJ268" s="18" t="s">
        <v>89</v>
      </c>
      <c r="BK268" s="205">
        <f>ROUND(I268*H268,2)</f>
        <v>0</v>
      </c>
      <c r="BL268" s="18" t="s">
        <v>165</v>
      </c>
      <c r="BM268" s="204" t="s">
        <v>349</v>
      </c>
    </row>
    <row r="269" spans="1:65" s="14" customFormat="1" ht="11.25">
      <c r="B269" s="217"/>
      <c r="C269" s="218"/>
      <c r="D269" s="208" t="s">
        <v>167</v>
      </c>
      <c r="E269" s="219" t="s">
        <v>1</v>
      </c>
      <c r="F269" s="220" t="s">
        <v>350</v>
      </c>
      <c r="G269" s="218"/>
      <c r="H269" s="221">
        <v>444.57</v>
      </c>
      <c r="I269" s="222"/>
      <c r="J269" s="218"/>
      <c r="K269" s="218"/>
      <c r="L269" s="223"/>
      <c r="M269" s="224"/>
      <c r="N269" s="225"/>
      <c r="O269" s="225"/>
      <c r="P269" s="225"/>
      <c r="Q269" s="225"/>
      <c r="R269" s="225"/>
      <c r="S269" s="225"/>
      <c r="T269" s="226"/>
      <c r="AT269" s="227" t="s">
        <v>167</v>
      </c>
      <c r="AU269" s="227" t="s">
        <v>89</v>
      </c>
      <c r="AV269" s="14" t="s">
        <v>89</v>
      </c>
      <c r="AW269" s="14" t="s">
        <v>32</v>
      </c>
      <c r="AX269" s="14" t="s">
        <v>83</v>
      </c>
      <c r="AY269" s="227" t="s">
        <v>158</v>
      </c>
    </row>
    <row r="270" spans="1:65" s="2" customFormat="1" ht="24.2" customHeight="1">
      <c r="A270" s="35"/>
      <c r="B270" s="36"/>
      <c r="C270" s="193" t="s">
        <v>351</v>
      </c>
      <c r="D270" s="193" t="s">
        <v>160</v>
      </c>
      <c r="E270" s="194" t="s">
        <v>352</v>
      </c>
      <c r="F270" s="195" t="s">
        <v>353</v>
      </c>
      <c r="G270" s="196" t="s">
        <v>163</v>
      </c>
      <c r="H270" s="197">
        <v>128.12</v>
      </c>
      <c r="I270" s="198"/>
      <c r="J270" s="199">
        <f>ROUND(I270*H270,2)</f>
        <v>0</v>
      </c>
      <c r="K270" s="195" t="s">
        <v>164</v>
      </c>
      <c r="L270" s="40"/>
      <c r="M270" s="200" t="s">
        <v>1</v>
      </c>
      <c r="N270" s="201" t="s">
        <v>42</v>
      </c>
      <c r="O270" s="72"/>
      <c r="P270" s="202">
        <f>O270*H270</f>
        <v>0</v>
      </c>
      <c r="Q270" s="202">
        <v>1.146E-2</v>
      </c>
      <c r="R270" s="202">
        <f>Q270*H270</f>
        <v>1.4682552</v>
      </c>
      <c r="S270" s="202">
        <v>0</v>
      </c>
      <c r="T270" s="203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4" t="s">
        <v>165</v>
      </c>
      <c r="AT270" s="204" t="s">
        <v>160</v>
      </c>
      <c r="AU270" s="204" t="s">
        <v>89</v>
      </c>
      <c r="AY270" s="18" t="s">
        <v>158</v>
      </c>
      <c r="BE270" s="205">
        <f>IF(N270="základní",J270,0)</f>
        <v>0</v>
      </c>
      <c r="BF270" s="205">
        <f>IF(N270="snížená",J270,0)</f>
        <v>0</v>
      </c>
      <c r="BG270" s="205">
        <f>IF(N270="zákl. přenesená",J270,0)</f>
        <v>0</v>
      </c>
      <c r="BH270" s="205">
        <f>IF(N270="sníž. přenesená",J270,0)</f>
        <v>0</v>
      </c>
      <c r="BI270" s="205">
        <f>IF(N270="nulová",J270,0)</f>
        <v>0</v>
      </c>
      <c r="BJ270" s="18" t="s">
        <v>89</v>
      </c>
      <c r="BK270" s="205">
        <f>ROUND(I270*H270,2)</f>
        <v>0</v>
      </c>
      <c r="BL270" s="18" t="s">
        <v>165</v>
      </c>
      <c r="BM270" s="204" t="s">
        <v>354</v>
      </c>
    </row>
    <row r="271" spans="1:65" s="14" customFormat="1" ht="11.25">
      <c r="B271" s="217"/>
      <c r="C271" s="218"/>
      <c r="D271" s="208" t="s">
        <v>167</v>
      </c>
      <c r="E271" s="219" t="s">
        <v>1</v>
      </c>
      <c r="F271" s="220" t="s">
        <v>355</v>
      </c>
      <c r="G271" s="218"/>
      <c r="H271" s="221">
        <v>128.12</v>
      </c>
      <c r="I271" s="222"/>
      <c r="J271" s="218"/>
      <c r="K271" s="218"/>
      <c r="L271" s="223"/>
      <c r="M271" s="224"/>
      <c r="N271" s="225"/>
      <c r="O271" s="225"/>
      <c r="P271" s="225"/>
      <c r="Q271" s="225"/>
      <c r="R271" s="225"/>
      <c r="S271" s="225"/>
      <c r="T271" s="226"/>
      <c r="AT271" s="227" t="s">
        <v>167</v>
      </c>
      <c r="AU271" s="227" t="s">
        <v>89</v>
      </c>
      <c r="AV271" s="14" t="s">
        <v>89</v>
      </c>
      <c r="AW271" s="14" t="s">
        <v>32</v>
      </c>
      <c r="AX271" s="14" t="s">
        <v>83</v>
      </c>
      <c r="AY271" s="227" t="s">
        <v>158</v>
      </c>
    </row>
    <row r="272" spans="1:65" s="2" customFormat="1" ht="24.2" customHeight="1">
      <c r="A272" s="35"/>
      <c r="B272" s="36"/>
      <c r="C272" s="193" t="s">
        <v>356</v>
      </c>
      <c r="D272" s="193" t="s">
        <v>160</v>
      </c>
      <c r="E272" s="194" t="s">
        <v>357</v>
      </c>
      <c r="F272" s="195" t="s">
        <v>358</v>
      </c>
      <c r="G272" s="196" t="s">
        <v>163</v>
      </c>
      <c r="H272" s="197">
        <v>749.29</v>
      </c>
      <c r="I272" s="198"/>
      <c r="J272" s="199">
        <f>ROUND(I272*H272,2)</f>
        <v>0</v>
      </c>
      <c r="K272" s="195" t="s">
        <v>164</v>
      </c>
      <c r="L272" s="40"/>
      <c r="M272" s="200" t="s">
        <v>1</v>
      </c>
      <c r="N272" s="201" t="s">
        <v>42</v>
      </c>
      <c r="O272" s="72"/>
      <c r="P272" s="202">
        <f>O272*H272</f>
        <v>0</v>
      </c>
      <c r="Q272" s="202">
        <v>1.899E-2</v>
      </c>
      <c r="R272" s="202">
        <f>Q272*H272</f>
        <v>14.2290171</v>
      </c>
      <c r="S272" s="202">
        <v>0</v>
      </c>
      <c r="T272" s="203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4" t="s">
        <v>165</v>
      </c>
      <c r="AT272" s="204" t="s">
        <v>160</v>
      </c>
      <c r="AU272" s="204" t="s">
        <v>89</v>
      </c>
      <c r="AY272" s="18" t="s">
        <v>158</v>
      </c>
      <c r="BE272" s="205">
        <f>IF(N272="základní",J272,0)</f>
        <v>0</v>
      </c>
      <c r="BF272" s="205">
        <f>IF(N272="snížená",J272,0)</f>
        <v>0</v>
      </c>
      <c r="BG272" s="205">
        <f>IF(N272="zákl. přenesená",J272,0)</f>
        <v>0</v>
      </c>
      <c r="BH272" s="205">
        <f>IF(N272="sníž. přenesená",J272,0)</f>
        <v>0</v>
      </c>
      <c r="BI272" s="205">
        <f>IF(N272="nulová",J272,0)</f>
        <v>0</v>
      </c>
      <c r="BJ272" s="18" t="s">
        <v>89</v>
      </c>
      <c r="BK272" s="205">
        <f>ROUND(I272*H272,2)</f>
        <v>0</v>
      </c>
      <c r="BL272" s="18" t="s">
        <v>165</v>
      </c>
      <c r="BM272" s="204" t="s">
        <v>359</v>
      </c>
    </row>
    <row r="273" spans="1:65" s="14" customFormat="1" ht="11.25">
      <c r="B273" s="217"/>
      <c r="C273" s="218"/>
      <c r="D273" s="208" t="s">
        <v>167</v>
      </c>
      <c r="E273" s="219" t="s">
        <v>1</v>
      </c>
      <c r="F273" s="220" t="s">
        <v>360</v>
      </c>
      <c r="G273" s="218"/>
      <c r="H273" s="221">
        <v>749.29</v>
      </c>
      <c r="I273" s="222"/>
      <c r="J273" s="218"/>
      <c r="K273" s="218"/>
      <c r="L273" s="223"/>
      <c r="M273" s="224"/>
      <c r="N273" s="225"/>
      <c r="O273" s="225"/>
      <c r="P273" s="225"/>
      <c r="Q273" s="225"/>
      <c r="R273" s="225"/>
      <c r="S273" s="225"/>
      <c r="T273" s="226"/>
      <c r="AT273" s="227" t="s">
        <v>167</v>
      </c>
      <c r="AU273" s="227" t="s">
        <v>89</v>
      </c>
      <c r="AV273" s="14" t="s">
        <v>89</v>
      </c>
      <c r="AW273" s="14" t="s">
        <v>32</v>
      </c>
      <c r="AX273" s="14" t="s">
        <v>83</v>
      </c>
      <c r="AY273" s="227" t="s">
        <v>158</v>
      </c>
    </row>
    <row r="274" spans="1:65" s="2" customFormat="1" ht="24.2" customHeight="1">
      <c r="A274" s="35"/>
      <c r="B274" s="36"/>
      <c r="C274" s="193" t="s">
        <v>361</v>
      </c>
      <c r="D274" s="193" t="s">
        <v>160</v>
      </c>
      <c r="E274" s="194" t="s">
        <v>362</v>
      </c>
      <c r="F274" s="195" t="s">
        <v>363</v>
      </c>
      <c r="G274" s="196" t="s">
        <v>163</v>
      </c>
      <c r="H274" s="197">
        <v>137.495</v>
      </c>
      <c r="I274" s="198"/>
      <c r="J274" s="199">
        <f>ROUND(I274*H274,2)</f>
        <v>0</v>
      </c>
      <c r="K274" s="195" t="s">
        <v>164</v>
      </c>
      <c r="L274" s="40"/>
      <c r="M274" s="200" t="s">
        <v>1</v>
      </c>
      <c r="N274" s="201" t="s">
        <v>42</v>
      </c>
      <c r="O274" s="72"/>
      <c r="P274" s="202">
        <f>O274*H274</f>
        <v>0</v>
      </c>
      <c r="Q274" s="202">
        <v>5.7000000000000002E-3</v>
      </c>
      <c r="R274" s="202">
        <f>Q274*H274</f>
        <v>0.78372150000000007</v>
      </c>
      <c r="S274" s="202">
        <v>0</v>
      </c>
      <c r="T274" s="203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4" t="s">
        <v>165</v>
      </c>
      <c r="AT274" s="204" t="s">
        <v>160</v>
      </c>
      <c r="AU274" s="204" t="s">
        <v>89</v>
      </c>
      <c r="AY274" s="18" t="s">
        <v>158</v>
      </c>
      <c r="BE274" s="205">
        <f>IF(N274="základní",J274,0)</f>
        <v>0</v>
      </c>
      <c r="BF274" s="205">
        <f>IF(N274="snížená",J274,0)</f>
        <v>0</v>
      </c>
      <c r="BG274" s="205">
        <f>IF(N274="zákl. přenesená",J274,0)</f>
        <v>0</v>
      </c>
      <c r="BH274" s="205">
        <f>IF(N274="sníž. přenesená",J274,0)</f>
        <v>0</v>
      </c>
      <c r="BI274" s="205">
        <f>IF(N274="nulová",J274,0)</f>
        <v>0</v>
      </c>
      <c r="BJ274" s="18" t="s">
        <v>89</v>
      </c>
      <c r="BK274" s="205">
        <f>ROUND(I274*H274,2)</f>
        <v>0</v>
      </c>
      <c r="BL274" s="18" t="s">
        <v>165</v>
      </c>
      <c r="BM274" s="204" t="s">
        <v>364</v>
      </c>
    </row>
    <row r="275" spans="1:65" s="14" customFormat="1" ht="11.25">
      <c r="B275" s="217"/>
      <c r="C275" s="218"/>
      <c r="D275" s="208" t="s">
        <v>167</v>
      </c>
      <c r="E275" s="219" t="s">
        <v>1</v>
      </c>
      <c r="F275" s="220" t="s">
        <v>227</v>
      </c>
      <c r="G275" s="218"/>
      <c r="H275" s="221">
        <v>137.495</v>
      </c>
      <c r="I275" s="222"/>
      <c r="J275" s="218"/>
      <c r="K275" s="218"/>
      <c r="L275" s="223"/>
      <c r="M275" s="224"/>
      <c r="N275" s="225"/>
      <c r="O275" s="225"/>
      <c r="P275" s="225"/>
      <c r="Q275" s="225"/>
      <c r="R275" s="225"/>
      <c r="S275" s="225"/>
      <c r="T275" s="226"/>
      <c r="AT275" s="227" t="s">
        <v>167</v>
      </c>
      <c r="AU275" s="227" t="s">
        <v>89</v>
      </c>
      <c r="AV275" s="14" t="s">
        <v>89</v>
      </c>
      <c r="AW275" s="14" t="s">
        <v>32</v>
      </c>
      <c r="AX275" s="14" t="s">
        <v>83</v>
      </c>
      <c r="AY275" s="227" t="s">
        <v>158</v>
      </c>
    </row>
    <row r="276" spans="1:65" s="2" customFormat="1" ht="24.2" customHeight="1">
      <c r="A276" s="35"/>
      <c r="B276" s="36"/>
      <c r="C276" s="193" t="s">
        <v>365</v>
      </c>
      <c r="D276" s="193" t="s">
        <v>160</v>
      </c>
      <c r="E276" s="194" t="s">
        <v>366</v>
      </c>
      <c r="F276" s="195" t="s">
        <v>367</v>
      </c>
      <c r="G276" s="196" t="s">
        <v>163</v>
      </c>
      <c r="H276" s="197">
        <v>825.005</v>
      </c>
      <c r="I276" s="198"/>
      <c r="J276" s="199">
        <f>ROUND(I276*H276,2)</f>
        <v>0</v>
      </c>
      <c r="K276" s="195" t="s">
        <v>164</v>
      </c>
      <c r="L276" s="40"/>
      <c r="M276" s="200" t="s">
        <v>1</v>
      </c>
      <c r="N276" s="201" t="s">
        <v>42</v>
      </c>
      <c r="O276" s="72"/>
      <c r="P276" s="202">
        <f>O276*H276</f>
        <v>0</v>
      </c>
      <c r="Q276" s="202">
        <v>2.8500000000000001E-3</v>
      </c>
      <c r="R276" s="202">
        <f>Q276*H276</f>
        <v>2.3512642500000003</v>
      </c>
      <c r="S276" s="202">
        <v>0</v>
      </c>
      <c r="T276" s="203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4" t="s">
        <v>165</v>
      </c>
      <c r="AT276" s="204" t="s">
        <v>160</v>
      </c>
      <c r="AU276" s="204" t="s">
        <v>89</v>
      </c>
      <c r="AY276" s="18" t="s">
        <v>158</v>
      </c>
      <c r="BE276" s="205">
        <f>IF(N276="základní",J276,0)</f>
        <v>0</v>
      </c>
      <c r="BF276" s="205">
        <f>IF(N276="snížená",J276,0)</f>
        <v>0</v>
      </c>
      <c r="BG276" s="205">
        <f>IF(N276="zákl. přenesená",J276,0)</f>
        <v>0</v>
      </c>
      <c r="BH276" s="205">
        <f>IF(N276="sníž. přenesená",J276,0)</f>
        <v>0</v>
      </c>
      <c r="BI276" s="205">
        <f>IF(N276="nulová",J276,0)</f>
        <v>0</v>
      </c>
      <c r="BJ276" s="18" t="s">
        <v>89</v>
      </c>
      <c r="BK276" s="205">
        <f>ROUND(I276*H276,2)</f>
        <v>0</v>
      </c>
      <c r="BL276" s="18" t="s">
        <v>165</v>
      </c>
      <c r="BM276" s="204" t="s">
        <v>368</v>
      </c>
    </row>
    <row r="277" spans="1:65" s="14" customFormat="1" ht="11.25">
      <c r="B277" s="217"/>
      <c r="C277" s="218"/>
      <c r="D277" s="208" t="s">
        <v>167</v>
      </c>
      <c r="E277" s="219" t="s">
        <v>1</v>
      </c>
      <c r="F277" s="220" t="s">
        <v>232</v>
      </c>
      <c r="G277" s="218"/>
      <c r="H277" s="221">
        <v>825.005</v>
      </c>
      <c r="I277" s="222"/>
      <c r="J277" s="218"/>
      <c r="K277" s="218"/>
      <c r="L277" s="223"/>
      <c r="M277" s="224"/>
      <c r="N277" s="225"/>
      <c r="O277" s="225"/>
      <c r="P277" s="225"/>
      <c r="Q277" s="225"/>
      <c r="R277" s="225"/>
      <c r="S277" s="225"/>
      <c r="T277" s="226"/>
      <c r="AT277" s="227" t="s">
        <v>167</v>
      </c>
      <c r="AU277" s="227" t="s">
        <v>89</v>
      </c>
      <c r="AV277" s="14" t="s">
        <v>89</v>
      </c>
      <c r="AW277" s="14" t="s">
        <v>32</v>
      </c>
      <c r="AX277" s="14" t="s">
        <v>83</v>
      </c>
      <c r="AY277" s="227" t="s">
        <v>158</v>
      </c>
    </row>
    <row r="278" spans="1:65" s="2" customFormat="1" ht="24.2" customHeight="1">
      <c r="A278" s="35"/>
      <c r="B278" s="36"/>
      <c r="C278" s="193" t="s">
        <v>369</v>
      </c>
      <c r="D278" s="193" t="s">
        <v>160</v>
      </c>
      <c r="E278" s="194" t="s">
        <v>370</v>
      </c>
      <c r="F278" s="195" t="s">
        <v>371</v>
      </c>
      <c r="G278" s="196" t="s">
        <v>163</v>
      </c>
      <c r="H278" s="197">
        <v>160.47999999999999</v>
      </c>
      <c r="I278" s="198"/>
      <c r="J278" s="199">
        <f>ROUND(I278*H278,2)</f>
        <v>0</v>
      </c>
      <c r="K278" s="195" t="s">
        <v>164</v>
      </c>
      <c r="L278" s="40"/>
      <c r="M278" s="200" t="s">
        <v>1</v>
      </c>
      <c r="N278" s="201" t="s">
        <v>42</v>
      </c>
      <c r="O278" s="72"/>
      <c r="P278" s="202">
        <f>O278*H278</f>
        <v>0</v>
      </c>
      <c r="Q278" s="202">
        <v>0</v>
      </c>
      <c r="R278" s="202">
        <f>Q278*H278</f>
        <v>0</v>
      </c>
      <c r="S278" s="202">
        <v>0</v>
      </c>
      <c r="T278" s="203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4" t="s">
        <v>165</v>
      </c>
      <c r="AT278" s="204" t="s">
        <v>160</v>
      </c>
      <c r="AU278" s="204" t="s">
        <v>89</v>
      </c>
      <c r="AY278" s="18" t="s">
        <v>158</v>
      </c>
      <c r="BE278" s="205">
        <f>IF(N278="základní",J278,0)</f>
        <v>0</v>
      </c>
      <c r="BF278" s="205">
        <f>IF(N278="snížená",J278,0)</f>
        <v>0</v>
      </c>
      <c r="BG278" s="205">
        <f>IF(N278="zákl. přenesená",J278,0)</f>
        <v>0</v>
      </c>
      <c r="BH278" s="205">
        <f>IF(N278="sníž. přenesená",J278,0)</f>
        <v>0</v>
      </c>
      <c r="BI278" s="205">
        <f>IF(N278="nulová",J278,0)</f>
        <v>0</v>
      </c>
      <c r="BJ278" s="18" t="s">
        <v>89</v>
      </c>
      <c r="BK278" s="205">
        <f>ROUND(I278*H278,2)</f>
        <v>0</v>
      </c>
      <c r="BL278" s="18" t="s">
        <v>165</v>
      </c>
      <c r="BM278" s="204" t="s">
        <v>372</v>
      </c>
    </row>
    <row r="279" spans="1:65" s="14" customFormat="1" ht="11.25">
      <c r="B279" s="217"/>
      <c r="C279" s="218"/>
      <c r="D279" s="208" t="s">
        <v>167</v>
      </c>
      <c r="E279" s="219" t="s">
        <v>1</v>
      </c>
      <c r="F279" s="220" t="s">
        <v>373</v>
      </c>
      <c r="G279" s="218"/>
      <c r="H279" s="221">
        <v>77.28</v>
      </c>
      <c r="I279" s="222"/>
      <c r="J279" s="218"/>
      <c r="K279" s="218"/>
      <c r="L279" s="223"/>
      <c r="M279" s="224"/>
      <c r="N279" s="225"/>
      <c r="O279" s="225"/>
      <c r="P279" s="225"/>
      <c r="Q279" s="225"/>
      <c r="R279" s="225"/>
      <c r="S279" s="225"/>
      <c r="T279" s="226"/>
      <c r="AT279" s="227" t="s">
        <v>167</v>
      </c>
      <c r="AU279" s="227" t="s">
        <v>89</v>
      </c>
      <c r="AV279" s="14" t="s">
        <v>89</v>
      </c>
      <c r="AW279" s="14" t="s">
        <v>32</v>
      </c>
      <c r="AX279" s="14" t="s">
        <v>76</v>
      </c>
      <c r="AY279" s="227" t="s">
        <v>158</v>
      </c>
    </row>
    <row r="280" spans="1:65" s="14" customFormat="1" ht="11.25">
      <c r="B280" s="217"/>
      <c r="C280" s="218"/>
      <c r="D280" s="208" t="s">
        <v>167</v>
      </c>
      <c r="E280" s="219" t="s">
        <v>1</v>
      </c>
      <c r="F280" s="220" t="s">
        <v>374</v>
      </c>
      <c r="G280" s="218"/>
      <c r="H280" s="221">
        <v>17.7</v>
      </c>
      <c r="I280" s="222"/>
      <c r="J280" s="218"/>
      <c r="K280" s="218"/>
      <c r="L280" s="223"/>
      <c r="M280" s="224"/>
      <c r="N280" s="225"/>
      <c r="O280" s="225"/>
      <c r="P280" s="225"/>
      <c r="Q280" s="225"/>
      <c r="R280" s="225"/>
      <c r="S280" s="225"/>
      <c r="T280" s="226"/>
      <c r="AT280" s="227" t="s">
        <v>167</v>
      </c>
      <c r="AU280" s="227" t="s">
        <v>89</v>
      </c>
      <c r="AV280" s="14" t="s">
        <v>89</v>
      </c>
      <c r="AW280" s="14" t="s">
        <v>32</v>
      </c>
      <c r="AX280" s="14" t="s">
        <v>76</v>
      </c>
      <c r="AY280" s="227" t="s">
        <v>158</v>
      </c>
    </row>
    <row r="281" spans="1:65" s="14" customFormat="1" ht="11.25">
      <c r="B281" s="217"/>
      <c r="C281" s="218"/>
      <c r="D281" s="208" t="s">
        <v>167</v>
      </c>
      <c r="E281" s="219" t="s">
        <v>1</v>
      </c>
      <c r="F281" s="220" t="s">
        <v>375</v>
      </c>
      <c r="G281" s="218"/>
      <c r="H281" s="221">
        <v>3.9</v>
      </c>
      <c r="I281" s="222"/>
      <c r="J281" s="218"/>
      <c r="K281" s="218"/>
      <c r="L281" s="223"/>
      <c r="M281" s="224"/>
      <c r="N281" s="225"/>
      <c r="O281" s="225"/>
      <c r="P281" s="225"/>
      <c r="Q281" s="225"/>
      <c r="R281" s="225"/>
      <c r="S281" s="225"/>
      <c r="T281" s="226"/>
      <c r="AT281" s="227" t="s">
        <v>167</v>
      </c>
      <c r="AU281" s="227" t="s">
        <v>89</v>
      </c>
      <c r="AV281" s="14" t="s">
        <v>89</v>
      </c>
      <c r="AW281" s="14" t="s">
        <v>32</v>
      </c>
      <c r="AX281" s="14" t="s">
        <v>76</v>
      </c>
      <c r="AY281" s="227" t="s">
        <v>158</v>
      </c>
    </row>
    <row r="282" spans="1:65" s="14" customFormat="1" ht="11.25">
      <c r="B282" s="217"/>
      <c r="C282" s="218"/>
      <c r="D282" s="208" t="s">
        <v>167</v>
      </c>
      <c r="E282" s="219" t="s">
        <v>1</v>
      </c>
      <c r="F282" s="220" t="s">
        <v>376</v>
      </c>
      <c r="G282" s="218"/>
      <c r="H282" s="221">
        <v>3.08</v>
      </c>
      <c r="I282" s="222"/>
      <c r="J282" s="218"/>
      <c r="K282" s="218"/>
      <c r="L282" s="223"/>
      <c r="M282" s="224"/>
      <c r="N282" s="225"/>
      <c r="O282" s="225"/>
      <c r="P282" s="225"/>
      <c r="Q282" s="225"/>
      <c r="R282" s="225"/>
      <c r="S282" s="225"/>
      <c r="T282" s="226"/>
      <c r="AT282" s="227" t="s">
        <v>167</v>
      </c>
      <c r="AU282" s="227" t="s">
        <v>89</v>
      </c>
      <c r="AV282" s="14" t="s">
        <v>89</v>
      </c>
      <c r="AW282" s="14" t="s">
        <v>32</v>
      </c>
      <c r="AX282" s="14" t="s">
        <v>76</v>
      </c>
      <c r="AY282" s="227" t="s">
        <v>158</v>
      </c>
    </row>
    <row r="283" spans="1:65" s="14" customFormat="1" ht="11.25">
      <c r="B283" s="217"/>
      <c r="C283" s="218"/>
      <c r="D283" s="208" t="s">
        <v>167</v>
      </c>
      <c r="E283" s="219" t="s">
        <v>1</v>
      </c>
      <c r="F283" s="220" t="s">
        <v>377</v>
      </c>
      <c r="G283" s="218"/>
      <c r="H283" s="221">
        <v>3.12</v>
      </c>
      <c r="I283" s="222"/>
      <c r="J283" s="218"/>
      <c r="K283" s="218"/>
      <c r="L283" s="223"/>
      <c r="M283" s="224"/>
      <c r="N283" s="225"/>
      <c r="O283" s="225"/>
      <c r="P283" s="225"/>
      <c r="Q283" s="225"/>
      <c r="R283" s="225"/>
      <c r="S283" s="225"/>
      <c r="T283" s="226"/>
      <c r="AT283" s="227" t="s">
        <v>167</v>
      </c>
      <c r="AU283" s="227" t="s">
        <v>89</v>
      </c>
      <c r="AV283" s="14" t="s">
        <v>89</v>
      </c>
      <c r="AW283" s="14" t="s">
        <v>32</v>
      </c>
      <c r="AX283" s="14" t="s">
        <v>76</v>
      </c>
      <c r="AY283" s="227" t="s">
        <v>158</v>
      </c>
    </row>
    <row r="284" spans="1:65" s="14" customFormat="1" ht="11.25">
      <c r="B284" s="217"/>
      <c r="C284" s="218"/>
      <c r="D284" s="208" t="s">
        <v>167</v>
      </c>
      <c r="E284" s="219" t="s">
        <v>1</v>
      </c>
      <c r="F284" s="220" t="s">
        <v>378</v>
      </c>
      <c r="G284" s="218"/>
      <c r="H284" s="221">
        <v>39.36</v>
      </c>
      <c r="I284" s="222"/>
      <c r="J284" s="218"/>
      <c r="K284" s="218"/>
      <c r="L284" s="223"/>
      <c r="M284" s="224"/>
      <c r="N284" s="225"/>
      <c r="O284" s="225"/>
      <c r="P284" s="225"/>
      <c r="Q284" s="225"/>
      <c r="R284" s="225"/>
      <c r="S284" s="225"/>
      <c r="T284" s="226"/>
      <c r="AT284" s="227" t="s">
        <v>167</v>
      </c>
      <c r="AU284" s="227" t="s">
        <v>89</v>
      </c>
      <c r="AV284" s="14" t="s">
        <v>89</v>
      </c>
      <c r="AW284" s="14" t="s">
        <v>32</v>
      </c>
      <c r="AX284" s="14" t="s">
        <v>76</v>
      </c>
      <c r="AY284" s="227" t="s">
        <v>158</v>
      </c>
    </row>
    <row r="285" spans="1:65" s="14" customFormat="1" ht="11.25">
      <c r="B285" s="217"/>
      <c r="C285" s="218"/>
      <c r="D285" s="208" t="s">
        <v>167</v>
      </c>
      <c r="E285" s="219" t="s">
        <v>1</v>
      </c>
      <c r="F285" s="220" t="s">
        <v>379</v>
      </c>
      <c r="G285" s="218"/>
      <c r="H285" s="221">
        <v>1.44</v>
      </c>
      <c r="I285" s="222"/>
      <c r="J285" s="218"/>
      <c r="K285" s="218"/>
      <c r="L285" s="223"/>
      <c r="M285" s="224"/>
      <c r="N285" s="225"/>
      <c r="O285" s="225"/>
      <c r="P285" s="225"/>
      <c r="Q285" s="225"/>
      <c r="R285" s="225"/>
      <c r="S285" s="225"/>
      <c r="T285" s="226"/>
      <c r="AT285" s="227" t="s">
        <v>167</v>
      </c>
      <c r="AU285" s="227" t="s">
        <v>89</v>
      </c>
      <c r="AV285" s="14" t="s">
        <v>89</v>
      </c>
      <c r="AW285" s="14" t="s">
        <v>32</v>
      </c>
      <c r="AX285" s="14" t="s">
        <v>76</v>
      </c>
      <c r="AY285" s="227" t="s">
        <v>158</v>
      </c>
    </row>
    <row r="286" spans="1:65" s="14" customFormat="1" ht="11.25">
      <c r="B286" s="217"/>
      <c r="C286" s="218"/>
      <c r="D286" s="208" t="s">
        <v>167</v>
      </c>
      <c r="E286" s="219" t="s">
        <v>1</v>
      </c>
      <c r="F286" s="220" t="s">
        <v>380</v>
      </c>
      <c r="G286" s="218"/>
      <c r="H286" s="221">
        <v>14.6</v>
      </c>
      <c r="I286" s="222"/>
      <c r="J286" s="218"/>
      <c r="K286" s="218"/>
      <c r="L286" s="223"/>
      <c r="M286" s="224"/>
      <c r="N286" s="225"/>
      <c r="O286" s="225"/>
      <c r="P286" s="225"/>
      <c r="Q286" s="225"/>
      <c r="R286" s="225"/>
      <c r="S286" s="225"/>
      <c r="T286" s="226"/>
      <c r="AT286" s="227" t="s">
        <v>167</v>
      </c>
      <c r="AU286" s="227" t="s">
        <v>89</v>
      </c>
      <c r="AV286" s="14" t="s">
        <v>89</v>
      </c>
      <c r="AW286" s="14" t="s">
        <v>32</v>
      </c>
      <c r="AX286" s="14" t="s">
        <v>76</v>
      </c>
      <c r="AY286" s="227" t="s">
        <v>158</v>
      </c>
    </row>
    <row r="287" spans="1:65" s="15" customFormat="1" ht="11.25">
      <c r="B287" s="228"/>
      <c r="C287" s="229"/>
      <c r="D287" s="208" t="s">
        <v>167</v>
      </c>
      <c r="E287" s="230" t="s">
        <v>1</v>
      </c>
      <c r="F287" s="231" t="s">
        <v>170</v>
      </c>
      <c r="G287" s="229"/>
      <c r="H287" s="232">
        <v>160.47999999999999</v>
      </c>
      <c r="I287" s="233"/>
      <c r="J287" s="229"/>
      <c r="K287" s="229"/>
      <c r="L287" s="234"/>
      <c r="M287" s="235"/>
      <c r="N287" s="236"/>
      <c r="O287" s="236"/>
      <c r="P287" s="236"/>
      <c r="Q287" s="236"/>
      <c r="R287" s="236"/>
      <c r="S287" s="236"/>
      <c r="T287" s="237"/>
      <c r="AT287" s="238" t="s">
        <v>167</v>
      </c>
      <c r="AU287" s="238" t="s">
        <v>89</v>
      </c>
      <c r="AV287" s="15" t="s">
        <v>165</v>
      </c>
      <c r="AW287" s="15" t="s">
        <v>32</v>
      </c>
      <c r="AX287" s="15" t="s">
        <v>83</v>
      </c>
      <c r="AY287" s="238" t="s">
        <v>158</v>
      </c>
    </row>
    <row r="288" spans="1:65" s="2" customFormat="1" ht="16.5" customHeight="1">
      <c r="A288" s="35"/>
      <c r="B288" s="36"/>
      <c r="C288" s="193" t="s">
        <v>381</v>
      </c>
      <c r="D288" s="193" t="s">
        <v>160</v>
      </c>
      <c r="E288" s="194" t="s">
        <v>382</v>
      </c>
      <c r="F288" s="195" t="s">
        <v>383</v>
      </c>
      <c r="G288" s="196" t="s">
        <v>163</v>
      </c>
      <c r="H288" s="197">
        <v>877.41</v>
      </c>
      <c r="I288" s="198"/>
      <c r="J288" s="199">
        <f>ROUND(I288*H288,2)</f>
        <v>0</v>
      </c>
      <c r="K288" s="195" t="s">
        <v>164</v>
      </c>
      <c r="L288" s="40"/>
      <c r="M288" s="200" t="s">
        <v>1</v>
      </c>
      <c r="N288" s="201" t="s">
        <v>42</v>
      </c>
      <c r="O288" s="72"/>
      <c r="P288" s="202">
        <f>O288*H288</f>
        <v>0</v>
      </c>
      <c r="Q288" s="202">
        <v>0</v>
      </c>
      <c r="R288" s="202">
        <f>Q288*H288</f>
        <v>0</v>
      </c>
      <c r="S288" s="202">
        <v>0</v>
      </c>
      <c r="T288" s="203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04" t="s">
        <v>165</v>
      </c>
      <c r="AT288" s="204" t="s">
        <v>160</v>
      </c>
      <c r="AU288" s="204" t="s">
        <v>89</v>
      </c>
      <c r="AY288" s="18" t="s">
        <v>158</v>
      </c>
      <c r="BE288" s="205">
        <f>IF(N288="základní",J288,0)</f>
        <v>0</v>
      </c>
      <c r="BF288" s="205">
        <f>IF(N288="snížená",J288,0)</f>
        <v>0</v>
      </c>
      <c r="BG288" s="205">
        <f>IF(N288="zákl. přenesená",J288,0)</f>
        <v>0</v>
      </c>
      <c r="BH288" s="205">
        <f>IF(N288="sníž. přenesená",J288,0)</f>
        <v>0</v>
      </c>
      <c r="BI288" s="205">
        <f>IF(N288="nulová",J288,0)</f>
        <v>0</v>
      </c>
      <c r="BJ288" s="18" t="s">
        <v>89</v>
      </c>
      <c r="BK288" s="205">
        <f>ROUND(I288*H288,2)</f>
        <v>0</v>
      </c>
      <c r="BL288" s="18" t="s">
        <v>165</v>
      </c>
      <c r="BM288" s="204" t="s">
        <v>384</v>
      </c>
    </row>
    <row r="289" spans="1:65" s="14" customFormat="1" ht="11.25">
      <c r="B289" s="217"/>
      <c r="C289" s="218"/>
      <c r="D289" s="208" t="s">
        <v>167</v>
      </c>
      <c r="E289" s="219" t="s">
        <v>1</v>
      </c>
      <c r="F289" s="220" t="s">
        <v>360</v>
      </c>
      <c r="G289" s="218"/>
      <c r="H289" s="221">
        <v>749.29</v>
      </c>
      <c r="I289" s="222"/>
      <c r="J289" s="218"/>
      <c r="K289" s="218"/>
      <c r="L289" s="223"/>
      <c r="M289" s="224"/>
      <c r="N289" s="225"/>
      <c r="O289" s="225"/>
      <c r="P289" s="225"/>
      <c r="Q289" s="225"/>
      <c r="R289" s="225"/>
      <c r="S289" s="225"/>
      <c r="T289" s="226"/>
      <c r="AT289" s="227" t="s">
        <v>167</v>
      </c>
      <c r="AU289" s="227" t="s">
        <v>89</v>
      </c>
      <c r="AV289" s="14" t="s">
        <v>89</v>
      </c>
      <c r="AW289" s="14" t="s">
        <v>32</v>
      </c>
      <c r="AX289" s="14" t="s">
        <v>76</v>
      </c>
      <c r="AY289" s="227" t="s">
        <v>158</v>
      </c>
    </row>
    <row r="290" spans="1:65" s="14" customFormat="1" ht="11.25">
      <c r="B290" s="217"/>
      <c r="C290" s="218"/>
      <c r="D290" s="208" t="s">
        <v>167</v>
      </c>
      <c r="E290" s="219" t="s">
        <v>1</v>
      </c>
      <c r="F290" s="220" t="s">
        <v>355</v>
      </c>
      <c r="G290" s="218"/>
      <c r="H290" s="221">
        <v>128.12</v>
      </c>
      <c r="I290" s="222"/>
      <c r="J290" s="218"/>
      <c r="K290" s="218"/>
      <c r="L290" s="223"/>
      <c r="M290" s="224"/>
      <c r="N290" s="225"/>
      <c r="O290" s="225"/>
      <c r="P290" s="225"/>
      <c r="Q290" s="225"/>
      <c r="R290" s="225"/>
      <c r="S290" s="225"/>
      <c r="T290" s="226"/>
      <c r="AT290" s="227" t="s">
        <v>167</v>
      </c>
      <c r="AU290" s="227" t="s">
        <v>89</v>
      </c>
      <c r="AV290" s="14" t="s">
        <v>89</v>
      </c>
      <c r="AW290" s="14" t="s">
        <v>32</v>
      </c>
      <c r="AX290" s="14" t="s">
        <v>76</v>
      </c>
      <c r="AY290" s="227" t="s">
        <v>158</v>
      </c>
    </row>
    <row r="291" spans="1:65" s="15" customFormat="1" ht="11.25">
      <c r="B291" s="228"/>
      <c r="C291" s="229"/>
      <c r="D291" s="208" t="s">
        <v>167</v>
      </c>
      <c r="E291" s="230" t="s">
        <v>1</v>
      </c>
      <c r="F291" s="231" t="s">
        <v>170</v>
      </c>
      <c r="G291" s="229"/>
      <c r="H291" s="232">
        <v>877.41</v>
      </c>
      <c r="I291" s="233"/>
      <c r="J291" s="229"/>
      <c r="K291" s="229"/>
      <c r="L291" s="234"/>
      <c r="M291" s="235"/>
      <c r="N291" s="236"/>
      <c r="O291" s="236"/>
      <c r="P291" s="236"/>
      <c r="Q291" s="236"/>
      <c r="R291" s="236"/>
      <c r="S291" s="236"/>
      <c r="T291" s="237"/>
      <c r="AT291" s="238" t="s">
        <v>167</v>
      </c>
      <c r="AU291" s="238" t="s">
        <v>89</v>
      </c>
      <c r="AV291" s="15" t="s">
        <v>165</v>
      </c>
      <c r="AW291" s="15" t="s">
        <v>32</v>
      </c>
      <c r="AX291" s="15" t="s">
        <v>83</v>
      </c>
      <c r="AY291" s="238" t="s">
        <v>158</v>
      </c>
    </row>
    <row r="292" spans="1:65" s="2" customFormat="1" ht="24.2" customHeight="1">
      <c r="A292" s="35"/>
      <c r="B292" s="36"/>
      <c r="C292" s="193" t="s">
        <v>385</v>
      </c>
      <c r="D292" s="193" t="s">
        <v>160</v>
      </c>
      <c r="E292" s="194" t="s">
        <v>386</v>
      </c>
      <c r="F292" s="195" t="s">
        <v>387</v>
      </c>
      <c r="G292" s="196" t="s">
        <v>290</v>
      </c>
      <c r="H292" s="197">
        <v>488.6</v>
      </c>
      <c r="I292" s="198"/>
      <c r="J292" s="199">
        <f>ROUND(I292*H292,2)</f>
        <v>0</v>
      </c>
      <c r="K292" s="195" t="s">
        <v>164</v>
      </c>
      <c r="L292" s="40"/>
      <c r="M292" s="200" t="s">
        <v>1</v>
      </c>
      <c r="N292" s="201" t="s">
        <v>42</v>
      </c>
      <c r="O292" s="72"/>
      <c r="P292" s="202">
        <f>O292*H292</f>
        <v>0</v>
      </c>
      <c r="Q292" s="202">
        <v>0</v>
      </c>
      <c r="R292" s="202">
        <f>Q292*H292</f>
        <v>0</v>
      </c>
      <c r="S292" s="202">
        <v>0</v>
      </c>
      <c r="T292" s="203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4" t="s">
        <v>165</v>
      </c>
      <c r="AT292" s="204" t="s">
        <v>160</v>
      </c>
      <c r="AU292" s="204" t="s">
        <v>89</v>
      </c>
      <c r="AY292" s="18" t="s">
        <v>158</v>
      </c>
      <c r="BE292" s="205">
        <f>IF(N292="základní",J292,0)</f>
        <v>0</v>
      </c>
      <c r="BF292" s="205">
        <f>IF(N292="snížená",J292,0)</f>
        <v>0</v>
      </c>
      <c r="BG292" s="205">
        <f>IF(N292="zákl. přenesená",J292,0)</f>
        <v>0</v>
      </c>
      <c r="BH292" s="205">
        <f>IF(N292="sníž. přenesená",J292,0)</f>
        <v>0</v>
      </c>
      <c r="BI292" s="205">
        <f>IF(N292="nulová",J292,0)</f>
        <v>0</v>
      </c>
      <c r="BJ292" s="18" t="s">
        <v>89</v>
      </c>
      <c r="BK292" s="205">
        <f>ROUND(I292*H292,2)</f>
        <v>0</v>
      </c>
      <c r="BL292" s="18" t="s">
        <v>165</v>
      </c>
      <c r="BM292" s="204" t="s">
        <v>388</v>
      </c>
    </row>
    <row r="293" spans="1:65" s="13" customFormat="1" ht="11.25">
      <c r="B293" s="206"/>
      <c r="C293" s="207"/>
      <c r="D293" s="208" t="s">
        <v>167</v>
      </c>
      <c r="E293" s="209" t="s">
        <v>1</v>
      </c>
      <c r="F293" s="210" t="s">
        <v>237</v>
      </c>
      <c r="G293" s="207"/>
      <c r="H293" s="209" t="s">
        <v>1</v>
      </c>
      <c r="I293" s="211"/>
      <c r="J293" s="207"/>
      <c r="K293" s="207"/>
      <c r="L293" s="212"/>
      <c r="M293" s="213"/>
      <c r="N293" s="214"/>
      <c r="O293" s="214"/>
      <c r="P293" s="214"/>
      <c r="Q293" s="214"/>
      <c r="R293" s="214"/>
      <c r="S293" s="214"/>
      <c r="T293" s="215"/>
      <c r="AT293" s="216" t="s">
        <v>167</v>
      </c>
      <c r="AU293" s="216" t="s">
        <v>89</v>
      </c>
      <c r="AV293" s="13" t="s">
        <v>83</v>
      </c>
      <c r="AW293" s="13" t="s">
        <v>32</v>
      </c>
      <c r="AX293" s="13" t="s">
        <v>76</v>
      </c>
      <c r="AY293" s="216" t="s">
        <v>158</v>
      </c>
    </row>
    <row r="294" spans="1:65" s="14" customFormat="1" ht="11.25">
      <c r="B294" s="217"/>
      <c r="C294" s="218"/>
      <c r="D294" s="208" t="s">
        <v>167</v>
      </c>
      <c r="E294" s="219" t="s">
        <v>1</v>
      </c>
      <c r="F294" s="220" t="s">
        <v>389</v>
      </c>
      <c r="G294" s="218"/>
      <c r="H294" s="221">
        <v>177.6</v>
      </c>
      <c r="I294" s="222"/>
      <c r="J294" s="218"/>
      <c r="K294" s="218"/>
      <c r="L294" s="223"/>
      <c r="M294" s="224"/>
      <c r="N294" s="225"/>
      <c r="O294" s="225"/>
      <c r="P294" s="225"/>
      <c r="Q294" s="225"/>
      <c r="R294" s="225"/>
      <c r="S294" s="225"/>
      <c r="T294" s="226"/>
      <c r="AT294" s="227" t="s">
        <v>167</v>
      </c>
      <c r="AU294" s="227" t="s">
        <v>89</v>
      </c>
      <c r="AV294" s="14" t="s">
        <v>89</v>
      </c>
      <c r="AW294" s="14" t="s">
        <v>32</v>
      </c>
      <c r="AX294" s="14" t="s">
        <v>76</v>
      </c>
      <c r="AY294" s="227" t="s">
        <v>158</v>
      </c>
    </row>
    <row r="295" spans="1:65" s="14" customFormat="1" ht="11.25">
      <c r="B295" s="217"/>
      <c r="C295" s="218"/>
      <c r="D295" s="208" t="s">
        <v>167</v>
      </c>
      <c r="E295" s="219" t="s">
        <v>1</v>
      </c>
      <c r="F295" s="220" t="s">
        <v>390</v>
      </c>
      <c r="G295" s="218"/>
      <c r="H295" s="221">
        <v>93</v>
      </c>
      <c r="I295" s="222"/>
      <c r="J295" s="218"/>
      <c r="K295" s="218"/>
      <c r="L295" s="223"/>
      <c r="M295" s="224"/>
      <c r="N295" s="225"/>
      <c r="O295" s="225"/>
      <c r="P295" s="225"/>
      <c r="Q295" s="225"/>
      <c r="R295" s="225"/>
      <c r="S295" s="225"/>
      <c r="T295" s="226"/>
      <c r="AT295" s="227" t="s">
        <v>167</v>
      </c>
      <c r="AU295" s="227" t="s">
        <v>89</v>
      </c>
      <c r="AV295" s="14" t="s">
        <v>89</v>
      </c>
      <c r="AW295" s="14" t="s">
        <v>32</v>
      </c>
      <c r="AX295" s="14" t="s">
        <v>76</v>
      </c>
      <c r="AY295" s="227" t="s">
        <v>158</v>
      </c>
    </row>
    <row r="296" spans="1:65" s="13" customFormat="1" ht="11.25">
      <c r="B296" s="206"/>
      <c r="C296" s="207"/>
      <c r="D296" s="208" t="s">
        <v>167</v>
      </c>
      <c r="E296" s="209" t="s">
        <v>1</v>
      </c>
      <c r="F296" s="210" t="s">
        <v>391</v>
      </c>
      <c r="G296" s="207"/>
      <c r="H296" s="209" t="s">
        <v>1</v>
      </c>
      <c r="I296" s="211"/>
      <c r="J296" s="207"/>
      <c r="K296" s="207"/>
      <c r="L296" s="212"/>
      <c r="M296" s="213"/>
      <c r="N296" s="214"/>
      <c r="O296" s="214"/>
      <c r="P296" s="214"/>
      <c r="Q296" s="214"/>
      <c r="R296" s="214"/>
      <c r="S296" s="214"/>
      <c r="T296" s="215"/>
      <c r="AT296" s="216" t="s">
        <v>167</v>
      </c>
      <c r="AU296" s="216" t="s">
        <v>89</v>
      </c>
      <c r="AV296" s="13" t="s">
        <v>83</v>
      </c>
      <c r="AW296" s="13" t="s">
        <v>32</v>
      </c>
      <c r="AX296" s="13" t="s">
        <v>76</v>
      </c>
      <c r="AY296" s="216" t="s">
        <v>158</v>
      </c>
    </row>
    <row r="297" spans="1:65" s="14" customFormat="1" ht="11.25">
      <c r="B297" s="217"/>
      <c r="C297" s="218"/>
      <c r="D297" s="208" t="s">
        <v>167</v>
      </c>
      <c r="E297" s="219" t="s">
        <v>1</v>
      </c>
      <c r="F297" s="220" t="s">
        <v>392</v>
      </c>
      <c r="G297" s="218"/>
      <c r="H297" s="221">
        <v>10.8</v>
      </c>
      <c r="I297" s="222"/>
      <c r="J297" s="218"/>
      <c r="K297" s="218"/>
      <c r="L297" s="223"/>
      <c r="M297" s="224"/>
      <c r="N297" s="225"/>
      <c r="O297" s="225"/>
      <c r="P297" s="225"/>
      <c r="Q297" s="225"/>
      <c r="R297" s="225"/>
      <c r="S297" s="225"/>
      <c r="T297" s="226"/>
      <c r="AT297" s="227" t="s">
        <v>167</v>
      </c>
      <c r="AU297" s="227" t="s">
        <v>89</v>
      </c>
      <c r="AV297" s="14" t="s">
        <v>89</v>
      </c>
      <c r="AW297" s="14" t="s">
        <v>32</v>
      </c>
      <c r="AX297" s="14" t="s">
        <v>76</v>
      </c>
      <c r="AY297" s="227" t="s">
        <v>158</v>
      </c>
    </row>
    <row r="298" spans="1:65" s="13" customFormat="1" ht="11.25">
      <c r="B298" s="206"/>
      <c r="C298" s="207"/>
      <c r="D298" s="208" t="s">
        <v>167</v>
      </c>
      <c r="E298" s="209" t="s">
        <v>1</v>
      </c>
      <c r="F298" s="210" t="s">
        <v>393</v>
      </c>
      <c r="G298" s="207"/>
      <c r="H298" s="209" t="s">
        <v>1</v>
      </c>
      <c r="I298" s="211"/>
      <c r="J298" s="207"/>
      <c r="K298" s="207"/>
      <c r="L298" s="212"/>
      <c r="M298" s="213"/>
      <c r="N298" s="214"/>
      <c r="O298" s="214"/>
      <c r="P298" s="214"/>
      <c r="Q298" s="214"/>
      <c r="R298" s="214"/>
      <c r="S298" s="214"/>
      <c r="T298" s="215"/>
      <c r="AT298" s="216" t="s">
        <v>167</v>
      </c>
      <c r="AU298" s="216" t="s">
        <v>89</v>
      </c>
      <c r="AV298" s="13" t="s">
        <v>83</v>
      </c>
      <c r="AW298" s="13" t="s">
        <v>32</v>
      </c>
      <c r="AX298" s="13" t="s">
        <v>76</v>
      </c>
      <c r="AY298" s="216" t="s">
        <v>158</v>
      </c>
    </row>
    <row r="299" spans="1:65" s="14" customFormat="1" ht="11.25">
      <c r="B299" s="217"/>
      <c r="C299" s="218"/>
      <c r="D299" s="208" t="s">
        <v>167</v>
      </c>
      <c r="E299" s="219" t="s">
        <v>1</v>
      </c>
      <c r="F299" s="220" t="s">
        <v>394</v>
      </c>
      <c r="G299" s="218"/>
      <c r="H299" s="221">
        <v>10.8</v>
      </c>
      <c r="I299" s="222"/>
      <c r="J299" s="218"/>
      <c r="K299" s="218"/>
      <c r="L299" s="223"/>
      <c r="M299" s="224"/>
      <c r="N299" s="225"/>
      <c r="O299" s="225"/>
      <c r="P299" s="225"/>
      <c r="Q299" s="225"/>
      <c r="R299" s="225"/>
      <c r="S299" s="225"/>
      <c r="T299" s="226"/>
      <c r="AT299" s="227" t="s">
        <v>167</v>
      </c>
      <c r="AU299" s="227" t="s">
        <v>89</v>
      </c>
      <c r="AV299" s="14" t="s">
        <v>89</v>
      </c>
      <c r="AW299" s="14" t="s">
        <v>32</v>
      </c>
      <c r="AX299" s="14" t="s">
        <v>76</v>
      </c>
      <c r="AY299" s="227" t="s">
        <v>158</v>
      </c>
    </row>
    <row r="300" spans="1:65" s="13" customFormat="1" ht="11.25">
      <c r="B300" s="206"/>
      <c r="C300" s="207"/>
      <c r="D300" s="208" t="s">
        <v>167</v>
      </c>
      <c r="E300" s="209" t="s">
        <v>1</v>
      </c>
      <c r="F300" s="210" t="s">
        <v>395</v>
      </c>
      <c r="G300" s="207"/>
      <c r="H300" s="209" t="s">
        <v>1</v>
      </c>
      <c r="I300" s="211"/>
      <c r="J300" s="207"/>
      <c r="K300" s="207"/>
      <c r="L300" s="212"/>
      <c r="M300" s="213"/>
      <c r="N300" s="214"/>
      <c r="O300" s="214"/>
      <c r="P300" s="214"/>
      <c r="Q300" s="214"/>
      <c r="R300" s="214"/>
      <c r="S300" s="214"/>
      <c r="T300" s="215"/>
      <c r="AT300" s="216" t="s">
        <v>167</v>
      </c>
      <c r="AU300" s="216" t="s">
        <v>89</v>
      </c>
      <c r="AV300" s="13" t="s">
        <v>83</v>
      </c>
      <c r="AW300" s="13" t="s">
        <v>32</v>
      </c>
      <c r="AX300" s="13" t="s">
        <v>76</v>
      </c>
      <c r="AY300" s="216" t="s">
        <v>158</v>
      </c>
    </row>
    <row r="301" spans="1:65" s="14" customFormat="1" ht="11.25">
      <c r="B301" s="217"/>
      <c r="C301" s="218"/>
      <c r="D301" s="208" t="s">
        <v>167</v>
      </c>
      <c r="E301" s="219" t="s">
        <v>1</v>
      </c>
      <c r="F301" s="220" t="s">
        <v>396</v>
      </c>
      <c r="G301" s="218"/>
      <c r="H301" s="221">
        <v>84.8</v>
      </c>
      <c r="I301" s="222"/>
      <c r="J301" s="218"/>
      <c r="K301" s="218"/>
      <c r="L301" s="223"/>
      <c r="M301" s="224"/>
      <c r="N301" s="225"/>
      <c r="O301" s="225"/>
      <c r="P301" s="225"/>
      <c r="Q301" s="225"/>
      <c r="R301" s="225"/>
      <c r="S301" s="225"/>
      <c r="T301" s="226"/>
      <c r="AT301" s="227" t="s">
        <v>167</v>
      </c>
      <c r="AU301" s="227" t="s">
        <v>89</v>
      </c>
      <c r="AV301" s="14" t="s">
        <v>89</v>
      </c>
      <c r="AW301" s="14" t="s">
        <v>32</v>
      </c>
      <c r="AX301" s="14" t="s">
        <v>76</v>
      </c>
      <c r="AY301" s="227" t="s">
        <v>158</v>
      </c>
    </row>
    <row r="302" spans="1:65" s="14" customFormat="1" ht="11.25">
      <c r="B302" s="217"/>
      <c r="C302" s="218"/>
      <c r="D302" s="208" t="s">
        <v>167</v>
      </c>
      <c r="E302" s="219" t="s">
        <v>1</v>
      </c>
      <c r="F302" s="220" t="s">
        <v>397</v>
      </c>
      <c r="G302" s="218"/>
      <c r="H302" s="221">
        <v>60</v>
      </c>
      <c r="I302" s="222"/>
      <c r="J302" s="218"/>
      <c r="K302" s="218"/>
      <c r="L302" s="223"/>
      <c r="M302" s="224"/>
      <c r="N302" s="225"/>
      <c r="O302" s="225"/>
      <c r="P302" s="225"/>
      <c r="Q302" s="225"/>
      <c r="R302" s="225"/>
      <c r="S302" s="225"/>
      <c r="T302" s="226"/>
      <c r="AT302" s="227" t="s">
        <v>167</v>
      </c>
      <c r="AU302" s="227" t="s">
        <v>89</v>
      </c>
      <c r="AV302" s="14" t="s">
        <v>89</v>
      </c>
      <c r="AW302" s="14" t="s">
        <v>32</v>
      </c>
      <c r="AX302" s="14" t="s">
        <v>76</v>
      </c>
      <c r="AY302" s="227" t="s">
        <v>158</v>
      </c>
    </row>
    <row r="303" spans="1:65" s="14" customFormat="1" ht="11.25">
      <c r="B303" s="217"/>
      <c r="C303" s="218"/>
      <c r="D303" s="208" t="s">
        <v>167</v>
      </c>
      <c r="E303" s="219" t="s">
        <v>1</v>
      </c>
      <c r="F303" s="220" t="s">
        <v>398</v>
      </c>
      <c r="G303" s="218"/>
      <c r="H303" s="221">
        <v>7.2</v>
      </c>
      <c r="I303" s="222"/>
      <c r="J303" s="218"/>
      <c r="K303" s="218"/>
      <c r="L303" s="223"/>
      <c r="M303" s="224"/>
      <c r="N303" s="225"/>
      <c r="O303" s="225"/>
      <c r="P303" s="225"/>
      <c r="Q303" s="225"/>
      <c r="R303" s="225"/>
      <c r="S303" s="225"/>
      <c r="T303" s="226"/>
      <c r="AT303" s="227" t="s">
        <v>167</v>
      </c>
      <c r="AU303" s="227" t="s">
        <v>89</v>
      </c>
      <c r="AV303" s="14" t="s">
        <v>89</v>
      </c>
      <c r="AW303" s="14" t="s">
        <v>32</v>
      </c>
      <c r="AX303" s="14" t="s">
        <v>76</v>
      </c>
      <c r="AY303" s="227" t="s">
        <v>158</v>
      </c>
    </row>
    <row r="304" spans="1:65" s="14" customFormat="1" ht="11.25">
      <c r="B304" s="217"/>
      <c r="C304" s="218"/>
      <c r="D304" s="208" t="s">
        <v>167</v>
      </c>
      <c r="E304" s="219" t="s">
        <v>1</v>
      </c>
      <c r="F304" s="220" t="s">
        <v>399</v>
      </c>
      <c r="G304" s="218"/>
      <c r="H304" s="221">
        <v>44.4</v>
      </c>
      <c r="I304" s="222"/>
      <c r="J304" s="218"/>
      <c r="K304" s="218"/>
      <c r="L304" s="223"/>
      <c r="M304" s="224"/>
      <c r="N304" s="225"/>
      <c r="O304" s="225"/>
      <c r="P304" s="225"/>
      <c r="Q304" s="225"/>
      <c r="R304" s="225"/>
      <c r="S304" s="225"/>
      <c r="T304" s="226"/>
      <c r="AT304" s="227" t="s">
        <v>167</v>
      </c>
      <c r="AU304" s="227" t="s">
        <v>89</v>
      </c>
      <c r="AV304" s="14" t="s">
        <v>89</v>
      </c>
      <c r="AW304" s="14" t="s">
        <v>32</v>
      </c>
      <c r="AX304" s="14" t="s">
        <v>76</v>
      </c>
      <c r="AY304" s="227" t="s">
        <v>158</v>
      </c>
    </row>
    <row r="305" spans="1:65" s="15" customFormat="1" ht="11.25">
      <c r="B305" s="228"/>
      <c r="C305" s="229"/>
      <c r="D305" s="208" t="s">
        <v>167</v>
      </c>
      <c r="E305" s="230" t="s">
        <v>1</v>
      </c>
      <c r="F305" s="231" t="s">
        <v>170</v>
      </c>
      <c r="G305" s="229"/>
      <c r="H305" s="232">
        <v>488.6</v>
      </c>
      <c r="I305" s="233"/>
      <c r="J305" s="229"/>
      <c r="K305" s="229"/>
      <c r="L305" s="234"/>
      <c r="M305" s="235"/>
      <c r="N305" s="236"/>
      <c r="O305" s="236"/>
      <c r="P305" s="236"/>
      <c r="Q305" s="236"/>
      <c r="R305" s="236"/>
      <c r="S305" s="236"/>
      <c r="T305" s="237"/>
      <c r="AT305" s="238" t="s">
        <v>167</v>
      </c>
      <c r="AU305" s="238" t="s">
        <v>89</v>
      </c>
      <c r="AV305" s="15" t="s">
        <v>165</v>
      </c>
      <c r="AW305" s="15" t="s">
        <v>32</v>
      </c>
      <c r="AX305" s="15" t="s">
        <v>83</v>
      </c>
      <c r="AY305" s="238" t="s">
        <v>158</v>
      </c>
    </row>
    <row r="306" spans="1:65" s="2" customFormat="1" ht="16.5" customHeight="1">
      <c r="A306" s="35"/>
      <c r="B306" s="36"/>
      <c r="C306" s="193" t="s">
        <v>400</v>
      </c>
      <c r="D306" s="193" t="s">
        <v>160</v>
      </c>
      <c r="E306" s="194" t="s">
        <v>401</v>
      </c>
      <c r="F306" s="195" t="s">
        <v>402</v>
      </c>
      <c r="G306" s="196" t="s">
        <v>290</v>
      </c>
      <c r="H306" s="197">
        <v>30.5</v>
      </c>
      <c r="I306" s="198"/>
      <c r="J306" s="199">
        <f>ROUND(I306*H306,2)</f>
        <v>0</v>
      </c>
      <c r="K306" s="195" t="s">
        <v>1</v>
      </c>
      <c r="L306" s="40"/>
      <c r="M306" s="200" t="s">
        <v>1</v>
      </c>
      <c r="N306" s="201" t="s">
        <v>42</v>
      </c>
      <c r="O306" s="72"/>
      <c r="P306" s="202">
        <f>O306*H306</f>
        <v>0</v>
      </c>
      <c r="Q306" s="202">
        <v>0</v>
      </c>
      <c r="R306" s="202">
        <f>Q306*H306</f>
        <v>0</v>
      </c>
      <c r="S306" s="202">
        <v>0</v>
      </c>
      <c r="T306" s="203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4" t="s">
        <v>165</v>
      </c>
      <c r="AT306" s="204" t="s">
        <v>160</v>
      </c>
      <c r="AU306" s="204" t="s">
        <v>89</v>
      </c>
      <c r="AY306" s="18" t="s">
        <v>158</v>
      </c>
      <c r="BE306" s="205">
        <f>IF(N306="základní",J306,0)</f>
        <v>0</v>
      </c>
      <c r="BF306" s="205">
        <f>IF(N306="snížená",J306,0)</f>
        <v>0</v>
      </c>
      <c r="BG306" s="205">
        <f>IF(N306="zákl. přenesená",J306,0)</f>
        <v>0</v>
      </c>
      <c r="BH306" s="205">
        <f>IF(N306="sníž. přenesená",J306,0)</f>
        <v>0</v>
      </c>
      <c r="BI306" s="205">
        <f>IF(N306="nulová",J306,0)</f>
        <v>0</v>
      </c>
      <c r="BJ306" s="18" t="s">
        <v>89</v>
      </c>
      <c r="BK306" s="205">
        <f>ROUND(I306*H306,2)</f>
        <v>0</v>
      </c>
      <c r="BL306" s="18" t="s">
        <v>165</v>
      </c>
      <c r="BM306" s="204" t="s">
        <v>403</v>
      </c>
    </row>
    <row r="307" spans="1:65" s="13" customFormat="1" ht="11.25">
      <c r="B307" s="206"/>
      <c r="C307" s="207"/>
      <c r="D307" s="208" t="s">
        <v>167</v>
      </c>
      <c r="E307" s="209" t="s">
        <v>1</v>
      </c>
      <c r="F307" s="210" t="s">
        <v>237</v>
      </c>
      <c r="G307" s="207"/>
      <c r="H307" s="209" t="s">
        <v>1</v>
      </c>
      <c r="I307" s="211"/>
      <c r="J307" s="207"/>
      <c r="K307" s="207"/>
      <c r="L307" s="212"/>
      <c r="M307" s="213"/>
      <c r="N307" s="214"/>
      <c r="O307" s="214"/>
      <c r="P307" s="214"/>
      <c r="Q307" s="214"/>
      <c r="R307" s="214"/>
      <c r="S307" s="214"/>
      <c r="T307" s="215"/>
      <c r="AT307" s="216" t="s">
        <v>167</v>
      </c>
      <c r="AU307" s="216" t="s">
        <v>89</v>
      </c>
      <c r="AV307" s="13" t="s">
        <v>83</v>
      </c>
      <c r="AW307" s="13" t="s">
        <v>32</v>
      </c>
      <c r="AX307" s="13" t="s">
        <v>76</v>
      </c>
      <c r="AY307" s="216" t="s">
        <v>158</v>
      </c>
    </row>
    <row r="308" spans="1:65" s="14" customFormat="1" ht="11.25">
      <c r="B308" s="217"/>
      <c r="C308" s="218"/>
      <c r="D308" s="208" t="s">
        <v>167</v>
      </c>
      <c r="E308" s="219" t="s">
        <v>1</v>
      </c>
      <c r="F308" s="220" t="s">
        <v>404</v>
      </c>
      <c r="G308" s="218"/>
      <c r="H308" s="221">
        <v>30.5</v>
      </c>
      <c r="I308" s="222"/>
      <c r="J308" s="218"/>
      <c r="K308" s="218"/>
      <c r="L308" s="223"/>
      <c r="M308" s="224"/>
      <c r="N308" s="225"/>
      <c r="O308" s="225"/>
      <c r="P308" s="225"/>
      <c r="Q308" s="225"/>
      <c r="R308" s="225"/>
      <c r="S308" s="225"/>
      <c r="T308" s="226"/>
      <c r="AT308" s="227" t="s">
        <v>167</v>
      </c>
      <c r="AU308" s="227" t="s">
        <v>89</v>
      </c>
      <c r="AV308" s="14" t="s">
        <v>89</v>
      </c>
      <c r="AW308" s="14" t="s">
        <v>32</v>
      </c>
      <c r="AX308" s="14" t="s">
        <v>83</v>
      </c>
      <c r="AY308" s="227" t="s">
        <v>158</v>
      </c>
    </row>
    <row r="309" spans="1:65" s="12" customFormat="1" ht="22.9" customHeight="1">
      <c r="B309" s="177"/>
      <c r="C309" s="178"/>
      <c r="D309" s="179" t="s">
        <v>75</v>
      </c>
      <c r="E309" s="191" t="s">
        <v>208</v>
      </c>
      <c r="F309" s="191" t="s">
        <v>405</v>
      </c>
      <c r="G309" s="178"/>
      <c r="H309" s="178"/>
      <c r="I309" s="181"/>
      <c r="J309" s="192">
        <f>BK309</f>
        <v>0</v>
      </c>
      <c r="K309" s="178"/>
      <c r="L309" s="183"/>
      <c r="M309" s="184"/>
      <c r="N309" s="185"/>
      <c r="O309" s="185"/>
      <c r="P309" s="186">
        <f>SUM(P310:P401)</f>
        <v>0</v>
      </c>
      <c r="Q309" s="185"/>
      <c r="R309" s="186">
        <f>SUM(R310:R401)</f>
        <v>0</v>
      </c>
      <c r="S309" s="185"/>
      <c r="T309" s="187">
        <f>SUM(T310:T401)</f>
        <v>48.630620000000008</v>
      </c>
      <c r="AR309" s="188" t="s">
        <v>83</v>
      </c>
      <c r="AT309" s="189" t="s">
        <v>75</v>
      </c>
      <c r="AU309" s="189" t="s">
        <v>83</v>
      </c>
      <c r="AY309" s="188" t="s">
        <v>158</v>
      </c>
      <c r="BK309" s="190">
        <f>SUM(BK310:BK401)</f>
        <v>0</v>
      </c>
    </row>
    <row r="310" spans="1:65" s="2" customFormat="1" ht="37.9" customHeight="1">
      <c r="A310" s="35"/>
      <c r="B310" s="36"/>
      <c r="C310" s="193" t="s">
        <v>406</v>
      </c>
      <c r="D310" s="193" t="s">
        <v>160</v>
      </c>
      <c r="E310" s="194" t="s">
        <v>407</v>
      </c>
      <c r="F310" s="195" t="s">
        <v>408</v>
      </c>
      <c r="G310" s="196" t="s">
        <v>163</v>
      </c>
      <c r="H310" s="197">
        <v>1167</v>
      </c>
      <c r="I310" s="198"/>
      <c r="J310" s="199">
        <f>ROUND(I310*H310,2)</f>
        <v>0</v>
      </c>
      <c r="K310" s="195" t="s">
        <v>164</v>
      </c>
      <c r="L310" s="40"/>
      <c r="M310" s="200" t="s">
        <v>1</v>
      </c>
      <c r="N310" s="201" t="s">
        <v>42</v>
      </c>
      <c r="O310" s="72"/>
      <c r="P310" s="202">
        <f>O310*H310</f>
        <v>0</v>
      </c>
      <c r="Q310" s="202">
        <v>0</v>
      </c>
      <c r="R310" s="202">
        <f>Q310*H310</f>
        <v>0</v>
      </c>
      <c r="S310" s="202">
        <v>0</v>
      </c>
      <c r="T310" s="203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4" t="s">
        <v>165</v>
      </c>
      <c r="AT310" s="204" t="s">
        <v>160</v>
      </c>
      <c r="AU310" s="204" t="s">
        <v>89</v>
      </c>
      <c r="AY310" s="18" t="s">
        <v>158</v>
      </c>
      <c r="BE310" s="205">
        <f>IF(N310="základní",J310,0)</f>
        <v>0</v>
      </c>
      <c r="BF310" s="205">
        <f>IF(N310="snížená",J310,0)</f>
        <v>0</v>
      </c>
      <c r="BG310" s="205">
        <f>IF(N310="zákl. přenesená",J310,0)</f>
        <v>0</v>
      </c>
      <c r="BH310" s="205">
        <f>IF(N310="sníž. přenesená",J310,0)</f>
        <v>0</v>
      </c>
      <c r="BI310" s="205">
        <f>IF(N310="nulová",J310,0)</f>
        <v>0</v>
      </c>
      <c r="BJ310" s="18" t="s">
        <v>89</v>
      </c>
      <c r="BK310" s="205">
        <f>ROUND(I310*H310,2)</f>
        <v>0</v>
      </c>
      <c r="BL310" s="18" t="s">
        <v>165</v>
      </c>
      <c r="BM310" s="204" t="s">
        <v>409</v>
      </c>
    </row>
    <row r="311" spans="1:65" s="14" customFormat="1" ht="11.25">
      <c r="B311" s="217"/>
      <c r="C311" s="218"/>
      <c r="D311" s="208" t="s">
        <v>167</v>
      </c>
      <c r="E311" s="219" t="s">
        <v>1</v>
      </c>
      <c r="F311" s="220" t="s">
        <v>410</v>
      </c>
      <c r="G311" s="218"/>
      <c r="H311" s="221">
        <v>451.95</v>
      </c>
      <c r="I311" s="222"/>
      <c r="J311" s="218"/>
      <c r="K311" s="218"/>
      <c r="L311" s="223"/>
      <c r="M311" s="224"/>
      <c r="N311" s="225"/>
      <c r="O311" s="225"/>
      <c r="P311" s="225"/>
      <c r="Q311" s="225"/>
      <c r="R311" s="225"/>
      <c r="S311" s="225"/>
      <c r="T311" s="226"/>
      <c r="AT311" s="227" t="s">
        <v>167</v>
      </c>
      <c r="AU311" s="227" t="s">
        <v>89</v>
      </c>
      <c r="AV311" s="14" t="s">
        <v>89</v>
      </c>
      <c r="AW311" s="14" t="s">
        <v>32</v>
      </c>
      <c r="AX311" s="14" t="s">
        <v>76</v>
      </c>
      <c r="AY311" s="227" t="s">
        <v>158</v>
      </c>
    </row>
    <row r="312" spans="1:65" s="14" customFormat="1" ht="11.25">
      <c r="B312" s="217"/>
      <c r="C312" s="218"/>
      <c r="D312" s="208" t="s">
        <v>167</v>
      </c>
      <c r="E312" s="219" t="s">
        <v>1</v>
      </c>
      <c r="F312" s="220" t="s">
        <v>411</v>
      </c>
      <c r="G312" s="218"/>
      <c r="H312" s="221">
        <v>137.55000000000001</v>
      </c>
      <c r="I312" s="222"/>
      <c r="J312" s="218"/>
      <c r="K312" s="218"/>
      <c r="L312" s="223"/>
      <c r="M312" s="224"/>
      <c r="N312" s="225"/>
      <c r="O312" s="225"/>
      <c r="P312" s="225"/>
      <c r="Q312" s="225"/>
      <c r="R312" s="225"/>
      <c r="S312" s="225"/>
      <c r="T312" s="226"/>
      <c r="AT312" s="227" t="s">
        <v>167</v>
      </c>
      <c r="AU312" s="227" t="s">
        <v>89</v>
      </c>
      <c r="AV312" s="14" t="s">
        <v>89</v>
      </c>
      <c r="AW312" s="14" t="s">
        <v>32</v>
      </c>
      <c r="AX312" s="14" t="s">
        <v>76</v>
      </c>
      <c r="AY312" s="227" t="s">
        <v>158</v>
      </c>
    </row>
    <row r="313" spans="1:65" s="14" customFormat="1" ht="11.25">
      <c r="B313" s="217"/>
      <c r="C313" s="218"/>
      <c r="D313" s="208" t="s">
        <v>167</v>
      </c>
      <c r="E313" s="219" t="s">
        <v>1</v>
      </c>
      <c r="F313" s="220" t="s">
        <v>412</v>
      </c>
      <c r="G313" s="218"/>
      <c r="H313" s="221">
        <v>144.1</v>
      </c>
      <c r="I313" s="222"/>
      <c r="J313" s="218"/>
      <c r="K313" s="218"/>
      <c r="L313" s="223"/>
      <c r="M313" s="224"/>
      <c r="N313" s="225"/>
      <c r="O313" s="225"/>
      <c r="P313" s="225"/>
      <c r="Q313" s="225"/>
      <c r="R313" s="225"/>
      <c r="S313" s="225"/>
      <c r="T313" s="226"/>
      <c r="AT313" s="227" t="s">
        <v>167</v>
      </c>
      <c r="AU313" s="227" t="s">
        <v>89</v>
      </c>
      <c r="AV313" s="14" t="s">
        <v>89</v>
      </c>
      <c r="AW313" s="14" t="s">
        <v>32</v>
      </c>
      <c r="AX313" s="14" t="s">
        <v>76</v>
      </c>
      <c r="AY313" s="227" t="s">
        <v>158</v>
      </c>
    </row>
    <row r="314" spans="1:65" s="14" customFormat="1" ht="11.25">
      <c r="B314" s="217"/>
      <c r="C314" s="218"/>
      <c r="D314" s="208" t="s">
        <v>167</v>
      </c>
      <c r="E314" s="219" t="s">
        <v>1</v>
      </c>
      <c r="F314" s="220" t="s">
        <v>413</v>
      </c>
      <c r="G314" s="218"/>
      <c r="H314" s="221">
        <v>433.4</v>
      </c>
      <c r="I314" s="222"/>
      <c r="J314" s="218"/>
      <c r="K314" s="218"/>
      <c r="L314" s="223"/>
      <c r="M314" s="224"/>
      <c r="N314" s="225"/>
      <c r="O314" s="225"/>
      <c r="P314" s="225"/>
      <c r="Q314" s="225"/>
      <c r="R314" s="225"/>
      <c r="S314" s="225"/>
      <c r="T314" s="226"/>
      <c r="AT314" s="227" t="s">
        <v>167</v>
      </c>
      <c r="AU314" s="227" t="s">
        <v>89</v>
      </c>
      <c r="AV314" s="14" t="s">
        <v>89</v>
      </c>
      <c r="AW314" s="14" t="s">
        <v>32</v>
      </c>
      <c r="AX314" s="14" t="s">
        <v>76</v>
      </c>
      <c r="AY314" s="227" t="s">
        <v>158</v>
      </c>
    </row>
    <row r="315" spans="1:65" s="15" customFormat="1" ht="11.25">
      <c r="B315" s="228"/>
      <c r="C315" s="229"/>
      <c r="D315" s="208" t="s">
        <v>167</v>
      </c>
      <c r="E315" s="230" t="s">
        <v>119</v>
      </c>
      <c r="F315" s="231" t="s">
        <v>170</v>
      </c>
      <c r="G315" s="229"/>
      <c r="H315" s="232">
        <v>1167</v>
      </c>
      <c r="I315" s="233"/>
      <c r="J315" s="229"/>
      <c r="K315" s="229"/>
      <c r="L315" s="234"/>
      <c r="M315" s="235"/>
      <c r="N315" s="236"/>
      <c r="O315" s="236"/>
      <c r="P315" s="236"/>
      <c r="Q315" s="236"/>
      <c r="R315" s="236"/>
      <c r="S315" s="236"/>
      <c r="T315" s="237"/>
      <c r="AT315" s="238" t="s">
        <v>167</v>
      </c>
      <c r="AU315" s="238" t="s">
        <v>89</v>
      </c>
      <c r="AV315" s="15" t="s">
        <v>165</v>
      </c>
      <c r="AW315" s="15" t="s">
        <v>32</v>
      </c>
      <c r="AX315" s="15" t="s">
        <v>83</v>
      </c>
      <c r="AY315" s="238" t="s">
        <v>158</v>
      </c>
    </row>
    <row r="316" spans="1:65" s="2" customFormat="1" ht="37.9" customHeight="1">
      <c r="A316" s="35"/>
      <c r="B316" s="36"/>
      <c r="C316" s="193" t="s">
        <v>414</v>
      </c>
      <c r="D316" s="193" t="s">
        <v>160</v>
      </c>
      <c r="E316" s="194" t="s">
        <v>415</v>
      </c>
      <c r="F316" s="195" t="s">
        <v>416</v>
      </c>
      <c r="G316" s="196" t="s">
        <v>163</v>
      </c>
      <c r="H316" s="197">
        <v>116700</v>
      </c>
      <c r="I316" s="198"/>
      <c r="J316" s="199">
        <f>ROUND(I316*H316,2)</f>
        <v>0</v>
      </c>
      <c r="K316" s="195" t="s">
        <v>164</v>
      </c>
      <c r="L316" s="40"/>
      <c r="M316" s="200" t="s">
        <v>1</v>
      </c>
      <c r="N316" s="201" t="s">
        <v>42</v>
      </c>
      <c r="O316" s="72"/>
      <c r="P316" s="202">
        <f>O316*H316</f>
        <v>0</v>
      </c>
      <c r="Q316" s="202">
        <v>0</v>
      </c>
      <c r="R316" s="202">
        <f>Q316*H316</f>
        <v>0</v>
      </c>
      <c r="S316" s="202">
        <v>0</v>
      </c>
      <c r="T316" s="203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04" t="s">
        <v>165</v>
      </c>
      <c r="AT316" s="204" t="s">
        <v>160</v>
      </c>
      <c r="AU316" s="204" t="s">
        <v>89</v>
      </c>
      <c r="AY316" s="18" t="s">
        <v>158</v>
      </c>
      <c r="BE316" s="205">
        <f>IF(N316="základní",J316,0)</f>
        <v>0</v>
      </c>
      <c r="BF316" s="205">
        <f>IF(N316="snížená",J316,0)</f>
        <v>0</v>
      </c>
      <c r="BG316" s="205">
        <f>IF(N316="zákl. přenesená",J316,0)</f>
        <v>0</v>
      </c>
      <c r="BH316" s="205">
        <f>IF(N316="sníž. přenesená",J316,0)</f>
        <v>0</v>
      </c>
      <c r="BI316" s="205">
        <f>IF(N316="nulová",J316,0)</f>
        <v>0</v>
      </c>
      <c r="BJ316" s="18" t="s">
        <v>89</v>
      </c>
      <c r="BK316" s="205">
        <f>ROUND(I316*H316,2)</f>
        <v>0</v>
      </c>
      <c r="BL316" s="18" t="s">
        <v>165</v>
      </c>
      <c r="BM316" s="204" t="s">
        <v>417</v>
      </c>
    </row>
    <row r="317" spans="1:65" s="14" customFormat="1" ht="11.25">
      <c r="B317" s="217"/>
      <c r="C317" s="218"/>
      <c r="D317" s="208" t="s">
        <v>167</v>
      </c>
      <c r="E317" s="219" t="s">
        <v>1</v>
      </c>
      <c r="F317" s="220" t="s">
        <v>418</v>
      </c>
      <c r="G317" s="218"/>
      <c r="H317" s="221">
        <v>116700</v>
      </c>
      <c r="I317" s="222"/>
      <c r="J317" s="218"/>
      <c r="K317" s="218"/>
      <c r="L317" s="223"/>
      <c r="M317" s="224"/>
      <c r="N317" s="225"/>
      <c r="O317" s="225"/>
      <c r="P317" s="225"/>
      <c r="Q317" s="225"/>
      <c r="R317" s="225"/>
      <c r="S317" s="225"/>
      <c r="T317" s="226"/>
      <c r="AT317" s="227" t="s">
        <v>167</v>
      </c>
      <c r="AU317" s="227" t="s">
        <v>89</v>
      </c>
      <c r="AV317" s="14" t="s">
        <v>89</v>
      </c>
      <c r="AW317" s="14" t="s">
        <v>32</v>
      </c>
      <c r="AX317" s="14" t="s">
        <v>83</v>
      </c>
      <c r="AY317" s="227" t="s">
        <v>158</v>
      </c>
    </row>
    <row r="318" spans="1:65" s="2" customFormat="1" ht="37.9" customHeight="1">
      <c r="A318" s="35"/>
      <c r="B318" s="36"/>
      <c r="C318" s="193" t="s">
        <v>419</v>
      </c>
      <c r="D318" s="193" t="s">
        <v>160</v>
      </c>
      <c r="E318" s="194" t="s">
        <v>420</v>
      </c>
      <c r="F318" s="195" t="s">
        <v>421</v>
      </c>
      <c r="G318" s="196" t="s">
        <v>163</v>
      </c>
      <c r="H318" s="197">
        <v>1167</v>
      </c>
      <c r="I318" s="198"/>
      <c r="J318" s="199">
        <f>ROUND(I318*H318,2)</f>
        <v>0</v>
      </c>
      <c r="K318" s="195" t="s">
        <v>164</v>
      </c>
      <c r="L318" s="40"/>
      <c r="M318" s="200" t="s">
        <v>1</v>
      </c>
      <c r="N318" s="201" t="s">
        <v>42</v>
      </c>
      <c r="O318" s="72"/>
      <c r="P318" s="202">
        <f>O318*H318</f>
        <v>0</v>
      </c>
      <c r="Q318" s="202">
        <v>0</v>
      </c>
      <c r="R318" s="202">
        <f>Q318*H318</f>
        <v>0</v>
      </c>
      <c r="S318" s="202">
        <v>0</v>
      </c>
      <c r="T318" s="203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04" t="s">
        <v>165</v>
      </c>
      <c r="AT318" s="204" t="s">
        <v>160</v>
      </c>
      <c r="AU318" s="204" t="s">
        <v>89</v>
      </c>
      <c r="AY318" s="18" t="s">
        <v>158</v>
      </c>
      <c r="BE318" s="205">
        <f>IF(N318="základní",J318,0)</f>
        <v>0</v>
      </c>
      <c r="BF318" s="205">
        <f>IF(N318="snížená",J318,0)</f>
        <v>0</v>
      </c>
      <c r="BG318" s="205">
        <f>IF(N318="zákl. přenesená",J318,0)</f>
        <v>0</v>
      </c>
      <c r="BH318" s="205">
        <f>IF(N318="sníž. přenesená",J318,0)</f>
        <v>0</v>
      </c>
      <c r="BI318" s="205">
        <f>IF(N318="nulová",J318,0)</f>
        <v>0</v>
      </c>
      <c r="BJ318" s="18" t="s">
        <v>89</v>
      </c>
      <c r="BK318" s="205">
        <f>ROUND(I318*H318,2)</f>
        <v>0</v>
      </c>
      <c r="BL318" s="18" t="s">
        <v>165</v>
      </c>
      <c r="BM318" s="204" t="s">
        <v>422</v>
      </c>
    </row>
    <row r="319" spans="1:65" s="14" customFormat="1" ht="11.25">
      <c r="B319" s="217"/>
      <c r="C319" s="218"/>
      <c r="D319" s="208" t="s">
        <v>167</v>
      </c>
      <c r="E319" s="219" t="s">
        <v>1</v>
      </c>
      <c r="F319" s="220" t="s">
        <v>119</v>
      </c>
      <c r="G319" s="218"/>
      <c r="H319" s="221">
        <v>1167</v>
      </c>
      <c r="I319" s="222"/>
      <c r="J319" s="218"/>
      <c r="K319" s="218"/>
      <c r="L319" s="223"/>
      <c r="M319" s="224"/>
      <c r="N319" s="225"/>
      <c r="O319" s="225"/>
      <c r="P319" s="225"/>
      <c r="Q319" s="225"/>
      <c r="R319" s="225"/>
      <c r="S319" s="225"/>
      <c r="T319" s="226"/>
      <c r="AT319" s="227" t="s">
        <v>167</v>
      </c>
      <c r="AU319" s="227" t="s">
        <v>89</v>
      </c>
      <c r="AV319" s="14" t="s">
        <v>89</v>
      </c>
      <c r="AW319" s="14" t="s">
        <v>32</v>
      </c>
      <c r="AX319" s="14" t="s">
        <v>83</v>
      </c>
      <c r="AY319" s="227" t="s">
        <v>158</v>
      </c>
    </row>
    <row r="320" spans="1:65" s="2" customFormat="1" ht="21.75" customHeight="1">
      <c r="A320" s="35"/>
      <c r="B320" s="36"/>
      <c r="C320" s="193" t="s">
        <v>423</v>
      </c>
      <c r="D320" s="193" t="s">
        <v>160</v>
      </c>
      <c r="E320" s="194" t="s">
        <v>424</v>
      </c>
      <c r="F320" s="195" t="s">
        <v>425</v>
      </c>
      <c r="G320" s="196" t="s">
        <v>163</v>
      </c>
      <c r="H320" s="197">
        <v>1167</v>
      </c>
      <c r="I320" s="198"/>
      <c r="J320" s="199">
        <f>ROUND(I320*H320,2)</f>
        <v>0</v>
      </c>
      <c r="K320" s="195" t="s">
        <v>164</v>
      </c>
      <c r="L320" s="40"/>
      <c r="M320" s="200" t="s">
        <v>1</v>
      </c>
      <c r="N320" s="201" t="s">
        <v>42</v>
      </c>
      <c r="O320" s="72"/>
      <c r="P320" s="202">
        <f>O320*H320</f>
        <v>0</v>
      </c>
      <c r="Q320" s="202">
        <v>0</v>
      </c>
      <c r="R320" s="202">
        <f>Q320*H320</f>
        <v>0</v>
      </c>
      <c r="S320" s="202">
        <v>0</v>
      </c>
      <c r="T320" s="203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04" t="s">
        <v>165</v>
      </c>
      <c r="AT320" s="204" t="s">
        <v>160</v>
      </c>
      <c r="AU320" s="204" t="s">
        <v>89</v>
      </c>
      <c r="AY320" s="18" t="s">
        <v>158</v>
      </c>
      <c r="BE320" s="205">
        <f>IF(N320="základní",J320,0)</f>
        <v>0</v>
      </c>
      <c r="BF320" s="205">
        <f>IF(N320="snížená",J320,0)</f>
        <v>0</v>
      </c>
      <c r="BG320" s="205">
        <f>IF(N320="zákl. přenesená",J320,0)</f>
        <v>0</v>
      </c>
      <c r="BH320" s="205">
        <f>IF(N320="sníž. přenesená",J320,0)</f>
        <v>0</v>
      </c>
      <c r="BI320" s="205">
        <f>IF(N320="nulová",J320,0)</f>
        <v>0</v>
      </c>
      <c r="BJ320" s="18" t="s">
        <v>89</v>
      </c>
      <c r="BK320" s="205">
        <f>ROUND(I320*H320,2)</f>
        <v>0</v>
      </c>
      <c r="BL320" s="18" t="s">
        <v>165</v>
      </c>
      <c r="BM320" s="204" t="s">
        <v>426</v>
      </c>
    </row>
    <row r="321" spans="1:65" s="14" customFormat="1" ht="11.25">
      <c r="B321" s="217"/>
      <c r="C321" s="218"/>
      <c r="D321" s="208" t="s">
        <v>167</v>
      </c>
      <c r="E321" s="219" t="s">
        <v>1</v>
      </c>
      <c r="F321" s="220" t="s">
        <v>119</v>
      </c>
      <c r="G321" s="218"/>
      <c r="H321" s="221">
        <v>1167</v>
      </c>
      <c r="I321" s="222"/>
      <c r="J321" s="218"/>
      <c r="K321" s="218"/>
      <c r="L321" s="223"/>
      <c r="M321" s="224"/>
      <c r="N321" s="225"/>
      <c r="O321" s="225"/>
      <c r="P321" s="225"/>
      <c r="Q321" s="225"/>
      <c r="R321" s="225"/>
      <c r="S321" s="225"/>
      <c r="T321" s="226"/>
      <c r="AT321" s="227" t="s">
        <v>167</v>
      </c>
      <c r="AU321" s="227" t="s">
        <v>89</v>
      </c>
      <c r="AV321" s="14" t="s">
        <v>89</v>
      </c>
      <c r="AW321" s="14" t="s">
        <v>32</v>
      </c>
      <c r="AX321" s="14" t="s">
        <v>83</v>
      </c>
      <c r="AY321" s="227" t="s">
        <v>158</v>
      </c>
    </row>
    <row r="322" spans="1:65" s="2" customFormat="1" ht="21.75" customHeight="1">
      <c r="A322" s="35"/>
      <c r="B322" s="36"/>
      <c r="C322" s="193" t="s">
        <v>427</v>
      </c>
      <c r="D322" s="193" t="s">
        <v>160</v>
      </c>
      <c r="E322" s="194" t="s">
        <v>428</v>
      </c>
      <c r="F322" s="195" t="s">
        <v>429</v>
      </c>
      <c r="G322" s="196" t="s">
        <v>163</v>
      </c>
      <c r="H322" s="197">
        <v>116700</v>
      </c>
      <c r="I322" s="198"/>
      <c r="J322" s="199">
        <f>ROUND(I322*H322,2)</f>
        <v>0</v>
      </c>
      <c r="K322" s="195" t="s">
        <v>164</v>
      </c>
      <c r="L322" s="40"/>
      <c r="M322" s="200" t="s">
        <v>1</v>
      </c>
      <c r="N322" s="201" t="s">
        <v>42</v>
      </c>
      <c r="O322" s="72"/>
      <c r="P322" s="202">
        <f>O322*H322</f>
        <v>0</v>
      </c>
      <c r="Q322" s="202">
        <v>0</v>
      </c>
      <c r="R322" s="202">
        <f>Q322*H322</f>
        <v>0</v>
      </c>
      <c r="S322" s="202">
        <v>0</v>
      </c>
      <c r="T322" s="203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4" t="s">
        <v>165</v>
      </c>
      <c r="AT322" s="204" t="s">
        <v>160</v>
      </c>
      <c r="AU322" s="204" t="s">
        <v>89</v>
      </c>
      <c r="AY322" s="18" t="s">
        <v>158</v>
      </c>
      <c r="BE322" s="205">
        <f>IF(N322="základní",J322,0)</f>
        <v>0</v>
      </c>
      <c r="BF322" s="205">
        <f>IF(N322="snížená",J322,0)</f>
        <v>0</v>
      </c>
      <c r="BG322" s="205">
        <f>IF(N322="zákl. přenesená",J322,0)</f>
        <v>0</v>
      </c>
      <c r="BH322" s="205">
        <f>IF(N322="sníž. přenesená",J322,0)</f>
        <v>0</v>
      </c>
      <c r="BI322" s="205">
        <f>IF(N322="nulová",J322,0)</f>
        <v>0</v>
      </c>
      <c r="BJ322" s="18" t="s">
        <v>89</v>
      </c>
      <c r="BK322" s="205">
        <f>ROUND(I322*H322,2)</f>
        <v>0</v>
      </c>
      <c r="BL322" s="18" t="s">
        <v>165</v>
      </c>
      <c r="BM322" s="204" t="s">
        <v>430</v>
      </c>
    </row>
    <row r="323" spans="1:65" s="14" customFormat="1" ht="11.25">
      <c r="B323" s="217"/>
      <c r="C323" s="218"/>
      <c r="D323" s="208" t="s">
        <v>167</v>
      </c>
      <c r="E323" s="219" t="s">
        <v>1</v>
      </c>
      <c r="F323" s="220" t="s">
        <v>418</v>
      </c>
      <c r="G323" s="218"/>
      <c r="H323" s="221">
        <v>116700</v>
      </c>
      <c r="I323" s="222"/>
      <c r="J323" s="218"/>
      <c r="K323" s="218"/>
      <c r="L323" s="223"/>
      <c r="M323" s="224"/>
      <c r="N323" s="225"/>
      <c r="O323" s="225"/>
      <c r="P323" s="225"/>
      <c r="Q323" s="225"/>
      <c r="R323" s="225"/>
      <c r="S323" s="225"/>
      <c r="T323" s="226"/>
      <c r="AT323" s="227" t="s">
        <v>167</v>
      </c>
      <c r="AU323" s="227" t="s">
        <v>89</v>
      </c>
      <c r="AV323" s="14" t="s">
        <v>89</v>
      </c>
      <c r="AW323" s="14" t="s">
        <v>32</v>
      </c>
      <c r="AX323" s="14" t="s">
        <v>83</v>
      </c>
      <c r="AY323" s="227" t="s">
        <v>158</v>
      </c>
    </row>
    <row r="324" spans="1:65" s="2" customFormat="1" ht="21.75" customHeight="1">
      <c r="A324" s="35"/>
      <c r="B324" s="36"/>
      <c r="C324" s="193" t="s">
        <v>431</v>
      </c>
      <c r="D324" s="193" t="s">
        <v>160</v>
      </c>
      <c r="E324" s="194" t="s">
        <v>432</v>
      </c>
      <c r="F324" s="195" t="s">
        <v>433</v>
      </c>
      <c r="G324" s="196" t="s">
        <v>163</v>
      </c>
      <c r="H324" s="197">
        <v>1167</v>
      </c>
      <c r="I324" s="198"/>
      <c r="J324" s="199">
        <f>ROUND(I324*H324,2)</f>
        <v>0</v>
      </c>
      <c r="K324" s="195" t="s">
        <v>164</v>
      </c>
      <c r="L324" s="40"/>
      <c r="M324" s="200" t="s">
        <v>1</v>
      </c>
      <c r="N324" s="201" t="s">
        <v>42</v>
      </c>
      <c r="O324" s="72"/>
      <c r="P324" s="202">
        <f>O324*H324</f>
        <v>0</v>
      </c>
      <c r="Q324" s="202">
        <v>0</v>
      </c>
      <c r="R324" s="202">
        <f>Q324*H324</f>
        <v>0</v>
      </c>
      <c r="S324" s="202">
        <v>0</v>
      </c>
      <c r="T324" s="203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4" t="s">
        <v>165</v>
      </c>
      <c r="AT324" s="204" t="s">
        <v>160</v>
      </c>
      <c r="AU324" s="204" t="s">
        <v>89</v>
      </c>
      <c r="AY324" s="18" t="s">
        <v>158</v>
      </c>
      <c r="BE324" s="205">
        <f>IF(N324="základní",J324,0)</f>
        <v>0</v>
      </c>
      <c r="BF324" s="205">
        <f>IF(N324="snížená",J324,0)</f>
        <v>0</v>
      </c>
      <c r="BG324" s="205">
        <f>IF(N324="zákl. přenesená",J324,0)</f>
        <v>0</v>
      </c>
      <c r="BH324" s="205">
        <f>IF(N324="sníž. přenesená",J324,0)</f>
        <v>0</v>
      </c>
      <c r="BI324" s="205">
        <f>IF(N324="nulová",J324,0)</f>
        <v>0</v>
      </c>
      <c r="BJ324" s="18" t="s">
        <v>89</v>
      </c>
      <c r="BK324" s="205">
        <f>ROUND(I324*H324,2)</f>
        <v>0</v>
      </c>
      <c r="BL324" s="18" t="s">
        <v>165</v>
      </c>
      <c r="BM324" s="204" t="s">
        <v>434</v>
      </c>
    </row>
    <row r="325" spans="1:65" s="14" customFormat="1" ht="11.25">
      <c r="B325" s="217"/>
      <c r="C325" s="218"/>
      <c r="D325" s="208" t="s">
        <v>167</v>
      </c>
      <c r="E325" s="219" t="s">
        <v>1</v>
      </c>
      <c r="F325" s="220" t="s">
        <v>119</v>
      </c>
      <c r="G325" s="218"/>
      <c r="H325" s="221">
        <v>1167</v>
      </c>
      <c r="I325" s="222"/>
      <c r="J325" s="218"/>
      <c r="K325" s="218"/>
      <c r="L325" s="223"/>
      <c r="M325" s="224"/>
      <c r="N325" s="225"/>
      <c r="O325" s="225"/>
      <c r="P325" s="225"/>
      <c r="Q325" s="225"/>
      <c r="R325" s="225"/>
      <c r="S325" s="225"/>
      <c r="T325" s="226"/>
      <c r="AT325" s="227" t="s">
        <v>167</v>
      </c>
      <c r="AU325" s="227" t="s">
        <v>89</v>
      </c>
      <c r="AV325" s="14" t="s">
        <v>89</v>
      </c>
      <c r="AW325" s="14" t="s">
        <v>32</v>
      </c>
      <c r="AX325" s="14" t="s">
        <v>83</v>
      </c>
      <c r="AY325" s="227" t="s">
        <v>158</v>
      </c>
    </row>
    <row r="326" spans="1:65" s="2" customFormat="1" ht="16.5" customHeight="1">
      <c r="A326" s="35"/>
      <c r="B326" s="36"/>
      <c r="C326" s="193" t="s">
        <v>435</v>
      </c>
      <c r="D326" s="193" t="s">
        <v>160</v>
      </c>
      <c r="E326" s="194" t="s">
        <v>436</v>
      </c>
      <c r="F326" s="195" t="s">
        <v>437</v>
      </c>
      <c r="G326" s="196" t="s">
        <v>290</v>
      </c>
      <c r="H326" s="197">
        <v>5</v>
      </c>
      <c r="I326" s="198"/>
      <c r="J326" s="199">
        <f>ROUND(I326*H326,2)</f>
        <v>0</v>
      </c>
      <c r="K326" s="195" t="s">
        <v>164</v>
      </c>
      <c r="L326" s="40"/>
      <c r="M326" s="200" t="s">
        <v>1</v>
      </c>
      <c r="N326" s="201" t="s">
        <v>42</v>
      </c>
      <c r="O326" s="72"/>
      <c r="P326" s="202">
        <f>O326*H326</f>
        <v>0</v>
      </c>
      <c r="Q326" s="202">
        <v>0</v>
      </c>
      <c r="R326" s="202">
        <f>Q326*H326</f>
        <v>0</v>
      </c>
      <c r="S326" s="202">
        <v>0</v>
      </c>
      <c r="T326" s="203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04" t="s">
        <v>165</v>
      </c>
      <c r="AT326" s="204" t="s">
        <v>160</v>
      </c>
      <c r="AU326" s="204" t="s">
        <v>89</v>
      </c>
      <c r="AY326" s="18" t="s">
        <v>158</v>
      </c>
      <c r="BE326" s="205">
        <f>IF(N326="základní",J326,0)</f>
        <v>0</v>
      </c>
      <c r="BF326" s="205">
        <f>IF(N326="snížená",J326,0)</f>
        <v>0</v>
      </c>
      <c r="BG326" s="205">
        <f>IF(N326="zákl. přenesená",J326,0)</f>
        <v>0</v>
      </c>
      <c r="BH326" s="205">
        <f>IF(N326="sníž. přenesená",J326,0)</f>
        <v>0</v>
      </c>
      <c r="BI326" s="205">
        <f>IF(N326="nulová",J326,0)</f>
        <v>0</v>
      </c>
      <c r="BJ326" s="18" t="s">
        <v>89</v>
      </c>
      <c r="BK326" s="205">
        <f>ROUND(I326*H326,2)</f>
        <v>0</v>
      </c>
      <c r="BL326" s="18" t="s">
        <v>165</v>
      </c>
      <c r="BM326" s="204" t="s">
        <v>438</v>
      </c>
    </row>
    <row r="327" spans="1:65" s="2" customFormat="1" ht="24.2" customHeight="1">
      <c r="A327" s="35"/>
      <c r="B327" s="36"/>
      <c r="C327" s="193" t="s">
        <v>439</v>
      </c>
      <c r="D327" s="193" t="s">
        <v>160</v>
      </c>
      <c r="E327" s="194" t="s">
        <v>440</v>
      </c>
      <c r="F327" s="195" t="s">
        <v>441</v>
      </c>
      <c r="G327" s="196" t="s">
        <v>290</v>
      </c>
      <c r="H327" s="197">
        <v>500</v>
      </c>
      <c r="I327" s="198"/>
      <c r="J327" s="199">
        <f>ROUND(I327*H327,2)</f>
        <v>0</v>
      </c>
      <c r="K327" s="195" t="s">
        <v>164</v>
      </c>
      <c r="L327" s="40"/>
      <c r="M327" s="200" t="s">
        <v>1</v>
      </c>
      <c r="N327" s="201" t="s">
        <v>42</v>
      </c>
      <c r="O327" s="72"/>
      <c r="P327" s="202">
        <f>O327*H327</f>
        <v>0</v>
      </c>
      <c r="Q327" s="202">
        <v>0</v>
      </c>
      <c r="R327" s="202">
        <f>Q327*H327</f>
        <v>0</v>
      </c>
      <c r="S327" s="202">
        <v>0</v>
      </c>
      <c r="T327" s="203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04" t="s">
        <v>165</v>
      </c>
      <c r="AT327" s="204" t="s">
        <v>160</v>
      </c>
      <c r="AU327" s="204" t="s">
        <v>89</v>
      </c>
      <c r="AY327" s="18" t="s">
        <v>158</v>
      </c>
      <c r="BE327" s="205">
        <f>IF(N327="základní",J327,0)</f>
        <v>0</v>
      </c>
      <c r="BF327" s="205">
        <f>IF(N327="snížená",J327,0)</f>
        <v>0</v>
      </c>
      <c r="BG327" s="205">
        <f>IF(N327="zákl. přenesená",J327,0)</f>
        <v>0</v>
      </c>
      <c r="BH327" s="205">
        <f>IF(N327="sníž. přenesená",J327,0)</f>
        <v>0</v>
      </c>
      <c r="BI327" s="205">
        <f>IF(N327="nulová",J327,0)</f>
        <v>0</v>
      </c>
      <c r="BJ327" s="18" t="s">
        <v>89</v>
      </c>
      <c r="BK327" s="205">
        <f>ROUND(I327*H327,2)</f>
        <v>0</v>
      </c>
      <c r="BL327" s="18" t="s">
        <v>165</v>
      </c>
      <c r="BM327" s="204" t="s">
        <v>442</v>
      </c>
    </row>
    <row r="328" spans="1:65" s="14" customFormat="1" ht="11.25">
      <c r="B328" s="217"/>
      <c r="C328" s="218"/>
      <c r="D328" s="208" t="s">
        <v>167</v>
      </c>
      <c r="E328" s="219" t="s">
        <v>1</v>
      </c>
      <c r="F328" s="220" t="s">
        <v>443</v>
      </c>
      <c r="G328" s="218"/>
      <c r="H328" s="221">
        <v>500</v>
      </c>
      <c r="I328" s="222"/>
      <c r="J328" s="218"/>
      <c r="K328" s="218"/>
      <c r="L328" s="223"/>
      <c r="M328" s="224"/>
      <c r="N328" s="225"/>
      <c r="O328" s="225"/>
      <c r="P328" s="225"/>
      <c r="Q328" s="225"/>
      <c r="R328" s="225"/>
      <c r="S328" s="225"/>
      <c r="T328" s="226"/>
      <c r="AT328" s="227" t="s">
        <v>167</v>
      </c>
      <c r="AU328" s="227" t="s">
        <v>89</v>
      </c>
      <c r="AV328" s="14" t="s">
        <v>89</v>
      </c>
      <c r="AW328" s="14" t="s">
        <v>32</v>
      </c>
      <c r="AX328" s="14" t="s">
        <v>83</v>
      </c>
      <c r="AY328" s="227" t="s">
        <v>158</v>
      </c>
    </row>
    <row r="329" spans="1:65" s="2" customFormat="1" ht="16.5" customHeight="1">
      <c r="A329" s="35"/>
      <c r="B329" s="36"/>
      <c r="C329" s="193" t="s">
        <v>444</v>
      </c>
      <c r="D329" s="193" t="s">
        <v>160</v>
      </c>
      <c r="E329" s="194" t="s">
        <v>445</v>
      </c>
      <c r="F329" s="195" t="s">
        <v>446</v>
      </c>
      <c r="G329" s="196" t="s">
        <v>290</v>
      </c>
      <c r="H329" s="197">
        <v>5</v>
      </c>
      <c r="I329" s="198"/>
      <c r="J329" s="199">
        <f>ROUND(I329*H329,2)</f>
        <v>0</v>
      </c>
      <c r="K329" s="195" t="s">
        <v>164</v>
      </c>
      <c r="L329" s="40"/>
      <c r="M329" s="200" t="s">
        <v>1</v>
      </c>
      <c r="N329" s="201" t="s">
        <v>42</v>
      </c>
      <c r="O329" s="72"/>
      <c r="P329" s="202">
        <f>O329*H329</f>
        <v>0</v>
      </c>
      <c r="Q329" s="202">
        <v>0</v>
      </c>
      <c r="R329" s="202">
        <f>Q329*H329</f>
        <v>0</v>
      </c>
      <c r="S329" s="202">
        <v>0</v>
      </c>
      <c r="T329" s="203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4" t="s">
        <v>165</v>
      </c>
      <c r="AT329" s="204" t="s">
        <v>160</v>
      </c>
      <c r="AU329" s="204" t="s">
        <v>89</v>
      </c>
      <c r="AY329" s="18" t="s">
        <v>158</v>
      </c>
      <c r="BE329" s="205">
        <f>IF(N329="základní",J329,0)</f>
        <v>0</v>
      </c>
      <c r="BF329" s="205">
        <f>IF(N329="snížená",J329,0)</f>
        <v>0</v>
      </c>
      <c r="BG329" s="205">
        <f>IF(N329="zákl. přenesená",J329,0)</f>
        <v>0</v>
      </c>
      <c r="BH329" s="205">
        <f>IF(N329="sníž. přenesená",J329,0)</f>
        <v>0</v>
      </c>
      <c r="BI329" s="205">
        <f>IF(N329="nulová",J329,0)</f>
        <v>0</v>
      </c>
      <c r="BJ329" s="18" t="s">
        <v>89</v>
      </c>
      <c r="BK329" s="205">
        <f>ROUND(I329*H329,2)</f>
        <v>0</v>
      </c>
      <c r="BL329" s="18" t="s">
        <v>165</v>
      </c>
      <c r="BM329" s="204" t="s">
        <v>447</v>
      </c>
    </row>
    <row r="330" spans="1:65" s="2" customFormat="1" ht="21.75" customHeight="1">
      <c r="A330" s="35"/>
      <c r="B330" s="36"/>
      <c r="C330" s="193" t="s">
        <v>448</v>
      </c>
      <c r="D330" s="193" t="s">
        <v>160</v>
      </c>
      <c r="E330" s="194" t="s">
        <v>449</v>
      </c>
      <c r="F330" s="195" t="s">
        <v>450</v>
      </c>
      <c r="G330" s="196" t="s">
        <v>163</v>
      </c>
      <c r="H330" s="197">
        <v>1.68</v>
      </c>
      <c r="I330" s="198"/>
      <c r="J330" s="199">
        <f>ROUND(I330*H330,2)</f>
        <v>0</v>
      </c>
      <c r="K330" s="195" t="s">
        <v>164</v>
      </c>
      <c r="L330" s="40"/>
      <c r="M330" s="200" t="s">
        <v>1</v>
      </c>
      <c r="N330" s="201" t="s">
        <v>42</v>
      </c>
      <c r="O330" s="72"/>
      <c r="P330" s="202">
        <f>O330*H330</f>
        <v>0</v>
      </c>
      <c r="Q330" s="202">
        <v>0</v>
      </c>
      <c r="R330" s="202">
        <f>Q330*H330</f>
        <v>0</v>
      </c>
      <c r="S330" s="202">
        <v>8.2000000000000003E-2</v>
      </c>
      <c r="T330" s="203">
        <f>S330*H330</f>
        <v>0.13775999999999999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04" t="s">
        <v>165</v>
      </c>
      <c r="AT330" s="204" t="s">
        <v>160</v>
      </c>
      <c r="AU330" s="204" t="s">
        <v>89</v>
      </c>
      <c r="AY330" s="18" t="s">
        <v>158</v>
      </c>
      <c r="BE330" s="205">
        <f>IF(N330="základní",J330,0)</f>
        <v>0</v>
      </c>
      <c r="BF330" s="205">
        <f>IF(N330="snížená",J330,0)</f>
        <v>0</v>
      </c>
      <c r="BG330" s="205">
        <f>IF(N330="zákl. přenesená",J330,0)</f>
        <v>0</v>
      </c>
      <c r="BH330" s="205">
        <f>IF(N330="sníž. přenesená",J330,0)</f>
        <v>0</v>
      </c>
      <c r="BI330" s="205">
        <f>IF(N330="nulová",J330,0)</f>
        <v>0</v>
      </c>
      <c r="BJ330" s="18" t="s">
        <v>89</v>
      </c>
      <c r="BK330" s="205">
        <f>ROUND(I330*H330,2)</f>
        <v>0</v>
      </c>
      <c r="BL330" s="18" t="s">
        <v>165</v>
      </c>
      <c r="BM330" s="204" t="s">
        <v>451</v>
      </c>
    </row>
    <row r="331" spans="1:65" s="14" customFormat="1" ht="11.25">
      <c r="B331" s="217"/>
      <c r="C331" s="218"/>
      <c r="D331" s="208" t="s">
        <v>167</v>
      </c>
      <c r="E331" s="219" t="s">
        <v>1</v>
      </c>
      <c r="F331" s="220" t="s">
        <v>452</v>
      </c>
      <c r="G331" s="218"/>
      <c r="H331" s="221">
        <v>1.68</v>
      </c>
      <c r="I331" s="222"/>
      <c r="J331" s="218"/>
      <c r="K331" s="218"/>
      <c r="L331" s="223"/>
      <c r="M331" s="224"/>
      <c r="N331" s="225"/>
      <c r="O331" s="225"/>
      <c r="P331" s="225"/>
      <c r="Q331" s="225"/>
      <c r="R331" s="225"/>
      <c r="S331" s="225"/>
      <c r="T331" s="226"/>
      <c r="AT331" s="227" t="s">
        <v>167</v>
      </c>
      <c r="AU331" s="227" t="s">
        <v>89</v>
      </c>
      <c r="AV331" s="14" t="s">
        <v>89</v>
      </c>
      <c r="AW331" s="14" t="s">
        <v>32</v>
      </c>
      <c r="AX331" s="14" t="s">
        <v>76</v>
      </c>
      <c r="AY331" s="227" t="s">
        <v>158</v>
      </c>
    </row>
    <row r="332" spans="1:65" s="15" customFormat="1" ht="11.25">
      <c r="B332" s="228"/>
      <c r="C332" s="229"/>
      <c r="D332" s="208" t="s">
        <v>167</v>
      </c>
      <c r="E332" s="230" t="s">
        <v>1</v>
      </c>
      <c r="F332" s="231" t="s">
        <v>170</v>
      </c>
      <c r="G332" s="229"/>
      <c r="H332" s="232">
        <v>1.68</v>
      </c>
      <c r="I332" s="233"/>
      <c r="J332" s="229"/>
      <c r="K332" s="229"/>
      <c r="L332" s="234"/>
      <c r="M332" s="235"/>
      <c r="N332" s="236"/>
      <c r="O332" s="236"/>
      <c r="P332" s="236"/>
      <c r="Q332" s="236"/>
      <c r="R332" s="236"/>
      <c r="S332" s="236"/>
      <c r="T332" s="237"/>
      <c r="AT332" s="238" t="s">
        <v>167</v>
      </c>
      <c r="AU332" s="238" t="s">
        <v>89</v>
      </c>
      <c r="AV332" s="15" t="s">
        <v>165</v>
      </c>
      <c r="AW332" s="15" t="s">
        <v>32</v>
      </c>
      <c r="AX332" s="15" t="s">
        <v>83</v>
      </c>
      <c r="AY332" s="238" t="s">
        <v>158</v>
      </c>
    </row>
    <row r="333" spans="1:65" s="2" customFormat="1" ht="24.2" customHeight="1">
      <c r="A333" s="35"/>
      <c r="B333" s="36"/>
      <c r="C333" s="193" t="s">
        <v>453</v>
      </c>
      <c r="D333" s="193" t="s">
        <v>160</v>
      </c>
      <c r="E333" s="194" t="s">
        <v>454</v>
      </c>
      <c r="F333" s="195" t="s">
        <v>455</v>
      </c>
      <c r="G333" s="196" t="s">
        <v>290</v>
      </c>
      <c r="H333" s="197">
        <v>247.4</v>
      </c>
      <c r="I333" s="198"/>
      <c r="J333" s="199">
        <f>ROUND(I333*H333,2)</f>
        <v>0</v>
      </c>
      <c r="K333" s="195" t="s">
        <v>164</v>
      </c>
      <c r="L333" s="40"/>
      <c r="M333" s="200" t="s">
        <v>1</v>
      </c>
      <c r="N333" s="201" t="s">
        <v>42</v>
      </c>
      <c r="O333" s="72"/>
      <c r="P333" s="202">
        <f>O333*H333</f>
        <v>0</v>
      </c>
      <c r="Q333" s="202">
        <v>0</v>
      </c>
      <c r="R333" s="202">
        <f>Q333*H333</f>
        <v>0</v>
      </c>
      <c r="S333" s="202">
        <v>1.0999999999999999E-2</v>
      </c>
      <c r="T333" s="203">
        <f>S333*H333</f>
        <v>2.7214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04" t="s">
        <v>165</v>
      </c>
      <c r="AT333" s="204" t="s">
        <v>160</v>
      </c>
      <c r="AU333" s="204" t="s">
        <v>89</v>
      </c>
      <c r="AY333" s="18" t="s">
        <v>158</v>
      </c>
      <c r="BE333" s="205">
        <f>IF(N333="základní",J333,0)</f>
        <v>0</v>
      </c>
      <c r="BF333" s="205">
        <f>IF(N333="snížená",J333,0)</f>
        <v>0</v>
      </c>
      <c r="BG333" s="205">
        <f>IF(N333="zákl. přenesená",J333,0)</f>
        <v>0</v>
      </c>
      <c r="BH333" s="205">
        <f>IF(N333="sníž. přenesená",J333,0)</f>
        <v>0</v>
      </c>
      <c r="BI333" s="205">
        <f>IF(N333="nulová",J333,0)</f>
        <v>0</v>
      </c>
      <c r="BJ333" s="18" t="s">
        <v>89</v>
      </c>
      <c r="BK333" s="205">
        <f>ROUND(I333*H333,2)</f>
        <v>0</v>
      </c>
      <c r="BL333" s="18" t="s">
        <v>165</v>
      </c>
      <c r="BM333" s="204" t="s">
        <v>456</v>
      </c>
    </row>
    <row r="334" spans="1:65" s="13" customFormat="1" ht="11.25">
      <c r="B334" s="206"/>
      <c r="C334" s="207"/>
      <c r="D334" s="208" t="s">
        <v>167</v>
      </c>
      <c r="E334" s="209" t="s">
        <v>1</v>
      </c>
      <c r="F334" s="210" t="s">
        <v>395</v>
      </c>
      <c r="G334" s="207"/>
      <c r="H334" s="209" t="s">
        <v>1</v>
      </c>
      <c r="I334" s="211"/>
      <c r="J334" s="207"/>
      <c r="K334" s="207"/>
      <c r="L334" s="212"/>
      <c r="M334" s="213"/>
      <c r="N334" s="214"/>
      <c r="O334" s="214"/>
      <c r="P334" s="214"/>
      <c r="Q334" s="214"/>
      <c r="R334" s="214"/>
      <c r="S334" s="214"/>
      <c r="T334" s="215"/>
      <c r="AT334" s="216" t="s">
        <v>167</v>
      </c>
      <c r="AU334" s="216" t="s">
        <v>89</v>
      </c>
      <c r="AV334" s="13" t="s">
        <v>83</v>
      </c>
      <c r="AW334" s="13" t="s">
        <v>32</v>
      </c>
      <c r="AX334" s="13" t="s">
        <v>76</v>
      </c>
      <c r="AY334" s="216" t="s">
        <v>158</v>
      </c>
    </row>
    <row r="335" spans="1:65" s="14" customFormat="1" ht="11.25">
      <c r="B335" s="217"/>
      <c r="C335" s="218"/>
      <c r="D335" s="208" t="s">
        <v>167</v>
      </c>
      <c r="E335" s="219" t="s">
        <v>1</v>
      </c>
      <c r="F335" s="220" t="s">
        <v>457</v>
      </c>
      <c r="G335" s="218"/>
      <c r="H335" s="221">
        <v>42.5</v>
      </c>
      <c r="I335" s="222"/>
      <c r="J335" s="218"/>
      <c r="K335" s="218"/>
      <c r="L335" s="223"/>
      <c r="M335" s="224"/>
      <c r="N335" s="225"/>
      <c r="O335" s="225"/>
      <c r="P335" s="225"/>
      <c r="Q335" s="225"/>
      <c r="R335" s="225"/>
      <c r="S335" s="225"/>
      <c r="T335" s="226"/>
      <c r="AT335" s="227" t="s">
        <v>167</v>
      </c>
      <c r="AU335" s="227" t="s">
        <v>89</v>
      </c>
      <c r="AV335" s="14" t="s">
        <v>89</v>
      </c>
      <c r="AW335" s="14" t="s">
        <v>32</v>
      </c>
      <c r="AX335" s="14" t="s">
        <v>76</v>
      </c>
      <c r="AY335" s="227" t="s">
        <v>158</v>
      </c>
    </row>
    <row r="336" spans="1:65" s="14" customFormat="1" ht="11.25">
      <c r="B336" s="217"/>
      <c r="C336" s="218"/>
      <c r="D336" s="208" t="s">
        <v>167</v>
      </c>
      <c r="E336" s="219" t="s">
        <v>1</v>
      </c>
      <c r="F336" s="220" t="s">
        <v>458</v>
      </c>
      <c r="G336" s="218"/>
      <c r="H336" s="221">
        <v>49.5</v>
      </c>
      <c r="I336" s="222"/>
      <c r="J336" s="218"/>
      <c r="K336" s="218"/>
      <c r="L336" s="223"/>
      <c r="M336" s="224"/>
      <c r="N336" s="225"/>
      <c r="O336" s="225"/>
      <c r="P336" s="225"/>
      <c r="Q336" s="225"/>
      <c r="R336" s="225"/>
      <c r="S336" s="225"/>
      <c r="T336" s="226"/>
      <c r="AT336" s="227" t="s">
        <v>167</v>
      </c>
      <c r="AU336" s="227" t="s">
        <v>89</v>
      </c>
      <c r="AV336" s="14" t="s">
        <v>89</v>
      </c>
      <c r="AW336" s="14" t="s">
        <v>32</v>
      </c>
      <c r="AX336" s="14" t="s">
        <v>76</v>
      </c>
      <c r="AY336" s="227" t="s">
        <v>158</v>
      </c>
    </row>
    <row r="337" spans="1:65" s="14" customFormat="1" ht="11.25">
      <c r="B337" s="217"/>
      <c r="C337" s="218"/>
      <c r="D337" s="208" t="s">
        <v>167</v>
      </c>
      <c r="E337" s="219" t="s">
        <v>1</v>
      </c>
      <c r="F337" s="220" t="s">
        <v>459</v>
      </c>
      <c r="G337" s="218"/>
      <c r="H337" s="221">
        <v>18</v>
      </c>
      <c r="I337" s="222"/>
      <c r="J337" s="218"/>
      <c r="K337" s="218"/>
      <c r="L337" s="223"/>
      <c r="M337" s="224"/>
      <c r="N337" s="225"/>
      <c r="O337" s="225"/>
      <c r="P337" s="225"/>
      <c r="Q337" s="225"/>
      <c r="R337" s="225"/>
      <c r="S337" s="225"/>
      <c r="T337" s="226"/>
      <c r="AT337" s="227" t="s">
        <v>167</v>
      </c>
      <c r="AU337" s="227" t="s">
        <v>89</v>
      </c>
      <c r="AV337" s="14" t="s">
        <v>89</v>
      </c>
      <c r="AW337" s="14" t="s">
        <v>32</v>
      </c>
      <c r="AX337" s="14" t="s">
        <v>76</v>
      </c>
      <c r="AY337" s="227" t="s">
        <v>158</v>
      </c>
    </row>
    <row r="338" spans="1:65" s="14" customFormat="1" ht="11.25">
      <c r="B338" s="217"/>
      <c r="C338" s="218"/>
      <c r="D338" s="208" t="s">
        <v>167</v>
      </c>
      <c r="E338" s="219" t="s">
        <v>1</v>
      </c>
      <c r="F338" s="220" t="s">
        <v>460</v>
      </c>
      <c r="G338" s="218"/>
      <c r="H338" s="221">
        <v>39.799999999999997</v>
      </c>
      <c r="I338" s="222"/>
      <c r="J338" s="218"/>
      <c r="K338" s="218"/>
      <c r="L338" s="223"/>
      <c r="M338" s="224"/>
      <c r="N338" s="225"/>
      <c r="O338" s="225"/>
      <c r="P338" s="225"/>
      <c r="Q338" s="225"/>
      <c r="R338" s="225"/>
      <c r="S338" s="225"/>
      <c r="T338" s="226"/>
      <c r="AT338" s="227" t="s">
        <v>167</v>
      </c>
      <c r="AU338" s="227" t="s">
        <v>89</v>
      </c>
      <c r="AV338" s="14" t="s">
        <v>89</v>
      </c>
      <c r="AW338" s="14" t="s">
        <v>32</v>
      </c>
      <c r="AX338" s="14" t="s">
        <v>76</v>
      </c>
      <c r="AY338" s="227" t="s">
        <v>158</v>
      </c>
    </row>
    <row r="339" spans="1:65" s="14" customFormat="1" ht="11.25">
      <c r="B339" s="217"/>
      <c r="C339" s="218"/>
      <c r="D339" s="208" t="s">
        <v>167</v>
      </c>
      <c r="E339" s="219" t="s">
        <v>1</v>
      </c>
      <c r="F339" s="220" t="s">
        <v>461</v>
      </c>
      <c r="G339" s="218"/>
      <c r="H339" s="221">
        <v>7.5</v>
      </c>
      <c r="I339" s="222"/>
      <c r="J339" s="218"/>
      <c r="K339" s="218"/>
      <c r="L339" s="223"/>
      <c r="M339" s="224"/>
      <c r="N339" s="225"/>
      <c r="O339" s="225"/>
      <c r="P339" s="225"/>
      <c r="Q339" s="225"/>
      <c r="R339" s="225"/>
      <c r="S339" s="225"/>
      <c r="T339" s="226"/>
      <c r="AT339" s="227" t="s">
        <v>167</v>
      </c>
      <c r="AU339" s="227" t="s">
        <v>89</v>
      </c>
      <c r="AV339" s="14" t="s">
        <v>89</v>
      </c>
      <c r="AW339" s="14" t="s">
        <v>32</v>
      </c>
      <c r="AX339" s="14" t="s">
        <v>76</v>
      </c>
      <c r="AY339" s="227" t="s">
        <v>158</v>
      </c>
    </row>
    <row r="340" spans="1:65" s="13" customFormat="1" ht="11.25">
      <c r="B340" s="206"/>
      <c r="C340" s="207"/>
      <c r="D340" s="208" t="s">
        <v>167</v>
      </c>
      <c r="E340" s="209" t="s">
        <v>1</v>
      </c>
      <c r="F340" s="210" t="s">
        <v>391</v>
      </c>
      <c r="G340" s="207"/>
      <c r="H340" s="209" t="s">
        <v>1</v>
      </c>
      <c r="I340" s="211"/>
      <c r="J340" s="207"/>
      <c r="K340" s="207"/>
      <c r="L340" s="212"/>
      <c r="M340" s="213"/>
      <c r="N340" s="214"/>
      <c r="O340" s="214"/>
      <c r="P340" s="214"/>
      <c r="Q340" s="214"/>
      <c r="R340" s="214"/>
      <c r="S340" s="214"/>
      <c r="T340" s="215"/>
      <c r="AT340" s="216" t="s">
        <v>167</v>
      </c>
      <c r="AU340" s="216" t="s">
        <v>89</v>
      </c>
      <c r="AV340" s="13" t="s">
        <v>83</v>
      </c>
      <c r="AW340" s="13" t="s">
        <v>32</v>
      </c>
      <c r="AX340" s="13" t="s">
        <v>76</v>
      </c>
      <c r="AY340" s="216" t="s">
        <v>158</v>
      </c>
    </row>
    <row r="341" spans="1:65" s="14" customFormat="1" ht="11.25">
      <c r="B341" s="217"/>
      <c r="C341" s="218"/>
      <c r="D341" s="208" t="s">
        <v>167</v>
      </c>
      <c r="E341" s="219" t="s">
        <v>1</v>
      </c>
      <c r="F341" s="220" t="s">
        <v>462</v>
      </c>
      <c r="G341" s="218"/>
      <c r="H341" s="221">
        <v>21.6</v>
      </c>
      <c r="I341" s="222"/>
      <c r="J341" s="218"/>
      <c r="K341" s="218"/>
      <c r="L341" s="223"/>
      <c r="M341" s="224"/>
      <c r="N341" s="225"/>
      <c r="O341" s="225"/>
      <c r="P341" s="225"/>
      <c r="Q341" s="225"/>
      <c r="R341" s="225"/>
      <c r="S341" s="225"/>
      <c r="T341" s="226"/>
      <c r="AT341" s="227" t="s">
        <v>167</v>
      </c>
      <c r="AU341" s="227" t="s">
        <v>89</v>
      </c>
      <c r="AV341" s="14" t="s">
        <v>89</v>
      </c>
      <c r="AW341" s="14" t="s">
        <v>32</v>
      </c>
      <c r="AX341" s="14" t="s">
        <v>76</v>
      </c>
      <c r="AY341" s="227" t="s">
        <v>158</v>
      </c>
    </row>
    <row r="342" spans="1:65" s="13" customFormat="1" ht="11.25">
      <c r="B342" s="206"/>
      <c r="C342" s="207"/>
      <c r="D342" s="208" t="s">
        <v>167</v>
      </c>
      <c r="E342" s="209" t="s">
        <v>1</v>
      </c>
      <c r="F342" s="210" t="s">
        <v>237</v>
      </c>
      <c r="G342" s="207"/>
      <c r="H342" s="209" t="s">
        <v>1</v>
      </c>
      <c r="I342" s="211"/>
      <c r="J342" s="207"/>
      <c r="K342" s="207"/>
      <c r="L342" s="212"/>
      <c r="M342" s="213"/>
      <c r="N342" s="214"/>
      <c r="O342" s="214"/>
      <c r="P342" s="214"/>
      <c r="Q342" s="214"/>
      <c r="R342" s="214"/>
      <c r="S342" s="214"/>
      <c r="T342" s="215"/>
      <c r="AT342" s="216" t="s">
        <v>167</v>
      </c>
      <c r="AU342" s="216" t="s">
        <v>89</v>
      </c>
      <c r="AV342" s="13" t="s">
        <v>83</v>
      </c>
      <c r="AW342" s="13" t="s">
        <v>32</v>
      </c>
      <c r="AX342" s="13" t="s">
        <v>76</v>
      </c>
      <c r="AY342" s="216" t="s">
        <v>158</v>
      </c>
    </row>
    <row r="343" spans="1:65" s="14" customFormat="1" ht="11.25">
      <c r="B343" s="217"/>
      <c r="C343" s="218"/>
      <c r="D343" s="208" t="s">
        <v>167</v>
      </c>
      <c r="E343" s="219" t="s">
        <v>1</v>
      </c>
      <c r="F343" s="220" t="s">
        <v>463</v>
      </c>
      <c r="G343" s="218"/>
      <c r="H343" s="221">
        <v>46</v>
      </c>
      <c r="I343" s="222"/>
      <c r="J343" s="218"/>
      <c r="K343" s="218"/>
      <c r="L343" s="223"/>
      <c r="M343" s="224"/>
      <c r="N343" s="225"/>
      <c r="O343" s="225"/>
      <c r="P343" s="225"/>
      <c r="Q343" s="225"/>
      <c r="R343" s="225"/>
      <c r="S343" s="225"/>
      <c r="T343" s="226"/>
      <c r="AT343" s="227" t="s">
        <v>167</v>
      </c>
      <c r="AU343" s="227" t="s">
        <v>89</v>
      </c>
      <c r="AV343" s="14" t="s">
        <v>89</v>
      </c>
      <c r="AW343" s="14" t="s">
        <v>32</v>
      </c>
      <c r="AX343" s="14" t="s">
        <v>76</v>
      </c>
      <c r="AY343" s="227" t="s">
        <v>158</v>
      </c>
    </row>
    <row r="344" spans="1:65" s="14" customFormat="1" ht="11.25">
      <c r="B344" s="217"/>
      <c r="C344" s="218"/>
      <c r="D344" s="208" t="s">
        <v>167</v>
      </c>
      <c r="E344" s="219" t="s">
        <v>1</v>
      </c>
      <c r="F344" s="220" t="s">
        <v>464</v>
      </c>
      <c r="G344" s="218"/>
      <c r="H344" s="221">
        <v>22.5</v>
      </c>
      <c r="I344" s="222"/>
      <c r="J344" s="218"/>
      <c r="K344" s="218"/>
      <c r="L344" s="223"/>
      <c r="M344" s="224"/>
      <c r="N344" s="225"/>
      <c r="O344" s="225"/>
      <c r="P344" s="225"/>
      <c r="Q344" s="225"/>
      <c r="R344" s="225"/>
      <c r="S344" s="225"/>
      <c r="T344" s="226"/>
      <c r="AT344" s="227" t="s">
        <v>167</v>
      </c>
      <c r="AU344" s="227" t="s">
        <v>89</v>
      </c>
      <c r="AV344" s="14" t="s">
        <v>89</v>
      </c>
      <c r="AW344" s="14" t="s">
        <v>32</v>
      </c>
      <c r="AX344" s="14" t="s">
        <v>76</v>
      </c>
      <c r="AY344" s="227" t="s">
        <v>158</v>
      </c>
    </row>
    <row r="345" spans="1:65" s="15" customFormat="1" ht="11.25">
      <c r="B345" s="228"/>
      <c r="C345" s="229"/>
      <c r="D345" s="208" t="s">
        <v>167</v>
      </c>
      <c r="E345" s="230" t="s">
        <v>1</v>
      </c>
      <c r="F345" s="231" t="s">
        <v>170</v>
      </c>
      <c r="G345" s="229"/>
      <c r="H345" s="232">
        <v>247.4</v>
      </c>
      <c r="I345" s="233"/>
      <c r="J345" s="229"/>
      <c r="K345" s="229"/>
      <c r="L345" s="234"/>
      <c r="M345" s="235"/>
      <c r="N345" s="236"/>
      <c r="O345" s="236"/>
      <c r="P345" s="236"/>
      <c r="Q345" s="236"/>
      <c r="R345" s="236"/>
      <c r="S345" s="236"/>
      <c r="T345" s="237"/>
      <c r="AT345" s="238" t="s">
        <v>167</v>
      </c>
      <c r="AU345" s="238" t="s">
        <v>89</v>
      </c>
      <c r="AV345" s="15" t="s">
        <v>165</v>
      </c>
      <c r="AW345" s="15" t="s">
        <v>32</v>
      </c>
      <c r="AX345" s="15" t="s">
        <v>83</v>
      </c>
      <c r="AY345" s="238" t="s">
        <v>158</v>
      </c>
    </row>
    <row r="346" spans="1:65" s="2" customFormat="1" ht="24.2" customHeight="1">
      <c r="A346" s="35"/>
      <c r="B346" s="36"/>
      <c r="C346" s="193" t="s">
        <v>465</v>
      </c>
      <c r="D346" s="193" t="s">
        <v>160</v>
      </c>
      <c r="E346" s="194" t="s">
        <v>466</v>
      </c>
      <c r="F346" s="195" t="s">
        <v>467</v>
      </c>
      <c r="G346" s="196" t="s">
        <v>163</v>
      </c>
      <c r="H346" s="197">
        <v>0.9</v>
      </c>
      <c r="I346" s="198"/>
      <c r="J346" s="199">
        <f>ROUND(I346*H346,2)</f>
        <v>0</v>
      </c>
      <c r="K346" s="195" t="s">
        <v>164</v>
      </c>
      <c r="L346" s="40"/>
      <c r="M346" s="200" t="s">
        <v>1</v>
      </c>
      <c r="N346" s="201" t="s">
        <v>42</v>
      </c>
      <c r="O346" s="72"/>
      <c r="P346" s="202">
        <f>O346*H346</f>
        <v>0</v>
      </c>
      <c r="Q346" s="202">
        <v>0</v>
      </c>
      <c r="R346" s="202">
        <f>Q346*H346</f>
        <v>0</v>
      </c>
      <c r="S346" s="202">
        <v>4.8000000000000001E-2</v>
      </c>
      <c r="T346" s="203">
        <f>S346*H346</f>
        <v>4.3200000000000002E-2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04" t="s">
        <v>165</v>
      </c>
      <c r="AT346" s="204" t="s">
        <v>160</v>
      </c>
      <c r="AU346" s="204" t="s">
        <v>89</v>
      </c>
      <c r="AY346" s="18" t="s">
        <v>158</v>
      </c>
      <c r="BE346" s="205">
        <f>IF(N346="základní",J346,0)</f>
        <v>0</v>
      </c>
      <c r="BF346" s="205">
        <f>IF(N346="snížená",J346,0)</f>
        <v>0</v>
      </c>
      <c r="BG346" s="205">
        <f>IF(N346="zákl. přenesená",J346,0)</f>
        <v>0</v>
      </c>
      <c r="BH346" s="205">
        <f>IF(N346="sníž. přenesená",J346,0)</f>
        <v>0</v>
      </c>
      <c r="BI346" s="205">
        <f>IF(N346="nulová",J346,0)</f>
        <v>0</v>
      </c>
      <c r="BJ346" s="18" t="s">
        <v>89</v>
      </c>
      <c r="BK346" s="205">
        <f>ROUND(I346*H346,2)</f>
        <v>0</v>
      </c>
      <c r="BL346" s="18" t="s">
        <v>165</v>
      </c>
      <c r="BM346" s="204" t="s">
        <v>468</v>
      </c>
    </row>
    <row r="347" spans="1:65" s="13" customFormat="1" ht="11.25">
      <c r="B347" s="206"/>
      <c r="C347" s="207"/>
      <c r="D347" s="208" t="s">
        <v>167</v>
      </c>
      <c r="E347" s="209" t="s">
        <v>1</v>
      </c>
      <c r="F347" s="210" t="s">
        <v>395</v>
      </c>
      <c r="G347" s="207"/>
      <c r="H347" s="209" t="s">
        <v>1</v>
      </c>
      <c r="I347" s="211"/>
      <c r="J347" s="207"/>
      <c r="K347" s="207"/>
      <c r="L347" s="212"/>
      <c r="M347" s="213"/>
      <c r="N347" s="214"/>
      <c r="O347" s="214"/>
      <c r="P347" s="214"/>
      <c r="Q347" s="214"/>
      <c r="R347" s="214"/>
      <c r="S347" s="214"/>
      <c r="T347" s="215"/>
      <c r="AT347" s="216" t="s">
        <v>167</v>
      </c>
      <c r="AU347" s="216" t="s">
        <v>89</v>
      </c>
      <c r="AV347" s="13" t="s">
        <v>83</v>
      </c>
      <c r="AW347" s="13" t="s">
        <v>32</v>
      </c>
      <c r="AX347" s="13" t="s">
        <v>76</v>
      </c>
      <c r="AY347" s="216" t="s">
        <v>158</v>
      </c>
    </row>
    <row r="348" spans="1:65" s="14" customFormat="1" ht="11.25">
      <c r="B348" s="217"/>
      <c r="C348" s="218"/>
      <c r="D348" s="208" t="s">
        <v>167</v>
      </c>
      <c r="E348" s="219" t="s">
        <v>1</v>
      </c>
      <c r="F348" s="220" t="s">
        <v>469</v>
      </c>
      <c r="G348" s="218"/>
      <c r="H348" s="221">
        <v>0.9</v>
      </c>
      <c r="I348" s="222"/>
      <c r="J348" s="218"/>
      <c r="K348" s="218"/>
      <c r="L348" s="223"/>
      <c r="M348" s="224"/>
      <c r="N348" s="225"/>
      <c r="O348" s="225"/>
      <c r="P348" s="225"/>
      <c r="Q348" s="225"/>
      <c r="R348" s="225"/>
      <c r="S348" s="225"/>
      <c r="T348" s="226"/>
      <c r="AT348" s="227" t="s">
        <v>167</v>
      </c>
      <c r="AU348" s="227" t="s">
        <v>89</v>
      </c>
      <c r="AV348" s="14" t="s">
        <v>89</v>
      </c>
      <c r="AW348" s="14" t="s">
        <v>32</v>
      </c>
      <c r="AX348" s="14" t="s">
        <v>76</v>
      </c>
      <c r="AY348" s="227" t="s">
        <v>158</v>
      </c>
    </row>
    <row r="349" spans="1:65" s="15" customFormat="1" ht="11.25">
      <c r="B349" s="228"/>
      <c r="C349" s="229"/>
      <c r="D349" s="208" t="s">
        <v>167</v>
      </c>
      <c r="E349" s="230" t="s">
        <v>1</v>
      </c>
      <c r="F349" s="231" t="s">
        <v>170</v>
      </c>
      <c r="G349" s="229"/>
      <c r="H349" s="232">
        <v>0.9</v>
      </c>
      <c r="I349" s="233"/>
      <c r="J349" s="229"/>
      <c r="K349" s="229"/>
      <c r="L349" s="234"/>
      <c r="M349" s="235"/>
      <c r="N349" s="236"/>
      <c r="O349" s="236"/>
      <c r="P349" s="236"/>
      <c r="Q349" s="236"/>
      <c r="R349" s="236"/>
      <c r="S349" s="236"/>
      <c r="T349" s="237"/>
      <c r="AT349" s="238" t="s">
        <v>167</v>
      </c>
      <c r="AU349" s="238" t="s">
        <v>89</v>
      </c>
      <c r="AV349" s="15" t="s">
        <v>165</v>
      </c>
      <c r="AW349" s="15" t="s">
        <v>32</v>
      </c>
      <c r="AX349" s="15" t="s">
        <v>83</v>
      </c>
      <c r="AY349" s="238" t="s">
        <v>158</v>
      </c>
    </row>
    <row r="350" spans="1:65" s="2" customFormat="1" ht="16.5" customHeight="1">
      <c r="A350" s="35"/>
      <c r="B350" s="36"/>
      <c r="C350" s="193" t="s">
        <v>470</v>
      </c>
      <c r="D350" s="193" t="s">
        <v>160</v>
      </c>
      <c r="E350" s="194" t="s">
        <v>471</v>
      </c>
      <c r="F350" s="195" t="s">
        <v>472</v>
      </c>
      <c r="G350" s="196" t="s">
        <v>473</v>
      </c>
      <c r="H350" s="197">
        <v>4</v>
      </c>
      <c r="I350" s="198"/>
      <c r="J350" s="199">
        <f>ROUND(I350*H350,2)</f>
        <v>0</v>
      </c>
      <c r="K350" s="195" t="s">
        <v>1</v>
      </c>
      <c r="L350" s="40"/>
      <c r="M350" s="200" t="s">
        <v>1</v>
      </c>
      <c r="N350" s="201" t="s">
        <v>42</v>
      </c>
      <c r="O350" s="72"/>
      <c r="P350" s="202">
        <f>O350*H350</f>
        <v>0</v>
      </c>
      <c r="Q350" s="202">
        <v>0</v>
      </c>
      <c r="R350" s="202">
        <f>Q350*H350</f>
        <v>0</v>
      </c>
      <c r="S350" s="202">
        <v>1.9E-2</v>
      </c>
      <c r="T350" s="203">
        <f>S350*H350</f>
        <v>7.5999999999999998E-2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04" t="s">
        <v>165</v>
      </c>
      <c r="AT350" s="204" t="s">
        <v>160</v>
      </c>
      <c r="AU350" s="204" t="s">
        <v>89</v>
      </c>
      <c r="AY350" s="18" t="s">
        <v>158</v>
      </c>
      <c r="BE350" s="205">
        <f>IF(N350="základní",J350,0)</f>
        <v>0</v>
      </c>
      <c r="BF350" s="205">
        <f>IF(N350="snížená",J350,0)</f>
        <v>0</v>
      </c>
      <c r="BG350" s="205">
        <f>IF(N350="zákl. přenesená",J350,0)</f>
        <v>0</v>
      </c>
      <c r="BH350" s="205">
        <f>IF(N350="sníž. přenesená",J350,0)</f>
        <v>0</v>
      </c>
      <c r="BI350" s="205">
        <f>IF(N350="nulová",J350,0)</f>
        <v>0</v>
      </c>
      <c r="BJ350" s="18" t="s">
        <v>89</v>
      </c>
      <c r="BK350" s="205">
        <f>ROUND(I350*H350,2)</f>
        <v>0</v>
      </c>
      <c r="BL350" s="18" t="s">
        <v>165</v>
      </c>
      <c r="BM350" s="204" t="s">
        <v>474</v>
      </c>
    </row>
    <row r="351" spans="1:65" s="2" customFormat="1" ht="24.2" customHeight="1">
      <c r="A351" s="35"/>
      <c r="B351" s="36"/>
      <c r="C351" s="193" t="s">
        <v>475</v>
      </c>
      <c r="D351" s="193" t="s">
        <v>160</v>
      </c>
      <c r="E351" s="194" t="s">
        <v>476</v>
      </c>
      <c r="F351" s="195" t="s">
        <v>477</v>
      </c>
      <c r="G351" s="196" t="s">
        <v>163</v>
      </c>
      <c r="H351" s="197">
        <v>128.12</v>
      </c>
      <c r="I351" s="198"/>
      <c r="J351" s="199">
        <f>ROUND(I351*H351,2)</f>
        <v>0</v>
      </c>
      <c r="K351" s="195" t="s">
        <v>164</v>
      </c>
      <c r="L351" s="40"/>
      <c r="M351" s="200" t="s">
        <v>1</v>
      </c>
      <c r="N351" s="201" t="s">
        <v>42</v>
      </c>
      <c r="O351" s="72"/>
      <c r="P351" s="202">
        <f>O351*H351</f>
        <v>0</v>
      </c>
      <c r="Q351" s="202">
        <v>0</v>
      </c>
      <c r="R351" s="202">
        <f>Q351*H351</f>
        <v>0</v>
      </c>
      <c r="S351" s="202">
        <v>1.9E-2</v>
      </c>
      <c r="T351" s="203">
        <f>S351*H351</f>
        <v>2.4342800000000002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04" t="s">
        <v>165</v>
      </c>
      <c r="AT351" s="204" t="s">
        <v>160</v>
      </c>
      <c r="AU351" s="204" t="s">
        <v>89</v>
      </c>
      <c r="AY351" s="18" t="s">
        <v>158</v>
      </c>
      <c r="BE351" s="205">
        <f>IF(N351="základní",J351,0)</f>
        <v>0</v>
      </c>
      <c r="BF351" s="205">
        <f>IF(N351="snížená",J351,0)</f>
        <v>0</v>
      </c>
      <c r="BG351" s="205">
        <f>IF(N351="zákl. přenesená",J351,0)</f>
        <v>0</v>
      </c>
      <c r="BH351" s="205">
        <f>IF(N351="sníž. přenesená",J351,0)</f>
        <v>0</v>
      </c>
      <c r="BI351" s="205">
        <f>IF(N351="nulová",J351,0)</f>
        <v>0</v>
      </c>
      <c r="BJ351" s="18" t="s">
        <v>89</v>
      </c>
      <c r="BK351" s="205">
        <f>ROUND(I351*H351,2)</f>
        <v>0</v>
      </c>
      <c r="BL351" s="18" t="s">
        <v>165</v>
      </c>
      <c r="BM351" s="204" t="s">
        <v>478</v>
      </c>
    </row>
    <row r="352" spans="1:65" s="14" customFormat="1" ht="11.25">
      <c r="B352" s="217"/>
      <c r="C352" s="218"/>
      <c r="D352" s="208" t="s">
        <v>167</v>
      </c>
      <c r="E352" s="219" t="s">
        <v>1</v>
      </c>
      <c r="F352" s="220" t="s">
        <v>355</v>
      </c>
      <c r="G352" s="218"/>
      <c r="H352" s="221">
        <v>128.12</v>
      </c>
      <c r="I352" s="222"/>
      <c r="J352" s="218"/>
      <c r="K352" s="218"/>
      <c r="L352" s="223"/>
      <c r="M352" s="224"/>
      <c r="N352" s="225"/>
      <c r="O352" s="225"/>
      <c r="P352" s="225"/>
      <c r="Q352" s="225"/>
      <c r="R352" s="225"/>
      <c r="S352" s="225"/>
      <c r="T352" s="226"/>
      <c r="AT352" s="227" t="s">
        <v>167</v>
      </c>
      <c r="AU352" s="227" t="s">
        <v>89</v>
      </c>
      <c r="AV352" s="14" t="s">
        <v>89</v>
      </c>
      <c r="AW352" s="14" t="s">
        <v>32</v>
      </c>
      <c r="AX352" s="14" t="s">
        <v>83</v>
      </c>
      <c r="AY352" s="227" t="s">
        <v>158</v>
      </c>
    </row>
    <row r="353" spans="1:65" s="2" customFormat="1" ht="24.2" customHeight="1">
      <c r="A353" s="35"/>
      <c r="B353" s="36"/>
      <c r="C353" s="193" t="s">
        <v>108</v>
      </c>
      <c r="D353" s="193" t="s">
        <v>160</v>
      </c>
      <c r="E353" s="194" t="s">
        <v>479</v>
      </c>
      <c r="F353" s="195" t="s">
        <v>480</v>
      </c>
      <c r="G353" s="196" t="s">
        <v>163</v>
      </c>
      <c r="H353" s="197">
        <v>749.29</v>
      </c>
      <c r="I353" s="198"/>
      <c r="J353" s="199">
        <f>ROUND(I353*H353,2)</f>
        <v>0</v>
      </c>
      <c r="K353" s="195" t="s">
        <v>164</v>
      </c>
      <c r="L353" s="40"/>
      <c r="M353" s="200" t="s">
        <v>1</v>
      </c>
      <c r="N353" s="201" t="s">
        <v>42</v>
      </c>
      <c r="O353" s="72"/>
      <c r="P353" s="202">
        <f>O353*H353</f>
        <v>0</v>
      </c>
      <c r="Q353" s="202">
        <v>0</v>
      </c>
      <c r="R353" s="202">
        <f>Q353*H353</f>
        <v>0</v>
      </c>
      <c r="S353" s="202">
        <v>3.4000000000000002E-2</v>
      </c>
      <c r="T353" s="203">
        <f>S353*H353</f>
        <v>25.475860000000001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04" t="s">
        <v>165</v>
      </c>
      <c r="AT353" s="204" t="s">
        <v>160</v>
      </c>
      <c r="AU353" s="204" t="s">
        <v>89</v>
      </c>
      <c r="AY353" s="18" t="s">
        <v>158</v>
      </c>
      <c r="BE353" s="205">
        <f>IF(N353="základní",J353,0)</f>
        <v>0</v>
      </c>
      <c r="BF353" s="205">
        <f>IF(N353="snížená",J353,0)</f>
        <v>0</v>
      </c>
      <c r="BG353" s="205">
        <f>IF(N353="zákl. přenesená",J353,0)</f>
        <v>0</v>
      </c>
      <c r="BH353" s="205">
        <f>IF(N353="sníž. přenesená",J353,0)</f>
        <v>0</v>
      </c>
      <c r="BI353" s="205">
        <f>IF(N353="nulová",J353,0)</f>
        <v>0</v>
      </c>
      <c r="BJ353" s="18" t="s">
        <v>89</v>
      </c>
      <c r="BK353" s="205">
        <f>ROUND(I353*H353,2)</f>
        <v>0</v>
      </c>
      <c r="BL353" s="18" t="s">
        <v>165</v>
      </c>
      <c r="BM353" s="204" t="s">
        <v>481</v>
      </c>
    </row>
    <row r="354" spans="1:65" s="14" customFormat="1" ht="11.25">
      <c r="B354" s="217"/>
      <c r="C354" s="218"/>
      <c r="D354" s="208" t="s">
        <v>167</v>
      </c>
      <c r="E354" s="219" t="s">
        <v>1</v>
      </c>
      <c r="F354" s="220" t="s">
        <v>360</v>
      </c>
      <c r="G354" s="218"/>
      <c r="H354" s="221">
        <v>749.29</v>
      </c>
      <c r="I354" s="222"/>
      <c r="J354" s="218"/>
      <c r="K354" s="218"/>
      <c r="L354" s="223"/>
      <c r="M354" s="224"/>
      <c r="N354" s="225"/>
      <c r="O354" s="225"/>
      <c r="P354" s="225"/>
      <c r="Q354" s="225"/>
      <c r="R354" s="225"/>
      <c r="S354" s="225"/>
      <c r="T354" s="226"/>
      <c r="AT354" s="227" t="s">
        <v>167</v>
      </c>
      <c r="AU354" s="227" t="s">
        <v>89</v>
      </c>
      <c r="AV354" s="14" t="s">
        <v>89</v>
      </c>
      <c r="AW354" s="14" t="s">
        <v>32</v>
      </c>
      <c r="AX354" s="14" t="s">
        <v>83</v>
      </c>
      <c r="AY354" s="227" t="s">
        <v>158</v>
      </c>
    </row>
    <row r="355" spans="1:65" s="2" customFormat="1" ht="24.2" customHeight="1">
      <c r="A355" s="35"/>
      <c r="B355" s="36"/>
      <c r="C355" s="193" t="s">
        <v>482</v>
      </c>
      <c r="D355" s="193" t="s">
        <v>160</v>
      </c>
      <c r="E355" s="194" t="s">
        <v>483</v>
      </c>
      <c r="F355" s="195" t="s">
        <v>484</v>
      </c>
      <c r="G355" s="196" t="s">
        <v>163</v>
      </c>
      <c r="H355" s="197">
        <v>85.09</v>
      </c>
      <c r="I355" s="198"/>
      <c r="J355" s="199">
        <f>ROUND(I355*H355,2)</f>
        <v>0</v>
      </c>
      <c r="K355" s="195" t="s">
        <v>164</v>
      </c>
      <c r="L355" s="40"/>
      <c r="M355" s="200" t="s">
        <v>1</v>
      </c>
      <c r="N355" s="201" t="s">
        <v>42</v>
      </c>
      <c r="O355" s="72"/>
      <c r="P355" s="202">
        <f>O355*H355</f>
        <v>0</v>
      </c>
      <c r="Q355" s="202">
        <v>0</v>
      </c>
      <c r="R355" s="202">
        <f>Q355*H355</f>
        <v>0</v>
      </c>
      <c r="S355" s="202">
        <v>6.8000000000000005E-2</v>
      </c>
      <c r="T355" s="203">
        <f>S355*H355</f>
        <v>5.7861200000000004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04" t="s">
        <v>165</v>
      </c>
      <c r="AT355" s="204" t="s">
        <v>160</v>
      </c>
      <c r="AU355" s="204" t="s">
        <v>89</v>
      </c>
      <c r="AY355" s="18" t="s">
        <v>158</v>
      </c>
      <c r="BE355" s="205">
        <f>IF(N355="základní",J355,0)</f>
        <v>0</v>
      </c>
      <c r="BF355" s="205">
        <f>IF(N355="snížená",J355,0)</f>
        <v>0</v>
      </c>
      <c r="BG355" s="205">
        <f>IF(N355="zákl. přenesená",J355,0)</f>
        <v>0</v>
      </c>
      <c r="BH355" s="205">
        <f>IF(N355="sníž. přenesená",J355,0)</f>
        <v>0</v>
      </c>
      <c r="BI355" s="205">
        <f>IF(N355="nulová",J355,0)</f>
        <v>0</v>
      </c>
      <c r="BJ355" s="18" t="s">
        <v>89</v>
      </c>
      <c r="BK355" s="205">
        <f>ROUND(I355*H355,2)</f>
        <v>0</v>
      </c>
      <c r="BL355" s="18" t="s">
        <v>165</v>
      </c>
      <c r="BM355" s="204" t="s">
        <v>485</v>
      </c>
    </row>
    <row r="356" spans="1:65" s="13" customFormat="1" ht="11.25">
      <c r="B356" s="206"/>
      <c r="C356" s="207"/>
      <c r="D356" s="208" t="s">
        <v>167</v>
      </c>
      <c r="E356" s="209" t="s">
        <v>1</v>
      </c>
      <c r="F356" s="210" t="s">
        <v>486</v>
      </c>
      <c r="G356" s="207"/>
      <c r="H356" s="209" t="s">
        <v>1</v>
      </c>
      <c r="I356" s="211"/>
      <c r="J356" s="207"/>
      <c r="K356" s="207"/>
      <c r="L356" s="212"/>
      <c r="M356" s="213"/>
      <c r="N356" s="214"/>
      <c r="O356" s="214"/>
      <c r="P356" s="214"/>
      <c r="Q356" s="214"/>
      <c r="R356" s="214"/>
      <c r="S356" s="214"/>
      <c r="T356" s="215"/>
      <c r="AT356" s="216" t="s">
        <v>167</v>
      </c>
      <c r="AU356" s="216" t="s">
        <v>89</v>
      </c>
      <c r="AV356" s="13" t="s">
        <v>83</v>
      </c>
      <c r="AW356" s="13" t="s">
        <v>32</v>
      </c>
      <c r="AX356" s="13" t="s">
        <v>76</v>
      </c>
      <c r="AY356" s="216" t="s">
        <v>158</v>
      </c>
    </row>
    <row r="357" spans="1:65" s="13" customFormat="1" ht="11.25">
      <c r="B357" s="206"/>
      <c r="C357" s="207"/>
      <c r="D357" s="208" t="s">
        <v>167</v>
      </c>
      <c r="E357" s="209" t="s">
        <v>1</v>
      </c>
      <c r="F357" s="210" t="s">
        <v>237</v>
      </c>
      <c r="G357" s="207"/>
      <c r="H357" s="209" t="s">
        <v>1</v>
      </c>
      <c r="I357" s="211"/>
      <c r="J357" s="207"/>
      <c r="K357" s="207"/>
      <c r="L357" s="212"/>
      <c r="M357" s="213"/>
      <c r="N357" s="214"/>
      <c r="O357" s="214"/>
      <c r="P357" s="214"/>
      <c r="Q357" s="214"/>
      <c r="R357" s="214"/>
      <c r="S357" s="214"/>
      <c r="T357" s="215"/>
      <c r="AT357" s="216" t="s">
        <v>167</v>
      </c>
      <c r="AU357" s="216" t="s">
        <v>89</v>
      </c>
      <c r="AV357" s="13" t="s">
        <v>83</v>
      </c>
      <c r="AW357" s="13" t="s">
        <v>32</v>
      </c>
      <c r="AX357" s="13" t="s">
        <v>76</v>
      </c>
      <c r="AY357" s="216" t="s">
        <v>158</v>
      </c>
    </row>
    <row r="358" spans="1:65" s="14" customFormat="1" ht="11.25">
      <c r="B358" s="217"/>
      <c r="C358" s="218"/>
      <c r="D358" s="208" t="s">
        <v>167</v>
      </c>
      <c r="E358" s="219" t="s">
        <v>1</v>
      </c>
      <c r="F358" s="220" t="s">
        <v>487</v>
      </c>
      <c r="G358" s="218"/>
      <c r="H358" s="221">
        <v>24.7</v>
      </c>
      <c r="I358" s="222"/>
      <c r="J358" s="218"/>
      <c r="K358" s="218"/>
      <c r="L358" s="223"/>
      <c r="M358" s="224"/>
      <c r="N358" s="225"/>
      <c r="O358" s="225"/>
      <c r="P358" s="225"/>
      <c r="Q358" s="225"/>
      <c r="R358" s="225"/>
      <c r="S358" s="225"/>
      <c r="T358" s="226"/>
      <c r="AT358" s="227" t="s">
        <v>167</v>
      </c>
      <c r="AU358" s="227" t="s">
        <v>89</v>
      </c>
      <c r="AV358" s="14" t="s">
        <v>89</v>
      </c>
      <c r="AW358" s="14" t="s">
        <v>32</v>
      </c>
      <c r="AX358" s="14" t="s">
        <v>76</v>
      </c>
      <c r="AY358" s="227" t="s">
        <v>158</v>
      </c>
    </row>
    <row r="359" spans="1:65" s="14" customFormat="1" ht="11.25">
      <c r="B359" s="217"/>
      <c r="C359" s="218"/>
      <c r="D359" s="208" t="s">
        <v>167</v>
      </c>
      <c r="E359" s="219" t="s">
        <v>1</v>
      </c>
      <c r="F359" s="220" t="s">
        <v>488</v>
      </c>
      <c r="G359" s="218"/>
      <c r="H359" s="221">
        <v>6.44</v>
      </c>
      <c r="I359" s="222"/>
      <c r="J359" s="218"/>
      <c r="K359" s="218"/>
      <c r="L359" s="223"/>
      <c r="M359" s="224"/>
      <c r="N359" s="225"/>
      <c r="O359" s="225"/>
      <c r="P359" s="225"/>
      <c r="Q359" s="225"/>
      <c r="R359" s="225"/>
      <c r="S359" s="225"/>
      <c r="T359" s="226"/>
      <c r="AT359" s="227" t="s">
        <v>167</v>
      </c>
      <c r="AU359" s="227" t="s">
        <v>89</v>
      </c>
      <c r="AV359" s="14" t="s">
        <v>89</v>
      </c>
      <c r="AW359" s="14" t="s">
        <v>32</v>
      </c>
      <c r="AX359" s="14" t="s">
        <v>76</v>
      </c>
      <c r="AY359" s="227" t="s">
        <v>158</v>
      </c>
    </row>
    <row r="360" spans="1:65" s="14" customFormat="1" ht="11.25">
      <c r="B360" s="217"/>
      <c r="C360" s="218"/>
      <c r="D360" s="208" t="s">
        <v>167</v>
      </c>
      <c r="E360" s="219" t="s">
        <v>1</v>
      </c>
      <c r="F360" s="220" t="s">
        <v>489</v>
      </c>
      <c r="G360" s="218"/>
      <c r="H360" s="221">
        <v>3.3</v>
      </c>
      <c r="I360" s="222"/>
      <c r="J360" s="218"/>
      <c r="K360" s="218"/>
      <c r="L360" s="223"/>
      <c r="M360" s="224"/>
      <c r="N360" s="225"/>
      <c r="O360" s="225"/>
      <c r="P360" s="225"/>
      <c r="Q360" s="225"/>
      <c r="R360" s="225"/>
      <c r="S360" s="225"/>
      <c r="T360" s="226"/>
      <c r="AT360" s="227" t="s">
        <v>167</v>
      </c>
      <c r="AU360" s="227" t="s">
        <v>89</v>
      </c>
      <c r="AV360" s="14" t="s">
        <v>89</v>
      </c>
      <c r="AW360" s="14" t="s">
        <v>32</v>
      </c>
      <c r="AX360" s="14" t="s">
        <v>76</v>
      </c>
      <c r="AY360" s="227" t="s">
        <v>158</v>
      </c>
    </row>
    <row r="361" spans="1:65" s="14" customFormat="1" ht="11.25">
      <c r="B361" s="217"/>
      <c r="C361" s="218"/>
      <c r="D361" s="208" t="s">
        <v>167</v>
      </c>
      <c r="E361" s="219" t="s">
        <v>1</v>
      </c>
      <c r="F361" s="220" t="s">
        <v>490</v>
      </c>
      <c r="G361" s="218"/>
      <c r="H361" s="221">
        <v>1.825</v>
      </c>
      <c r="I361" s="222"/>
      <c r="J361" s="218"/>
      <c r="K361" s="218"/>
      <c r="L361" s="223"/>
      <c r="M361" s="224"/>
      <c r="N361" s="225"/>
      <c r="O361" s="225"/>
      <c r="P361" s="225"/>
      <c r="Q361" s="225"/>
      <c r="R361" s="225"/>
      <c r="S361" s="225"/>
      <c r="T361" s="226"/>
      <c r="AT361" s="227" t="s">
        <v>167</v>
      </c>
      <c r="AU361" s="227" t="s">
        <v>89</v>
      </c>
      <c r="AV361" s="14" t="s">
        <v>89</v>
      </c>
      <c r="AW361" s="14" t="s">
        <v>32</v>
      </c>
      <c r="AX361" s="14" t="s">
        <v>76</v>
      </c>
      <c r="AY361" s="227" t="s">
        <v>158</v>
      </c>
    </row>
    <row r="362" spans="1:65" s="13" customFormat="1" ht="11.25">
      <c r="B362" s="206"/>
      <c r="C362" s="207"/>
      <c r="D362" s="208" t="s">
        <v>167</v>
      </c>
      <c r="E362" s="209" t="s">
        <v>1</v>
      </c>
      <c r="F362" s="210" t="s">
        <v>248</v>
      </c>
      <c r="G362" s="207"/>
      <c r="H362" s="209" t="s">
        <v>1</v>
      </c>
      <c r="I362" s="211"/>
      <c r="J362" s="207"/>
      <c r="K362" s="207"/>
      <c r="L362" s="212"/>
      <c r="M362" s="213"/>
      <c r="N362" s="214"/>
      <c r="O362" s="214"/>
      <c r="P362" s="214"/>
      <c r="Q362" s="214"/>
      <c r="R362" s="214"/>
      <c r="S362" s="214"/>
      <c r="T362" s="215"/>
      <c r="AT362" s="216" t="s">
        <v>167</v>
      </c>
      <c r="AU362" s="216" t="s">
        <v>89</v>
      </c>
      <c r="AV362" s="13" t="s">
        <v>83</v>
      </c>
      <c r="AW362" s="13" t="s">
        <v>32</v>
      </c>
      <c r="AX362" s="13" t="s">
        <v>76</v>
      </c>
      <c r="AY362" s="216" t="s">
        <v>158</v>
      </c>
    </row>
    <row r="363" spans="1:65" s="14" customFormat="1" ht="11.25">
      <c r="B363" s="217"/>
      <c r="C363" s="218"/>
      <c r="D363" s="208" t="s">
        <v>167</v>
      </c>
      <c r="E363" s="219" t="s">
        <v>1</v>
      </c>
      <c r="F363" s="220" t="s">
        <v>491</v>
      </c>
      <c r="G363" s="218"/>
      <c r="H363" s="221">
        <v>1.8</v>
      </c>
      <c r="I363" s="222"/>
      <c r="J363" s="218"/>
      <c r="K363" s="218"/>
      <c r="L363" s="223"/>
      <c r="M363" s="224"/>
      <c r="N363" s="225"/>
      <c r="O363" s="225"/>
      <c r="P363" s="225"/>
      <c r="Q363" s="225"/>
      <c r="R363" s="225"/>
      <c r="S363" s="225"/>
      <c r="T363" s="226"/>
      <c r="AT363" s="227" t="s">
        <v>167</v>
      </c>
      <c r="AU363" s="227" t="s">
        <v>89</v>
      </c>
      <c r="AV363" s="14" t="s">
        <v>89</v>
      </c>
      <c r="AW363" s="14" t="s">
        <v>32</v>
      </c>
      <c r="AX363" s="14" t="s">
        <v>76</v>
      </c>
      <c r="AY363" s="227" t="s">
        <v>158</v>
      </c>
    </row>
    <row r="364" spans="1:65" s="13" customFormat="1" ht="11.25">
      <c r="B364" s="206"/>
      <c r="C364" s="207"/>
      <c r="D364" s="208" t="s">
        <v>167</v>
      </c>
      <c r="E364" s="209" t="s">
        <v>1</v>
      </c>
      <c r="F364" s="210" t="s">
        <v>250</v>
      </c>
      <c r="G364" s="207"/>
      <c r="H364" s="209" t="s">
        <v>1</v>
      </c>
      <c r="I364" s="211"/>
      <c r="J364" s="207"/>
      <c r="K364" s="207"/>
      <c r="L364" s="212"/>
      <c r="M364" s="213"/>
      <c r="N364" s="214"/>
      <c r="O364" s="214"/>
      <c r="P364" s="214"/>
      <c r="Q364" s="214"/>
      <c r="R364" s="214"/>
      <c r="S364" s="214"/>
      <c r="T364" s="215"/>
      <c r="AT364" s="216" t="s">
        <v>167</v>
      </c>
      <c r="AU364" s="216" t="s">
        <v>89</v>
      </c>
      <c r="AV364" s="13" t="s">
        <v>83</v>
      </c>
      <c r="AW364" s="13" t="s">
        <v>32</v>
      </c>
      <c r="AX364" s="13" t="s">
        <v>76</v>
      </c>
      <c r="AY364" s="216" t="s">
        <v>158</v>
      </c>
    </row>
    <row r="365" spans="1:65" s="14" customFormat="1" ht="11.25">
      <c r="B365" s="217"/>
      <c r="C365" s="218"/>
      <c r="D365" s="208" t="s">
        <v>167</v>
      </c>
      <c r="E365" s="219" t="s">
        <v>1</v>
      </c>
      <c r="F365" s="220" t="s">
        <v>492</v>
      </c>
      <c r="G365" s="218"/>
      <c r="H365" s="221">
        <v>1.85</v>
      </c>
      <c r="I365" s="222"/>
      <c r="J365" s="218"/>
      <c r="K365" s="218"/>
      <c r="L365" s="223"/>
      <c r="M365" s="224"/>
      <c r="N365" s="225"/>
      <c r="O365" s="225"/>
      <c r="P365" s="225"/>
      <c r="Q365" s="225"/>
      <c r="R365" s="225"/>
      <c r="S365" s="225"/>
      <c r="T365" s="226"/>
      <c r="AT365" s="227" t="s">
        <v>167</v>
      </c>
      <c r="AU365" s="227" t="s">
        <v>89</v>
      </c>
      <c r="AV365" s="14" t="s">
        <v>89</v>
      </c>
      <c r="AW365" s="14" t="s">
        <v>32</v>
      </c>
      <c r="AX365" s="14" t="s">
        <v>76</v>
      </c>
      <c r="AY365" s="227" t="s">
        <v>158</v>
      </c>
    </row>
    <row r="366" spans="1:65" s="13" customFormat="1" ht="11.25">
      <c r="B366" s="206"/>
      <c r="C366" s="207"/>
      <c r="D366" s="208" t="s">
        <v>167</v>
      </c>
      <c r="E366" s="209" t="s">
        <v>1</v>
      </c>
      <c r="F366" s="210" t="s">
        <v>299</v>
      </c>
      <c r="G366" s="207"/>
      <c r="H366" s="209" t="s">
        <v>1</v>
      </c>
      <c r="I366" s="211"/>
      <c r="J366" s="207"/>
      <c r="K366" s="207"/>
      <c r="L366" s="212"/>
      <c r="M366" s="213"/>
      <c r="N366" s="214"/>
      <c r="O366" s="214"/>
      <c r="P366" s="214"/>
      <c r="Q366" s="214"/>
      <c r="R366" s="214"/>
      <c r="S366" s="214"/>
      <c r="T366" s="215"/>
      <c r="AT366" s="216" t="s">
        <v>167</v>
      </c>
      <c r="AU366" s="216" t="s">
        <v>89</v>
      </c>
      <c r="AV366" s="13" t="s">
        <v>83</v>
      </c>
      <c r="AW366" s="13" t="s">
        <v>32</v>
      </c>
      <c r="AX366" s="13" t="s">
        <v>76</v>
      </c>
      <c r="AY366" s="216" t="s">
        <v>158</v>
      </c>
    </row>
    <row r="367" spans="1:65" s="14" customFormat="1" ht="11.25">
      <c r="B367" s="217"/>
      <c r="C367" s="218"/>
      <c r="D367" s="208" t="s">
        <v>167</v>
      </c>
      <c r="E367" s="219" t="s">
        <v>1</v>
      </c>
      <c r="F367" s="220" t="s">
        <v>493</v>
      </c>
      <c r="G367" s="218"/>
      <c r="H367" s="221">
        <v>14.4</v>
      </c>
      <c r="I367" s="222"/>
      <c r="J367" s="218"/>
      <c r="K367" s="218"/>
      <c r="L367" s="223"/>
      <c r="M367" s="224"/>
      <c r="N367" s="225"/>
      <c r="O367" s="225"/>
      <c r="P367" s="225"/>
      <c r="Q367" s="225"/>
      <c r="R367" s="225"/>
      <c r="S367" s="225"/>
      <c r="T367" s="226"/>
      <c r="AT367" s="227" t="s">
        <v>167</v>
      </c>
      <c r="AU367" s="227" t="s">
        <v>89</v>
      </c>
      <c r="AV367" s="14" t="s">
        <v>89</v>
      </c>
      <c r="AW367" s="14" t="s">
        <v>32</v>
      </c>
      <c r="AX367" s="14" t="s">
        <v>76</v>
      </c>
      <c r="AY367" s="227" t="s">
        <v>158</v>
      </c>
    </row>
    <row r="368" spans="1:65" s="14" customFormat="1" ht="11.25">
      <c r="B368" s="217"/>
      <c r="C368" s="218"/>
      <c r="D368" s="208" t="s">
        <v>167</v>
      </c>
      <c r="E368" s="219" t="s">
        <v>1</v>
      </c>
      <c r="F368" s="220" t="s">
        <v>494</v>
      </c>
      <c r="G368" s="218"/>
      <c r="H368" s="221">
        <v>14.5</v>
      </c>
      <c r="I368" s="222"/>
      <c r="J368" s="218"/>
      <c r="K368" s="218"/>
      <c r="L368" s="223"/>
      <c r="M368" s="224"/>
      <c r="N368" s="225"/>
      <c r="O368" s="225"/>
      <c r="P368" s="225"/>
      <c r="Q368" s="225"/>
      <c r="R368" s="225"/>
      <c r="S368" s="225"/>
      <c r="T368" s="226"/>
      <c r="AT368" s="227" t="s">
        <v>167</v>
      </c>
      <c r="AU368" s="227" t="s">
        <v>89</v>
      </c>
      <c r="AV368" s="14" t="s">
        <v>89</v>
      </c>
      <c r="AW368" s="14" t="s">
        <v>32</v>
      </c>
      <c r="AX368" s="14" t="s">
        <v>76</v>
      </c>
      <c r="AY368" s="227" t="s">
        <v>158</v>
      </c>
    </row>
    <row r="369" spans="1:65" s="14" customFormat="1" ht="11.25">
      <c r="B369" s="217"/>
      <c r="C369" s="218"/>
      <c r="D369" s="208" t="s">
        <v>167</v>
      </c>
      <c r="E369" s="219" t="s">
        <v>1</v>
      </c>
      <c r="F369" s="220" t="s">
        <v>495</v>
      </c>
      <c r="G369" s="218"/>
      <c r="H369" s="221">
        <v>6.9</v>
      </c>
      <c r="I369" s="222"/>
      <c r="J369" s="218"/>
      <c r="K369" s="218"/>
      <c r="L369" s="223"/>
      <c r="M369" s="224"/>
      <c r="N369" s="225"/>
      <c r="O369" s="225"/>
      <c r="P369" s="225"/>
      <c r="Q369" s="225"/>
      <c r="R369" s="225"/>
      <c r="S369" s="225"/>
      <c r="T369" s="226"/>
      <c r="AT369" s="227" t="s">
        <v>167</v>
      </c>
      <c r="AU369" s="227" t="s">
        <v>89</v>
      </c>
      <c r="AV369" s="14" t="s">
        <v>89</v>
      </c>
      <c r="AW369" s="14" t="s">
        <v>32</v>
      </c>
      <c r="AX369" s="14" t="s">
        <v>76</v>
      </c>
      <c r="AY369" s="227" t="s">
        <v>158</v>
      </c>
    </row>
    <row r="370" spans="1:65" s="16" customFormat="1" ht="11.25">
      <c r="B370" s="249"/>
      <c r="C370" s="250"/>
      <c r="D370" s="208" t="s">
        <v>167</v>
      </c>
      <c r="E370" s="251" t="s">
        <v>113</v>
      </c>
      <c r="F370" s="252" t="s">
        <v>255</v>
      </c>
      <c r="G370" s="250"/>
      <c r="H370" s="253">
        <v>75.715000000000003</v>
      </c>
      <c r="I370" s="254"/>
      <c r="J370" s="250"/>
      <c r="K370" s="250"/>
      <c r="L370" s="255"/>
      <c r="M370" s="256"/>
      <c r="N370" s="257"/>
      <c r="O370" s="257"/>
      <c r="P370" s="257"/>
      <c r="Q370" s="257"/>
      <c r="R370" s="257"/>
      <c r="S370" s="257"/>
      <c r="T370" s="258"/>
      <c r="AT370" s="259" t="s">
        <v>167</v>
      </c>
      <c r="AU370" s="259" t="s">
        <v>89</v>
      </c>
      <c r="AV370" s="16" t="s">
        <v>177</v>
      </c>
      <c r="AW370" s="16" t="s">
        <v>32</v>
      </c>
      <c r="AX370" s="16" t="s">
        <v>76</v>
      </c>
      <c r="AY370" s="259" t="s">
        <v>158</v>
      </c>
    </row>
    <row r="371" spans="1:65" s="13" customFormat="1" ht="11.25">
      <c r="B371" s="206"/>
      <c r="C371" s="207"/>
      <c r="D371" s="208" t="s">
        <v>167</v>
      </c>
      <c r="E371" s="209" t="s">
        <v>1</v>
      </c>
      <c r="F371" s="210" t="s">
        <v>303</v>
      </c>
      <c r="G371" s="207"/>
      <c r="H371" s="209" t="s">
        <v>1</v>
      </c>
      <c r="I371" s="211"/>
      <c r="J371" s="207"/>
      <c r="K371" s="207"/>
      <c r="L371" s="212"/>
      <c r="M371" s="213"/>
      <c r="N371" s="214"/>
      <c r="O371" s="214"/>
      <c r="P371" s="214"/>
      <c r="Q371" s="214"/>
      <c r="R371" s="214"/>
      <c r="S371" s="214"/>
      <c r="T371" s="215"/>
      <c r="AT371" s="216" t="s">
        <v>167</v>
      </c>
      <c r="AU371" s="216" t="s">
        <v>89</v>
      </c>
      <c r="AV371" s="13" t="s">
        <v>83</v>
      </c>
      <c r="AW371" s="13" t="s">
        <v>32</v>
      </c>
      <c r="AX371" s="13" t="s">
        <v>76</v>
      </c>
      <c r="AY371" s="216" t="s">
        <v>158</v>
      </c>
    </row>
    <row r="372" spans="1:65" s="13" customFormat="1" ht="11.25">
      <c r="B372" s="206"/>
      <c r="C372" s="207"/>
      <c r="D372" s="208" t="s">
        <v>167</v>
      </c>
      <c r="E372" s="209" t="s">
        <v>1</v>
      </c>
      <c r="F372" s="210" t="s">
        <v>237</v>
      </c>
      <c r="G372" s="207"/>
      <c r="H372" s="209" t="s">
        <v>1</v>
      </c>
      <c r="I372" s="211"/>
      <c r="J372" s="207"/>
      <c r="K372" s="207"/>
      <c r="L372" s="212"/>
      <c r="M372" s="213"/>
      <c r="N372" s="214"/>
      <c r="O372" s="214"/>
      <c r="P372" s="214"/>
      <c r="Q372" s="214"/>
      <c r="R372" s="214"/>
      <c r="S372" s="214"/>
      <c r="T372" s="215"/>
      <c r="AT372" s="216" t="s">
        <v>167</v>
      </c>
      <c r="AU372" s="216" t="s">
        <v>89</v>
      </c>
      <c r="AV372" s="13" t="s">
        <v>83</v>
      </c>
      <c r="AW372" s="13" t="s">
        <v>32</v>
      </c>
      <c r="AX372" s="13" t="s">
        <v>76</v>
      </c>
      <c r="AY372" s="216" t="s">
        <v>158</v>
      </c>
    </row>
    <row r="373" spans="1:65" s="14" customFormat="1" ht="11.25">
      <c r="B373" s="217"/>
      <c r="C373" s="218"/>
      <c r="D373" s="208" t="s">
        <v>167</v>
      </c>
      <c r="E373" s="219" t="s">
        <v>1</v>
      </c>
      <c r="F373" s="220" t="s">
        <v>496</v>
      </c>
      <c r="G373" s="218"/>
      <c r="H373" s="221">
        <v>3</v>
      </c>
      <c r="I373" s="222"/>
      <c r="J373" s="218"/>
      <c r="K373" s="218"/>
      <c r="L373" s="223"/>
      <c r="M373" s="224"/>
      <c r="N373" s="225"/>
      <c r="O373" s="225"/>
      <c r="P373" s="225"/>
      <c r="Q373" s="225"/>
      <c r="R373" s="225"/>
      <c r="S373" s="225"/>
      <c r="T373" s="226"/>
      <c r="AT373" s="227" t="s">
        <v>167</v>
      </c>
      <c r="AU373" s="227" t="s">
        <v>89</v>
      </c>
      <c r="AV373" s="14" t="s">
        <v>89</v>
      </c>
      <c r="AW373" s="14" t="s">
        <v>32</v>
      </c>
      <c r="AX373" s="14" t="s">
        <v>76</v>
      </c>
      <c r="AY373" s="227" t="s">
        <v>158</v>
      </c>
    </row>
    <row r="374" spans="1:65" s="14" customFormat="1" ht="11.25">
      <c r="B374" s="217"/>
      <c r="C374" s="218"/>
      <c r="D374" s="208" t="s">
        <v>167</v>
      </c>
      <c r="E374" s="219" t="s">
        <v>1</v>
      </c>
      <c r="F374" s="220" t="s">
        <v>497</v>
      </c>
      <c r="G374" s="218"/>
      <c r="H374" s="221">
        <v>3.125</v>
      </c>
      <c r="I374" s="222"/>
      <c r="J374" s="218"/>
      <c r="K374" s="218"/>
      <c r="L374" s="223"/>
      <c r="M374" s="224"/>
      <c r="N374" s="225"/>
      <c r="O374" s="225"/>
      <c r="P374" s="225"/>
      <c r="Q374" s="225"/>
      <c r="R374" s="225"/>
      <c r="S374" s="225"/>
      <c r="T374" s="226"/>
      <c r="AT374" s="227" t="s">
        <v>167</v>
      </c>
      <c r="AU374" s="227" t="s">
        <v>89</v>
      </c>
      <c r="AV374" s="14" t="s">
        <v>89</v>
      </c>
      <c r="AW374" s="14" t="s">
        <v>32</v>
      </c>
      <c r="AX374" s="14" t="s">
        <v>76</v>
      </c>
      <c r="AY374" s="227" t="s">
        <v>158</v>
      </c>
    </row>
    <row r="375" spans="1:65" s="13" customFormat="1" ht="11.25">
      <c r="B375" s="206"/>
      <c r="C375" s="207"/>
      <c r="D375" s="208" t="s">
        <v>167</v>
      </c>
      <c r="E375" s="209" t="s">
        <v>1</v>
      </c>
      <c r="F375" s="210" t="s">
        <v>252</v>
      </c>
      <c r="G375" s="207"/>
      <c r="H375" s="209" t="s">
        <v>1</v>
      </c>
      <c r="I375" s="211"/>
      <c r="J375" s="207"/>
      <c r="K375" s="207"/>
      <c r="L375" s="212"/>
      <c r="M375" s="213"/>
      <c r="N375" s="214"/>
      <c r="O375" s="214"/>
      <c r="P375" s="214"/>
      <c r="Q375" s="214"/>
      <c r="R375" s="214"/>
      <c r="S375" s="214"/>
      <c r="T375" s="215"/>
      <c r="AT375" s="216" t="s">
        <v>167</v>
      </c>
      <c r="AU375" s="216" t="s">
        <v>89</v>
      </c>
      <c r="AV375" s="13" t="s">
        <v>83</v>
      </c>
      <c r="AW375" s="13" t="s">
        <v>32</v>
      </c>
      <c r="AX375" s="13" t="s">
        <v>76</v>
      </c>
      <c r="AY375" s="216" t="s">
        <v>158</v>
      </c>
    </row>
    <row r="376" spans="1:65" s="14" customFormat="1" ht="11.25">
      <c r="B376" s="217"/>
      <c r="C376" s="218"/>
      <c r="D376" s="208" t="s">
        <v>167</v>
      </c>
      <c r="E376" s="219" t="s">
        <v>1</v>
      </c>
      <c r="F376" s="220" t="s">
        <v>498</v>
      </c>
      <c r="G376" s="218"/>
      <c r="H376" s="221">
        <v>1.2</v>
      </c>
      <c r="I376" s="222"/>
      <c r="J376" s="218"/>
      <c r="K376" s="218"/>
      <c r="L376" s="223"/>
      <c r="M376" s="224"/>
      <c r="N376" s="225"/>
      <c r="O376" s="225"/>
      <c r="P376" s="225"/>
      <c r="Q376" s="225"/>
      <c r="R376" s="225"/>
      <c r="S376" s="225"/>
      <c r="T376" s="226"/>
      <c r="AT376" s="227" t="s">
        <v>167</v>
      </c>
      <c r="AU376" s="227" t="s">
        <v>89</v>
      </c>
      <c r="AV376" s="14" t="s">
        <v>89</v>
      </c>
      <c r="AW376" s="14" t="s">
        <v>32</v>
      </c>
      <c r="AX376" s="14" t="s">
        <v>76</v>
      </c>
      <c r="AY376" s="227" t="s">
        <v>158</v>
      </c>
    </row>
    <row r="377" spans="1:65" s="14" customFormat="1" ht="11.25">
      <c r="B377" s="217"/>
      <c r="C377" s="218"/>
      <c r="D377" s="208" t="s">
        <v>167</v>
      </c>
      <c r="E377" s="219" t="s">
        <v>1</v>
      </c>
      <c r="F377" s="220" t="s">
        <v>499</v>
      </c>
      <c r="G377" s="218"/>
      <c r="H377" s="221">
        <v>1.2</v>
      </c>
      <c r="I377" s="222"/>
      <c r="J377" s="218"/>
      <c r="K377" s="218"/>
      <c r="L377" s="223"/>
      <c r="M377" s="224"/>
      <c r="N377" s="225"/>
      <c r="O377" s="225"/>
      <c r="P377" s="225"/>
      <c r="Q377" s="225"/>
      <c r="R377" s="225"/>
      <c r="S377" s="225"/>
      <c r="T377" s="226"/>
      <c r="AT377" s="227" t="s">
        <v>167</v>
      </c>
      <c r="AU377" s="227" t="s">
        <v>89</v>
      </c>
      <c r="AV377" s="14" t="s">
        <v>89</v>
      </c>
      <c r="AW377" s="14" t="s">
        <v>32</v>
      </c>
      <c r="AX377" s="14" t="s">
        <v>76</v>
      </c>
      <c r="AY377" s="227" t="s">
        <v>158</v>
      </c>
    </row>
    <row r="378" spans="1:65" s="14" customFormat="1" ht="11.25">
      <c r="B378" s="217"/>
      <c r="C378" s="218"/>
      <c r="D378" s="208" t="s">
        <v>167</v>
      </c>
      <c r="E378" s="219" t="s">
        <v>1</v>
      </c>
      <c r="F378" s="220" t="s">
        <v>500</v>
      </c>
      <c r="G378" s="218"/>
      <c r="H378" s="221">
        <v>0.85</v>
      </c>
      <c r="I378" s="222"/>
      <c r="J378" s="218"/>
      <c r="K378" s="218"/>
      <c r="L378" s="223"/>
      <c r="M378" s="224"/>
      <c r="N378" s="225"/>
      <c r="O378" s="225"/>
      <c r="P378" s="225"/>
      <c r="Q378" s="225"/>
      <c r="R378" s="225"/>
      <c r="S378" s="225"/>
      <c r="T378" s="226"/>
      <c r="AT378" s="227" t="s">
        <v>167</v>
      </c>
      <c r="AU378" s="227" t="s">
        <v>89</v>
      </c>
      <c r="AV378" s="14" t="s">
        <v>89</v>
      </c>
      <c r="AW378" s="14" t="s">
        <v>32</v>
      </c>
      <c r="AX378" s="14" t="s">
        <v>76</v>
      </c>
      <c r="AY378" s="227" t="s">
        <v>158</v>
      </c>
    </row>
    <row r="379" spans="1:65" s="16" customFormat="1" ht="11.25">
      <c r="B379" s="249"/>
      <c r="C379" s="250"/>
      <c r="D379" s="208" t="s">
        <v>167</v>
      </c>
      <c r="E379" s="251" t="s">
        <v>116</v>
      </c>
      <c r="F379" s="252" t="s">
        <v>255</v>
      </c>
      <c r="G379" s="250"/>
      <c r="H379" s="253">
        <v>9.375</v>
      </c>
      <c r="I379" s="254"/>
      <c r="J379" s="250"/>
      <c r="K379" s="250"/>
      <c r="L379" s="255"/>
      <c r="M379" s="256"/>
      <c r="N379" s="257"/>
      <c r="O379" s="257"/>
      <c r="P379" s="257"/>
      <c r="Q379" s="257"/>
      <c r="R379" s="257"/>
      <c r="S379" s="257"/>
      <c r="T379" s="258"/>
      <c r="AT379" s="259" t="s">
        <v>167</v>
      </c>
      <c r="AU379" s="259" t="s">
        <v>89</v>
      </c>
      <c r="AV379" s="16" t="s">
        <v>177</v>
      </c>
      <c r="AW379" s="16" t="s">
        <v>32</v>
      </c>
      <c r="AX379" s="16" t="s">
        <v>76</v>
      </c>
      <c r="AY379" s="259" t="s">
        <v>158</v>
      </c>
    </row>
    <row r="380" spans="1:65" s="15" customFormat="1" ht="11.25">
      <c r="B380" s="228"/>
      <c r="C380" s="229"/>
      <c r="D380" s="208" t="s">
        <v>167</v>
      </c>
      <c r="E380" s="230" t="s">
        <v>1</v>
      </c>
      <c r="F380" s="231" t="s">
        <v>170</v>
      </c>
      <c r="G380" s="229"/>
      <c r="H380" s="232">
        <v>85.09</v>
      </c>
      <c r="I380" s="233"/>
      <c r="J380" s="229"/>
      <c r="K380" s="229"/>
      <c r="L380" s="234"/>
      <c r="M380" s="235"/>
      <c r="N380" s="236"/>
      <c r="O380" s="236"/>
      <c r="P380" s="236"/>
      <c r="Q380" s="236"/>
      <c r="R380" s="236"/>
      <c r="S380" s="236"/>
      <c r="T380" s="237"/>
      <c r="AT380" s="238" t="s">
        <v>167</v>
      </c>
      <c r="AU380" s="238" t="s">
        <v>89</v>
      </c>
      <c r="AV380" s="15" t="s">
        <v>165</v>
      </c>
      <c r="AW380" s="15" t="s">
        <v>32</v>
      </c>
      <c r="AX380" s="15" t="s">
        <v>83</v>
      </c>
      <c r="AY380" s="238" t="s">
        <v>158</v>
      </c>
    </row>
    <row r="381" spans="1:65" s="2" customFormat="1" ht="16.5" customHeight="1">
      <c r="A381" s="35"/>
      <c r="B381" s="36"/>
      <c r="C381" s="193" t="s">
        <v>501</v>
      </c>
      <c r="D381" s="193" t="s">
        <v>160</v>
      </c>
      <c r="E381" s="194" t="s">
        <v>502</v>
      </c>
      <c r="F381" s="195" t="s">
        <v>503</v>
      </c>
      <c r="G381" s="196" t="s">
        <v>163</v>
      </c>
      <c r="H381" s="197">
        <v>98</v>
      </c>
      <c r="I381" s="198"/>
      <c r="J381" s="199">
        <f>ROUND(I381*H381,2)</f>
        <v>0</v>
      </c>
      <c r="K381" s="195" t="s">
        <v>1</v>
      </c>
      <c r="L381" s="40"/>
      <c r="M381" s="200" t="s">
        <v>1</v>
      </c>
      <c r="N381" s="201" t="s">
        <v>42</v>
      </c>
      <c r="O381" s="72"/>
      <c r="P381" s="202">
        <f>O381*H381</f>
        <v>0</v>
      </c>
      <c r="Q381" s="202">
        <v>0</v>
      </c>
      <c r="R381" s="202">
        <f>Q381*H381</f>
        <v>0</v>
      </c>
      <c r="S381" s="202">
        <v>0.122</v>
      </c>
      <c r="T381" s="203">
        <f>S381*H381</f>
        <v>11.956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204" t="s">
        <v>165</v>
      </c>
      <c r="AT381" s="204" t="s">
        <v>160</v>
      </c>
      <c r="AU381" s="204" t="s">
        <v>89</v>
      </c>
      <c r="AY381" s="18" t="s">
        <v>158</v>
      </c>
      <c r="BE381" s="205">
        <f>IF(N381="základní",J381,0)</f>
        <v>0</v>
      </c>
      <c r="BF381" s="205">
        <f>IF(N381="snížená",J381,0)</f>
        <v>0</v>
      </c>
      <c r="BG381" s="205">
        <f>IF(N381="zákl. přenesená",J381,0)</f>
        <v>0</v>
      </c>
      <c r="BH381" s="205">
        <f>IF(N381="sníž. přenesená",J381,0)</f>
        <v>0</v>
      </c>
      <c r="BI381" s="205">
        <f>IF(N381="nulová",J381,0)</f>
        <v>0</v>
      </c>
      <c r="BJ381" s="18" t="s">
        <v>89</v>
      </c>
      <c r="BK381" s="205">
        <f>ROUND(I381*H381,2)</f>
        <v>0</v>
      </c>
      <c r="BL381" s="18" t="s">
        <v>165</v>
      </c>
      <c r="BM381" s="204" t="s">
        <v>504</v>
      </c>
    </row>
    <row r="382" spans="1:65" s="13" customFormat="1" ht="11.25">
      <c r="B382" s="206"/>
      <c r="C382" s="207"/>
      <c r="D382" s="208" t="s">
        <v>167</v>
      </c>
      <c r="E382" s="209" t="s">
        <v>1</v>
      </c>
      <c r="F382" s="210" t="s">
        <v>505</v>
      </c>
      <c r="G382" s="207"/>
      <c r="H382" s="209" t="s">
        <v>1</v>
      </c>
      <c r="I382" s="211"/>
      <c r="J382" s="207"/>
      <c r="K382" s="207"/>
      <c r="L382" s="212"/>
      <c r="M382" s="213"/>
      <c r="N382" s="214"/>
      <c r="O382" s="214"/>
      <c r="P382" s="214"/>
      <c r="Q382" s="214"/>
      <c r="R382" s="214"/>
      <c r="S382" s="214"/>
      <c r="T382" s="215"/>
      <c r="AT382" s="216" t="s">
        <v>167</v>
      </c>
      <c r="AU382" s="216" t="s">
        <v>89</v>
      </c>
      <c r="AV382" s="13" t="s">
        <v>83</v>
      </c>
      <c r="AW382" s="13" t="s">
        <v>32</v>
      </c>
      <c r="AX382" s="13" t="s">
        <v>76</v>
      </c>
      <c r="AY382" s="216" t="s">
        <v>158</v>
      </c>
    </row>
    <row r="383" spans="1:65" s="14" customFormat="1" ht="11.25">
      <c r="B383" s="217"/>
      <c r="C383" s="218"/>
      <c r="D383" s="208" t="s">
        <v>167</v>
      </c>
      <c r="E383" s="219" t="s">
        <v>1</v>
      </c>
      <c r="F383" s="220" t="s">
        <v>506</v>
      </c>
      <c r="G383" s="218"/>
      <c r="H383" s="221">
        <v>98</v>
      </c>
      <c r="I383" s="222"/>
      <c r="J383" s="218"/>
      <c r="K383" s="218"/>
      <c r="L383" s="223"/>
      <c r="M383" s="224"/>
      <c r="N383" s="225"/>
      <c r="O383" s="225"/>
      <c r="P383" s="225"/>
      <c r="Q383" s="225"/>
      <c r="R383" s="225"/>
      <c r="S383" s="225"/>
      <c r="T383" s="226"/>
      <c r="AT383" s="227" t="s">
        <v>167</v>
      </c>
      <c r="AU383" s="227" t="s">
        <v>89</v>
      </c>
      <c r="AV383" s="14" t="s">
        <v>89</v>
      </c>
      <c r="AW383" s="14" t="s">
        <v>32</v>
      </c>
      <c r="AX383" s="14" t="s">
        <v>83</v>
      </c>
      <c r="AY383" s="227" t="s">
        <v>158</v>
      </c>
    </row>
    <row r="384" spans="1:65" s="2" customFormat="1" ht="33" customHeight="1">
      <c r="A384" s="35"/>
      <c r="B384" s="36"/>
      <c r="C384" s="193" t="s">
        <v>507</v>
      </c>
      <c r="D384" s="193" t="s">
        <v>160</v>
      </c>
      <c r="E384" s="194" t="s">
        <v>508</v>
      </c>
      <c r="F384" s="195" t="s">
        <v>509</v>
      </c>
      <c r="G384" s="196" t="s">
        <v>163</v>
      </c>
      <c r="H384" s="197">
        <v>0</v>
      </c>
      <c r="I384" s="198"/>
      <c r="J384" s="199">
        <f>ROUND(I384*H384,2)</f>
        <v>0</v>
      </c>
      <c r="K384" s="195" t="s">
        <v>164</v>
      </c>
      <c r="L384" s="40"/>
      <c r="M384" s="200" t="s">
        <v>1</v>
      </c>
      <c r="N384" s="201" t="s">
        <v>42</v>
      </c>
      <c r="O384" s="72"/>
      <c r="P384" s="202">
        <f>O384*H384</f>
        <v>0</v>
      </c>
      <c r="Q384" s="202">
        <v>0</v>
      </c>
      <c r="R384" s="202">
        <f>Q384*H384</f>
        <v>0</v>
      </c>
      <c r="S384" s="202">
        <v>0</v>
      </c>
      <c r="T384" s="203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204" t="s">
        <v>165</v>
      </c>
      <c r="AT384" s="204" t="s">
        <v>160</v>
      </c>
      <c r="AU384" s="204" t="s">
        <v>89</v>
      </c>
      <c r="AY384" s="18" t="s">
        <v>158</v>
      </c>
      <c r="BE384" s="205">
        <f>IF(N384="základní",J384,0)</f>
        <v>0</v>
      </c>
      <c r="BF384" s="205">
        <f>IF(N384="snížená",J384,0)</f>
        <v>0</v>
      </c>
      <c r="BG384" s="205">
        <f>IF(N384="zákl. přenesená",J384,0)</f>
        <v>0</v>
      </c>
      <c r="BH384" s="205">
        <f>IF(N384="sníž. přenesená",J384,0)</f>
        <v>0</v>
      </c>
      <c r="BI384" s="205">
        <f>IF(N384="nulová",J384,0)</f>
        <v>0</v>
      </c>
      <c r="BJ384" s="18" t="s">
        <v>89</v>
      </c>
      <c r="BK384" s="205">
        <f>ROUND(I384*H384,2)</f>
        <v>0</v>
      </c>
      <c r="BL384" s="18" t="s">
        <v>165</v>
      </c>
      <c r="BM384" s="204" t="s">
        <v>510</v>
      </c>
    </row>
    <row r="385" spans="1:65" s="13" customFormat="1" ht="11.25">
      <c r="B385" s="206"/>
      <c r="C385" s="207"/>
      <c r="D385" s="208" t="s">
        <v>167</v>
      </c>
      <c r="E385" s="209" t="s">
        <v>1</v>
      </c>
      <c r="F385" s="210" t="s">
        <v>511</v>
      </c>
      <c r="G385" s="207"/>
      <c r="H385" s="209" t="s">
        <v>1</v>
      </c>
      <c r="I385" s="211"/>
      <c r="J385" s="207"/>
      <c r="K385" s="207"/>
      <c r="L385" s="212"/>
      <c r="M385" s="213"/>
      <c r="N385" s="214"/>
      <c r="O385" s="214"/>
      <c r="P385" s="214"/>
      <c r="Q385" s="214"/>
      <c r="R385" s="214"/>
      <c r="S385" s="214"/>
      <c r="T385" s="215"/>
      <c r="AT385" s="216" t="s">
        <v>167</v>
      </c>
      <c r="AU385" s="216" t="s">
        <v>89</v>
      </c>
      <c r="AV385" s="13" t="s">
        <v>83</v>
      </c>
      <c r="AW385" s="13" t="s">
        <v>32</v>
      </c>
      <c r="AX385" s="13" t="s">
        <v>76</v>
      </c>
      <c r="AY385" s="216" t="s">
        <v>158</v>
      </c>
    </row>
    <row r="386" spans="1:65" s="2" customFormat="1" ht="24.2" customHeight="1">
      <c r="A386" s="35"/>
      <c r="B386" s="36"/>
      <c r="C386" s="193" t="s">
        <v>512</v>
      </c>
      <c r="D386" s="193" t="s">
        <v>160</v>
      </c>
      <c r="E386" s="194" t="s">
        <v>513</v>
      </c>
      <c r="F386" s="195" t="s">
        <v>514</v>
      </c>
      <c r="G386" s="196" t="s">
        <v>515</v>
      </c>
      <c r="H386" s="197">
        <v>1</v>
      </c>
      <c r="I386" s="198"/>
      <c r="J386" s="199">
        <f>ROUND(I386*H386,2)</f>
        <v>0</v>
      </c>
      <c r="K386" s="195" t="s">
        <v>1</v>
      </c>
      <c r="L386" s="40"/>
      <c r="M386" s="200" t="s">
        <v>1</v>
      </c>
      <c r="N386" s="201" t="s">
        <v>42</v>
      </c>
      <c r="O386" s="72"/>
      <c r="P386" s="202">
        <f>O386*H386</f>
        <v>0</v>
      </c>
      <c r="Q386" s="202">
        <v>0</v>
      </c>
      <c r="R386" s="202">
        <f>Q386*H386</f>
        <v>0</v>
      </c>
      <c r="S386" s="202">
        <v>0</v>
      </c>
      <c r="T386" s="203">
        <f>S386*H386</f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204" t="s">
        <v>165</v>
      </c>
      <c r="AT386" s="204" t="s">
        <v>160</v>
      </c>
      <c r="AU386" s="204" t="s">
        <v>89</v>
      </c>
      <c r="AY386" s="18" t="s">
        <v>158</v>
      </c>
      <c r="BE386" s="205">
        <f>IF(N386="základní",J386,0)</f>
        <v>0</v>
      </c>
      <c r="BF386" s="205">
        <f>IF(N386="snížená",J386,0)</f>
        <v>0</v>
      </c>
      <c r="BG386" s="205">
        <f>IF(N386="zákl. přenesená",J386,0)</f>
        <v>0</v>
      </c>
      <c r="BH386" s="205">
        <f>IF(N386="sníž. přenesená",J386,0)</f>
        <v>0</v>
      </c>
      <c r="BI386" s="205">
        <f>IF(N386="nulová",J386,0)</f>
        <v>0</v>
      </c>
      <c r="BJ386" s="18" t="s">
        <v>89</v>
      </c>
      <c r="BK386" s="205">
        <f>ROUND(I386*H386,2)</f>
        <v>0</v>
      </c>
      <c r="BL386" s="18" t="s">
        <v>165</v>
      </c>
      <c r="BM386" s="204" t="s">
        <v>516</v>
      </c>
    </row>
    <row r="387" spans="1:65" s="14" customFormat="1" ht="11.25">
      <c r="B387" s="217"/>
      <c r="C387" s="218"/>
      <c r="D387" s="208" t="s">
        <v>167</v>
      </c>
      <c r="E387" s="219" t="s">
        <v>1</v>
      </c>
      <c r="F387" s="220" t="s">
        <v>517</v>
      </c>
      <c r="G387" s="218"/>
      <c r="H387" s="221">
        <v>1</v>
      </c>
      <c r="I387" s="222"/>
      <c r="J387" s="218"/>
      <c r="K387" s="218"/>
      <c r="L387" s="223"/>
      <c r="M387" s="224"/>
      <c r="N387" s="225"/>
      <c r="O387" s="225"/>
      <c r="P387" s="225"/>
      <c r="Q387" s="225"/>
      <c r="R387" s="225"/>
      <c r="S387" s="225"/>
      <c r="T387" s="226"/>
      <c r="AT387" s="227" t="s">
        <v>167</v>
      </c>
      <c r="AU387" s="227" t="s">
        <v>89</v>
      </c>
      <c r="AV387" s="14" t="s">
        <v>89</v>
      </c>
      <c r="AW387" s="14" t="s">
        <v>32</v>
      </c>
      <c r="AX387" s="14" t="s">
        <v>83</v>
      </c>
      <c r="AY387" s="227" t="s">
        <v>158</v>
      </c>
    </row>
    <row r="388" spans="1:65" s="2" customFormat="1" ht="21.75" customHeight="1">
      <c r="A388" s="35"/>
      <c r="B388" s="36"/>
      <c r="C388" s="193" t="s">
        <v>518</v>
      </c>
      <c r="D388" s="193" t="s">
        <v>160</v>
      </c>
      <c r="E388" s="194" t="s">
        <v>519</v>
      </c>
      <c r="F388" s="195" t="s">
        <v>520</v>
      </c>
      <c r="G388" s="196" t="s">
        <v>515</v>
      </c>
      <c r="H388" s="197">
        <v>27</v>
      </c>
      <c r="I388" s="198"/>
      <c r="J388" s="199">
        <f>ROUND(I388*H388,2)</f>
        <v>0</v>
      </c>
      <c r="K388" s="195" t="s">
        <v>1</v>
      </c>
      <c r="L388" s="40"/>
      <c r="M388" s="200" t="s">
        <v>1</v>
      </c>
      <c r="N388" s="201" t="s">
        <v>42</v>
      </c>
      <c r="O388" s="72"/>
      <c r="P388" s="202">
        <f>O388*H388</f>
        <v>0</v>
      </c>
      <c r="Q388" s="202">
        <v>0</v>
      </c>
      <c r="R388" s="202">
        <f>Q388*H388</f>
        <v>0</v>
      </c>
      <c r="S388" s="202">
        <v>0</v>
      </c>
      <c r="T388" s="203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204" t="s">
        <v>165</v>
      </c>
      <c r="AT388" s="204" t="s">
        <v>160</v>
      </c>
      <c r="AU388" s="204" t="s">
        <v>89</v>
      </c>
      <c r="AY388" s="18" t="s">
        <v>158</v>
      </c>
      <c r="BE388" s="205">
        <f>IF(N388="základní",J388,0)</f>
        <v>0</v>
      </c>
      <c r="BF388" s="205">
        <f>IF(N388="snížená",J388,0)</f>
        <v>0</v>
      </c>
      <c r="BG388" s="205">
        <f>IF(N388="zákl. přenesená",J388,0)</f>
        <v>0</v>
      </c>
      <c r="BH388" s="205">
        <f>IF(N388="sníž. přenesená",J388,0)</f>
        <v>0</v>
      </c>
      <c r="BI388" s="205">
        <f>IF(N388="nulová",J388,0)</f>
        <v>0</v>
      </c>
      <c r="BJ388" s="18" t="s">
        <v>89</v>
      </c>
      <c r="BK388" s="205">
        <f>ROUND(I388*H388,2)</f>
        <v>0</v>
      </c>
      <c r="BL388" s="18" t="s">
        <v>165</v>
      </c>
      <c r="BM388" s="204" t="s">
        <v>521</v>
      </c>
    </row>
    <row r="389" spans="1:65" s="14" customFormat="1" ht="11.25">
      <c r="B389" s="217"/>
      <c r="C389" s="218"/>
      <c r="D389" s="208" t="s">
        <v>167</v>
      </c>
      <c r="E389" s="219" t="s">
        <v>1</v>
      </c>
      <c r="F389" s="220" t="s">
        <v>522</v>
      </c>
      <c r="G389" s="218"/>
      <c r="H389" s="221">
        <v>2</v>
      </c>
      <c r="I389" s="222"/>
      <c r="J389" s="218"/>
      <c r="K389" s="218"/>
      <c r="L389" s="223"/>
      <c r="M389" s="224"/>
      <c r="N389" s="225"/>
      <c r="O389" s="225"/>
      <c r="P389" s="225"/>
      <c r="Q389" s="225"/>
      <c r="R389" s="225"/>
      <c r="S389" s="225"/>
      <c r="T389" s="226"/>
      <c r="AT389" s="227" t="s">
        <v>167</v>
      </c>
      <c r="AU389" s="227" t="s">
        <v>89</v>
      </c>
      <c r="AV389" s="14" t="s">
        <v>89</v>
      </c>
      <c r="AW389" s="14" t="s">
        <v>32</v>
      </c>
      <c r="AX389" s="14" t="s">
        <v>76</v>
      </c>
      <c r="AY389" s="227" t="s">
        <v>158</v>
      </c>
    </row>
    <row r="390" spans="1:65" s="14" customFormat="1" ht="11.25">
      <c r="B390" s="217"/>
      <c r="C390" s="218"/>
      <c r="D390" s="208" t="s">
        <v>167</v>
      </c>
      <c r="E390" s="219" t="s">
        <v>1</v>
      </c>
      <c r="F390" s="220" t="s">
        <v>523</v>
      </c>
      <c r="G390" s="218"/>
      <c r="H390" s="221">
        <v>25</v>
      </c>
      <c r="I390" s="222"/>
      <c r="J390" s="218"/>
      <c r="K390" s="218"/>
      <c r="L390" s="223"/>
      <c r="M390" s="224"/>
      <c r="N390" s="225"/>
      <c r="O390" s="225"/>
      <c r="P390" s="225"/>
      <c r="Q390" s="225"/>
      <c r="R390" s="225"/>
      <c r="S390" s="225"/>
      <c r="T390" s="226"/>
      <c r="AT390" s="227" t="s">
        <v>167</v>
      </c>
      <c r="AU390" s="227" t="s">
        <v>89</v>
      </c>
      <c r="AV390" s="14" t="s">
        <v>89</v>
      </c>
      <c r="AW390" s="14" t="s">
        <v>32</v>
      </c>
      <c r="AX390" s="14" t="s">
        <v>76</v>
      </c>
      <c r="AY390" s="227" t="s">
        <v>158</v>
      </c>
    </row>
    <row r="391" spans="1:65" s="15" customFormat="1" ht="11.25">
      <c r="B391" s="228"/>
      <c r="C391" s="229"/>
      <c r="D391" s="208" t="s">
        <v>167</v>
      </c>
      <c r="E391" s="230" t="s">
        <v>1</v>
      </c>
      <c r="F391" s="231" t="s">
        <v>170</v>
      </c>
      <c r="G391" s="229"/>
      <c r="H391" s="232">
        <v>27</v>
      </c>
      <c r="I391" s="233"/>
      <c r="J391" s="229"/>
      <c r="K391" s="229"/>
      <c r="L391" s="234"/>
      <c r="M391" s="235"/>
      <c r="N391" s="236"/>
      <c r="O391" s="236"/>
      <c r="P391" s="236"/>
      <c r="Q391" s="236"/>
      <c r="R391" s="236"/>
      <c r="S391" s="236"/>
      <c r="T391" s="237"/>
      <c r="AT391" s="238" t="s">
        <v>167</v>
      </c>
      <c r="AU391" s="238" t="s">
        <v>89</v>
      </c>
      <c r="AV391" s="15" t="s">
        <v>165</v>
      </c>
      <c r="AW391" s="15" t="s">
        <v>32</v>
      </c>
      <c r="AX391" s="15" t="s">
        <v>83</v>
      </c>
      <c r="AY391" s="238" t="s">
        <v>158</v>
      </c>
    </row>
    <row r="392" spans="1:65" s="2" customFormat="1" ht="21.75" customHeight="1">
      <c r="A392" s="35"/>
      <c r="B392" s="36"/>
      <c r="C392" s="193" t="s">
        <v>524</v>
      </c>
      <c r="D392" s="193" t="s">
        <v>160</v>
      </c>
      <c r="E392" s="194" t="s">
        <v>525</v>
      </c>
      <c r="F392" s="195" t="s">
        <v>526</v>
      </c>
      <c r="G392" s="196" t="s">
        <v>515</v>
      </c>
      <c r="H392" s="197">
        <v>4</v>
      </c>
      <c r="I392" s="198"/>
      <c r="J392" s="199">
        <f>ROUND(I392*H392,2)</f>
        <v>0</v>
      </c>
      <c r="K392" s="195" t="s">
        <v>1</v>
      </c>
      <c r="L392" s="40"/>
      <c r="M392" s="200" t="s">
        <v>1</v>
      </c>
      <c r="N392" s="201" t="s">
        <v>42</v>
      </c>
      <c r="O392" s="72"/>
      <c r="P392" s="202">
        <f>O392*H392</f>
        <v>0</v>
      </c>
      <c r="Q392" s="202">
        <v>0</v>
      </c>
      <c r="R392" s="202">
        <f>Q392*H392</f>
        <v>0</v>
      </c>
      <c r="S392" s="202">
        <v>0</v>
      </c>
      <c r="T392" s="203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204" t="s">
        <v>165</v>
      </c>
      <c r="AT392" s="204" t="s">
        <v>160</v>
      </c>
      <c r="AU392" s="204" t="s">
        <v>89</v>
      </c>
      <c r="AY392" s="18" t="s">
        <v>158</v>
      </c>
      <c r="BE392" s="205">
        <f>IF(N392="základní",J392,0)</f>
        <v>0</v>
      </c>
      <c r="BF392" s="205">
        <f>IF(N392="snížená",J392,0)</f>
        <v>0</v>
      </c>
      <c r="BG392" s="205">
        <f>IF(N392="zákl. přenesená",J392,0)</f>
        <v>0</v>
      </c>
      <c r="BH392" s="205">
        <f>IF(N392="sníž. přenesená",J392,0)</f>
        <v>0</v>
      </c>
      <c r="BI392" s="205">
        <f>IF(N392="nulová",J392,0)</f>
        <v>0</v>
      </c>
      <c r="BJ392" s="18" t="s">
        <v>89</v>
      </c>
      <c r="BK392" s="205">
        <f>ROUND(I392*H392,2)</f>
        <v>0</v>
      </c>
      <c r="BL392" s="18" t="s">
        <v>165</v>
      </c>
      <c r="BM392" s="204" t="s">
        <v>527</v>
      </c>
    </row>
    <row r="393" spans="1:65" s="14" customFormat="1" ht="11.25">
      <c r="B393" s="217"/>
      <c r="C393" s="218"/>
      <c r="D393" s="208" t="s">
        <v>167</v>
      </c>
      <c r="E393" s="219" t="s">
        <v>1</v>
      </c>
      <c r="F393" s="220" t="s">
        <v>517</v>
      </c>
      <c r="G393" s="218"/>
      <c r="H393" s="221">
        <v>1</v>
      </c>
      <c r="I393" s="222"/>
      <c r="J393" s="218"/>
      <c r="K393" s="218"/>
      <c r="L393" s="223"/>
      <c r="M393" s="224"/>
      <c r="N393" s="225"/>
      <c r="O393" s="225"/>
      <c r="P393" s="225"/>
      <c r="Q393" s="225"/>
      <c r="R393" s="225"/>
      <c r="S393" s="225"/>
      <c r="T393" s="226"/>
      <c r="AT393" s="227" t="s">
        <v>167</v>
      </c>
      <c r="AU393" s="227" t="s">
        <v>89</v>
      </c>
      <c r="AV393" s="14" t="s">
        <v>89</v>
      </c>
      <c r="AW393" s="14" t="s">
        <v>32</v>
      </c>
      <c r="AX393" s="14" t="s">
        <v>76</v>
      </c>
      <c r="AY393" s="227" t="s">
        <v>158</v>
      </c>
    </row>
    <row r="394" spans="1:65" s="14" customFormat="1" ht="11.25">
      <c r="B394" s="217"/>
      <c r="C394" s="218"/>
      <c r="D394" s="208" t="s">
        <v>167</v>
      </c>
      <c r="E394" s="219" t="s">
        <v>1</v>
      </c>
      <c r="F394" s="220" t="s">
        <v>528</v>
      </c>
      <c r="G394" s="218"/>
      <c r="H394" s="221">
        <v>3</v>
      </c>
      <c r="I394" s="222"/>
      <c r="J394" s="218"/>
      <c r="K394" s="218"/>
      <c r="L394" s="223"/>
      <c r="M394" s="224"/>
      <c r="N394" s="225"/>
      <c r="O394" s="225"/>
      <c r="P394" s="225"/>
      <c r="Q394" s="225"/>
      <c r="R394" s="225"/>
      <c r="S394" s="225"/>
      <c r="T394" s="226"/>
      <c r="AT394" s="227" t="s">
        <v>167</v>
      </c>
      <c r="AU394" s="227" t="s">
        <v>89</v>
      </c>
      <c r="AV394" s="14" t="s">
        <v>89</v>
      </c>
      <c r="AW394" s="14" t="s">
        <v>32</v>
      </c>
      <c r="AX394" s="14" t="s">
        <v>76</v>
      </c>
      <c r="AY394" s="227" t="s">
        <v>158</v>
      </c>
    </row>
    <row r="395" spans="1:65" s="15" customFormat="1" ht="11.25">
      <c r="B395" s="228"/>
      <c r="C395" s="229"/>
      <c r="D395" s="208" t="s">
        <v>167</v>
      </c>
      <c r="E395" s="230" t="s">
        <v>1</v>
      </c>
      <c r="F395" s="231" t="s">
        <v>170</v>
      </c>
      <c r="G395" s="229"/>
      <c r="H395" s="232">
        <v>4</v>
      </c>
      <c r="I395" s="233"/>
      <c r="J395" s="229"/>
      <c r="K395" s="229"/>
      <c r="L395" s="234"/>
      <c r="M395" s="235"/>
      <c r="N395" s="236"/>
      <c r="O395" s="236"/>
      <c r="P395" s="236"/>
      <c r="Q395" s="236"/>
      <c r="R395" s="236"/>
      <c r="S395" s="236"/>
      <c r="T395" s="237"/>
      <c r="AT395" s="238" t="s">
        <v>167</v>
      </c>
      <c r="AU395" s="238" t="s">
        <v>89</v>
      </c>
      <c r="AV395" s="15" t="s">
        <v>165</v>
      </c>
      <c r="AW395" s="15" t="s">
        <v>32</v>
      </c>
      <c r="AX395" s="15" t="s">
        <v>83</v>
      </c>
      <c r="AY395" s="238" t="s">
        <v>158</v>
      </c>
    </row>
    <row r="396" spans="1:65" s="2" customFormat="1" ht="16.5" customHeight="1">
      <c r="A396" s="35"/>
      <c r="B396" s="36"/>
      <c r="C396" s="193" t="s">
        <v>529</v>
      </c>
      <c r="D396" s="193" t="s">
        <v>160</v>
      </c>
      <c r="E396" s="194" t="s">
        <v>530</v>
      </c>
      <c r="F396" s="195" t="s">
        <v>531</v>
      </c>
      <c r="G396" s="196" t="s">
        <v>515</v>
      </c>
      <c r="H396" s="197">
        <v>2</v>
      </c>
      <c r="I396" s="198"/>
      <c r="J396" s="199">
        <f>ROUND(I396*H396,2)</f>
        <v>0</v>
      </c>
      <c r="K396" s="195" t="s">
        <v>1</v>
      </c>
      <c r="L396" s="40"/>
      <c r="M396" s="200" t="s">
        <v>1</v>
      </c>
      <c r="N396" s="201" t="s">
        <v>42</v>
      </c>
      <c r="O396" s="72"/>
      <c r="P396" s="202">
        <f>O396*H396</f>
        <v>0</v>
      </c>
      <c r="Q396" s="202">
        <v>0</v>
      </c>
      <c r="R396" s="202">
        <f>Q396*H396</f>
        <v>0</v>
      </c>
      <c r="S396" s="202">
        <v>0</v>
      </c>
      <c r="T396" s="203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204" t="s">
        <v>165</v>
      </c>
      <c r="AT396" s="204" t="s">
        <v>160</v>
      </c>
      <c r="AU396" s="204" t="s">
        <v>89</v>
      </c>
      <c r="AY396" s="18" t="s">
        <v>158</v>
      </c>
      <c r="BE396" s="205">
        <f>IF(N396="základní",J396,0)</f>
        <v>0</v>
      </c>
      <c r="BF396" s="205">
        <f>IF(N396="snížená",J396,0)</f>
        <v>0</v>
      </c>
      <c r="BG396" s="205">
        <f>IF(N396="zákl. přenesená",J396,0)</f>
        <v>0</v>
      </c>
      <c r="BH396" s="205">
        <f>IF(N396="sníž. přenesená",J396,0)</f>
        <v>0</v>
      </c>
      <c r="BI396" s="205">
        <f>IF(N396="nulová",J396,0)</f>
        <v>0</v>
      </c>
      <c r="BJ396" s="18" t="s">
        <v>89</v>
      </c>
      <c r="BK396" s="205">
        <f>ROUND(I396*H396,2)</f>
        <v>0</v>
      </c>
      <c r="BL396" s="18" t="s">
        <v>165</v>
      </c>
      <c r="BM396" s="204" t="s">
        <v>532</v>
      </c>
    </row>
    <row r="397" spans="1:65" s="14" customFormat="1" ht="11.25">
      <c r="B397" s="217"/>
      <c r="C397" s="218"/>
      <c r="D397" s="208" t="s">
        <v>167</v>
      </c>
      <c r="E397" s="219" t="s">
        <v>1</v>
      </c>
      <c r="F397" s="220" t="s">
        <v>522</v>
      </c>
      <c r="G397" s="218"/>
      <c r="H397" s="221">
        <v>2</v>
      </c>
      <c r="I397" s="222"/>
      <c r="J397" s="218"/>
      <c r="K397" s="218"/>
      <c r="L397" s="223"/>
      <c r="M397" s="224"/>
      <c r="N397" s="225"/>
      <c r="O397" s="225"/>
      <c r="P397" s="225"/>
      <c r="Q397" s="225"/>
      <c r="R397" s="225"/>
      <c r="S397" s="225"/>
      <c r="T397" s="226"/>
      <c r="AT397" s="227" t="s">
        <v>167</v>
      </c>
      <c r="AU397" s="227" t="s">
        <v>89</v>
      </c>
      <c r="AV397" s="14" t="s">
        <v>89</v>
      </c>
      <c r="AW397" s="14" t="s">
        <v>32</v>
      </c>
      <c r="AX397" s="14" t="s">
        <v>76</v>
      </c>
      <c r="AY397" s="227" t="s">
        <v>158</v>
      </c>
    </row>
    <row r="398" spans="1:65" s="15" customFormat="1" ht="11.25">
      <c r="B398" s="228"/>
      <c r="C398" s="229"/>
      <c r="D398" s="208" t="s">
        <v>167</v>
      </c>
      <c r="E398" s="230" t="s">
        <v>1</v>
      </c>
      <c r="F398" s="231" t="s">
        <v>170</v>
      </c>
      <c r="G398" s="229"/>
      <c r="H398" s="232">
        <v>2</v>
      </c>
      <c r="I398" s="233"/>
      <c r="J398" s="229"/>
      <c r="K398" s="229"/>
      <c r="L398" s="234"/>
      <c r="M398" s="235"/>
      <c r="N398" s="236"/>
      <c r="O398" s="236"/>
      <c r="P398" s="236"/>
      <c r="Q398" s="236"/>
      <c r="R398" s="236"/>
      <c r="S398" s="236"/>
      <c r="T398" s="237"/>
      <c r="AT398" s="238" t="s">
        <v>167</v>
      </c>
      <c r="AU398" s="238" t="s">
        <v>89</v>
      </c>
      <c r="AV398" s="15" t="s">
        <v>165</v>
      </c>
      <c r="AW398" s="15" t="s">
        <v>32</v>
      </c>
      <c r="AX398" s="15" t="s">
        <v>83</v>
      </c>
      <c r="AY398" s="238" t="s">
        <v>158</v>
      </c>
    </row>
    <row r="399" spans="1:65" s="2" customFormat="1" ht="16.5" customHeight="1">
      <c r="A399" s="35"/>
      <c r="B399" s="36"/>
      <c r="C399" s="193" t="s">
        <v>533</v>
      </c>
      <c r="D399" s="193" t="s">
        <v>160</v>
      </c>
      <c r="E399" s="194" t="s">
        <v>534</v>
      </c>
      <c r="F399" s="195" t="s">
        <v>535</v>
      </c>
      <c r="G399" s="196" t="s">
        <v>515</v>
      </c>
      <c r="H399" s="197">
        <v>9</v>
      </c>
      <c r="I399" s="198"/>
      <c r="J399" s="199">
        <f>ROUND(I399*H399,2)</f>
        <v>0</v>
      </c>
      <c r="K399" s="195" t="s">
        <v>1</v>
      </c>
      <c r="L399" s="40"/>
      <c r="M399" s="200" t="s">
        <v>1</v>
      </c>
      <c r="N399" s="201" t="s">
        <v>42</v>
      </c>
      <c r="O399" s="72"/>
      <c r="P399" s="202">
        <f>O399*H399</f>
        <v>0</v>
      </c>
      <c r="Q399" s="202">
        <v>0</v>
      </c>
      <c r="R399" s="202">
        <f>Q399*H399</f>
        <v>0</v>
      </c>
      <c r="S399" s="202">
        <v>0</v>
      </c>
      <c r="T399" s="203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204" t="s">
        <v>165</v>
      </c>
      <c r="AT399" s="204" t="s">
        <v>160</v>
      </c>
      <c r="AU399" s="204" t="s">
        <v>89</v>
      </c>
      <c r="AY399" s="18" t="s">
        <v>158</v>
      </c>
      <c r="BE399" s="205">
        <f>IF(N399="základní",J399,0)</f>
        <v>0</v>
      </c>
      <c r="BF399" s="205">
        <f>IF(N399="snížená",J399,0)</f>
        <v>0</v>
      </c>
      <c r="BG399" s="205">
        <f>IF(N399="zákl. přenesená",J399,0)</f>
        <v>0</v>
      </c>
      <c r="BH399" s="205">
        <f>IF(N399="sníž. přenesená",J399,0)</f>
        <v>0</v>
      </c>
      <c r="BI399" s="205">
        <f>IF(N399="nulová",J399,0)</f>
        <v>0</v>
      </c>
      <c r="BJ399" s="18" t="s">
        <v>89</v>
      </c>
      <c r="BK399" s="205">
        <f>ROUND(I399*H399,2)</f>
        <v>0</v>
      </c>
      <c r="BL399" s="18" t="s">
        <v>165</v>
      </c>
      <c r="BM399" s="204" t="s">
        <v>536</v>
      </c>
    </row>
    <row r="400" spans="1:65" s="14" customFormat="1" ht="11.25">
      <c r="B400" s="217"/>
      <c r="C400" s="218"/>
      <c r="D400" s="208" t="s">
        <v>167</v>
      </c>
      <c r="E400" s="219" t="s">
        <v>1</v>
      </c>
      <c r="F400" s="220" t="s">
        <v>537</v>
      </c>
      <c r="G400" s="218"/>
      <c r="H400" s="221">
        <v>9</v>
      </c>
      <c r="I400" s="222"/>
      <c r="J400" s="218"/>
      <c r="K400" s="218"/>
      <c r="L400" s="223"/>
      <c r="M400" s="224"/>
      <c r="N400" s="225"/>
      <c r="O400" s="225"/>
      <c r="P400" s="225"/>
      <c r="Q400" s="225"/>
      <c r="R400" s="225"/>
      <c r="S400" s="225"/>
      <c r="T400" s="226"/>
      <c r="AT400" s="227" t="s">
        <v>167</v>
      </c>
      <c r="AU400" s="227" t="s">
        <v>89</v>
      </c>
      <c r="AV400" s="14" t="s">
        <v>89</v>
      </c>
      <c r="AW400" s="14" t="s">
        <v>32</v>
      </c>
      <c r="AX400" s="14" t="s">
        <v>76</v>
      </c>
      <c r="AY400" s="227" t="s">
        <v>158</v>
      </c>
    </row>
    <row r="401" spans="1:65" s="15" customFormat="1" ht="11.25">
      <c r="B401" s="228"/>
      <c r="C401" s="229"/>
      <c r="D401" s="208" t="s">
        <v>167</v>
      </c>
      <c r="E401" s="230" t="s">
        <v>1</v>
      </c>
      <c r="F401" s="231" t="s">
        <v>170</v>
      </c>
      <c r="G401" s="229"/>
      <c r="H401" s="232">
        <v>9</v>
      </c>
      <c r="I401" s="233"/>
      <c r="J401" s="229"/>
      <c r="K401" s="229"/>
      <c r="L401" s="234"/>
      <c r="M401" s="235"/>
      <c r="N401" s="236"/>
      <c r="O401" s="236"/>
      <c r="P401" s="236"/>
      <c r="Q401" s="236"/>
      <c r="R401" s="236"/>
      <c r="S401" s="236"/>
      <c r="T401" s="237"/>
      <c r="AT401" s="238" t="s">
        <v>167</v>
      </c>
      <c r="AU401" s="238" t="s">
        <v>89</v>
      </c>
      <c r="AV401" s="15" t="s">
        <v>165</v>
      </c>
      <c r="AW401" s="15" t="s">
        <v>32</v>
      </c>
      <c r="AX401" s="15" t="s">
        <v>83</v>
      </c>
      <c r="AY401" s="238" t="s">
        <v>158</v>
      </c>
    </row>
    <row r="402" spans="1:65" s="12" customFormat="1" ht="22.9" customHeight="1">
      <c r="B402" s="177"/>
      <c r="C402" s="178"/>
      <c r="D402" s="179" t="s">
        <v>75</v>
      </c>
      <c r="E402" s="191" t="s">
        <v>538</v>
      </c>
      <c r="F402" s="191" t="s">
        <v>539</v>
      </c>
      <c r="G402" s="178"/>
      <c r="H402" s="178"/>
      <c r="I402" s="181"/>
      <c r="J402" s="192">
        <f>BK402</f>
        <v>0</v>
      </c>
      <c r="K402" s="178"/>
      <c r="L402" s="183"/>
      <c r="M402" s="184"/>
      <c r="N402" s="185"/>
      <c r="O402" s="185"/>
      <c r="P402" s="186">
        <f>SUM(P403:P408)</f>
        <v>0</v>
      </c>
      <c r="Q402" s="185"/>
      <c r="R402" s="186">
        <f>SUM(R403:R408)</f>
        <v>0</v>
      </c>
      <c r="S402" s="185"/>
      <c r="T402" s="187">
        <f>SUM(T403:T408)</f>
        <v>0</v>
      </c>
      <c r="AR402" s="188" t="s">
        <v>83</v>
      </c>
      <c r="AT402" s="189" t="s">
        <v>75</v>
      </c>
      <c r="AU402" s="189" t="s">
        <v>83</v>
      </c>
      <c r="AY402" s="188" t="s">
        <v>158</v>
      </c>
      <c r="BK402" s="190">
        <f>SUM(BK403:BK408)</f>
        <v>0</v>
      </c>
    </row>
    <row r="403" spans="1:65" s="2" customFormat="1" ht="33" customHeight="1">
      <c r="A403" s="35"/>
      <c r="B403" s="36"/>
      <c r="C403" s="193" t="s">
        <v>540</v>
      </c>
      <c r="D403" s="193" t="s">
        <v>160</v>
      </c>
      <c r="E403" s="194" t="s">
        <v>541</v>
      </c>
      <c r="F403" s="195" t="s">
        <v>542</v>
      </c>
      <c r="G403" s="196" t="s">
        <v>543</v>
      </c>
      <c r="H403" s="197">
        <v>53.518000000000001</v>
      </c>
      <c r="I403" s="198"/>
      <c r="J403" s="199">
        <f>ROUND(I403*H403,2)</f>
        <v>0</v>
      </c>
      <c r="K403" s="195" t="s">
        <v>164</v>
      </c>
      <c r="L403" s="40"/>
      <c r="M403" s="200" t="s">
        <v>1</v>
      </c>
      <c r="N403" s="201" t="s">
        <v>42</v>
      </c>
      <c r="O403" s="72"/>
      <c r="P403" s="202">
        <f>O403*H403</f>
        <v>0</v>
      </c>
      <c r="Q403" s="202">
        <v>0</v>
      </c>
      <c r="R403" s="202">
        <f>Q403*H403</f>
        <v>0</v>
      </c>
      <c r="S403" s="202">
        <v>0</v>
      </c>
      <c r="T403" s="203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204" t="s">
        <v>165</v>
      </c>
      <c r="AT403" s="204" t="s">
        <v>160</v>
      </c>
      <c r="AU403" s="204" t="s">
        <v>89</v>
      </c>
      <c r="AY403" s="18" t="s">
        <v>158</v>
      </c>
      <c r="BE403" s="205">
        <f>IF(N403="základní",J403,0)</f>
        <v>0</v>
      </c>
      <c r="BF403" s="205">
        <f>IF(N403="snížená",J403,0)</f>
        <v>0</v>
      </c>
      <c r="BG403" s="205">
        <f>IF(N403="zákl. přenesená",J403,0)</f>
        <v>0</v>
      </c>
      <c r="BH403" s="205">
        <f>IF(N403="sníž. přenesená",J403,0)</f>
        <v>0</v>
      </c>
      <c r="BI403" s="205">
        <f>IF(N403="nulová",J403,0)</f>
        <v>0</v>
      </c>
      <c r="BJ403" s="18" t="s">
        <v>89</v>
      </c>
      <c r="BK403" s="205">
        <f>ROUND(I403*H403,2)</f>
        <v>0</v>
      </c>
      <c r="BL403" s="18" t="s">
        <v>165</v>
      </c>
      <c r="BM403" s="204" t="s">
        <v>544</v>
      </c>
    </row>
    <row r="404" spans="1:65" s="2" customFormat="1" ht="24.2" customHeight="1">
      <c r="A404" s="35"/>
      <c r="B404" s="36"/>
      <c r="C404" s="193" t="s">
        <v>545</v>
      </c>
      <c r="D404" s="193" t="s">
        <v>160</v>
      </c>
      <c r="E404" s="194" t="s">
        <v>546</v>
      </c>
      <c r="F404" s="195" t="s">
        <v>547</v>
      </c>
      <c r="G404" s="196" t="s">
        <v>543</v>
      </c>
      <c r="H404" s="197">
        <v>53.518000000000001</v>
      </c>
      <c r="I404" s="198"/>
      <c r="J404" s="199">
        <f>ROUND(I404*H404,2)</f>
        <v>0</v>
      </c>
      <c r="K404" s="195" t="s">
        <v>164</v>
      </c>
      <c r="L404" s="40"/>
      <c r="M404" s="200" t="s">
        <v>1</v>
      </c>
      <c r="N404" s="201" t="s">
        <v>42</v>
      </c>
      <c r="O404" s="72"/>
      <c r="P404" s="202">
        <f>O404*H404</f>
        <v>0</v>
      </c>
      <c r="Q404" s="202">
        <v>0</v>
      </c>
      <c r="R404" s="202">
        <f>Q404*H404</f>
        <v>0</v>
      </c>
      <c r="S404" s="202">
        <v>0</v>
      </c>
      <c r="T404" s="203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204" t="s">
        <v>165</v>
      </c>
      <c r="AT404" s="204" t="s">
        <v>160</v>
      </c>
      <c r="AU404" s="204" t="s">
        <v>89</v>
      </c>
      <c r="AY404" s="18" t="s">
        <v>158</v>
      </c>
      <c r="BE404" s="205">
        <f>IF(N404="základní",J404,0)</f>
        <v>0</v>
      </c>
      <c r="BF404" s="205">
        <f>IF(N404="snížená",J404,0)</f>
        <v>0</v>
      </c>
      <c r="BG404" s="205">
        <f>IF(N404="zákl. přenesená",J404,0)</f>
        <v>0</v>
      </c>
      <c r="BH404" s="205">
        <f>IF(N404="sníž. přenesená",J404,0)</f>
        <v>0</v>
      </c>
      <c r="BI404" s="205">
        <f>IF(N404="nulová",J404,0)</f>
        <v>0</v>
      </c>
      <c r="BJ404" s="18" t="s">
        <v>89</v>
      </c>
      <c r="BK404" s="205">
        <f>ROUND(I404*H404,2)</f>
        <v>0</v>
      </c>
      <c r="BL404" s="18" t="s">
        <v>165</v>
      </c>
      <c r="BM404" s="204" t="s">
        <v>548</v>
      </c>
    </row>
    <row r="405" spans="1:65" s="2" customFormat="1" ht="24.2" customHeight="1">
      <c r="A405" s="35"/>
      <c r="B405" s="36"/>
      <c r="C405" s="193" t="s">
        <v>549</v>
      </c>
      <c r="D405" s="193" t="s">
        <v>160</v>
      </c>
      <c r="E405" s="194" t="s">
        <v>550</v>
      </c>
      <c r="F405" s="195" t="s">
        <v>551</v>
      </c>
      <c r="G405" s="196" t="s">
        <v>543</v>
      </c>
      <c r="H405" s="197">
        <v>214.072</v>
      </c>
      <c r="I405" s="198"/>
      <c r="J405" s="199">
        <f>ROUND(I405*H405,2)</f>
        <v>0</v>
      </c>
      <c r="K405" s="195" t="s">
        <v>164</v>
      </c>
      <c r="L405" s="40"/>
      <c r="M405" s="200" t="s">
        <v>1</v>
      </c>
      <c r="N405" s="201" t="s">
        <v>42</v>
      </c>
      <c r="O405" s="72"/>
      <c r="P405" s="202">
        <f>O405*H405</f>
        <v>0</v>
      </c>
      <c r="Q405" s="202">
        <v>0</v>
      </c>
      <c r="R405" s="202">
        <f>Q405*H405</f>
        <v>0</v>
      </c>
      <c r="S405" s="202">
        <v>0</v>
      </c>
      <c r="T405" s="203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204" t="s">
        <v>165</v>
      </c>
      <c r="AT405" s="204" t="s">
        <v>160</v>
      </c>
      <c r="AU405" s="204" t="s">
        <v>89</v>
      </c>
      <c r="AY405" s="18" t="s">
        <v>158</v>
      </c>
      <c r="BE405" s="205">
        <f>IF(N405="základní",J405,0)</f>
        <v>0</v>
      </c>
      <c r="BF405" s="205">
        <f>IF(N405="snížená",J405,0)</f>
        <v>0</v>
      </c>
      <c r="BG405" s="205">
        <f>IF(N405="zákl. přenesená",J405,0)</f>
        <v>0</v>
      </c>
      <c r="BH405" s="205">
        <f>IF(N405="sníž. přenesená",J405,0)</f>
        <v>0</v>
      </c>
      <c r="BI405" s="205">
        <f>IF(N405="nulová",J405,0)</f>
        <v>0</v>
      </c>
      <c r="BJ405" s="18" t="s">
        <v>89</v>
      </c>
      <c r="BK405" s="205">
        <f>ROUND(I405*H405,2)</f>
        <v>0</v>
      </c>
      <c r="BL405" s="18" t="s">
        <v>165</v>
      </c>
      <c r="BM405" s="204" t="s">
        <v>552</v>
      </c>
    </row>
    <row r="406" spans="1:65" s="2" customFormat="1" ht="19.5">
      <c r="A406" s="35"/>
      <c r="B406" s="36"/>
      <c r="C406" s="37"/>
      <c r="D406" s="208" t="s">
        <v>332</v>
      </c>
      <c r="E406" s="37"/>
      <c r="F406" s="260" t="s">
        <v>553</v>
      </c>
      <c r="G406" s="37"/>
      <c r="H406" s="37"/>
      <c r="I406" s="261"/>
      <c r="J406" s="37"/>
      <c r="K406" s="37"/>
      <c r="L406" s="40"/>
      <c r="M406" s="262"/>
      <c r="N406" s="263"/>
      <c r="O406" s="72"/>
      <c r="P406" s="72"/>
      <c r="Q406" s="72"/>
      <c r="R406" s="72"/>
      <c r="S406" s="72"/>
      <c r="T406" s="73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T406" s="18" t="s">
        <v>332</v>
      </c>
      <c r="AU406" s="18" t="s">
        <v>89</v>
      </c>
    </row>
    <row r="407" spans="1:65" s="14" customFormat="1" ht="11.25">
      <c r="B407" s="217"/>
      <c r="C407" s="218"/>
      <c r="D407" s="208" t="s">
        <v>167</v>
      </c>
      <c r="E407" s="218"/>
      <c r="F407" s="220" t="s">
        <v>554</v>
      </c>
      <c r="G407" s="218"/>
      <c r="H407" s="221">
        <v>214.072</v>
      </c>
      <c r="I407" s="222"/>
      <c r="J407" s="218"/>
      <c r="K407" s="218"/>
      <c r="L407" s="223"/>
      <c r="M407" s="224"/>
      <c r="N407" s="225"/>
      <c r="O407" s="225"/>
      <c r="P407" s="225"/>
      <c r="Q407" s="225"/>
      <c r="R407" s="225"/>
      <c r="S407" s="225"/>
      <c r="T407" s="226"/>
      <c r="AT407" s="227" t="s">
        <v>167</v>
      </c>
      <c r="AU407" s="227" t="s">
        <v>89</v>
      </c>
      <c r="AV407" s="14" t="s">
        <v>89</v>
      </c>
      <c r="AW407" s="14" t="s">
        <v>4</v>
      </c>
      <c r="AX407" s="14" t="s">
        <v>83</v>
      </c>
      <c r="AY407" s="227" t="s">
        <v>158</v>
      </c>
    </row>
    <row r="408" spans="1:65" s="2" customFormat="1" ht="33" customHeight="1">
      <c r="A408" s="35"/>
      <c r="B408" s="36"/>
      <c r="C408" s="193" t="s">
        <v>555</v>
      </c>
      <c r="D408" s="193" t="s">
        <v>160</v>
      </c>
      <c r="E408" s="194" t="s">
        <v>556</v>
      </c>
      <c r="F408" s="195" t="s">
        <v>557</v>
      </c>
      <c r="G408" s="196" t="s">
        <v>543</v>
      </c>
      <c r="H408" s="197">
        <v>53.518000000000001</v>
      </c>
      <c r="I408" s="198"/>
      <c r="J408" s="199">
        <f>ROUND(I408*H408,2)</f>
        <v>0</v>
      </c>
      <c r="K408" s="195" t="s">
        <v>164</v>
      </c>
      <c r="L408" s="40"/>
      <c r="M408" s="200" t="s">
        <v>1</v>
      </c>
      <c r="N408" s="201" t="s">
        <v>42</v>
      </c>
      <c r="O408" s="72"/>
      <c r="P408" s="202">
        <f>O408*H408</f>
        <v>0</v>
      </c>
      <c r="Q408" s="202">
        <v>0</v>
      </c>
      <c r="R408" s="202">
        <f>Q408*H408</f>
        <v>0</v>
      </c>
      <c r="S408" s="202">
        <v>0</v>
      </c>
      <c r="T408" s="203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204" t="s">
        <v>165</v>
      </c>
      <c r="AT408" s="204" t="s">
        <v>160</v>
      </c>
      <c r="AU408" s="204" t="s">
        <v>89</v>
      </c>
      <c r="AY408" s="18" t="s">
        <v>158</v>
      </c>
      <c r="BE408" s="205">
        <f>IF(N408="základní",J408,0)</f>
        <v>0</v>
      </c>
      <c r="BF408" s="205">
        <f>IF(N408="snížená",J408,0)</f>
        <v>0</v>
      </c>
      <c r="BG408" s="205">
        <f>IF(N408="zákl. přenesená",J408,0)</f>
        <v>0</v>
      </c>
      <c r="BH408" s="205">
        <f>IF(N408="sníž. přenesená",J408,0)</f>
        <v>0</v>
      </c>
      <c r="BI408" s="205">
        <f>IF(N408="nulová",J408,0)</f>
        <v>0</v>
      </c>
      <c r="BJ408" s="18" t="s">
        <v>89</v>
      </c>
      <c r="BK408" s="205">
        <f>ROUND(I408*H408,2)</f>
        <v>0</v>
      </c>
      <c r="BL408" s="18" t="s">
        <v>165</v>
      </c>
      <c r="BM408" s="204" t="s">
        <v>558</v>
      </c>
    </row>
    <row r="409" spans="1:65" s="12" customFormat="1" ht="22.9" customHeight="1">
      <c r="B409" s="177"/>
      <c r="C409" s="178"/>
      <c r="D409" s="179" t="s">
        <v>75</v>
      </c>
      <c r="E409" s="191" t="s">
        <v>559</v>
      </c>
      <c r="F409" s="191" t="s">
        <v>560</v>
      </c>
      <c r="G409" s="178"/>
      <c r="H409" s="178"/>
      <c r="I409" s="181"/>
      <c r="J409" s="192">
        <f>BK409</f>
        <v>0</v>
      </c>
      <c r="K409" s="178"/>
      <c r="L409" s="183"/>
      <c r="M409" s="184"/>
      <c r="N409" s="185"/>
      <c r="O409" s="185"/>
      <c r="P409" s="186">
        <f>P410</f>
        <v>0</v>
      </c>
      <c r="Q409" s="185"/>
      <c r="R409" s="186">
        <f>R410</f>
        <v>0</v>
      </c>
      <c r="S409" s="185"/>
      <c r="T409" s="187">
        <f>T410</f>
        <v>0</v>
      </c>
      <c r="AR409" s="188" t="s">
        <v>83</v>
      </c>
      <c r="AT409" s="189" t="s">
        <v>75</v>
      </c>
      <c r="AU409" s="189" t="s">
        <v>83</v>
      </c>
      <c r="AY409" s="188" t="s">
        <v>158</v>
      </c>
      <c r="BK409" s="190">
        <f>BK410</f>
        <v>0</v>
      </c>
    </row>
    <row r="410" spans="1:65" s="2" customFormat="1" ht="21.75" customHeight="1">
      <c r="A410" s="35"/>
      <c r="B410" s="36"/>
      <c r="C410" s="193" t="s">
        <v>561</v>
      </c>
      <c r="D410" s="193" t="s">
        <v>160</v>
      </c>
      <c r="E410" s="194" t="s">
        <v>562</v>
      </c>
      <c r="F410" s="195" t="s">
        <v>563</v>
      </c>
      <c r="G410" s="196" t="s">
        <v>543</v>
      </c>
      <c r="H410" s="197">
        <v>41.36</v>
      </c>
      <c r="I410" s="198"/>
      <c r="J410" s="199">
        <f>ROUND(I410*H410,2)</f>
        <v>0</v>
      </c>
      <c r="K410" s="195" t="s">
        <v>164</v>
      </c>
      <c r="L410" s="40"/>
      <c r="M410" s="200" t="s">
        <v>1</v>
      </c>
      <c r="N410" s="201" t="s">
        <v>42</v>
      </c>
      <c r="O410" s="72"/>
      <c r="P410" s="202">
        <f>O410*H410</f>
        <v>0</v>
      </c>
      <c r="Q410" s="202">
        <v>0</v>
      </c>
      <c r="R410" s="202">
        <f>Q410*H410</f>
        <v>0</v>
      </c>
      <c r="S410" s="202">
        <v>0</v>
      </c>
      <c r="T410" s="203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204" t="s">
        <v>165</v>
      </c>
      <c r="AT410" s="204" t="s">
        <v>160</v>
      </c>
      <c r="AU410" s="204" t="s">
        <v>89</v>
      </c>
      <c r="AY410" s="18" t="s">
        <v>158</v>
      </c>
      <c r="BE410" s="205">
        <f>IF(N410="základní",J410,0)</f>
        <v>0</v>
      </c>
      <c r="BF410" s="205">
        <f>IF(N410="snížená",J410,0)</f>
        <v>0</v>
      </c>
      <c r="BG410" s="205">
        <f>IF(N410="zákl. přenesená",J410,0)</f>
        <v>0</v>
      </c>
      <c r="BH410" s="205">
        <f>IF(N410="sníž. přenesená",J410,0)</f>
        <v>0</v>
      </c>
      <c r="BI410" s="205">
        <f>IF(N410="nulová",J410,0)</f>
        <v>0</v>
      </c>
      <c r="BJ410" s="18" t="s">
        <v>89</v>
      </c>
      <c r="BK410" s="205">
        <f>ROUND(I410*H410,2)</f>
        <v>0</v>
      </c>
      <c r="BL410" s="18" t="s">
        <v>165</v>
      </c>
      <c r="BM410" s="204" t="s">
        <v>564</v>
      </c>
    </row>
    <row r="411" spans="1:65" s="12" customFormat="1" ht="25.9" customHeight="1">
      <c r="B411" s="177"/>
      <c r="C411" s="178"/>
      <c r="D411" s="179" t="s">
        <v>75</v>
      </c>
      <c r="E411" s="180" t="s">
        <v>565</v>
      </c>
      <c r="F411" s="180" t="s">
        <v>566</v>
      </c>
      <c r="G411" s="178"/>
      <c r="H411" s="178"/>
      <c r="I411" s="181"/>
      <c r="J411" s="182">
        <f>BK411</f>
        <v>0</v>
      </c>
      <c r="K411" s="178"/>
      <c r="L411" s="183"/>
      <c r="M411" s="184"/>
      <c r="N411" s="185"/>
      <c r="O411" s="185"/>
      <c r="P411" s="186">
        <f>P412+P417+P443</f>
        <v>0</v>
      </c>
      <c r="Q411" s="185"/>
      <c r="R411" s="186">
        <f>R412+R417+R443</f>
        <v>0.62818200000000002</v>
      </c>
      <c r="S411" s="185"/>
      <c r="T411" s="187">
        <f>T412+T417+T443</f>
        <v>0.15531</v>
      </c>
      <c r="AR411" s="188" t="s">
        <v>89</v>
      </c>
      <c r="AT411" s="189" t="s">
        <v>75</v>
      </c>
      <c r="AU411" s="189" t="s">
        <v>76</v>
      </c>
      <c r="AY411" s="188" t="s">
        <v>158</v>
      </c>
      <c r="BK411" s="190">
        <f>BK412+BK417+BK443</f>
        <v>0</v>
      </c>
    </row>
    <row r="412" spans="1:65" s="12" customFormat="1" ht="22.9" customHeight="1">
      <c r="B412" s="177"/>
      <c r="C412" s="178"/>
      <c r="D412" s="179" t="s">
        <v>75</v>
      </c>
      <c r="E412" s="191" t="s">
        <v>567</v>
      </c>
      <c r="F412" s="191" t="s">
        <v>568</v>
      </c>
      <c r="G412" s="178"/>
      <c r="H412" s="178"/>
      <c r="I412" s="181"/>
      <c r="J412" s="192">
        <f>BK412</f>
        <v>0</v>
      </c>
      <c r="K412" s="178"/>
      <c r="L412" s="183"/>
      <c r="M412" s="184"/>
      <c r="N412" s="185"/>
      <c r="O412" s="185"/>
      <c r="P412" s="186">
        <f>SUM(P413:P416)</f>
        <v>0</v>
      </c>
      <c r="Q412" s="185"/>
      <c r="R412" s="186">
        <f>SUM(R413:R416)</f>
        <v>0.19378799999999999</v>
      </c>
      <c r="S412" s="185"/>
      <c r="T412" s="187">
        <f>SUM(T413:T416)</f>
        <v>0</v>
      </c>
      <c r="AR412" s="188" t="s">
        <v>89</v>
      </c>
      <c r="AT412" s="189" t="s">
        <v>75</v>
      </c>
      <c r="AU412" s="189" t="s">
        <v>83</v>
      </c>
      <c r="AY412" s="188" t="s">
        <v>158</v>
      </c>
      <c r="BK412" s="190">
        <f>SUM(BK413:BK416)</f>
        <v>0</v>
      </c>
    </row>
    <row r="413" spans="1:65" s="2" customFormat="1" ht="24.2" customHeight="1">
      <c r="A413" s="35"/>
      <c r="B413" s="36"/>
      <c r="C413" s="193" t="s">
        <v>569</v>
      </c>
      <c r="D413" s="193" t="s">
        <v>160</v>
      </c>
      <c r="E413" s="194" t="s">
        <v>570</v>
      </c>
      <c r="F413" s="195" t="s">
        <v>571</v>
      </c>
      <c r="G413" s="196" t="s">
        <v>163</v>
      </c>
      <c r="H413" s="197">
        <v>1.68</v>
      </c>
      <c r="I413" s="198"/>
      <c r="J413" s="199">
        <f>ROUND(I413*H413,2)</f>
        <v>0</v>
      </c>
      <c r="K413" s="195" t="s">
        <v>164</v>
      </c>
      <c r="L413" s="40"/>
      <c r="M413" s="200" t="s">
        <v>1</v>
      </c>
      <c r="N413" s="201" t="s">
        <v>42</v>
      </c>
      <c r="O413" s="72"/>
      <c r="P413" s="202">
        <f>O413*H413</f>
        <v>0</v>
      </c>
      <c r="Q413" s="202">
        <v>0.11534999999999999</v>
      </c>
      <c r="R413" s="202">
        <f>Q413*H413</f>
        <v>0.19378799999999999</v>
      </c>
      <c r="S413" s="202">
        <v>0</v>
      </c>
      <c r="T413" s="203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204" t="s">
        <v>244</v>
      </c>
      <c r="AT413" s="204" t="s">
        <v>160</v>
      </c>
      <c r="AU413" s="204" t="s">
        <v>89</v>
      </c>
      <c r="AY413" s="18" t="s">
        <v>158</v>
      </c>
      <c r="BE413" s="205">
        <f>IF(N413="základní",J413,0)</f>
        <v>0</v>
      </c>
      <c r="BF413" s="205">
        <f>IF(N413="snížená",J413,0)</f>
        <v>0</v>
      </c>
      <c r="BG413" s="205">
        <f>IF(N413="zákl. přenesená",J413,0)</f>
        <v>0</v>
      </c>
      <c r="BH413" s="205">
        <f>IF(N413="sníž. přenesená",J413,0)</f>
        <v>0</v>
      </c>
      <c r="BI413" s="205">
        <f>IF(N413="nulová",J413,0)</f>
        <v>0</v>
      </c>
      <c r="BJ413" s="18" t="s">
        <v>89</v>
      </c>
      <c r="BK413" s="205">
        <f>ROUND(I413*H413,2)</f>
        <v>0</v>
      </c>
      <c r="BL413" s="18" t="s">
        <v>244</v>
      </c>
      <c r="BM413" s="204" t="s">
        <v>572</v>
      </c>
    </row>
    <row r="414" spans="1:65" s="13" customFormat="1" ht="11.25">
      <c r="B414" s="206"/>
      <c r="C414" s="207"/>
      <c r="D414" s="208" t="s">
        <v>167</v>
      </c>
      <c r="E414" s="209" t="s">
        <v>1</v>
      </c>
      <c r="F414" s="210" t="s">
        <v>573</v>
      </c>
      <c r="G414" s="207"/>
      <c r="H414" s="209" t="s">
        <v>1</v>
      </c>
      <c r="I414" s="211"/>
      <c r="J414" s="207"/>
      <c r="K414" s="207"/>
      <c r="L414" s="212"/>
      <c r="M414" s="213"/>
      <c r="N414" s="214"/>
      <c r="O414" s="214"/>
      <c r="P414" s="214"/>
      <c r="Q414" s="214"/>
      <c r="R414" s="214"/>
      <c r="S414" s="214"/>
      <c r="T414" s="215"/>
      <c r="AT414" s="216" t="s">
        <v>167</v>
      </c>
      <c r="AU414" s="216" t="s">
        <v>89</v>
      </c>
      <c r="AV414" s="13" t="s">
        <v>83</v>
      </c>
      <c r="AW414" s="13" t="s">
        <v>32</v>
      </c>
      <c r="AX414" s="13" t="s">
        <v>76</v>
      </c>
      <c r="AY414" s="216" t="s">
        <v>158</v>
      </c>
    </row>
    <row r="415" spans="1:65" s="14" customFormat="1" ht="11.25">
      <c r="B415" s="217"/>
      <c r="C415" s="218"/>
      <c r="D415" s="208" t="s">
        <v>167</v>
      </c>
      <c r="E415" s="219" t="s">
        <v>1</v>
      </c>
      <c r="F415" s="220" t="s">
        <v>574</v>
      </c>
      <c r="G415" s="218"/>
      <c r="H415" s="221">
        <v>1.68</v>
      </c>
      <c r="I415" s="222"/>
      <c r="J415" s="218"/>
      <c r="K415" s="218"/>
      <c r="L415" s="223"/>
      <c r="M415" s="224"/>
      <c r="N415" s="225"/>
      <c r="O415" s="225"/>
      <c r="P415" s="225"/>
      <c r="Q415" s="225"/>
      <c r="R415" s="225"/>
      <c r="S415" s="225"/>
      <c r="T415" s="226"/>
      <c r="AT415" s="227" t="s">
        <v>167</v>
      </c>
      <c r="AU415" s="227" t="s">
        <v>89</v>
      </c>
      <c r="AV415" s="14" t="s">
        <v>89</v>
      </c>
      <c r="AW415" s="14" t="s">
        <v>32</v>
      </c>
      <c r="AX415" s="14" t="s">
        <v>83</v>
      </c>
      <c r="AY415" s="227" t="s">
        <v>158</v>
      </c>
    </row>
    <row r="416" spans="1:65" s="2" customFormat="1" ht="24.2" customHeight="1">
      <c r="A416" s="35"/>
      <c r="B416" s="36"/>
      <c r="C416" s="193" t="s">
        <v>575</v>
      </c>
      <c r="D416" s="193" t="s">
        <v>160</v>
      </c>
      <c r="E416" s="194" t="s">
        <v>576</v>
      </c>
      <c r="F416" s="195" t="s">
        <v>577</v>
      </c>
      <c r="G416" s="196" t="s">
        <v>578</v>
      </c>
      <c r="H416" s="264"/>
      <c r="I416" s="198"/>
      <c r="J416" s="199">
        <f>ROUND(I416*H416,2)</f>
        <v>0</v>
      </c>
      <c r="K416" s="195" t="s">
        <v>164</v>
      </c>
      <c r="L416" s="40"/>
      <c r="M416" s="200" t="s">
        <v>1</v>
      </c>
      <c r="N416" s="201" t="s">
        <v>42</v>
      </c>
      <c r="O416" s="72"/>
      <c r="P416" s="202">
        <f>O416*H416</f>
        <v>0</v>
      </c>
      <c r="Q416" s="202">
        <v>0</v>
      </c>
      <c r="R416" s="202">
        <f>Q416*H416</f>
        <v>0</v>
      </c>
      <c r="S416" s="202">
        <v>0</v>
      </c>
      <c r="T416" s="203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204" t="s">
        <v>244</v>
      </c>
      <c r="AT416" s="204" t="s">
        <v>160</v>
      </c>
      <c r="AU416" s="204" t="s">
        <v>89</v>
      </c>
      <c r="AY416" s="18" t="s">
        <v>158</v>
      </c>
      <c r="BE416" s="205">
        <f>IF(N416="základní",J416,0)</f>
        <v>0</v>
      </c>
      <c r="BF416" s="205">
        <f>IF(N416="snížená",J416,0)</f>
        <v>0</v>
      </c>
      <c r="BG416" s="205">
        <f>IF(N416="zákl. přenesená",J416,0)</f>
        <v>0</v>
      </c>
      <c r="BH416" s="205">
        <f>IF(N416="sníž. přenesená",J416,0)</f>
        <v>0</v>
      </c>
      <c r="BI416" s="205">
        <f>IF(N416="nulová",J416,0)</f>
        <v>0</v>
      </c>
      <c r="BJ416" s="18" t="s">
        <v>89</v>
      </c>
      <c r="BK416" s="205">
        <f>ROUND(I416*H416,2)</f>
        <v>0</v>
      </c>
      <c r="BL416" s="18" t="s">
        <v>244</v>
      </c>
      <c r="BM416" s="204" t="s">
        <v>579</v>
      </c>
    </row>
    <row r="417" spans="1:65" s="12" customFormat="1" ht="22.9" customHeight="1">
      <c r="B417" s="177"/>
      <c r="C417" s="178"/>
      <c r="D417" s="179" t="s">
        <v>75</v>
      </c>
      <c r="E417" s="191" t="s">
        <v>580</v>
      </c>
      <c r="F417" s="191" t="s">
        <v>581</v>
      </c>
      <c r="G417" s="178"/>
      <c r="H417" s="178"/>
      <c r="I417" s="181"/>
      <c r="J417" s="192">
        <f>BK417</f>
        <v>0</v>
      </c>
      <c r="K417" s="178"/>
      <c r="L417" s="183"/>
      <c r="M417" s="184"/>
      <c r="N417" s="185"/>
      <c r="O417" s="185"/>
      <c r="P417" s="186">
        <f>SUM(P418:P442)</f>
        <v>0</v>
      </c>
      <c r="Q417" s="185"/>
      <c r="R417" s="186">
        <f>SUM(R418:R442)</f>
        <v>0.33334400000000003</v>
      </c>
      <c r="S417" s="185"/>
      <c r="T417" s="187">
        <f>SUM(T418:T442)</f>
        <v>0.15531</v>
      </c>
      <c r="AR417" s="188" t="s">
        <v>89</v>
      </c>
      <c r="AT417" s="189" t="s">
        <v>75</v>
      </c>
      <c r="AU417" s="189" t="s">
        <v>83</v>
      </c>
      <c r="AY417" s="188" t="s">
        <v>158</v>
      </c>
      <c r="BK417" s="190">
        <f>SUM(BK418:BK442)</f>
        <v>0</v>
      </c>
    </row>
    <row r="418" spans="1:65" s="2" customFormat="1" ht="16.5" customHeight="1">
      <c r="A418" s="35"/>
      <c r="B418" s="36"/>
      <c r="C418" s="193" t="s">
        <v>582</v>
      </c>
      <c r="D418" s="193" t="s">
        <v>160</v>
      </c>
      <c r="E418" s="194" t="s">
        <v>583</v>
      </c>
      <c r="F418" s="195" t="s">
        <v>584</v>
      </c>
      <c r="G418" s="196" t="s">
        <v>290</v>
      </c>
      <c r="H418" s="197">
        <v>93</v>
      </c>
      <c r="I418" s="198"/>
      <c r="J418" s="199">
        <f>ROUND(I418*H418,2)</f>
        <v>0</v>
      </c>
      <c r="K418" s="195" t="s">
        <v>164</v>
      </c>
      <c r="L418" s="40"/>
      <c r="M418" s="200" t="s">
        <v>1</v>
      </c>
      <c r="N418" s="201" t="s">
        <v>42</v>
      </c>
      <c r="O418" s="72"/>
      <c r="P418" s="202">
        <f>O418*H418</f>
        <v>0</v>
      </c>
      <c r="Q418" s="202">
        <v>0</v>
      </c>
      <c r="R418" s="202">
        <f>Q418*H418</f>
        <v>0</v>
      </c>
      <c r="S418" s="202">
        <v>1.67E-3</v>
      </c>
      <c r="T418" s="203">
        <f>S418*H418</f>
        <v>0.15531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204" t="s">
        <v>244</v>
      </c>
      <c r="AT418" s="204" t="s">
        <v>160</v>
      </c>
      <c r="AU418" s="204" t="s">
        <v>89</v>
      </c>
      <c r="AY418" s="18" t="s">
        <v>158</v>
      </c>
      <c r="BE418" s="205">
        <f>IF(N418="základní",J418,0)</f>
        <v>0</v>
      </c>
      <c r="BF418" s="205">
        <f>IF(N418="snížená",J418,0)</f>
        <v>0</v>
      </c>
      <c r="BG418" s="205">
        <f>IF(N418="zákl. přenesená",J418,0)</f>
        <v>0</v>
      </c>
      <c r="BH418" s="205">
        <f>IF(N418="sníž. přenesená",J418,0)</f>
        <v>0</v>
      </c>
      <c r="BI418" s="205">
        <f>IF(N418="nulová",J418,0)</f>
        <v>0</v>
      </c>
      <c r="BJ418" s="18" t="s">
        <v>89</v>
      </c>
      <c r="BK418" s="205">
        <f>ROUND(I418*H418,2)</f>
        <v>0</v>
      </c>
      <c r="BL418" s="18" t="s">
        <v>244</v>
      </c>
      <c r="BM418" s="204" t="s">
        <v>585</v>
      </c>
    </row>
    <row r="419" spans="1:65" s="13" customFormat="1" ht="11.25">
      <c r="B419" s="206"/>
      <c r="C419" s="207"/>
      <c r="D419" s="208" t="s">
        <v>167</v>
      </c>
      <c r="E419" s="209" t="s">
        <v>1</v>
      </c>
      <c r="F419" s="210" t="s">
        <v>393</v>
      </c>
      <c r="G419" s="207"/>
      <c r="H419" s="209" t="s">
        <v>1</v>
      </c>
      <c r="I419" s="211"/>
      <c r="J419" s="207"/>
      <c r="K419" s="207"/>
      <c r="L419" s="212"/>
      <c r="M419" s="213"/>
      <c r="N419" s="214"/>
      <c r="O419" s="214"/>
      <c r="P419" s="214"/>
      <c r="Q419" s="214"/>
      <c r="R419" s="214"/>
      <c r="S419" s="214"/>
      <c r="T419" s="215"/>
      <c r="AT419" s="216" t="s">
        <v>167</v>
      </c>
      <c r="AU419" s="216" t="s">
        <v>89</v>
      </c>
      <c r="AV419" s="13" t="s">
        <v>83</v>
      </c>
      <c r="AW419" s="13" t="s">
        <v>32</v>
      </c>
      <c r="AX419" s="13" t="s">
        <v>76</v>
      </c>
      <c r="AY419" s="216" t="s">
        <v>158</v>
      </c>
    </row>
    <row r="420" spans="1:65" s="14" customFormat="1" ht="11.25">
      <c r="B420" s="217"/>
      <c r="C420" s="218"/>
      <c r="D420" s="208" t="s">
        <v>167</v>
      </c>
      <c r="E420" s="219" t="s">
        <v>1</v>
      </c>
      <c r="F420" s="220" t="s">
        <v>586</v>
      </c>
      <c r="G420" s="218"/>
      <c r="H420" s="221">
        <v>2.4</v>
      </c>
      <c r="I420" s="222"/>
      <c r="J420" s="218"/>
      <c r="K420" s="218"/>
      <c r="L420" s="223"/>
      <c r="M420" s="224"/>
      <c r="N420" s="225"/>
      <c r="O420" s="225"/>
      <c r="P420" s="225"/>
      <c r="Q420" s="225"/>
      <c r="R420" s="225"/>
      <c r="S420" s="225"/>
      <c r="T420" s="226"/>
      <c r="AT420" s="227" t="s">
        <v>167</v>
      </c>
      <c r="AU420" s="227" t="s">
        <v>89</v>
      </c>
      <c r="AV420" s="14" t="s">
        <v>89</v>
      </c>
      <c r="AW420" s="14" t="s">
        <v>32</v>
      </c>
      <c r="AX420" s="14" t="s">
        <v>76</v>
      </c>
      <c r="AY420" s="227" t="s">
        <v>158</v>
      </c>
    </row>
    <row r="421" spans="1:65" s="13" customFormat="1" ht="11.25">
      <c r="B421" s="206"/>
      <c r="C421" s="207"/>
      <c r="D421" s="208" t="s">
        <v>167</v>
      </c>
      <c r="E421" s="209" t="s">
        <v>1</v>
      </c>
      <c r="F421" s="210" t="s">
        <v>391</v>
      </c>
      <c r="G421" s="207"/>
      <c r="H421" s="209" t="s">
        <v>1</v>
      </c>
      <c r="I421" s="211"/>
      <c r="J421" s="207"/>
      <c r="K421" s="207"/>
      <c r="L421" s="212"/>
      <c r="M421" s="213"/>
      <c r="N421" s="214"/>
      <c r="O421" s="214"/>
      <c r="P421" s="214"/>
      <c r="Q421" s="214"/>
      <c r="R421" s="214"/>
      <c r="S421" s="214"/>
      <c r="T421" s="215"/>
      <c r="AT421" s="216" t="s">
        <v>167</v>
      </c>
      <c r="AU421" s="216" t="s">
        <v>89</v>
      </c>
      <c r="AV421" s="13" t="s">
        <v>83</v>
      </c>
      <c r="AW421" s="13" t="s">
        <v>32</v>
      </c>
      <c r="AX421" s="13" t="s">
        <v>76</v>
      </c>
      <c r="AY421" s="216" t="s">
        <v>158</v>
      </c>
    </row>
    <row r="422" spans="1:65" s="14" customFormat="1" ht="11.25">
      <c r="B422" s="217"/>
      <c r="C422" s="218"/>
      <c r="D422" s="208" t="s">
        <v>167</v>
      </c>
      <c r="E422" s="219" t="s">
        <v>1</v>
      </c>
      <c r="F422" s="220" t="s">
        <v>587</v>
      </c>
      <c r="G422" s="218"/>
      <c r="H422" s="221">
        <v>3</v>
      </c>
      <c r="I422" s="222"/>
      <c r="J422" s="218"/>
      <c r="K422" s="218"/>
      <c r="L422" s="223"/>
      <c r="M422" s="224"/>
      <c r="N422" s="225"/>
      <c r="O422" s="225"/>
      <c r="P422" s="225"/>
      <c r="Q422" s="225"/>
      <c r="R422" s="225"/>
      <c r="S422" s="225"/>
      <c r="T422" s="226"/>
      <c r="AT422" s="227" t="s">
        <v>167</v>
      </c>
      <c r="AU422" s="227" t="s">
        <v>89</v>
      </c>
      <c r="AV422" s="14" t="s">
        <v>89</v>
      </c>
      <c r="AW422" s="14" t="s">
        <v>32</v>
      </c>
      <c r="AX422" s="14" t="s">
        <v>76</v>
      </c>
      <c r="AY422" s="227" t="s">
        <v>158</v>
      </c>
    </row>
    <row r="423" spans="1:65" s="13" customFormat="1" ht="11.25">
      <c r="B423" s="206"/>
      <c r="C423" s="207"/>
      <c r="D423" s="208" t="s">
        <v>167</v>
      </c>
      <c r="E423" s="209" t="s">
        <v>1</v>
      </c>
      <c r="F423" s="210" t="s">
        <v>573</v>
      </c>
      <c r="G423" s="207"/>
      <c r="H423" s="209" t="s">
        <v>1</v>
      </c>
      <c r="I423" s="211"/>
      <c r="J423" s="207"/>
      <c r="K423" s="207"/>
      <c r="L423" s="212"/>
      <c r="M423" s="213"/>
      <c r="N423" s="214"/>
      <c r="O423" s="214"/>
      <c r="P423" s="214"/>
      <c r="Q423" s="214"/>
      <c r="R423" s="214"/>
      <c r="S423" s="214"/>
      <c r="T423" s="215"/>
      <c r="AT423" s="216" t="s">
        <v>167</v>
      </c>
      <c r="AU423" s="216" t="s">
        <v>89</v>
      </c>
      <c r="AV423" s="13" t="s">
        <v>83</v>
      </c>
      <c r="AW423" s="13" t="s">
        <v>32</v>
      </c>
      <c r="AX423" s="13" t="s">
        <v>76</v>
      </c>
      <c r="AY423" s="216" t="s">
        <v>158</v>
      </c>
    </row>
    <row r="424" spans="1:65" s="14" customFormat="1" ht="11.25">
      <c r="B424" s="217"/>
      <c r="C424" s="218"/>
      <c r="D424" s="208" t="s">
        <v>167</v>
      </c>
      <c r="E424" s="219" t="s">
        <v>1</v>
      </c>
      <c r="F424" s="220" t="s">
        <v>588</v>
      </c>
      <c r="G424" s="218"/>
      <c r="H424" s="221">
        <v>34.4</v>
      </c>
      <c r="I424" s="222"/>
      <c r="J424" s="218"/>
      <c r="K424" s="218"/>
      <c r="L424" s="223"/>
      <c r="M424" s="224"/>
      <c r="N424" s="225"/>
      <c r="O424" s="225"/>
      <c r="P424" s="225"/>
      <c r="Q424" s="225"/>
      <c r="R424" s="225"/>
      <c r="S424" s="225"/>
      <c r="T424" s="226"/>
      <c r="AT424" s="227" t="s">
        <v>167</v>
      </c>
      <c r="AU424" s="227" t="s">
        <v>89</v>
      </c>
      <c r="AV424" s="14" t="s">
        <v>89</v>
      </c>
      <c r="AW424" s="14" t="s">
        <v>32</v>
      </c>
      <c r="AX424" s="14" t="s">
        <v>76</v>
      </c>
      <c r="AY424" s="227" t="s">
        <v>158</v>
      </c>
    </row>
    <row r="425" spans="1:65" s="13" customFormat="1" ht="11.25">
      <c r="B425" s="206"/>
      <c r="C425" s="207"/>
      <c r="D425" s="208" t="s">
        <v>167</v>
      </c>
      <c r="E425" s="209" t="s">
        <v>1</v>
      </c>
      <c r="F425" s="210" t="s">
        <v>237</v>
      </c>
      <c r="G425" s="207"/>
      <c r="H425" s="209" t="s">
        <v>1</v>
      </c>
      <c r="I425" s="211"/>
      <c r="J425" s="207"/>
      <c r="K425" s="207"/>
      <c r="L425" s="212"/>
      <c r="M425" s="213"/>
      <c r="N425" s="214"/>
      <c r="O425" s="214"/>
      <c r="P425" s="214"/>
      <c r="Q425" s="214"/>
      <c r="R425" s="214"/>
      <c r="S425" s="214"/>
      <c r="T425" s="215"/>
      <c r="AT425" s="216" t="s">
        <v>167</v>
      </c>
      <c r="AU425" s="216" t="s">
        <v>89</v>
      </c>
      <c r="AV425" s="13" t="s">
        <v>83</v>
      </c>
      <c r="AW425" s="13" t="s">
        <v>32</v>
      </c>
      <c r="AX425" s="13" t="s">
        <v>76</v>
      </c>
      <c r="AY425" s="216" t="s">
        <v>158</v>
      </c>
    </row>
    <row r="426" spans="1:65" s="14" customFormat="1" ht="11.25">
      <c r="B426" s="217"/>
      <c r="C426" s="218"/>
      <c r="D426" s="208" t="s">
        <v>167</v>
      </c>
      <c r="E426" s="219" t="s">
        <v>1</v>
      </c>
      <c r="F426" s="220" t="s">
        <v>589</v>
      </c>
      <c r="G426" s="218"/>
      <c r="H426" s="221">
        <v>53.2</v>
      </c>
      <c r="I426" s="222"/>
      <c r="J426" s="218"/>
      <c r="K426" s="218"/>
      <c r="L426" s="223"/>
      <c r="M426" s="224"/>
      <c r="N426" s="225"/>
      <c r="O426" s="225"/>
      <c r="P426" s="225"/>
      <c r="Q426" s="225"/>
      <c r="R426" s="225"/>
      <c r="S426" s="225"/>
      <c r="T426" s="226"/>
      <c r="AT426" s="227" t="s">
        <v>167</v>
      </c>
      <c r="AU426" s="227" t="s">
        <v>89</v>
      </c>
      <c r="AV426" s="14" t="s">
        <v>89</v>
      </c>
      <c r="AW426" s="14" t="s">
        <v>32</v>
      </c>
      <c r="AX426" s="14" t="s">
        <v>76</v>
      </c>
      <c r="AY426" s="227" t="s">
        <v>158</v>
      </c>
    </row>
    <row r="427" spans="1:65" s="15" customFormat="1" ht="11.25">
      <c r="B427" s="228"/>
      <c r="C427" s="229"/>
      <c r="D427" s="208" t="s">
        <v>167</v>
      </c>
      <c r="E427" s="230" t="s">
        <v>1</v>
      </c>
      <c r="F427" s="231" t="s">
        <v>170</v>
      </c>
      <c r="G427" s="229"/>
      <c r="H427" s="232">
        <v>93</v>
      </c>
      <c r="I427" s="233"/>
      <c r="J427" s="229"/>
      <c r="K427" s="229"/>
      <c r="L427" s="234"/>
      <c r="M427" s="235"/>
      <c r="N427" s="236"/>
      <c r="O427" s="236"/>
      <c r="P427" s="236"/>
      <c r="Q427" s="236"/>
      <c r="R427" s="236"/>
      <c r="S427" s="236"/>
      <c r="T427" s="237"/>
      <c r="AT427" s="238" t="s">
        <v>167</v>
      </c>
      <c r="AU427" s="238" t="s">
        <v>89</v>
      </c>
      <c r="AV427" s="15" t="s">
        <v>165</v>
      </c>
      <c r="AW427" s="15" t="s">
        <v>32</v>
      </c>
      <c r="AX427" s="15" t="s">
        <v>83</v>
      </c>
      <c r="AY427" s="238" t="s">
        <v>158</v>
      </c>
    </row>
    <row r="428" spans="1:65" s="2" customFormat="1" ht="24.2" customHeight="1">
      <c r="A428" s="35"/>
      <c r="B428" s="36"/>
      <c r="C428" s="193" t="s">
        <v>590</v>
      </c>
      <c r="D428" s="193" t="s">
        <v>160</v>
      </c>
      <c r="E428" s="194" t="s">
        <v>591</v>
      </c>
      <c r="F428" s="195" t="s">
        <v>592</v>
      </c>
      <c r="G428" s="196" t="s">
        <v>290</v>
      </c>
      <c r="H428" s="197">
        <v>94.7</v>
      </c>
      <c r="I428" s="198"/>
      <c r="J428" s="199">
        <f>ROUND(I428*H428,2)</f>
        <v>0</v>
      </c>
      <c r="K428" s="195" t="s">
        <v>164</v>
      </c>
      <c r="L428" s="40"/>
      <c r="M428" s="200" t="s">
        <v>1</v>
      </c>
      <c r="N428" s="201" t="s">
        <v>42</v>
      </c>
      <c r="O428" s="72"/>
      <c r="P428" s="202">
        <f>O428*H428</f>
        <v>0</v>
      </c>
      <c r="Q428" s="202">
        <v>3.5200000000000001E-3</v>
      </c>
      <c r="R428" s="202">
        <f>Q428*H428</f>
        <v>0.33334400000000003</v>
      </c>
      <c r="S428" s="202">
        <v>0</v>
      </c>
      <c r="T428" s="203">
        <f>S428*H428</f>
        <v>0</v>
      </c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R428" s="204" t="s">
        <v>244</v>
      </c>
      <c r="AT428" s="204" t="s">
        <v>160</v>
      </c>
      <c r="AU428" s="204" t="s">
        <v>89</v>
      </c>
      <c r="AY428" s="18" t="s">
        <v>158</v>
      </c>
      <c r="BE428" s="205">
        <f>IF(N428="základní",J428,0)</f>
        <v>0</v>
      </c>
      <c r="BF428" s="205">
        <f>IF(N428="snížená",J428,0)</f>
        <v>0</v>
      </c>
      <c r="BG428" s="205">
        <f>IF(N428="zákl. přenesená",J428,0)</f>
        <v>0</v>
      </c>
      <c r="BH428" s="205">
        <f>IF(N428="sníž. přenesená",J428,0)</f>
        <v>0</v>
      </c>
      <c r="BI428" s="205">
        <f>IF(N428="nulová",J428,0)</f>
        <v>0</v>
      </c>
      <c r="BJ428" s="18" t="s">
        <v>89</v>
      </c>
      <c r="BK428" s="205">
        <f>ROUND(I428*H428,2)</f>
        <v>0</v>
      </c>
      <c r="BL428" s="18" t="s">
        <v>244</v>
      </c>
      <c r="BM428" s="204" t="s">
        <v>593</v>
      </c>
    </row>
    <row r="429" spans="1:65" s="13" customFormat="1" ht="11.25">
      <c r="B429" s="206"/>
      <c r="C429" s="207"/>
      <c r="D429" s="208" t="s">
        <v>167</v>
      </c>
      <c r="E429" s="209" t="s">
        <v>1</v>
      </c>
      <c r="F429" s="210" t="s">
        <v>237</v>
      </c>
      <c r="G429" s="207"/>
      <c r="H429" s="209" t="s">
        <v>1</v>
      </c>
      <c r="I429" s="211"/>
      <c r="J429" s="207"/>
      <c r="K429" s="207"/>
      <c r="L429" s="212"/>
      <c r="M429" s="213"/>
      <c r="N429" s="214"/>
      <c r="O429" s="214"/>
      <c r="P429" s="214"/>
      <c r="Q429" s="214"/>
      <c r="R429" s="214"/>
      <c r="S429" s="214"/>
      <c r="T429" s="215"/>
      <c r="AT429" s="216" t="s">
        <v>167</v>
      </c>
      <c r="AU429" s="216" t="s">
        <v>89</v>
      </c>
      <c r="AV429" s="13" t="s">
        <v>83</v>
      </c>
      <c r="AW429" s="13" t="s">
        <v>32</v>
      </c>
      <c r="AX429" s="13" t="s">
        <v>76</v>
      </c>
      <c r="AY429" s="216" t="s">
        <v>158</v>
      </c>
    </row>
    <row r="430" spans="1:65" s="14" customFormat="1" ht="11.25">
      <c r="B430" s="217"/>
      <c r="C430" s="218"/>
      <c r="D430" s="208" t="s">
        <v>167</v>
      </c>
      <c r="E430" s="219" t="s">
        <v>1</v>
      </c>
      <c r="F430" s="220" t="s">
        <v>594</v>
      </c>
      <c r="G430" s="218"/>
      <c r="H430" s="221">
        <v>42</v>
      </c>
      <c r="I430" s="222"/>
      <c r="J430" s="218"/>
      <c r="K430" s="218"/>
      <c r="L430" s="223"/>
      <c r="M430" s="224"/>
      <c r="N430" s="225"/>
      <c r="O430" s="225"/>
      <c r="P430" s="225"/>
      <c r="Q430" s="225"/>
      <c r="R430" s="225"/>
      <c r="S430" s="225"/>
      <c r="T430" s="226"/>
      <c r="AT430" s="227" t="s">
        <v>167</v>
      </c>
      <c r="AU430" s="227" t="s">
        <v>89</v>
      </c>
      <c r="AV430" s="14" t="s">
        <v>89</v>
      </c>
      <c r="AW430" s="14" t="s">
        <v>32</v>
      </c>
      <c r="AX430" s="14" t="s">
        <v>76</v>
      </c>
      <c r="AY430" s="227" t="s">
        <v>158</v>
      </c>
    </row>
    <row r="431" spans="1:65" s="14" customFormat="1" ht="11.25">
      <c r="B431" s="217"/>
      <c r="C431" s="218"/>
      <c r="D431" s="208" t="s">
        <v>167</v>
      </c>
      <c r="E431" s="219" t="s">
        <v>1</v>
      </c>
      <c r="F431" s="220" t="s">
        <v>595</v>
      </c>
      <c r="G431" s="218"/>
      <c r="H431" s="221">
        <v>5.6</v>
      </c>
      <c r="I431" s="222"/>
      <c r="J431" s="218"/>
      <c r="K431" s="218"/>
      <c r="L431" s="223"/>
      <c r="M431" s="224"/>
      <c r="N431" s="225"/>
      <c r="O431" s="225"/>
      <c r="P431" s="225"/>
      <c r="Q431" s="225"/>
      <c r="R431" s="225"/>
      <c r="S431" s="225"/>
      <c r="T431" s="226"/>
      <c r="AT431" s="227" t="s">
        <v>167</v>
      </c>
      <c r="AU431" s="227" t="s">
        <v>89</v>
      </c>
      <c r="AV431" s="14" t="s">
        <v>89</v>
      </c>
      <c r="AW431" s="14" t="s">
        <v>32</v>
      </c>
      <c r="AX431" s="14" t="s">
        <v>76</v>
      </c>
      <c r="AY431" s="227" t="s">
        <v>158</v>
      </c>
    </row>
    <row r="432" spans="1:65" s="14" customFormat="1" ht="11.25">
      <c r="B432" s="217"/>
      <c r="C432" s="218"/>
      <c r="D432" s="208" t="s">
        <v>167</v>
      </c>
      <c r="E432" s="219" t="s">
        <v>1</v>
      </c>
      <c r="F432" s="220" t="s">
        <v>596</v>
      </c>
      <c r="G432" s="218"/>
      <c r="H432" s="221">
        <v>6.5</v>
      </c>
      <c r="I432" s="222"/>
      <c r="J432" s="218"/>
      <c r="K432" s="218"/>
      <c r="L432" s="223"/>
      <c r="M432" s="224"/>
      <c r="N432" s="225"/>
      <c r="O432" s="225"/>
      <c r="P432" s="225"/>
      <c r="Q432" s="225"/>
      <c r="R432" s="225"/>
      <c r="S432" s="225"/>
      <c r="T432" s="226"/>
      <c r="AT432" s="227" t="s">
        <v>167</v>
      </c>
      <c r="AU432" s="227" t="s">
        <v>89</v>
      </c>
      <c r="AV432" s="14" t="s">
        <v>89</v>
      </c>
      <c r="AW432" s="14" t="s">
        <v>32</v>
      </c>
      <c r="AX432" s="14" t="s">
        <v>76</v>
      </c>
      <c r="AY432" s="227" t="s">
        <v>158</v>
      </c>
    </row>
    <row r="433" spans="1:65" s="13" customFormat="1" ht="11.25">
      <c r="B433" s="206"/>
      <c r="C433" s="207"/>
      <c r="D433" s="208" t="s">
        <v>167</v>
      </c>
      <c r="E433" s="209" t="s">
        <v>1</v>
      </c>
      <c r="F433" s="210" t="s">
        <v>597</v>
      </c>
      <c r="G433" s="207"/>
      <c r="H433" s="209" t="s">
        <v>1</v>
      </c>
      <c r="I433" s="211"/>
      <c r="J433" s="207"/>
      <c r="K433" s="207"/>
      <c r="L433" s="212"/>
      <c r="M433" s="213"/>
      <c r="N433" s="214"/>
      <c r="O433" s="214"/>
      <c r="P433" s="214"/>
      <c r="Q433" s="214"/>
      <c r="R433" s="214"/>
      <c r="S433" s="214"/>
      <c r="T433" s="215"/>
      <c r="AT433" s="216" t="s">
        <v>167</v>
      </c>
      <c r="AU433" s="216" t="s">
        <v>89</v>
      </c>
      <c r="AV433" s="13" t="s">
        <v>83</v>
      </c>
      <c r="AW433" s="13" t="s">
        <v>32</v>
      </c>
      <c r="AX433" s="13" t="s">
        <v>76</v>
      </c>
      <c r="AY433" s="216" t="s">
        <v>158</v>
      </c>
    </row>
    <row r="434" spans="1:65" s="14" customFormat="1" ht="11.25">
      <c r="B434" s="217"/>
      <c r="C434" s="218"/>
      <c r="D434" s="208" t="s">
        <v>167</v>
      </c>
      <c r="E434" s="219" t="s">
        <v>1</v>
      </c>
      <c r="F434" s="220" t="s">
        <v>598</v>
      </c>
      <c r="G434" s="218"/>
      <c r="H434" s="221">
        <v>2.8</v>
      </c>
      <c r="I434" s="222"/>
      <c r="J434" s="218"/>
      <c r="K434" s="218"/>
      <c r="L434" s="223"/>
      <c r="M434" s="224"/>
      <c r="N434" s="225"/>
      <c r="O434" s="225"/>
      <c r="P434" s="225"/>
      <c r="Q434" s="225"/>
      <c r="R434" s="225"/>
      <c r="S434" s="225"/>
      <c r="T434" s="226"/>
      <c r="AT434" s="227" t="s">
        <v>167</v>
      </c>
      <c r="AU434" s="227" t="s">
        <v>89</v>
      </c>
      <c r="AV434" s="14" t="s">
        <v>89</v>
      </c>
      <c r="AW434" s="14" t="s">
        <v>32</v>
      </c>
      <c r="AX434" s="14" t="s">
        <v>76</v>
      </c>
      <c r="AY434" s="227" t="s">
        <v>158</v>
      </c>
    </row>
    <row r="435" spans="1:65" s="13" customFormat="1" ht="11.25">
      <c r="B435" s="206"/>
      <c r="C435" s="207"/>
      <c r="D435" s="208" t="s">
        <v>167</v>
      </c>
      <c r="E435" s="209" t="s">
        <v>1</v>
      </c>
      <c r="F435" s="210" t="s">
        <v>393</v>
      </c>
      <c r="G435" s="207"/>
      <c r="H435" s="209" t="s">
        <v>1</v>
      </c>
      <c r="I435" s="211"/>
      <c r="J435" s="207"/>
      <c r="K435" s="207"/>
      <c r="L435" s="212"/>
      <c r="M435" s="213"/>
      <c r="N435" s="214"/>
      <c r="O435" s="214"/>
      <c r="P435" s="214"/>
      <c r="Q435" s="214"/>
      <c r="R435" s="214"/>
      <c r="S435" s="214"/>
      <c r="T435" s="215"/>
      <c r="AT435" s="216" t="s">
        <v>167</v>
      </c>
      <c r="AU435" s="216" t="s">
        <v>89</v>
      </c>
      <c r="AV435" s="13" t="s">
        <v>83</v>
      </c>
      <c r="AW435" s="13" t="s">
        <v>32</v>
      </c>
      <c r="AX435" s="13" t="s">
        <v>76</v>
      </c>
      <c r="AY435" s="216" t="s">
        <v>158</v>
      </c>
    </row>
    <row r="436" spans="1:65" s="14" customFormat="1" ht="11.25">
      <c r="B436" s="217"/>
      <c r="C436" s="218"/>
      <c r="D436" s="208" t="s">
        <v>167</v>
      </c>
      <c r="E436" s="219" t="s">
        <v>1</v>
      </c>
      <c r="F436" s="220" t="s">
        <v>599</v>
      </c>
      <c r="G436" s="218"/>
      <c r="H436" s="221">
        <v>2.6</v>
      </c>
      <c r="I436" s="222"/>
      <c r="J436" s="218"/>
      <c r="K436" s="218"/>
      <c r="L436" s="223"/>
      <c r="M436" s="224"/>
      <c r="N436" s="225"/>
      <c r="O436" s="225"/>
      <c r="P436" s="225"/>
      <c r="Q436" s="225"/>
      <c r="R436" s="225"/>
      <c r="S436" s="225"/>
      <c r="T436" s="226"/>
      <c r="AT436" s="227" t="s">
        <v>167</v>
      </c>
      <c r="AU436" s="227" t="s">
        <v>89</v>
      </c>
      <c r="AV436" s="14" t="s">
        <v>89</v>
      </c>
      <c r="AW436" s="14" t="s">
        <v>32</v>
      </c>
      <c r="AX436" s="14" t="s">
        <v>76</v>
      </c>
      <c r="AY436" s="227" t="s">
        <v>158</v>
      </c>
    </row>
    <row r="437" spans="1:65" s="13" customFormat="1" ht="11.25">
      <c r="B437" s="206"/>
      <c r="C437" s="207"/>
      <c r="D437" s="208" t="s">
        <v>167</v>
      </c>
      <c r="E437" s="209" t="s">
        <v>1</v>
      </c>
      <c r="F437" s="210" t="s">
        <v>395</v>
      </c>
      <c r="G437" s="207"/>
      <c r="H437" s="209" t="s">
        <v>1</v>
      </c>
      <c r="I437" s="211"/>
      <c r="J437" s="207"/>
      <c r="K437" s="207"/>
      <c r="L437" s="212"/>
      <c r="M437" s="213"/>
      <c r="N437" s="214"/>
      <c r="O437" s="214"/>
      <c r="P437" s="214"/>
      <c r="Q437" s="214"/>
      <c r="R437" s="214"/>
      <c r="S437" s="214"/>
      <c r="T437" s="215"/>
      <c r="AT437" s="216" t="s">
        <v>167</v>
      </c>
      <c r="AU437" s="216" t="s">
        <v>89</v>
      </c>
      <c r="AV437" s="13" t="s">
        <v>83</v>
      </c>
      <c r="AW437" s="13" t="s">
        <v>32</v>
      </c>
      <c r="AX437" s="13" t="s">
        <v>76</v>
      </c>
      <c r="AY437" s="216" t="s">
        <v>158</v>
      </c>
    </row>
    <row r="438" spans="1:65" s="14" customFormat="1" ht="11.25">
      <c r="B438" s="217"/>
      <c r="C438" s="218"/>
      <c r="D438" s="208" t="s">
        <v>167</v>
      </c>
      <c r="E438" s="219" t="s">
        <v>1</v>
      </c>
      <c r="F438" s="220" t="s">
        <v>600</v>
      </c>
      <c r="G438" s="218"/>
      <c r="H438" s="221">
        <v>20.8</v>
      </c>
      <c r="I438" s="222"/>
      <c r="J438" s="218"/>
      <c r="K438" s="218"/>
      <c r="L438" s="223"/>
      <c r="M438" s="224"/>
      <c r="N438" s="225"/>
      <c r="O438" s="225"/>
      <c r="P438" s="225"/>
      <c r="Q438" s="225"/>
      <c r="R438" s="225"/>
      <c r="S438" s="225"/>
      <c r="T438" s="226"/>
      <c r="AT438" s="227" t="s">
        <v>167</v>
      </c>
      <c r="AU438" s="227" t="s">
        <v>89</v>
      </c>
      <c r="AV438" s="14" t="s">
        <v>89</v>
      </c>
      <c r="AW438" s="14" t="s">
        <v>32</v>
      </c>
      <c r="AX438" s="14" t="s">
        <v>76</v>
      </c>
      <c r="AY438" s="227" t="s">
        <v>158</v>
      </c>
    </row>
    <row r="439" spans="1:65" s="14" customFormat="1" ht="11.25">
      <c r="B439" s="217"/>
      <c r="C439" s="218"/>
      <c r="D439" s="208" t="s">
        <v>167</v>
      </c>
      <c r="E439" s="219" t="s">
        <v>1</v>
      </c>
      <c r="F439" s="220" t="s">
        <v>601</v>
      </c>
      <c r="G439" s="218"/>
      <c r="H439" s="221">
        <v>12</v>
      </c>
      <c r="I439" s="222"/>
      <c r="J439" s="218"/>
      <c r="K439" s="218"/>
      <c r="L439" s="223"/>
      <c r="M439" s="224"/>
      <c r="N439" s="225"/>
      <c r="O439" s="225"/>
      <c r="P439" s="225"/>
      <c r="Q439" s="225"/>
      <c r="R439" s="225"/>
      <c r="S439" s="225"/>
      <c r="T439" s="226"/>
      <c r="AT439" s="227" t="s">
        <v>167</v>
      </c>
      <c r="AU439" s="227" t="s">
        <v>89</v>
      </c>
      <c r="AV439" s="14" t="s">
        <v>89</v>
      </c>
      <c r="AW439" s="14" t="s">
        <v>32</v>
      </c>
      <c r="AX439" s="14" t="s">
        <v>76</v>
      </c>
      <c r="AY439" s="227" t="s">
        <v>158</v>
      </c>
    </row>
    <row r="440" spans="1:65" s="14" customFormat="1" ht="11.25">
      <c r="B440" s="217"/>
      <c r="C440" s="218"/>
      <c r="D440" s="208" t="s">
        <v>167</v>
      </c>
      <c r="E440" s="219" t="s">
        <v>1</v>
      </c>
      <c r="F440" s="220" t="s">
        <v>602</v>
      </c>
      <c r="G440" s="218"/>
      <c r="H440" s="221">
        <v>2.4</v>
      </c>
      <c r="I440" s="222"/>
      <c r="J440" s="218"/>
      <c r="K440" s="218"/>
      <c r="L440" s="223"/>
      <c r="M440" s="224"/>
      <c r="N440" s="225"/>
      <c r="O440" s="225"/>
      <c r="P440" s="225"/>
      <c r="Q440" s="225"/>
      <c r="R440" s="225"/>
      <c r="S440" s="225"/>
      <c r="T440" s="226"/>
      <c r="AT440" s="227" t="s">
        <v>167</v>
      </c>
      <c r="AU440" s="227" t="s">
        <v>89</v>
      </c>
      <c r="AV440" s="14" t="s">
        <v>89</v>
      </c>
      <c r="AW440" s="14" t="s">
        <v>32</v>
      </c>
      <c r="AX440" s="14" t="s">
        <v>76</v>
      </c>
      <c r="AY440" s="227" t="s">
        <v>158</v>
      </c>
    </row>
    <row r="441" spans="1:65" s="15" customFormat="1" ht="11.25">
      <c r="B441" s="228"/>
      <c r="C441" s="229"/>
      <c r="D441" s="208" t="s">
        <v>167</v>
      </c>
      <c r="E441" s="230" t="s">
        <v>1</v>
      </c>
      <c r="F441" s="231" t="s">
        <v>170</v>
      </c>
      <c r="G441" s="229"/>
      <c r="H441" s="232">
        <v>94.7</v>
      </c>
      <c r="I441" s="233"/>
      <c r="J441" s="229"/>
      <c r="K441" s="229"/>
      <c r="L441" s="234"/>
      <c r="M441" s="235"/>
      <c r="N441" s="236"/>
      <c r="O441" s="236"/>
      <c r="P441" s="236"/>
      <c r="Q441" s="236"/>
      <c r="R441" s="236"/>
      <c r="S441" s="236"/>
      <c r="T441" s="237"/>
      <c r="AT441" s="238" t="s">
        <v>167</v>
      </c>
      <c r="AU441" s="238" t="s">
        <v>89</v>
      </c>
      <c r="AV441" s="15" t="s">
        <v>165</v>
      </c>
      <c r="AW441" s="15" t="s">
        <v>32</v>
      </c>
      <c r="AX441" s="15" t="s">
        <v>83</v>
      </c>
      <c r="AY441" s="238" t="s">
        <v>158</v>
      </c>
    </row>
    <row r="442" spans="1:65" s="2" customFormat="1" ht="24.2" customHeight="1">
      <c r="A442" s="35"/>
      <c r="B442" s="36"/>
      <c r="C442" s="193" t="s">
        <v>603</v>
      </c>
      <c r="D442" s="193" t="s">
        <v>160</v>
      </c>
      <c r="E442" s="194" t="s">
        <v>604</v>
      </c>
      <c r="F442" s="195" t="s">
        <v>605</v>
      </c>
      <c r="G442" s="196" t="s">
        <v>578</v>
      </c>
      <c r="H442" s="264"/>
      <c r="I442" s="198"/>
      <c r="J442" s="199">
        <f>ROUND(I442*H442,2)</f>
        <v>0</v>
      </c>
      <c r="K442" s="195" t="s">
        <v>164</v>
      </c>
      <c r="L442" s="40"/>
      <c r="M442" s="200" t="s">
        <v>1</v>
      </c>
      <c r="N442" s="201" t="s">
        <v>42</v>
      </c>
      <c r="O442" s="72"/>
      <c r="P442" s="202">
        <f>O442*H442</f>
        <v>0</v>
      </c>
      <c r="Q442" s="202">
        <v>0</v>
      </c>
      <c r="R442" s="202">
        <f>Q442*H442</f>
        <v>0</v>
      </c>
      <c r="S442" s="202">
        <v>0</v>
      </c>
      <c r="T442" s="203">
        <f>S442*H442</f>
        <v>0</v>
      </c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R442" s="204" t="s">
        <v>244</v>
      </c>
      <c r="AT442" s="204" t="s">
        <v>160</v>
      </c>
      <c r="AU442" s="204" t="s">
        <v>89</v>
      </c>
      <c r="AY442" s="18" t="s">
        <v>158</v>
      </c>
      <c r="BE442" s="205">
        <f>IF(N442="základní",J442,0)</f>
        <v>0</v>
      </c>
      <c r="BF442" s="205">
        <f>IF(N442="snížená",J442,0)</f>
        <v>0</v>
      </c>
      <c r="BG442" s="205">
        <f>IF(N442="zákl. přenesená",J442,0)</f>
        <v>0</v>
      </c>
      <c r="BH442" s="205">
        <f>IF(N442="sníž. přenesená",J442,0)</f>
        <v>0</v>
      </c>
      <c r="BI442" s="205">
        <f>IF(N442="nulová",J442,0)</f>
        <v>0</v>
      </c>
      <c r="BJ442" s="18" t="s">
        <v>89</v>
      </c>
      <c r="BK442" s="205">
        <f>ROUND(I442*H442,2)</f>
        <v>0</v>
      </c>
      <c r="BL442" s="18" t="s">
        <v>244</v>
      </c>
      <c r="BM442" s="204" t="s">
        <v>606</v>
      </c>
    </row>
    <row r="443" spans="1:65" s="12" customFormat="1" ht="22.9" customHeight="1">
      <c r="B443" s="177"/>
      <c r="C443" s="178"/>
      <c r="D443" s="179" t="s">
        <v>75</v>
      </c>
      <c r="E443" s="191" t="s">
        <v>607</v>
      </c>
      <c r="F443" s="191" t="s">
        <v>608</v>
      </c>
      <c r="G443" s="178"/>
      <c r="H443" s="178"/>
      <c r="I443" s="181"/>
      <c r="J443" s="192">
        <f>BK443</f>
        <v>0</v>
      </c>
      <c r="K443" s="178"/>
      <c r="L443" s="183"/>
      <c r="M443" s="184"/>
      <c r="N443" s="185"/>
      <c r="O443" s="185"/>
      <c r="P443" s="186">
        <f>SUM(P444:P453)</f>
        <v>0</v>
      </c>
      <c r="Q443" s="185"/>
      <c r="R443" s="186">
        <f>SUM(R444:R453)</f>
        <v>0.10105</v>
      </c>
      <c r="S443" s="185"/>
      <c r="T443" s="187">
        <f>SUM(T444:T453)</f>
        <v>0</v>
      </c>
      <c r="AR443" s="188" t="s">
        <v>89</v>
      </c>
      <c r="AT443" s="189" t="s">
        <v>75</v>
      </c>
      <c r="AU443" s="189" t="s">
        <v>83</v>
      </c>
      <c r="AY443" s="188" t="s">
        <v>158</v>
      </c>
      <c r="BK443" s="190">
        <f>SUM(BK444:BK453)</f>
        <v>0</v>
      </c>
    </row>
    <row r="444" spans="1:65" s="2" customFormat="1" ht="37.9" customHeight="1">
      <c r="A444" s="35"/>
      <c r="B444" s="36"/>
      <c r="C444" s="193" t="s">
        <v>609</v>
      </c>
      <c r="D444" s="193" t="s">
        <v>160</v>
      </c>
      <c r="E444" s="194" t="s">
        <v>610</v>
      </c>
      <c r="F444" s="195" t="s">
        <v>611</v>
      </c>
      <c r="G444" s="196" t="s">
        <v>290</v>
      </c>
      <c r="H444" s="197">
        <v>94</v>
      </c>
      <c r="I444" s="198"/>
      <c r="J444" s="199">
        <f>ROUND(I444*H444,2)</f>
        <v>0</v>
      </c>
      <c r="K444" s="195" t="s">
        <v>164</v>
      </c>
      <c r="L444" s="40"/>
      <c r="M444" s="200" t="s">
        <v>1</v>
      </c>
      <c r="N444" s="201" t="s">
        <v>42</v>
      </c>
      <c r="O444" s="72"/>
      <c r="P444" s="202">
        <f>O444*H444</f>
        <v>0</v>
      </c>
      <c r="Q444" s="202">
        <v>8.0000000000000004E-4</v>
      </c>
      <c r="R444" s="202">
        <f>Q444*H444</f>
        <v>7.5200000000000003E-2</v>
      </c>
      <c r="S444" s="202">
        <v>0</v>
      </c>
      <c r="T444" s="203">
        <f>S444*H444</f>
        <v>0</v>
      </c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R444" s="204" t="s">
        <v>244</v>
      </c>
      <c r="AT444" s="204" t="s">
        <v>160</v>
      </c>
      <c r="AU444" s="204" t="s">
        <v>89</v>
      </c>
      <c r="AY444" s="18" t="s">
        <v>158</v>
      </c>
      <c r="BE444" s="205">
        <f>IF(N444="základní",J444,0)</f>
        <v>0</v>
      </c>
      <c r="BF444" s="205">
        <f>IF(N444="snížená",J444,0)</f>
        <v>0</v>
      </c>
      <c r="BG444" s="205">
        <f>IF(N444="zákl. přenesená",J444,0)</f>
        <v>0</v>
      </c>
      <c r="BH444" s="205">
        <f>IF(N444="sníž. přenesená",J444,0)</f>
        <v>0</v>
      </c>
      <c r="BI444" s="205">
        <f>IF(N444="nulová",J444,0)</f>
        <v>0</v>
      </c>
      <c r="BJ444" s="18" t="s">
        <v>89</v>
      </c>
      <c r="BK444" s="205">
        <f>ROUND(I444*H444,2)</f>
        <v>0</v>
      </c>
      <c r="BL444" s="18" t="s">
        <v>244</v>
      </c>
      <c r="BM444" s="204" t="s">
        <v>612</v>
      </c>
    </row>
    <row r="445" spans="1:65" s="13" customFormat="1" ht="11.25">
      <c r="B445" s="206"/>
      <c r="C445" s="207"/>
      <c r="D445" s="208" t="s">
        <v>167</v>
      </c>
      <c r="E445" s="209" t="s">
        <v>1</v>
      </c>
      <c r="F445" s="210" t="s">
        <v>613</v>
      </c>
      <c r="G445" s="207"/>
      <c r="H445" s="209" t="s">
        <v>1</v>
      </c>
      <c r="I445" s="211"/>
      <c r="J445" s="207"/>
      <c r="K445" s="207"/>
      <c r="L445" s="212"/>
      <c r="M445" s="213"/>
      <c r="N445" s="214"/>
      <c r="O445" s="214"/>
      <c r="P445" s="214"/>
      <c r="Q445" s="214"/>
      <c r="R445" s="214"/>
      <c r="S445" s="214"/>
      <c r="T445" s="215"/>
      <c r="AT445" s="216" t="s">
        <v>167</v>
      </c>
      <c r="AU445" s="216" t="s">
        <v>89</v>
      </c>
      <c r="AV445" s="13" t="s">
        <v>83</v>
      </c>
      <c r="AW445" s="13" t="s">
        <v>32</v>
      </c>
      <c r="AX445" s="13" t="s">
        <v>76</v>
      </c>
      <c r="AY445" s="216" t="s">
        <v>158</v>
      </c>
    </row>
    <row r="446" spans="1:65" s="14" customFormat="1" ht="11.25">
      <c r="B446" s="217"/>
      <c r="C446" s="218"/>
      <c r="D446" s="208" t="s">
        <v>167</v>
      </c>
      <c r="E446" s="219" t="s">
        <v>1</v>
      </c>
      <c r="F446" s="220" t="s">
        <v>614</v>
      </c>
      <c r="G446" s="218"/>
      <c r="H446" s="221">
        <v>46</v>
      </c>
      <c r="I446" s="222"/>
      <c r="J446" s="218"/>
      <c r="K446" s="218"/>
      <c r="L446" s="223"/>
      <c r="M446" s="224"/>
      <c r="N446" s="225"/>
      <c r="O446" s="225"/>
      <c r="P446" s="225"/>
      <c r="Q446" s="225"/>
      <c r="R446" s="225"/>
      <c r="S446" s="225"/>
      <c r="T446" s="226"/>
      <c r="AT446" s="227" t="s">
        <v>167</v>
      </c>
      <c r="AU446" s="227" t="s">
        <v>89</v>
      </c>
      <c r="AV446" s="14" t="s">
        <v>89</v>
      </c>
      <c r="AW446" s="14" t="s">
        <v>32</v>
      </c>
      <c r="AX446" s="14" t="s">
        <v>76</v>
      </c>
      <c r="AY446" s="227" t="s">
        <v>158</v>
      </c>
    </row>
    <row r="447" spans="1:65" s="14" customFormat="1" ht="11.25">
      <c r="B447" s="217"/>
      <c r="C447" s="218"/>
      <c r="D447" s="208" t="s">
        <v>167</v>
      </c>
      <c r="E447" s="219" t="s">
        <v>1</v>
      </c>
      <c r="F447" s="220" t="s">
        <v>615</v>
      </c>
      <c r="G447" s="218"/>
      <c r="H447" s="221">
        <v>3.2</v>
      </c>
      <c r="I447" s="222"/>
      <c r="J447" s="218"/>
      <c r="K447" s="218"/>
      <c r="L447" s="223"/>
      <c r="M447" s="224"/>
      <c r="N447" s="225"/>
      <c r="O447" s="225"/>
      <c r="P447" s="225"/>
      <c r="Q447" s="225"/>
      <c r="R447" s="225"/>
      <c r="S447" s="225"/>
      <c r="T447" s="226"/>
      <c r="AT447" s="227" t="s">
        <v>167</v>
      </c>
      <c r="AU447" s="227" t="s">
        <v>89</v>
      </c>
      <c r="AV447" s="14" t="s">
        <v>89</v>
      </c>
      <c r="AW447" s="14" t="s">
        <v>32</v>
      </c>
      <c r="AX447" s="14" t="s">
        <v>76</v>
      </c>
      <c r="AY447" s="227" t="s">
        <v>158</v>
      </c>
    </row>
    <row r="448" spans="1:65" s="14" customFormat="1" ht="11.25">
      <c r="B448" s="217"/>
      <c r="C448" s="218"/>
      <c r="D448" s="208" t="s">
        <v>167</v>
      </c>
      <c r="E448" s="219" t="s">
        <v>1</v>
      </c>
      <c r="F448" s="220" t="s">
        <v>616</v>
      </c>
      <c r="G448" s="218"/>
      <c r="H448" s="221">
        <v>3.2</v>
      </c>
      <c r="I448" s="222"/>
      <c r="J448" s="218"/>
      <c r="K448" s="218"/>
      <c r="L448" s="223"/>
      <c r="M448" s="224"/>
      <c r="N448" s="225"/>
      <c r="O448" s="225"/>
      <c r="P448" s="225"/>
      <c r="Q448" s="225"/>
      <c r="R448" s="225"/>
      <c r="S448" s="225"/>
      <c r="T448" s="226"/>
      <c r="AT448" s="227" t="s">
        <v>167</v>
      </c>
      <c r="AU448" s="227" t="s">
        <v>89</v>
      </c>
      <c r="AV448" s="14" t="s">
        <v>89</v>
      </c>
      <c r="AW448" s="14" t="s">
        <v>32</v>
      </c>
      <c r="AX448" s="14" t="s">
        <v>76</v>
      </c>
      <c r="AY448" s="227" t="s">
        <v>158</v>
      </c>
    </row>
    <row r="449" spans="1:65" s="14" customFormat="1" ht="11.25">
      <c r="B449" s="217"/>
      <c r="C449" s="218"/>
      <c r="D449" s="208" t="s">
        <v>167</v>
      </c>
      <c r="E449" s="219" t="s">
        <v>1</v>
      </c>
      <c r="F449" s="220" t="s">
        <v>617</v>
      </c>
      <c r="G449" s="218"/>
      <c r="H449" s="221">
        <v>41.6</v>
      </c>
      <c r="I449" s="222"/>
      <c r="J449" s="218"/>
      <c r="K449" s="218"/>
      <c r="L449" s="223"/>
      <c r="M449" s="224"/>
      <c r="N449" s="225"/>
      <c r="O449" s="225"/>
      <c r="P449" s="225"/>
      <c r="Q449" s="225"/>
      <c r="R449" s="225"/>
      <c r="S449" s="225"/>
      <c r="T449" s="226"/>
      <c r="AT449" s="227" t="s">
        <v>167</v>
      </c>
      <c r="AU449" s="227" t="s">
        <v>89</v>
      </c>
      <c r="AV449" s="14" t="s">
        <v>89</v>
      </c>
      <c r="AW449" s="14" t="s">
        <v>32</v>
      </c>
      <c r="AX449" s="14" t="s">
        <v>76</v>
      </c>
      <c r="AY449" s="227" t="s">
        <v>158</v>
      </c>
    </row>
    <row r="450" spans="1:65" s="15" customFormat="1" ht="11.25">
      <c r="B450" s="228"/>
      <c r="C450" s="229"/>
      <c r="D450" s="208" t="s">
        <v>167</v>
      </c>
      <c r="E450" s="230" t="s">
        <v>1</v>
      </c>
      <c r="F450" s="231" t="s">
        <v>170</v>
      </c>
      <c r="G450" s="229"/>
      <c r="H450" s="232">
        <v>94</v>
      </c>
      <c r="I450" s="233"/>
      <c r="J450" s="229"/>
      <c r="K450" s="229"/>
      <c r="L450" s="234"/>
      <c r="M450" s="235"/>
      <c r="N450" s="236"/>
      <c r="O450" s="236"/>
      <c r="P450" s="236"/>
      <c r="Q450" s="236"/>
      <c r="R450" s="236"/>
      <c r="S450" s="236"/>
      <c r="T450" s="237"/>
      <c r="AT450" s="238" t="s">
        <v>167</v>
      </c>
      <c r="AU450" s="238" t="s">
        <v>89</v>
      </c>
      <c r="AV450" s="15" t="s">
        <v>165</v>
      </c>
      <c r="AW450" s="15" t="s">
        <v>32</v>
      </c>
      <c r="AX450" s="15" t="s">
        <v>83</v>
      </c>
      <c r="AY450" s="238" t="s">
        <v>158</v>
      </c>
    </row>
    <row r="451" spans="1:65" s="2" customFormat="1" ht="16.5" customHeight="1">
      <c r="A451" s="35"/>
      <c r="B451" s="36"/>
      <c r="C451" s="239" t="s">
        <v>618</v>
      </c>
      <c r="D451" s="239" t="s">
        <v>214</v>
      </c>
      <c r="E451" s="240" t="s">
        <v>619</v>
      </c>
      <c r="F451" s="241" t="s">
        <v>620</v>
      </c>
      <c r="G451" s="242" t="s">
        <v>290</v>
      </c>
      <c r="H451" s="243">
        <v>103.4</v>
      </c>
      <c r="I451" s="244"/>
      <c r="J451" s="245">
        <f>ROUND(I451*H451,2)</f>
        <v>0</v>
      </c>
      <c r="K451" s="241" t="s">
        <v>1</v>
      </c>
      <c r="L451" s="246"/>
      <c r="M451" s="247" t="s">
        <v>1</v>
      </c>
      <c r="N451" s="248" t="s">
        <v>42</v>
      </c>
      <c r="O451" s="72"/>
      <c r="P451" s="202">
        <f>O451*H451</f>
        <v>0</v>
      </c>
      <c r="Q451" s="202">
        <v>2.5000000000000001E-4</v>
      </c>
      <c r="R451" s="202">
        <f>Q451*H451</f>
        <v>2.5850000000000001E-2</v>
      </c>
      <c r="S451" s="202">
        <v>0</v>
      </c>
      <c r="T451" s="203">
        <f>S451*H451</f>
        <v>0</v>
      </c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R451" s="204" t="s">
        <v>365</v>
      </c>
      <c r="AT451" s="204" t="s">
        <v>214</v>
      </c>
      <c r="AU451" s="204" t="s">
        <v>89</v>
      </c>
      <c r="AY451" s="18" t="s">
        <v>158</v>
      </c>
      <c r="BE451" s="205">
        <f>IF(N451="základní",J451,0)</f>
        <v>0</v>
      </c>
      <c r="BF451" s="205">
        <f>IF(N451="snížená",J451,0)</f>
        <v>0</v>
      </c>
      <c r="BG451" s="205">
        <f>IF(N451="zákl. přenesená",J451,0)</f>
        <v>0</v>
      </c>
      <c r="BH451" s="205">
        <f>IF(N451="sníž. přenesená",J451,0)</f>
        <v>0</v>
      </c>
      <c r="BI451" s="205">
        <f>IF(N451="nulová",J451,0)</f>
        <v>0</v>
      </c>
      <c r="BJ451" s="18" t="s">
        <v>89</v>
      </c>
      <c r="BK451" s="205">
        <f>ROUND(I451*H451,2)</f>
        <v>0</v>
      </c>
      <c r="BL451" s="18" t="s">
        <v>244</v>
      </c>
      <c r="BM451" s="204" t="s">
        <v>621</v>
      </c>
    </row>
    <row r="452" spans="1:65" s="2" customFormat="1" ht="19.5">
      <c r="A452" s="35"/>
      <c r="B452" s="36"/>
      <c r="C452" s="37"/>
      <c r="D452" s="208" t="s">
        <v>332</v>
      </c>
      <c r="E452" s="37"/>
      <c r="F452" s="260" t="s">
        <v>622</v>
      </c>
      <c r="G452" s="37"/>
      <c r="H452" s="37"/>
      <c r="I452" s="261"/>
      <c r="J452" s="37"/>
      <c r="K452" s="37"/>
      <c r="L452" s="40"/>
      <c r="M452" s="262"/>
      <c r="N452" s="263"/>
      <c r="O452" s="72"/>
      <c r="P452" s="72"/>
      <c r="Q452" s="72"/>
      <c r="R452" s="72"/>
      <c r="S452" s="72"/>
      <c r="T452" s="73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T452" s="18" t="s">
        <v>332</v>
      </c>
      <c r="AU452" s="18" t="s">
        <v>89</v>
      </c>
    </row>
    <row r="453" spans="1:65" s="14" customFormat="1" ht="11.25">
      <c r="B453" s="217"/>
      <c r="C453" s="218"/>
      <c r="D453" s="208" t="s">
        <v>167</v>
      </c>
      <c r="E453" s="219" t="s">
        <v>1</v>
      </c>
      <c r="F453" s="220" t="s">
        <v>623</v>
      </c>
      <c r="G453" s="218"/>
      <c r="H453" s="221">
        <v>103.4</v>
      </c>
      <c r="I453" s="222"/>
      <c r="J453" s="218"/>
      <c r="K453" s="218"/>
      <c r="L453" s="223"/>
      <c r="M453" s="224"/>
      <c r="N453" s="225"/>
      <c r="O453" s="225"/>
      <c r="P453" s="225"/>
      <c r="Q453" s="225"/>
      <c r="R453" s="225"/>
      <c r="S453" s="225"/>
      <c r="T453" s="226"/>
      <c r="AT453" s="227" t="s">
        <v>167</v>
      </c>
      <c r="AU453" s="227" t="s">
        <v>89</v>
      </c>
      <c r="AV453" s="14" t="s">
        <v>89</v>
      </c>
      <c r="AW453" s="14" t="s">
        <v>32</v>
      </c>
      <c r="AX453" s="14" t="s">
        <v>83</v>
      </c>
      <c r="AY453" s="227" t="s">
        <v>158</v>
      </c>
    </row>
    <row r="454" spans="1:65" s="12" customFormat="1" ht="25.9" customHeight="1">
      <c r="B454" s="177"/>
      <c r="C454" s="178"/>
      <c r="D454" s="179" t="s">
        <v>75</v>
      </c>
      <c r="E454" s="180" t="s">
        <v>624</v>
      </c>
      <c r="F454" s="180" t="s">
        <v>625</v>
      </c>
      <c r="G454" s="178"/>
      <c r="H454" s="178"/>
      <c r="I454" s="181"/>
      <c r="J454" s="182">
        <f>BK454</f>
        <v>0</v>
      </c>
      <c r="K454" s="178"/>
      <c r="L454" s="183"/>
      <c r="M454" s="184"/>
      <c r="N454" s="185"/>
      <c r="O454" s="185"/>
      <c r="P454" s="186">
        <f>SUM(P455:P461)</f>
        <v>0</v>
      </c>
      <c r="Q454" s="185"/>
      <c r="R454" s="186">
        <f>SUM(R455:R461)</f>
        <v>0</v>
      </c>
      <c r="S454" s="185"/>
      <c r="T454" s="187">
        <f>SUM(T455:T461)</f>
        <v>0</v>
      </c>
      <c r="AR454" s="188" t="s">
        <v>165</v>
      </c>
      <c r="AT454" s="189" t="s">
        <v>75</v>
      </c>
      <c r="AU454" s="189" t="s">
        <v>76</v>
      </c>
      <c r="AY454" s="188" t="s">
        <v>158</v>
      </c>
      <c r="BK454" s="190">
        <f>SUM(BK455:BK461)</f>
        <v>0</v>
      </c>
    </row>
    <row r="455" spans="1:65" s="2" customFormat="1" ht="24.2" customHeight="1">
      <c r="A455" s="35"/>
      <c r="B455" s="36"/>
      <c r="C455" s="193" t="s">
        <v>626</v>
      </c>
      <c r="D455" s="193" t="s">
        <v>160</v>
      </c>
      <c r="E455" s="194" t="s">
        <v>80</v>
      </c>
      <c r="F455" s="195" t="s">
        <v>627</v>
      </c>
      <c r="G455" s="196" t="s">
        <v>628</v>
      </c>
      <c r="H455" s="197">
        <v>1</v>
      </c>
      <c r="I455" s="198"/>
      <c r="J455" s="199">
        <f>ROUND(I455*H455,2)</f>
        <v>0</v>
      </c>
      <c r="K455" s="195" t="s">
        <v>1</v>
      </c>
      <c r="L455" s="40"/>
      <c r="M455" s="200" t="s">
        <v>1</v>
      </c>
      <c r="N455" s="201" t="s">
        <v>42</v>
      </c>
      <c r="O455" s="72"/>
      <c r="P455" s="202">
        <f>O455*H455</f>
        <v>0</v>
      </c>
      <c r="Q455" s="202">
        <v>0</v>
      </c>
      <c r="R455" s="202">
        <f>Q455*H455</f>
        <v>0</v>
      </c>
      <c r="S455" s="202">
        <v>0</v>
      </c>
      <c r="T455" s="203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204" t="s">
        <v>629</v>
      </c>
      <c r="AT455" s="204" t="s">
        <v>160</v>
      </c>
      <c r="AU455" s="204" t="s">
        <v>83</v>
      </c>
      <c r="AY455" s="18" t="s">
        <v>158</v>
      </c>
      <c r="BE455" s="205">
        <f>IF(N455="základní",J455,0)</f>
        <v>0</v>
      </c>
      <c r="BF455" s="205">
        <f>IF(N455="snížená",J455,0)</f>
        <v>0</v>
      </c>
      <c r="BG455" s="205">
        <f>IF(N455="zákl. přenesená",J455,0)</f>
        <v>0</v>
      </c>
      <c r="BH455" s="205">
        <f>IF(N455="sníž. přenesená",J455,0)</f>
        <v>0</v>
      </c>
      <c r="BI455" s="205">
        <f>IF(N455="nulová",J455,0)</f>
        <v>0</v>
      </c>
      <c r="BJ455" s="18" t="s">
        <v>89</v>
      </c>
      <c r="BK455" s="205">
        <f>ROUND(I455*H455,2)</f>
        <v>0</v>
      </c>
      <c r="BL455" s="18" t="s">
        <v>629</v>
      </c>
      <c r="BM455" s="204" t="s">
        <v>630</v>
      </c>
    </row>
    <row r="456" spans="1:65" s="2" customFormat="1" ht="16.5" customHeight="1">
      <c r="A456" s="35"/>
      <c r="B456" s="36"/>
      <c r="C456" s="193" t="s">
        <v>631</v>
      </c>
      <c r="D456" s="193" t="s">
        <v>160</v>
      </c>
      <c r="E456" s="194" t="s">
        <v>94</v>
      </c>
      <c r="F456" s="195" t="s">
        <v>632</v>
      </c>
      <c r="G456" s="196" t="s">
        <v>628</v>
      </c>
      <c r="H456" s="197">
        <v>1</v>
      </c>
      <c r="I456" s="198"/>
      <c r="J456" s="199">
        <f>ROUND(I456*H456,2)</f>
        <v>0</v>
      </c>
      <c r="K456" s="195" t="s">
        <v>1</v>
      </c>
      <c r="L456" s="40"/>
      <c r="M456" s="200" t="s">
        <v>1</v>
      </c>
      <c r="N456" s="201" t="s">
        <v>42</v>
      </c>
      <c r="O456" s="72"/>
      <c r="P456" s="202">
        <f>O456*H456</f>
        <v>0</v>
      </c>
      <c r="Q456" s="202">
        <v>0</v>
      </c>
      <c r="R456" s="202">
        <f>Q456*H456</f>
        <v>0</v>
      </c>
      <c r="S456" s="202">
        <v>0</v>
      </c>
      <c r="T456" s="203">
        <f>S456*H456</f>
        <v>0</v>
      </c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R456" s="204" t="s">
        <v>629</v>
      </c>
      <c r="AT456" s="204" t="s">
        <v>160</v>
      </c>
      <c r="AU456" s="204" t="s">
        <v>83</v>
      </c>
      <c r="AY456" s="18" t="s">
        <v>158</v>
      </c>
      <c r="BE456" s="205">
        <f>IF(N456="základní",J456,0)</f>
        <v>0</v>
      </c>
      <c r="BF456" s="205">
        <f>IF(N456="snížená",J456,0)</f>
        <v>0</v>
      </c>
      <c r="BG456" s="205">
        <f>IF(N456="zákl. přenesená",J456,0)</f>
        <v>0</v>
      </c>
      <c r="BH456" s="205">
        <f>IF(N456="sníž. přenesená",J456,0)</f>
        <v>0</v>
      </c>
      <c r="BI456" s="205">
        <f>IF(N456="nulová",J456,0)</f>
        <v>0</v>
      </c>
      <c r="BJ456" s="18" t="s">
        <v>89</v>
      </c>
      <c r="BK456" s="205">
        <f>ROUND(I456*H456,2)</f>
        <v>0</v>
      </c>
      <c r="BL456" s="18" t="s">
        <v>629</v>
      </c>
      <c r="BM456" s="204" t="s">
        <v>633</v>
      </c>
    </row>
    <row r="457" spans="1:65" s="2" customFormat="1" ht="16.5" customHeight="1">
      <c r="A457" s="35"/>
      <c r="B457" s="36"/>
      <c r="C457" s="193" t="s">
        <v>634</v>
      </c>
      <c r="D457" s="193" t="s">
        <v>160</v>
      </c>
      <c r="E457" s="194" t="s">
        <v>635</v>
      </c>
      <c r="F457" s="195" t="s">
        <v>636</v>
      </c>
      <c r="G457" s="196" t="s">
        <v>628</v>
      </c>
      <c r="H457" s="197">
        <v>1</v>
      </c>
      <c r="I457" s="198"/>
      <c r="J457" s="199">
        <f>ROUND(I457*H457,2)</f>
        <v>0</v>
      </c>
      <c r="K457" s="195" t="s">
        <v>1</v>
      </c>
      <c r="L457" s="40"/>
      <c r="M457" s="200" t="s">
        <v>1</v>
      </c>
      <c r="N457" s="201" t="s">
        <v>42</v>
      </c>
      <c r="O457" s="72"/>
      <c r="P457" s="202">
        <f>O457*H457</f>
        <v>0</v>
      </c>
      <c r="Q457" s="202">
        <v>0</v>
      </c>
      <c r="R457" s="202">
        <f>Q457*H457</f>
        <v>0</v>
      </c>
      <c r="S457" s="202">
        <v>0</v>
      </c>
      <c r="T457" s="203">
        <f>S457*H457</f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204" t="s">
        <v>629</v>
      </c>
      <c r="AT457" s="204" t="s">
        <v>160</v>
      </c>
      <c r="AU457" s="204" t="s">
        <v>83</v>
      </c>
      <c r="AY457" s="18" t="s">
        <v>158</v>
      </c>
      <c r="BE457" s="205">
        <f>IF(N457="základní",J457,0)</f>
        <v>0</v>
      </c>
      <c r="BF457" s="205">
        <f>IF(N457="snížená",J457,0)</f>
        <v>0</v>
      </c>
      <c r="BG457" s="205">
        <f>IF(N457="zákl. přenesená",J457,0)</f>
        <v>0</v>
      </c>
      <c r="BH457" s="205">
        <f>IF(N457="sníž. přenesená",J457,0)</f>
        <v>0</v>
      </c>
      <c r="BI457" s="205">
        <f>IF(N457="nulová",J457,0)</f>
        <v>0</v>
      </c>
      <c r="BJ457" s="18" t="s">
        <v>89</v>
      </c>
      <c r="BK457" s="205">
        <f>ROUND(I457*H457,2)</f>
        <v>0</v>
      </c>
      <c r="BL457" s="18" t="s">
        <v>629</v>
      </c>
      <c r="BM457" s="204" t="s">
        <v>637</v>
      </c>
    </row>
    <row r="458" spans="1:65" s="2" customFormat="1" ht="24.2" customHeight="1">
      <c r="A458" s="35"/>
      <c r="B458" s="36"/>
      <c r="C458" s="193" t="s">
        <v>638</v>
      </c>
      <c r="D458" s="193" t="s">
        <v>160</v>
      </c>
      <c r="E458" s="194" t="s">
        <v>639</v>
      </c>
      <c r="F458" s="195" t="s">
        <v>640</v>
      </c>
      <c r="G458" s="196" t="s">
        <v>628</v>
      </c>
      <c r="H458" s="197">
        <v>1</v>
      </c>
      <c r="I458" s="198"/>
      <c r="J458" s="199">
        <f>ROUND(I458*H458,2)</f>
        <v>0</v>
      </c>
      <c r="K458" s="195" t="s">
        <v>1</v>
      </c>
      <c r="L458" s="40"/>
      <c r="M458" s="200" t="s">
        <v>1</v>
      </c>
      <c r="N458" s="201" t="s">
        <v>42</v>
      </c>
      <c r="O458" s="72"/>
      <c r="P458" s="202">
        <f>O458*H458</f>
        <v>0</v>
      </c>
      <c r="Q458" s="202">
        <v>0</v>
      </c>
      <c r="R458" s="202">
        <f>Q458*H458</f>
        <v>0</v>
      </c>
      <c r="S458" s="202">
        <v>0</v>
      </c>
      <c r="T458" s="203">
        <f>S458*H458</f>
        <v>0</v>
      </c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R458" s="204" t="s">
        <v>629</v>
      </c>
      <c r="AT458" s="204" t="s">
        <v>160</v>
      </c>
      <c r="AU458" s="204" t="s">
        <v>83</v>
      </c>
      <c r="AY458" s="18" t="s">
        <v>158</v>
      </c>
      <c r="BE458" s="205">
        <f>IF(N458="základní",J458,0)</f>
        <v>0</v>
      </c>
      <c r="BF458" s="205">
        <f>IF(N458="snížená",J458,0)</f>
        <v>0</v>
      </c>
      <c r="BG458" s="205">
        <f>IF(N458="zákl. přenesená",J458,0)</f>
        <v>0</v>
      </c>
      <c r="BH458" s="205">
        <f>IF(N458="sníž. přenesená",J458,0)</f>
        <v>0</v>
      </c>
      <c r="BI458" s="205">
        <f>IF(N458="nulová",J458,0)</f>
        <v>0</v>
      </c>
      <c r="BJ458" s="18" t="s">
        <v>89</v>
      </c>
      <c r="BK458" s="205">
        <f>ROUND(I458*H458,2)</f>
        <v>0</v>
      </c>
      <c r="BL458" s="18" t="s">
        <v>629</v>
      </c>
      <c r="BM458" s="204" t="s">
        <v>641</v>
      </c>
    </row>
    <row r="459" spans="1:65" s="2" customFormat="1" ht="16.5" customHeight="1">
      <c r="A459" s="35"/>
      <c r="B459" s="36"/>
      <c r="C459" s="193" t="s">
        <v>642</v>
      </c>
      <c r="D459" s="193" t="s">
        <v>160</v>
      </c>
      <c r="E459" s="194" t="s">
        <v>643</v>
      </c>
      <c r="F459" s="195" t="s">
        <v>644</v>
      </c>
      <c r="G459" s="196" t="s">
        <v>628</v>
      </c>
      <c r="H459" s="197">
        <v>1</v>
      </c>
      <c r="I459" s="198"/>
      <c r="J459" s="199">
        <f>ROUND(I459*H459,2)</f>
        <v>0</v>
      </c>
      <c r="K459" s="195" t="s">
        <v>1</v>
      </c>
      <c r="L459" s="40"/>
      <c r="M459" s="200" t="s">
        <v>1</v>
      </c>
      <c r="N459" s="201" t="s">
        <v>42</v>
      </c>
      <c r="O459" s="72"/>
      <c r="P459" s="202">
        <f>O459*H459</f>
        <v>0</v>
      </c>
      <c r="Q459" s="202">
        <v>0</v>
      </c>
      <c r="R459" s="202">
        <f>Q459*H459</f>
        <v>0</v>
      </c>
      <c r="S459" s="202">
        <v>0</v>
      </c>
      <c r="T459" s="203">
        <f>S459*H459</f>
        <v>0</v>
      </c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R459" s="204" t="s">
        <v>629</v>
      </c>
      <c r="AT459" s="204" t="s">
        <v>160</v>
      </c>
      <c r="AU459" s="204" t="s">
        <v>83</v>
      </c>
      <c r="AY459" s="18" t="s">
        <v>158</v>
      </c>
      <c r="BE459" s="205">
        <f>IF(N459="základní",J459,0)</f>
        <v>0</v>
      </c>
      <c r="BF459" s="205">
        <f>IF(N459="snížená",J459,0)</f>
        <v>0</v>
      </c>
      <c r="BG459" s="205">
        <f>IF(N459="zákl. přenesená",J459,0)</f>
        <v>0</v>
      </c>
      <c r="BH459" s="205">
        <f>IF(N459="sníž. přenesená",J459,0)</f>
        <v>0</v>
      </c>
      <c r="BI459" s="205">
        <f>IF(N459="nulová",J459,0)</f>
        <v>0</v>
      </c>
      <c r="BJ459" s="18" t="s">
        <v>89</v>
      </c>
      <c r="BK459" s="205">
        <f>ROUND(I459*H459,2)</f>
        <v>0</v>
      </c>
      <c r="BL459" s="18" t="s">
        <v>629</v>
      </c>
      <c r="BM459" s="204" t="s">
        <v>645</v>
      </c>
    </row>
    <row r="460" spans="1:65" s="2" customFormat="1" ht="19.5">
      <c r="A460" s="35"/>
      <c r="B460" s="36"/>
      <c r="C460" s="37"/>
      <c r="D460" s="208" t="s">
        <v>332</v>
      </c>
      <c r="E460" s="37"/>
      <c r="F460" s="260" t="s">
        <v>646</v>
      </c>
      <c r="G460" s="37"/>
      <c r="H460" s="37"/>
      <c r="I460" s="261"/>
      <c r="J460" s="37"/>
      <c r="K460" s="37"/>
      <c r="L460" s="40"/>
      <c r="M460" s="262"/>
      <c r="N460" s="263"/>
      <c r="O460" s="72"/>
      <c r="P460" s="72"/>
      <c r="Q460" s="72"/>
      <c r="R460" s="72"/>
      <c r="S460" s="72"/>
      <c r="T460" s="73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T460" s="18" t="s">
        <v>332</v>
      </c>
      <c r="AU460" s="18" t="s">
        <v>83</v>
      </c>
    </row>
    <row r="461" spans="1:65" s="2" customFormat="1" ht="16.5" customHeight="1">
      <c r="A461" s="35"/>
      <c r="B461" s="36"/>
      <c r="C461" s="193" t="s">
        <v>647</v>
      </c>
      <c r="D461" s="193" t="s">
        <v>160</v>
      </c>
      <c r="E461" s="194" t="s">
        <v>648</v>
      </c>
      <c r="F461" s="195" t="s">
        <v>649</v>
      </c>
      <c r="G461" s="196" t="s">
        <v>628</v>
      </c>
      <c r="H461" s="197">
        <v>4</v>
      </c>
      <c r="I461" s="198"/>
      <c r="J461" s="199">
        <f>ROUND(I461*H461,2)</f>
        <v>0</v>
      </c>
      <c r="K461" s="195" t="s">
        <v>1</v>
      </c>
      <c r="L461" s="40"/>
      <c r="M461" s="265" t="s">
        <v>1</v>
      </c>
      <c r="N461" s="266" t="s">
        <v>42</v>
      </c>
      <c r="O461" s="267"/>
      <c r="P461" s="268">
        <f>O461*H461</f>
        <v>0</v>
      </c>
      <c r="Q461" s="268">
        <v>0</v>
      </c>
      <c r="R461" s="268">
        <f>Q461*H461</f>
        <v>0</v>
      </c>
      <c r="S461" s="268">
        <v>0</v>
      </c>
      <c r="T461" s="269">
        <f>S461*H461</f>
        <v>0</v>
      </c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R461" s="204" t="s">
        <v>629</v>
      </c>
      <c r="AT461" s="204" t="s">
        <v>160</v>
      </c>
      <c r="AU461" s="204" t="s">
        <v>83</v>
      </c>
      <c r="AY461" s="18" t="s">
        <v>158</v>
      </c>
      <c r="BE461" s="205">
        <f>IF(N461="základní",J461,0)</f>
        <v>0</v>
      </c>
      <c r="BF461" s="205">
        <f>IF(N461="snížená",J461,0)</f>
        <v>0</v>
      </c>
      <c r="BG461" s="205">
        <f>IF(N461="zákl. přenesená",J461,0)</f>
        <v>0</v>
      </c>
      <c r="BH461" s="205">
        <f>IF(N461="sníž. přenesená",J461,0)</f>
        <v>0</v>
      </c>
      <c r="BI461" s="205">
        <f>IF(N461="nulová",J461,0)</f>
        <v>0</v>
      </c>
      <c r="BJ461" s="18" t="s">
        <v>89</v>
      </c>
      <c r="BK461" s="205">
        <f>ROUND(I461*H461,2)</f>
        <v>0</v>
      </c>
      <c r="BL461" s="18" t="s">
        <v>629</v>
      </c>
      <c r="BM461" s="204" t="s">
        <v>650</v>
      </c>
    </row>
    <row r="462" spans="1:65" s="2" customFormat="1" ht="6.95" customHeight="1">
      <c r="A462" s="35"/>
      <c r="B462" s="55"/>
      <c r="C462" s="56"/>
      <c r="D462" s="56"/>
      <c r="E462" s="56"/>
      <c r="F462" s="56"/>
      <c r="G462" s="56"/>
      <c r="H462" s="56"/>
      <c r="I462" s="56"/>
      <c r="J462" s="56"/>
      <c r="K462" s="56"/>
      <c r="L462" s="40"/>
      <c r="M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</row>
  </sheetData>
  <sheetProtection algorithmName="SHA-512" hashValue="rtFkYORO13rDmHa+qZglIYWuQ7hAyqptJb0iU8e05kCZt+ookVEQ96RLjCqfmJmeoz8G0FsBcU0fvBes87gnOQ==" saltValue="YbL+NQPT0bNZqU3Dar/tElGe2MTvcubRGCl9EP2HsqvrqF2nyralCyB7/e1pthSvi9S1eb1mGz6RiW6Ac2DMKg==" spinCount="100000" sheet="1" objects="1" scenarios="1" formatColumns="0" formatRows="0" autoFilter="0"/>
  <autoFilter ref="C132:K461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AT2" s="18" t="s">
        <v>93</v>
      </c>
    </row>
    <row r="3" spans="1:46" s="1" customFormat="1" ht="6.95" customHeight="1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83</v>
      </c>
    </row>
    <row r="4" spans="1:46" s="1" customFormat="1" ht="24.95" customHeight="1">
      <c r="B4" s="21"/>
      <c r="D4" s="119" t="s">
        <v>106</v>
      </c>
      <c r="L4" s="21"/>
      <c r="M4" s="120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1" t="s">
        <v>16</v>
      </c>
      <c r="L6" s="21"/>
    </row>
    <row r="7" spans="1:46" s="1" customFormat="1" ht="26.25" customHeight="1">
      <c r="B7" s="21"/>
      <c r="E7" s="329" t="str">
        <f>'Rekapitulace stavby'!K6</f>
        <v>Zateplení objektu pro bydlení ul. K Jídelně 635, Rtyně v Podkrkonoší</v>
      </c>
      <c r="F7" s="330"/>
      <c r="G7" s="330"/>
      <c r="H7" s="330"/>
      <c r="L7" s="21"/>
    </row>
    <row r="8" spans="1:46" s="1" customFormat="1" ht="12" customHeight="1">
      <c r="B8" s="21"/>
      <c r="D8" s="121" t="s">
        <v>115</v>
      </c>
      <c r="L8" s="21"/>
    </row>
    <row r="9" spans="1:46" s="2" customFormat="1" ht="16.5" customHeight="1">
      <c r="A9" s="35"/>
      <c r="B9" s="40"/>
      <c r="C9" s="35"/>
      <c r="D9" s="35"/>
      <c r="E9" s="329" t="s">
        <v>118</v>
      </c>
      <c r="F9" s="331"/>
      <c r="G9" s="331"/>
      <c r="H9" s="331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1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32" t="s">
        <v>651</v>
      </c>
      <c r="F11" s="331"/>
      <c r="G11" s="331"/>
      <c r="H11" s="331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1" t="s">
        <v>18</v>
      </c>
      <c r="E13" s="35"/>
      <c r="F13" s="111" t="s">
        <v>1</v>
      </c>
      <c r="G13" s="35"/>
      <c r="H13" s="35"/>
      <c r="I13" s="121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1" t="s">
        <v>20</v>
      </c>
      <c r="E14" s="35"/>
      <c r="F14" s="111" t="s">
        <v>21</v>
      </c>
      <c r="G14" s="35"/>
      <c r="H14" s="35"/>
      <c r="I14" s="121" t="s">
        <v>22</v>
      </c>
      <c r="J14" s="122" t="str">
        <f>'Rekapitulace stavby'!AN8</f>
        <v>17. 8. 2023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1" t="s">
        <v>24</v>
      </c>
      <c r="E16" s="35"/>
      <c r="F16" s="35"/>
      <c r="G16" s="35"/>
      <c r="H16" s="35"/>
      <c r="I16" s="121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1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1" t="s">
        <v>28</v>
      </c>
      <c r="E19" s="35"/>
      <c r="F19" s="35"/>
      <c r="G19" s="35"/>
      <c r="H19" s="35"/>
      <c r="I19" s="121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3" t="str">
        <f>'Rekapitulace stavby'!E14</f>
        <v>Vyplň údaj</v>
      </c>
      <c r="F20" s="334"/>
      <c r="G20" s="334"/>
      <c r="H20" s="334"/>
      <c r="I20" s="121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1" t="s">
        <v>30</v>
      </c>
      <c r="E22" s="35"/>
      <c r="F22" s="35"/>
      <c r="G22" s="35"/>
      <c r="H22" s="35"/>
      <c r="I22" s="121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1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1" t="s">
        <v>33</v>
      </c>
      <c r="E25" s="35"/>
      <c r="F25" s="35"/>
      <c r="G25" s="35"/>
      <c r="H25" s="35"/>
      <c r="I25" s="121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1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1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3"/>
      <c r="B29" s="124"/>
      <c r="C29" s="123"/>
      <c r="D29" s="123"/>
      <c r="E29" s="335" t="s">
        <v>1</v>
      </c>
      <c r="F29" s="335"/>
      <c r="G29" s="335"/>
      <c r="H29" s="335"/>
      <c r="I29" s="123"/>
      <c r="J29" s="123"/>
      <c r="K29" s="123"/>
      <c r="L29" s="125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6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7" t="s">
        <v>36</v>
      </c>
      <c r="E32" s="35"/>
      <c r="F32" s="35"/>
      <c r="G32" s="35"/>
      <c r="H32" s="35"/>
      <c r="I32" s="35"/>
      <c r="J32" s="128">
        <f>ROUND(J122,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6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9" t="s">
        <v>38</v>
      </c>
      <c r="G34" s="35"/>
      <c r="H34" s="35"/>
      <c r="I34" s="129" t="s">
        <v>37</v>
      </c>
      <c r="J34" s="129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0" t="s">
        <v>40</v>
      </c>
      <c r="E35" s="121" t="s">
        <v>41</v>
      </c>
      <c r="F35" s="131">
        <f>ROUND((SUM(BE122:BE125)),  2)</f>
        <v>0</v>
      </c>
      <c r="G35" s="35"/>
      <c r="H35" s="35"/>
      <c r="I35" s="132">
        <v>0.21</v>
      </c>
      <c r="J35" s="131">
        <f>ROUND(((SUM(BE122:BE125))*I35),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1" t="s">
        <v>42</v>
      </c>
      <c r="F36" s="131">
        <f>ROUND((SUM(BF122:BF125)),  2)</f>
        <v>0</v>
      </c>
      <c r="G36" s="35"/>
      <c r="H36" s="35"/>
      <c r="I36" s="132">
        <v>0.15</v>
      </c>
      <c r="J36" s="131">
        <f>ROUND(((SUM(BF122:BF125))*I36),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1" t="s">
        <v>43</v>
      </c>
      <c r="F37" s="131">
        <f>ROUND((SUM(BG122:BG125)),  2)</f>
        <v>0</v>
      </c>
      <c r="G37" s="35"/>
      <c r="H37" s="35"/>
      <c r="I37" s="132">
        <v>0.21</v>
      </c>
      <c r="J37" s="131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1" t="s">
        <v>44</v>
      </c>
      <c r="F38" s="131">
        <f>ROUND((SUM(BH122:BH125)),  2)</f>
        <v>0</v>
      </c>
      <c r="G38" s="35"/>
      <c r="H38" s="35"/>
      <c r="I38" s="132">
        <v>0.15</v>
      </c>
      <c r="J38" s="131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1" t="s">
        <v>45</v>
      </c>
      <c r="F39" s="131">
        <f>ROUND((SUM(BI122:BI125)),  2)</f>
        <v>0</v>
      </c>
      <c r="G39" s="35"/>
      <c r="H39" s="35"/>
      <c r="I39" s="132">
        <v>0</v>
      </c>
      <c r="J39" s="131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3"/>
      <c r="D41" s="134" t="s">
        <v>46</v>
      </c>
      <c r="E41" s="135"/>
      <c r="F41" s="135"/>
      <c r="G41" s="136" t="s">
        <v>47</v>
      </c>
      <c r="H41" s="137" t="s">
        <v>48</v>
      </c>
      <c r="I41" s="135"/>
      <c r="J41" s="138">
        <f>SUM(J32:J39)</f>
        <v>0</v>
      </c>
      <c r="K41" s="139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40" t="s">
        <v>49</v>
      </c>
      <c r="E50" s="141"/>
      <c r="F50" s="141"/>
      <c r="G50" s="140" t="s">
        <v>50</v>
      </c>
      <c r="H50" s="141"/>
      <c r="I50" s="141"/>
      <c r="J50" s="141"/>
      <c r="K50" s="141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2" t="s">
        <v>51</v>
      </c>
      <c r="E61" s="143"/>
      <c r="F61" s="144" t="s">
        <v>52</v>
      </c>
      <c r="G61" s="142" t="s">
        <v>51</v>
      </c>
      <c r="H61" s="143"/>
      <c r="I61" s="143"/>
      <c r="J61" s="145" t="s">
        <v>52</v>
      </c>
      <c r="K61" s="143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40" t="s">
        <v>53</v>
      </c>
      <c r="E65" s="146"/>
      <c r="F65" s="146"/>
      <c r="G65" s="140" t="s">
        <v>54</v>
      </c>
      <c r="H65" s="146"/>
      <c r="I65" s="146"/>
      <c r="J65" s="146"/>
      <c r="K65" s="146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2" t="s">
        <v>51</v>
      </c>
      <c r="E76" s="143"/>
      <c r="F76" s="144" t="s">
        <v>52</v>
      </c>
      <c r="G76" s="142" t="s">
        <v>51</v>
      </c>
      <c r="H76" s="143"/>
      <c r="I76" s="143"/>
      <c r="J76" s="145" t="s">
        <v>52</v>
      </c>
      <c r="K76" s="143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6.25" customHeight="1">
      <c r="A85" s="35"/>
      <c r="B85" s="36"/>
      <c r="C85" s="37"/>
      <c r="D85" s="37"/>
      <c r="E85" s="336" t="str">
        <f>E7</f>
        <v>Zateplení objektu pro bydlení ul. K Jídelně 635, Rtyně v Podkrkonoší</v>
      </c>
      <c r="F85" s="337"/>
      <c r="G85" s="337"/>
      <c r="H85" s="337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115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6" t="s">
        <v>118</v>
      </c>
      <c r="F87" s="338"/>
      <c r="G87" s="338"/>
      <c r="H87" s="338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84" t="str">
        <f>E11</f>
        <v>001-02 - Vedlejší rozpočtové náklady</v>
      </c>
      <c r="F89" s="338"/>
      <c r="G89" s="338"/>
      <c r="H89" s="338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Rtyně v Podkrkonoší</v>
      </c>
      <c r="G91" s="37"/>
      <c r="H91" s="37"/>
      <c r="I91" s="30" t="s">
        <v>22</v>
      </c>
      <c r="J91" s="67" t="str">
        <f>IF(J14="","",J14)</f>
        <v>17. 8. 2023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Město Rtyně v Podkrkonoší</v>
      </c>
      <c r="G93" s="37"/>
      <c r="H93" s="37"/>
      <c r="I93" s="30" t="s">
        <v>30</v>
      </c>
      <c r="J93" s="33" t="str">
        <f>E23</f>
        <v>Ing. Lucie Pražáková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Ing. Lenka Kasperová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1" t="s">
        <v>126</v>
      </c>
      <c r="D96" s="152"/>
      <c r="E96" s="152"/>
      <c r="F96" s="152"/>
      <c r="G96" s="152"/>
      <c r="H96" s="152"/>
      <c r="I96" s="152"/>
      <c r="J96" s="153" t="s">
        <v>127</v>
      </c>
      <c r="K96" s="152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4" t="s">
        <v>128</v>
      </c>
      <c r="D98" s="37"/>
      <c r="E98" s="37"/>
      <c r="F98" s="37"/>
      <c r="G98" s="37"/>
      <c r="H98" s="37"/>
      <c r="I98" s="37"/>
      <c r="J98" s="85">
        <f>J122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129</v>
      </c>
    </row>
    <row r="99" spans="1:47" s="9" customFormat="1" ht="24.95" customHeight="1">
      <c r="B99" s="155"/>
      <c r="C99" s="156"/>
      <c r="D99" s="157" t="s">
        <v>652</v>
      </c>
      <c r="E99" s="158"/>
      <c r="F99" s="158"/>
      <c r="G99" s="158"/>
      <c r="H99" s="158"/>
      <c r="I99" s="158"/>
      <c r="J99" s="159">
        <f>J123</f>
        <v>0</v>
      </c>
      <c r="K99" s="156"/>
      <c r="L99" s="160"/>
    </row>
    <row r="100" spans="1:47" s="10" customFormat="1" ht="19.899999999999999" customHeight="1">
      <c r="B100" s="161"/>
      <c r="C100" s="105"/>
      <c r="D100" s="162" t="s">
        <v>653</v>
      </c>
      <c r="E100" s="163"/>
      <c r="F100" s="163"/>
      <c r="G100" s="163"/>
      <c r="H100" s="163"/>
      <c r="I100" s="163"/>
      <c r="J100" s="164">
        <f>J124</f>
        <v>0</v>
      </c>
      <c r="K100" s="105"/>
      <c r="L100" s="165"/>
    </row>
    <row r="101" spans="1:47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47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47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47" s="2" customFormat="1" ht="24.95" customHeight="1">
      <c r="A107" s="35"/>
      <c r="B107" s="36"/>
      <c r="C107" s="24" t="s">
        <v>143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26.25" customHeight="1">
      <c r="A110" s="35"/>
      <c r="B110" s="36"/>
      <c r="C110" s="37"/>
      <c r="D110" s="37"/>
      <c r="E110" s="336" t="str">
        <f>E7</f>
        <v>Zateplení objektu pro bydlení ul. K Jídelně 635, Rtyně v Podkrkonoší</v>
      </c>
      <c r="F110" s="337"/>
      <c r="G110" s="337"/>
      <c r="H110" s="3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1" customFormat="1" ht="12" customHeight="1">
      <c r="B111" s="22"/>
      <c r="C111" s="30" t="s">
        <v>115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pans="1:47" s="2" customFormat="1" ht="16.5" customHeight="1">
      <c r="A112" s="35"/>
      <c r="B112" s="36"/>
      <c r="C112" s="37"/>
      <c r="D112" s="37"/>
      <c r="E112" s="336" t="s">
        <v>118</v>
      </c>
      <c r="F112" s="338"/>
      <c r="G112" s="338"/>
      <c r="H112" s="338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121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84" t="str">
        <f>E11</f>
        <v>001-02 - Vedlejší rozpočtové náklady</v>
      </c>
      <c r="F114" s="338"/>
      <c r="G114" s="338"/>
      <c r="H114" s="338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F14</f>
        <v>Rtyně v Podkrkonoší</v>
      </c>
      <c r="G116" s="37"/>
      <c r="H116" s="37"/>
      <c r="I116" s="30" t="s">
        <v>22</v>
      </c>
      <c r="J116" s="67" t="str">
        <f>IF(J14="","",J14)</f>
        <v>17. 8. 2023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24</v>
      </c>
      <c r="D118" s="37"/>
      <c r="E118" s="37"/>
      <c r="F118" s="28" t="str">
        <f>E17</f>
        <v>Město Rtyně v Podkrkonoší</v>
      </c>
      <c r="G118" s="37"/>
      <c r="H118" s="37"/>
      <c r="I118" s="30" t="s">
        <v>30</v>
      </c>
      <c r="J118" s="33" t="str">
        <f>E23</f>
        <v>Ing. Lucie Pražáková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28</v>
      </c>
      <c r="D119" s="37"/>
      <c r="E119" s="37"/>
      <c r="F119" s="28" t="str">
        <f>IF(E20="","",E20)</f>
        <v>Vyplň údaj</v>
      </c>
      <c r="G119" s="37"/>
      <c r="H119" s="37"/>
      <c r="I119" s="30" t="s">
        <v>33</v>
      </c>
      <c r="J119" s="33" t="str">
        <f>E26</f>
        <v>Ing. Lenka Kasperová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6"/>
      <c r="B121" s="167"/>
      <c r="C121" s="168" t="s">
        <v>144</v>
      </c>
      <c r="D121" s="169" t="s">
        <v>61</v>
      </c>
      <c r="E121" s="169" t="s">
        <v>57</v>
      </c>
      <c r="F121" s="169" t="s">
        <v>58</v>
      </c>
      <c r="G121" s="169" t="s">
        <v>145</v>
      </c>
      <c r="H121" s="169" t="s">
        <v>146</v>
      </c>
      <c r="I121" s="169" t="s">
        <v>147</v>
      </c>
      <c r="J121" s="169" t="s">
        <v>127</v>
      </c>
      <c r="K121" s="170" t="s">
        <v>148</v>
      </c>
      <c r="L121" s="171"/>
      <c r="M121" s="76" t="s">
        <v>1</v>
      </c>
      <c r="N121" s="77" t="s">
        <v>40</v>
      </c>
      <c r="O121" s="77" t="s">
        <v>149</v>
      </c>
      <c r="P121" s="77" t="s">
        <v>150</v>
      </c>
      <c r="Q121" s="77" t="s">
        <v>151</v>
      </c>
      <c r="R121" s="77" t="s">
        <v>152</v>
      </c>
      <c r="S121" s="77" t="s">
        <v>153</v>
      </c>
      <c r="T121" s="78" t="s">
        <v>154</v>
      </c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</row>
    <row r="122" spans="1:65" s="2" customFormat="1" ht="22.9" customHeight="1">
      <c r="A122" s="35"/>
      <c r="B122" s="36"/>
      <c r="C122" s="83" t="s">
        <v>155</v>
      </c>
      <c r="D122" s="37"/>
      <c r="E122" s="37"/>
      <c r="F122" s="37"/>
      <c r="G122" s="37"/>
      <c r="H122" s="37"/>
      <c r="I122" s="37"/>
      <c r="J122" s="172">
        <f>BK122</f>
        <v>0</v>
      </c>
      <c r="K122" s="37"/>
      <c r="L122" s="40"/>
      <c r="M122" s="79"/>
      <c r="N122" s="173"/>
      <c r="O122" s="80"/>
      <c r="P122" s="174">
        <f>P123</f>
        <v>0</v>
      </c>
      <c r="Q122" s="80"/>
      <c r="R122" s="174">
        <f>R123</f>
        <v>0</v>
      </c>
      <c r="S122" s="80"/>
      <c r="T122" s="175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75</v>
      </c>
      <c r="AU122" s="18" t="s">
        <v>129</v>
      </c>
      <c r="BK122" s="176">
        <f>BK123</f>
        <v>0</v>
      </c>
    </row>
    <row r="123" spans="1:65" s="12" customFormat="1" ht="25.9" customHeight="1">
      <c r="B123" s="177"/>
      <c r="C123" s="178"/>
      <c r="D123" s="179" t="s">
        <v>75</v>
      </c>
      <c r="E123" s="180" t="s">
        <v>654</v>
      </c>
      <c r="F123" s="180" t="s">
        <v>92</v>
      </c>
      <c r="G123" s="178"/>
      <c r="H123" s="178"/>
      <c r="I123" s="181"/>
      <c r="J123" s="182">
        <f>BK123</f>
        <v>0</v>
      </c>
      <c r="K123" s="178"/>
      <c r="L123" s="183"/>
      <c r="M123" s="184"/>
      <c r="N123" s="185"/>
      <c r="O123" s="185"/>
      <c r="P123" s="186">
        <f>P124</f>
        <v>0</v>
      </c>
      <c r="Q123" s="185"/>
      <c r="R123" s="186">
        <f>R124</f>
        <v>0</v>
      </c>
      <c r="S123" s="185"/>
      <c r="T123" s="187">
        <f>T124</f>
        <v>0</v>
      </c>
      <c r="AR123" s="188" t="s">
        <v>188</v>
      </c>
      <c r="AT123" s="189" t="s">
        <v>75</v>
      </c>
      <c r="AU123" s="189" t="s">
        <v>76</v>
      </c>
      <c r="AY123" s="188" t="s">
        <v>158</v>
      </c>
      <c r="BK123" s="190">
        <f>BK124</f>
        <v>0</v>
      </c>
    </row>
    <row r="124" spans="1:65" s="12" customFormat="1" ht="22.9" customHeight="1">
      <c r="B124" s="177"/>
      <c r="C124" s="178"/>
      <c r="D124" s="179" t="s">
        <v>75</v>
      </c>
      <c r="E124" s="191" t="s">
        <v>655</v>
      </c>
      <c r="F124" s="191" t="s">
        <v>656</v>
      </c>
      <c r="G124" s="178"/>
      <c r="H124" s="178"/>
      <c r="I124" s="181"/>
      <c r="J124" s="192">
        <f>BK124</f>
        <v>0</v>
      </c>
      <c r="K124" s="178"/>
      <c r="L124" s="183"/>
      <c r="M124" s="184"/>
      <c r="N124" s="185"/>
      <c r="O124" s="185"/>
      <c r="P124" s="186">
        <f>P125</f>
        <v>0</v>
      </c>
      <c r="Q124" s="185"/>
      <c r="R124" s="186">
        <f>R125</f>
        <v>0</v>
      </c>
      <c r="S124" s="185"/>
      <c r="T124" s="187">
        <f>T125</f>
        <v>0</v>
      </c>
      <c r="AR124" s="188" t="s">
        <v>188</v>
      </c>
      <c r="AT124" s="189" t="s">
        <v>75</v>
      </c>
      <c r="AU124" s="189" t="s">
        <v>83</v>
      </c>
      <c r="AY124" s="188" t="s">
        <v>158</v>
      </c>
      <c r="BK124" s="190">
        <f>BK125</f>
        <v>0</v>
      </c>
    </row>
    <row r="125" spans="1:65" s="2" customFormat="1" ht="16.5" customHeight="1">
      <c r="A125" s="35"/>
      <c r="B125" s="36"/>
      <c r="C125" s="193" t="s">
        <v>83</v>
      </c>
      <c r="D125" s="193" t="s">
        <v>160</v>
      </c>
      <c r="E125" s="194" t="s">
        <v>657</v>
      </c>
      <c r="F125" s="195" t="s">
        <v>656</v>
      </c>
      <c r="G125" s="196" t="s">
        <v>628</v>
      </c>
      <c r="H125" s="197">
        <v>1</v>
      </c>
      <c r="I125" s="198"/>
      <c r="J125" s="199">
        <f>ROUND(I125*H125,2)</f>
        <v>0</v>
      </c>
      <c r="K125" s="195" t="s">
        <v>164</v>
      </c>
      <c r="L125" s="40"/>
      <c r="M125" s="265" t="s">
        <v>1</v>
      </c>
      <c r="N125" s="266" t="s">
        <v>42</v>
      </c>
      <c r="O125" s="267"/>
      <c r="P125" s="268">
        <f>O125*H125</f>
        <v>0</v>
      </c>
      <c r="Q125" s="268">
        <v>0</v>
      </c>
      <c r="R125" s="268">
        <f>Q125*H125</f>
        <v>0</v>
      </c>
      <c r="S125" s="268">
        <v>0</v>
      </c>
      <c r="T125" s="26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4" t="s">
        <v>658</v>
      </c>
      <c r="AT125" s="204" t="s">
        <v>160</v>
      </c>
      <c r="AU125" s="204" t="s">
        <v>89</v>
      </c>
      <c r="AY125" s="18" t="s">
        <v>158</v>
      </c>
      <c r="BE125" s="205">
        <f>IF(N125="základní",J125,0)</f>
        <v>0</v>
      </c>
      <c r="BF125" s="205">
        <f>IF(N125="snížená",J125,0)</f>
        <v>0</v>
      </c>
      <c r="BG125" s="205">
        <f>IF(N125="zákl. přenesená",J125,0)</f>
        <v>0</v>
      </c>
      <c r="BH125" s="205">
        <f>IF(N125="sníž. přenesená",J125,0)</f>
        <v>0</v>
      </c>
      <c r="BI125" s="205">
        <f>IF(N125="nulová",J125,0)</f>
        <v>0</v>
      </c>
      <c r="BJ125" s="18" t="s">
        <v>89</v>
      </c>
      <c r="BK125" s="205">
        <f>ROUND(I125*H125,2)</f>
        <v>0</v>
      </c>
      <c r="BL125" s="18" t="s">
        <v>658</v>
      </c>
      <c r="BM125" s="204" t="s">
        <v>659</v>
      </c>
    </row>
    <row r="126" spans="1:65" s="2" customFormat="1" ht="6.95" customHeight="1">
      <c r="A126" s="35"/>
      <c r="B126" s="55"/>
      <c r="C126" s="56"/>
      <c r="D126" s="56"/>
      <c r="E126" s="56"/>
      <c r="F126" s="56"/>
      <c r="G126" s="56"/>
      <c r="H126" s="56"/>
      <c r="I126" s="56"/>
      <c r="J126" s="56"/>
      <c r="K126" s="56"/>
      <c r="L126" s="40"/>
      <c r="M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</sheetData>
  <sheetProtection algorithmName="SHA-512" hashValue="4jTdfTDj/AZoCnSYWes3t7oUdejqADbcOJMivYtqOgej/2iTsq9CdQweTA4EBk6ymG+5d9pDEI2tiwftz5Dwfg==" saltValue="KJzygGKDcdPZxXS4MWRp56imB9PlBXMIUWEh0AwljfmMAgWqn4HxU7oBndRmUjztTOJWXvWb5BdyuUcDrMKlrw==" spinCount="100000" sheet="1" objects="1" scenarios="1" formatColumns="0" formatRows="0" autoFilter="0"/>
  <autoFilter ref="C121:K125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9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AT2" s="18" t="s">
        <v>99</v>
      </c>
      <c r="AZ2" s="116" t="s">
        <v>104</v>
      </c>
      <c r="BA2" s="116" t="s">
        <v>1</v>
      </c>
      <c r="BB2" s="116" t="s">
        <v>1</v>
      </c>
      <c r="BC2" s="116" t="s">
        <v>660</v>
      </c>
      <c r="BD2" s="116" t="s">
        <v>89</v>
      </c>
    </row>
    <row r="3" spans="1:56" s="1" customFormat="1" ht="6.95" customHeight="1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89</v>
      </c>
      <c r="AZ3" s="116" t="s">
        <v>109</v>
      </c>
      <c r="BA3" s="116" t="s">
        <v>1</v>
      </c>
      <c r="BB3" s="116" t="s">
        <v>1</v>
      </c>
      <c r="BC3" s="116" t="s">
        <v>661</v>
      </c>
      <c r="BD3" s="116" t="s">
        <v>89</v>
      </c>
    </row>
    <row r="4" spans="1:56" s="1" customFormat="1" ht="24.95" customHeight="1">
      <c r="B4" s="21"/>
      <c r="D4" s="119" t="s">
        <v>106</v>
      </c>
      <c r="L4" s="21"/>
      <c r="M4" s="120" t="s">
        <v>10</v>
      </c>
      <c r="AT4" s="18" t="s">
        <v>4</v>
      </c>
      <c r="AZ4" s="116" t="s">
        <v>111</v>
      </c>
      <c r="BA4" s="116" t="s">
        <v>1</v>
      </c>
      <c r="BB4" s="116" t="s">
        <v>1</v>
      </c>
      <c r="BC4" s="116" t="s">
        <v>112</v>
      </c>
      <c r="BD4" s="116" t="s">
        <v>89</v>
      </c>
    </row>
    <row r="5" spans="1:56" s="1" customFormat="1" ht="6.95" customHeight="1">
      <c r="B5" s="21"/>
      <c r="L5" s="21"/>
      <c r="AZ5" s="116" t="s">
        <v>113</v>
      </c>
      <c r="BA5" s="116" t="s">
        <v>1</v>
      </c>
      <c r="BB5" s="116" t="s">
        <v>1</v>
      </c>
      <c r="BC5" s="116" t="s">
        <v>662</v>
      </c>
      <c r="BD5" s="116" t="s">
        <v>89</v>
      </c>
    </row>
    <row r="6" spans="1:56" s="1" customFormat="1" ht="12" customHeight="1">
      <c r="B6" s="21"/>
      <c r="D6" s="121" t="s">
        <v>16</v>
      </c>
      <c r="L6" s="21"/>
      <c r="AZ6" s="116" t="s">
        <v>116</v>
      </c>
      <c r="BA6" s="116" t="s">
        <v>1</v>
      </c>
      <c r="BB6" s="116" t="s">
        <v>1</v>
      </c>
      <c r="BC6" s="116" t="s">
        <v>663</v>
      </c>
      <c r="BD6" s="116" t="s">
        <v>89</v>
      </c>
    </row>
    <row r="7" spans="1:56" s="1" customFormat="1" ht="26.25" customHeight="1">
      <c r="B7" s="21"/>
      <c r="E7" s="329" t="str">
        <f>'Rekapitulace stavby'!K6</f>
        <v>Zateplení objektu pro bydlení ul. K Jídelně 635, Rtyně v Podkrkonoší</v>
      </c>
      <c r="F7" s="330"/>
      <c r="G7" s="330"/>
      <c r="H7" s="330"/>
      <c r="L7" s="21"/>
      <c r="AZ7" s="116" t="s">
        <v>119</v>
      </c>
      <c r="BA7" s="116" t="s">
        <v>1</v>
      </c>
      <c r="BB7" s="116" t="s">
        <v>1</v>
      </c>
      <c r="BC7" s="116" t="s">
        <v>664</v>
      </c>
      <c r="BD7" s="116" t="s">
        <v>89</v>
      </c>
    </row>
    <row r="8" spans="1:56" s="1" customFormat="1" ht="12" customHeight="1">
      <c r="B8" s="21"/>
      <c r="D8" s="121" t="s">
        <v>115</v>
      </c>
      <c r="L8" s="21"/>
      <c r="AZ8" s="116" t="s">
        <v>665</v>
      </c>
      <c r="BA8" s="116" t="s">
        <v>1</v>
      </c>
      <c r="BB8" s="116" t="s">
        <v>1</v>
      </c>
      <c r="BC8" s="116" t="s">
        <v>666</v>
      </c>
      <c r="BD8" s="116" t="s">
        <v>89</v>
      </c>
    </row>
    <row r="9" spans="1:56" s="2" customFormat="1" ht="16.5" customHeight="1">
      <c r="A9" s="35"/>
      <c r="B9" s="40"/>
      <c r="C9" s="35"/>
      <c r="D9" s="35"/>
      <c r="E9" s="329" t="s">
        <v>667</v>
      </c>
      <c r="F9" s="331"/>
      <c r="G9" s="331"/>
      <c r="H9" s="331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56" s="2" customFormat="1" ht="12" customHeight="1">
      <c r="A10" s="35"/>
      <c r="B10" s="40"/>
      <c r="C10" s="35"/>
      <c r="D10" s="121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6.5" customHeight="1">
      <c r="A11" s="35"/>
      <c r="B11" s="40"/>
      <c r="C11" s="35"/>
      <c r="D11" s="35"/>
      <c r="E11" s="332" t="s">
        <v>668</v>
      </c>
      <c r="F11" s="331"/>
      <c r="G11" s="331"/>
      <c r="H11" s="331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2" customHeight="1">
      <c r="A13" s="35"/>
      <c r="B13" s="40"/>
      <c r="C13" s="35"/>
      <c r="D13" s="121" t="s">
        <v>18</v>
      </c>
      <c r="E13" s="35"/>
      <c r="F13" s="111" t="s">
        <v>1</v>
      </c>
      <c r="G13" s="35"/>
      <c r="H13" s="35"/>
      <c r="I13" s="121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21" t="s">
        <v>20</v>
      </c>
      <c r="E14" s="35"/>
      <c r="F14" s="111" t="s">
        <v>21</v>
      </c>
      <c r="G14" s="35"/>
      <c r="H14" s="35"/>
      <c r="I14" s="121" t="s">
        <v>22</v>
      </c>
      <c r="J14" s="122" t="str">
        <f>'Rekapitulace stavby'!AN8</f>
        <v>17. 8. 2023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12" customHeight="1">
      <c r="A16" s="35"/>
      <c r="B16" s="40"/>
      <c r="C16" s="35"/>
      <c r="D16" s="121" t="s">
        <v>24</v>
      </c>
      <c r="E16" s="35"/>
      <c r="F16" s="35"/>
      <c r="G16" s="35"/>
      <c r="H16" s="35"/>
      <c r="I16" s="121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1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1" t="s">
        <v>28</v>
      </c>
      <c r="E19" s="35"/>
      <c r="F19" s="35"/>
      <c r="G19" s="35"/>
      <c r="H19" s="35"/>
      <c r="I19" s="121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3" t="str">
        <f>'Rekapitulace stavby'!E14</f>
        <v>Vyplň údaj</v>
      </c>
      <c r="F20" s="334"/>
      <c r="G20" s="334"/>
      <c r="H20" s="334"/>
      <c r="I20" s="121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1" t="s">
        <v>30</v>
      </c>
      <c r="E22" s="35"/>
      <c r="F22" s="35"/>
      <c r="G22" s="35"/>
      <c r="H22" s="35"/>
      <c r="I22" s="121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1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1" t="s">
        <v>33</v>
      </c>
      <c r="E25" s="35"/>
      <c r="F25" s="35"/>
      <c r="G25" s="35"/>
      <c r="H25" s="35"/>
      <c r="I25" s="121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1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1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3"/>
      <c r="B29" s="124"/>
      <c r="C29" s="123"/>
      <c r="D29" s="123"/>
      <c r="E29" s="335" t="s">
        <v>1</v>
      </c>
      <c r="F29" s="335"/>
      <c r="G29" s="335"/>
      <c r="H29" s="335"/>
      <c r="I29" s="123"/>
      <c r="J29" s="123"/>
      <c r="K29" s="123"/>
      <c r="L29" s="125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6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7" t="s">
        <v>36</v>
      </c>
      <c r="E32" s="35"/>
      <c r="F32" s="35"/>
      <c r="G32" s="35"/>
      <c r="H32" s="35"/>
      <c r="I32" s="35"/>
      <c r="J32" s="128">
        <f>ROUND(J134,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6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9" t="s">
        <v>38</v>
      </c>
      <c r="G34" s="35"/>
      <c r="H34" s="35"/>
      <c r="I34" s="129" t="s">
        <v>37</v>
      </c>
      <c r="J34" s="129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0" t="s">
        <v>40</v>
      </c>
      <c r="E35" s="121" t="s">
        <v>41</v>
      </c>
      <c r="F35" s="131">
        <f>ROUND((SUM(BE134:BE491)),  2)</f>
        <v>0</v>
      </c>
      <c r="G35" s="35"/>
      <c r="H35" s="35"/>
      <c r="I35" s="132">
        <v>0.21</v>
      </c>
      <c r="J35" s="131">
        <f>ROUND(((SUM(BE134:BE491))*I35),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1" t="s">
        <v>42</v>
      </c>
      <c r="F36" s="131">
        <f>ROUND((SUM(BF134:BF491)),  2)</f>
        <v>0</v>
      </c>
      <c r="G36" s="35"/>
      <c r="H36" s="35"/>
      <c r="I36" s="132">
        <v>0.15</v>
      </c>
      <c r="J36" s="131">
        <f>ROUND(((SUM(BF134:BF491))*I36),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1" t="s">
        <v>43</v>
      </c>
      <c r="F37" s="131">
        <f>ROUND((SUM(BG134:BG491)),  2)</f>
        <v>0</v>
      </c>
      <c r="G37" s="35"/>
      <c r="H37" s="35"/>
      <c r="I37" s="132">
        <v>0.21</v>
      </c>
      <c r="J37" s="131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1" t="s">
        <v>44</v>
      </c>
      <c r="F38" s="131">
        <f>ROUND((SUM(BH134:BH491)),  2)</f>
        <v>0</v>
      </c>
      <c r="G38" s="35"/>
      <c r="H38" s="35"/>
      <c r="I38" s="132">
        <v>0.15</v>
      </c>
      <c r="J38" s="131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1" t="s">
        <v>45</v>
      </c>
      <c r="F39" s="131">
        <f>ROUND((SUM(BI134:BI491)),  2)</f>
        <v>0</v>
      </c>
      <c r="G39" s="35"/>
      <c r="H39" s="35"/>
      <c r="I39" s="132">
        <v>0</v>
      </c>
      <c r="J39" s="131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3"/>
      <c r="D41" s="134" t="s">
        <v>46</v>
      </c>
      <c r="E41" s="135"/>
      <c r="F41" s="135"/>
      <c r="G41" s="136" t="s">
        <v>47</v>
      </c>
      <c r="H41" s="137" t="s">
        <v>48</v>
      </c>
      <c r="I41" s="135"/>
      <c r="J41" s="138">
        <f>SUM(J32:J39)</f>
        <v>0</v>
      </c>
      <c r="K41" s="139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40" t="s">
        <v>49</v>
      </c>
      <c r="E50" s="141"/>
      <c r="F50" s="141"/>
      <c r="G50" s="140" t="s">
        <v>50</v>
      </c>
      <c r="H50" s="141"/>
      <c r="I50" s="141"/>
      <c r="J50" s="141"/>
      <c r="K50" s="141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2" t="s">
        <v>51</v>
      </c>
      <c r="E61" s="143"/>
      <c r="F61" s="144" t="s">
        <v>52</v>
      </c>
      <c r="G61" s="142" t="s">
        <v>51</v>
      </c>
      <c r="H61" s="143"/>
      <c r="I61" s="143"/>
      <c r="J61" s="145" t="s">
        <v>52</v>
      </c>
      <c r="K61" s="143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40" t="s">
        <v>53</v>
      </c>
      <c r="E65" s="146"/>
      <c r="F65" s="146"/>
      <c r="G65" s="140" t="s">
        <v>54</v>
      </c>
      <c r="H65" s="146"/>
      <c r="I65" s="146"/>
      <c r="J65" s="146"/>
      <c r="K65" s="146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2" t="s">
        <v>51</v>
      </c>
      <c r="E76" s="143"/>
      <c r="F76" s="144" t="s">
        <v>52</v>
      </c>
      <c r="G76" s="142" t="s">
        <v>51</v>
      </c>
      <c r="H76" s="143"/>
      <c r="I76" s="143"/>
      <c r="J76" s="145" t="s">
        <v>52</v>
      </c>
      <c r="K76" s="143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6.25" customHeight="1">
      <c r="A85" s="35"/>
      <c r="B85" s="36"/>
      <c r="C85" s="37"/>
      <c r="D85" s="37"/>
      <c r="E85" s="336" t="str">
        <f>E7</f>
        <v>Zateplení objektu pro bydlení ul. K Jídelně 635, Rtyně v Podkrkonoší</v>
      </c>
      <c r="F85" s="337"/>
      <c r="G85" s="337"/>
      <c r="H85" s="337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115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6" t="s">
        <v>667</v>
      </c>
      <c r="F87" s="338"/>
      <c r="G87" s="338"/>
      <c r="H87" s="338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84" t="str">
        <f>E11</f>
        <v>002-01 - Soupis prací - kulturní sál</v>
      </c>
      <c r="F89" s="338"/>
      <c r="G89" s="338"/>
      <c r="H89" s="338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Rtyně v Podkrkonoší</v>
      </c>
      <c r="G91" s="37"/>
      <c r="H91" s="37"/>
      <c r="I91" s="30" t="s">
        <v>22</v>
      </c>
      <c r="J91" s="67" t="str">
        <f>IF(J14="","",J14)</f>
        <v>17. 8. 2023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Město Rtyně v Podkrkonoší</v>
      </c>
      <c r="G93" s="37"/>
      <c r="H93" s="37"/>
      <c r="I93" s="30" t="s">
        <v>30</v>
      </c>
      <c r="J93" s="33" t="str">
        <f>E23</f>
        <v>Ing. Lucie Pražáková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Ing. Lenka Kasperová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1" t="s">
        <v>126</v>
      </c>
      <c r="D96" s="152"/>
      <c r="E96" s="152"/>
      <c r="F96" s="152"/>
      <c r="G96" s="152"/>
      <c r="H96" s="152"/>
      <c r="I96" s="152"/>
      <c r="J96" s="153" t="s">
        <v>127</v>
      </c>
      <c r="K96" s="152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4" t="s">
        <v>128</v>
      </c>
      <c r="D98" s="37"/>
      <c r="E98" s="37"/>
      <c r="F98" s="37"/>
      <c r="G98" s="37"/>
      <c r="H98" s="37"/>
      <c r="I98" s="37"/>
      <c r="J98" s="85">
        <f>J134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129</v>
      </c>
    </row>
    <row r="99" spans="1:47" s="9" customFormat="1" ht="24.95" customHeight="1">
      <c r="B99" s="155"/>
      <c r="C99" s="156"/>
      <c r="D99" s="157" t="s">
        <v>130</v>
      </c>
      <c r="E99" s="158"/>
      <c r="F99" s="158"/>
      <c r="G99" s="158"/>
      <c r="H99" s="158"/>
      <c r="I99" s="158"/>
      <c r="J99" s="159">
        <f>J135</f>
        <v>0</v>
      </c>
      <c r="K99" s="156"/>
      <c r="L99" s="160"/>
    </row>
    <row r="100" spans="1:47" s="10" customFormat="1" ht="19.899999999999999" customHeight="1">
      <c r="B100" s="161"/>
      <c r="C100" s="105"/>
      <c r="D100" s="162" t="s">
        <v>131</v>
      </c>
      <c r="E100" s="163"/>
      <c r="F100" s="163"/>
      <c r="G100" s="163"/>
      <c r="H100" s="163"/>
      <c r="I100" s="163"/>
      <c r="J100" s="164">
        <f>J136</f>
        <v>0</v>
      </c>
      <c r="K100" s="105"/>
      <c r="L100" s="165"/>
    </row>
    <row r="101" spans="1:47" s="10" customFormat="1" ht="19.899999999999999" customHeight="1">
      <c r="B101" s="161"/>
      <c r="C101" s="105"/>
      <c r="D101" s="162" t="s">
        <v>132</v>
      </c>
      <c r="E101" s="163"/>
      <c r="F101" s="163"/>
      <c r="G101" s="163"/>
      <c r="H101" s="163"/>
      <c r="I101" s="163"/>
      <c r="J101" s="164">
        <f>J145</f>
        <v>0</v>
      </c>
      <c r="K101" s="105"/>
      <c r="L101" s="165"/>
    </row>
    <row r="102" spans="1:47" s="10" customFormat="1" ht="19.899999999999999" customHeight="1">
      <c r="B102" s="161"/>
      <c r="C102" s="105"/>
      <c r="D102" s="162" t="s">
        <v>134</v>
      </c>
      <c r="E102" s="163"/>
      <c r="F102" s="163"/>
      <c r="G102" s="163"/>
      <c r="H102" s="163"/>
      <c r="I102" s="163"/>
      <c r="J102" s="164">
        <f>J152</f>
        <v>0</v>
      </c>
      <c r="K102" s="105"/>
      <c r="L102" s="165"/>
    </row>
    <row r="103" spans="1:47" s="10" customFormat="1" ht="19.899999999999999" customHeight="1">
      <c r="B103" s="161"/>
      <c r="C103" s="105"/>
      <c r="D103" s="162" t="s">
        <v>135</v>
      </c>
      <c r="E103" s="163"/>
      <c r="F103" s="163"/>
      <c r="G103" s="163"/>
      <c r="H103" s="163"/>
      <c r="I103" s="163"/>
      <c r="J103" s="164">
        <f>J296</f>
        <v>0</v>
      </c>
      <c r="K103" s="105"/>
      <c r="L103" s="165"/>
    </row>
    <row r="104" spans="1:47" s="10" customFormat="1" ht="19.899999999999999" customHeight="1">
      <c r="B104" s="161"/>
      <c r="C104" s="105"/>
      <c r="D104" s="162" t="s">
        <v>136</v>
      </c>
      <c r="E104" s="163"/>
      <c r="F104" s="163"/>
      <c r="G104" s="163"/>
      <c r="H104" s="163"/>
      <c r="I104" s="163"/>
      <c r="J104" s="164">
        <f>J412</f>
        <v>0</v>
      </c>
      <c r="K104" s="105"/>
      <c r="L104" s="165"/>
    </row>
    <row r="105" spans="1:47" s="10" customFormat="1" ht="19.899999999999999" customHeight="1">
      <c r="B105" s="161"/>
      <c r="C105" s="105"/>
      <c r="D105" s="162" t="s">
        <v>137</v>
      </c>
      <c r="E105" s="163"/>
      <c r="F105" s="163"/>
      <c r="G105" s="163"/>
      <c r="H105" s="163"/>
      <c r="I105" s="163"/>
      <c r="J105" s="164">
        <f>J419</f>
        <v>0</v>
      </c>
      <c r="K105" s="105"/>
      <c r="L105" s="165"/>
    </row>
    <row r="106" spans="1:47" s="9" customFormat="1" ht="24.95" customHeight="1">
      <c r="B106" s="155"/>
      <c r="C106" s="156"/>
      <c r="D106" s="157" t="s">
        <v>138</v>
      </c>
      <c r="E106" s="158"/>
      <c r="F106" s="158"/>
      <c r="G106" s="158"/>
      <c r="H106" s="158"/>
      <c r="I106" s="158"/>
      <c r="J106" s="159">
        <f>J421</f>
        <v>0</v>
      </c>
      <c r="K106" s="156"/>
      <c r="L106" s="160"/>
    </row>
    <row r="107" spans="1:47" s="10" customFormat="1" ht="19.899999999999999" customHeight="1">
      <c r="B107" s="161"/>
      <c r="C107" s="105"/>
      <c r="D107" s="162" t="s">
        <v>140</v>
      </c>
      <c r="E107" s="163"/>
      <c r="F107" s="163"/>
      <c r="G107" s="163"/>
      <c r="H107" s="163"/>
      <c r="I107" s="163"/>
      <c r="J107" s="164">
        <f>J422</f>
        <v>0</v>
      </c>
      <c r="K107" s="105"/>
      <c r="L107" s="165"/>
    </row>
    <row r="108" spans="1:47" s="10" customFormat="1" ht="19.899999999999999" customHeight="1">
      <c r="B108" s="161"/>
      <c r="C108" s="105"/>
      <c r="D108" s="162" t="s">
        <v>669</v>
      </c>
      <c r="E108" s="163"/>
      <c r="F108" s="163"/>
      <c r="G108" s="163"/>
      <c r="H108" s="163"/>
      <c r="I108" s="163"/>
      <c r="J108" s="164">
        <f>J442</f>
        <v>0</v>
      </c>
      <c r="K108" s="105"/>
      <c r="L108" s="165"/>
    </row>
    <row r="109" spans="1:47" s="10" customFormat="1" ht="19.899999999999999" customHeight="1">
      <c r="B109" s="161"/>
      <c r="C109" s="105"/>
      <c r="D109" s="162" t="s">
        <v>670</v>
      </c>
      <c r="E109" s="163"/>
      <c r="F109" s="163"/>
      <c r="G109" s="163"/>
      <c r="H109" s="163"/>
      <c r="I109" s="163"/>
      <c r="J109" s="164">
        <f>J464</f>
        <v>0</v>
      </c>
      <c r="K109" s="105"/>
      <c r="L109" s="165"/>
    </row>
    <row r="110" spans="1:47" s="10" customFormat="1" ht="19.899999999999999" customHeight="1">
      <c r="B110" s="161"/>
      <c r="C110" s="105"/>
      <c r="D110" s="162" t="s">
        <v>141</v>
      </c>
      <c r="E110" s="163"/>
      <c r="F110" s="163"/>
      <c r="G110" s="163"/>
      <c r="H110" s="163"/>
      <c r="I110" s="163"/>
      <c r="J110" s="164">
        <f>J469</f>
        <v>0</v>
      </c>
      <c r="K110" s="105"/>
      <c r="L110" s="165"/>
    </row>
    <row r="111" spans="1:47" s="10" customFormat="1" ht="19.899999999999999" customHeight="1">
      <c r="B111" s="161"/>
      <c r="C111" s="105"/>
      <c r="D111" s="162" t="s">
        <v>671</v>
      </c>
      <c r="E111" s="163"/>
      <c r="F111" s="163"/>
      <c r="G111" s="163"/>
      <c r="H111" s="163"/>
      <c r="I111" s="163"/>
      <c r="J111" s="164">
        <f>J478</f>
        <v>0</v>
      </c>
      <c r="K111" s="105"/>
      <c r="L111" s="165"/>
    </row>
    <row r="112" spans="1:47" s="9" customFormat="1" ht="24.95" customHeight="1">
      <c r="B112" s="155"/>
      <c r="C112" s="156"/>
      <c r="D112" s="157" t="s">
        <v>142</v>
      </c>
      <c r="E112" s="158"/>
      <c r="F112" s="158"/>
      <c r="G112" s="158"/>
      <c r="H112" s="158"/>
      <c r="I112" s="158"/>
      <c r="J112" s="159">
        <f>J486</f>
        <v>0</v>
      </c>
      <c r="K112" s="156"/>
      <c r="L112" s="160"/>
    </row>
    <row r="113" spans="1:31" s="2" customFormat="1" ht="21.75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6.95" customHeight="1">
      <c r="A114" s="35"/>
      <c r="B114" s="55"/>
      <c r="C114" s="56"/>
      <c r="D114" s="56"/>
      <c r="E114" s="56"/>
      <c r="F114" s="56"/>
      <c r="G114" s="56"/>
      <c r="H114" s="56"/>
      <c r="I114" s="56"/>
      <c r="J114" s="56"/>
      <c r="K114" s="56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8" spans="1:31" s="2" customFormat="1" ht="6.95" customHeight="1">
      <c r="A118" s="35"/>
      <c r="B118" s="57"/>
      <c r="C118" s="58"/>
      <c r="D118" s="58"/>
      <c r="E118" s="58"/>
      <c r="F118" s="58"/>
      <c r="G118" s="58"/>
      <c r="H118" s="58"/>
      <c r="I118" s="58"/>
      <c r="J118" s="58"/>
      <c r="K118" s="58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24.95" customHeight="1">
      <c r="A119" s="35"/>
      <c r="B119" s="36"/>
      <c r="C119" s="24" t="s">
        <v>143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30" t="s">
        <v>16</v>
      </c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26.25" customHeight="1">
      <c r="A122" s="35"/>
      <c r="B122" s="36"/>
      <c r="C122" s="37"/>
      <c r="D122" s="37"/>
      <c r="E122" s="336" t="str">
        <f>E7</f>
        <v>Zateplení objektu pro bydlení ul. K Jídelně 635, Rtyně v Podkrkonoší</v>
      </c>
      <c r="F122" s="337"/>
      <c r="G122" s="337"/>
      <c r="H122" s="3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1" customFormat="1" ht="12" customHeight="1">
      <c r="B123" s="22"/>
      <c r="C123" s="30" t="s">
        <v>115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pans="1:31" s="2" customFormat="1" ht="16.5" customHeight="1">
      <c r="A124" s="35"/>
      <c r="B124" s="36"/>
      <c r="C124" s="37"/>
      <c r="D124" s="37"/>
      <c r="E124" s="336" t="s">
        <v>667</v>
      </c>
      <c r="F124" s="338"/>
      <c r="G124" s="338"/>
      <c r="H124" s="338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121</v>
      </c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6.5" customHeight="1">
      <c r="A126" s="35"/>
      <c r="B126" s="36"/>
      <c r="C126" s="37"/>
      <c r="D126" s="37"/>
      <c r="E126" s="284" t="str">
        <f>E11</f>
        <v>002-01 - Soupis prací - kulturní sál</v>
      </c>
      <c r="F126" s="338"/>
      <c r="G126" s="338"/>
      <c r="H126" s="338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20</v>
      </c>
      <c r="D128" s="37"/>
      <c r="E128" s="37"/>
      <c r="F128" s="28" t="str">
        <f>F14</f>
        <v>Rtyně v Podkrkonoší</v>
      </c>
      <c r="G128" s="37"/>
      <c r="H128" s="37"/>
      <c r="I128" s="30" t="s">
        <v>22</v>
      </c>
      <c r="J128" s="67" t="str">
        <f>IF(J14="","",J14)</f>
        <v>17. 8. 2023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2" customHeight="1">
      <c r="A130" s="35"/>
      <c r="B130" s="36"/>
      <c r="C130" s="30" t="s">
        <v>24</v>
      </c>
      <c r="D130" s="37"/>
      <c r="E130" s="37"/>
      <c r="F130" s="28" t="str">
        <f>E17</f>
        <v>Město Rtyně v Podkrkonoší</v>
      </c>
      <c r="G130" s="37"/>
      <c r="H130" s="37"/>
      <c r="I130" s="30" t="s">
        <v>30</v>
      </c>
      <c r="J130" s="33" t="str">
        <f>E23</f>
        <v>Ing. Lucie Pražáková</v>
      </c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2" customHeight="1">
      <c r="A131" s="35"/>
      <c r="B131" s="36"/>
      <c r="C131" s="30" t="s">
        <v>28</v>
      </c>
      <c r="D131" s="37"/>
      <c r="E131" s="37"/>
      <c r="F131" s="28" t="str">
        <f>IF(E20="","",E20)</f>
        <v>Vyplň údaj</v>
      </c>
      <c r="G131" s="37"/>
      <c r="H131" s="37"/>
      <c r="I131" s="30" t="s">
        <v>33</v>
      </c>
      <c r="J131" s="33" t="str">
        <f>E26</f>
        <v>Ing. Lenka Kasperová</v>
      </c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0.35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11" customFormat="1" ht="29.25" customHeight="1">
      <c r="A133" s="166"/>
      <c r="B133" s="167"/>
      <c r="C133" s="168" t="s">
        <v>144</v>
      </c>
      <c r="D133" s="169" t="s">
        <v>61</v>
      </c>
      <c r="E133" s="169" t="s">
        <v>57</v>
      </c>
      <c r="F133" s="169" t="s">
        <v>58</v>
      </c>
      <c r="G133" s="169" t="s">
        <v>145</v>
      </c>
      <c r="H133" s="169" t="s">
        <v>146</v>
      </c>
      <c r="I133" s="169" t="s">
        <v>147</v>
      </c>
      <c r="J133" s="169" t="s">
        <v>127</v>
      </c>
      <c r="K133" s="170" t="s">
        <v>148</v>
      </c>
      <c r="L133" s="171"/>
      <c r="M133" s="76" t="s">
        <v>1</v>
      </c>
      <c r="N133" s="77" t="s">
        <v>40</v>
      </c>
      <c r="O133" s="77" t="s">
        <v>149</v>
      </c>
      <c r="P133" s="77" t="s">
        <v>150</v>
      </c>
      <c r="Q133" s="77" t="s">
        <v>151</v>
      </c>
      <c r="R133" s="77" t="s">
        <v>152</v>
      </c>
      <c r="S133" s="77" t="s">
        <v>153</v>
      </c>
      <c r="T133" s="78" t="s">
        <v>154</v>
      </c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</row>
    <row r="134" spans="1:65" s="2" customFormat="1" ht="22.9" customHeight="1">
      <c r="A134" s="35"/>
      <c r="B134" s="36"/>
      <c r="C134" s="83" t="s">
        <v>155</v>
      </c>
      <c r="D134" s="37"/>
      <c r="E134" s="37"/>
      <c r="F134" s="37"/>
      <c r="G134" s="37"/>
      <c r="H134" s="37"/>
      <c r="I134" s="37"/>
      <c r="J134" s="172">
        <f>BK134</f>
        <v>0</v>
      </c>
      <c r="K134" s="37"/>
      <c r="L134" s="40"/>
      <c r="M134" s="79"/>
      <c r="N134" s="173"/>
      <c r="O134" s="80"/>
      <c r="P134" s="174">
        <f>P135+P421+P486</f>
        <v>0</v>
      </c>
      <c r="Q134" s="80"/>
      <c r="R134" s="174">
        <f>R135+R421+R486</f>
        <v>13.907599999999999</v>
      </c>
      <c r="S134" s="80"/>
      <c r="T134" s="175">
        <f>T135+T421+T486</f>
        <v>19.414943000000001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75</v>
      </c>
      <c r="AU134" s="18" t="s">
        <v>129</v>
      </c>
      <c r="BK134" s="176">
        <f>BK135+BK421+BK486</f>
        <v>0</v>
      </c>
    </row>
    <row r="135" spans="1:65" s="12" customFormat="1" ht="25.9" customHeight="1">
      <c r="B135" s="177"/>
      <c r="C135" s="178"/>
      <c r="D135" s="179" t="s">
        <v>75</v>
      </c>
      <c r="E135" s="180" t="s">
        <v>156</v>
      </c>
      <c r="F135" s="180" t="s">
        <v>157</v>
      </c>
      <c r="G135" s="178"/>
      <c r="H135" s="178"/>
      <c r="I135" s="181"/>
      <c r="J135" s="182">
        <f>BK135</f>
        <v>0</v>
      </c>
      <c r="K135" s="178"/>
      <c r="L135" s="183"/>
      <c r="M135" s="184"/>
      <c r="N135" s="185"/>
      <c r="O135" s="185"/>
      <c r="P135" s="186">
        <f>P136+P145+P152+P296+P412+P419</f>
        <v>0</v>
      </c>
      <c r="Q135" s="185"/>
      <c r="R135" s="186">
        <f>R136+R145+R152+R296+R412+R419</f>
        <v>13.644327499999999</v>
      </c>
      <c r="S135" s="185"/>
      <c r="T135" s="187">
        <f>T136+T145+T152+T296+T412+T419</f>
        <v>19.312699000000002</v>
      </c>
      <c r="AR135" s="188" t="s">
        <v>83</v>
      </c>
      <c r="AT135" s="189" t="s">
        <v>75</v>
      </c>
      <c r="AU135" s="189" t="s">
        <v>76</v>
      </c>
      <c r="AY135" s="188" t="s">
        <v>158</v>
      </c>
      <c r="BK135" s="190">
        <f>BK136+BK145+BK152+BK296+BK412+BK419</f>
        <v>0</v>
      </c>
    </row>
    <row r="136" spans="1:65" s="12" customFormat="1" ht="22.9" customHeight="1">
      <c r="B136" s="177"/>
      <c r="C136" s="178"/>
      <c r="D136" s="179" t="s">
        <v>75</v>
      </c>
      <c r="E136" s="191" t="s">
        <v>83</v>
      </c>
      <c r="F136" s="191" t="s">
        <v>159</v>
      </c>
      <c r="G136" s="178"/>
      <c r="H136" s="178"/>
      <c r="I136" s="181"/>
      <c r="J136" s="192">
        <f>BK136</f>
        <v>0</v>
      </c>
      <c r="K136" s="178"/>
      <c r="L136" s="183"/>
      <c r="M136" s="184"/>
      <c r="N136" s="185"/>
      <c r="O136" s="185"/>
      <c r="P136" s="186">
        <f>SUM(P137:P144)</f>
        <v>0</v>
      </c>
      <c r="Q136" s="185"/>
      <c r="R136" s="186">
        <f>SUM(R137:R144)</f>
        <v>0</v>
      </c>
      <c r="S136" s="185"/>
      <c r="T136" s="187">
        <f>SUM(T137:T144)</f>
        <v>0</v>
      </c>
      <c r="AR136" s="188" t="s">
        <v>83</v>
      </c>
      <c r="AT136" s="189" t="s">
        <v>75</v>
      </c>
      <c r="AU136" s="189" t="s">
        <v>83</v>
      </c>
      <c r="AY136" s="188" t="s">
        <v>158</v>
      </c>
      <c r="BK136" s="190">
        <f>SUM(BK137:BK144)</f>
        <v>0</v>
      </c>
    </row>
    <row r="137" spans="1:65" s="2" customFormat="1" ht="24.2" customHeight="1">
      <c r="A137" s="35"/>
      <c r="B137" s="36"/>
      <c r="C137" s="193" t="s">
        <v>83</v>
      </c>
      <c r="D137" s="193" t="s">
        <v>160</v>
      </c>
      <c r="E137" s="194" t="s">
        <v>171</v>
      </c>
      <c r="F137" s="195" t="s">
        <v>172</v>
      </c>
      <c r="G137" s="196" t="s">
        <v>173</v>
      </c>
      <c r="H137" s="197">
        <v>2.133</v>
      </c>
      <c r="I137" s="198"/>
      <c r="J137" s="199">
        <f>ROUND(I137*H137,2)</f>
        <v>0</v>
      </c>
      <c r="K137" s="195" t="s">
        <v>164</v>
      </c>
      <c r="L137" s="40"/>
      <c r="M137" s="200" t="s">
        <v>1</v>
      </c>
      <c r="N137" s="201" t="s">
        <v>41</v>
      </c>
      <c r="O137" s="72"/>
      <c r="P137" s="202">
        <f>O137*H137</f>
        <v>0</v>
      </c>
      <c r="Q137" s="202">
        <v>0</v>
      </c>
      <c r="R137" s="202">
        <f>Q137*H137</f>
        <v>0</v>
      </c>
      <c r="S137" s="202">
        <v>0</v>
      </c>
      <c r="T137" s="203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4" t="s">
        <v>165</v>
      </c>
      <c r="AT137" s="204" t="s">
        <v>160</v>
      </c>
      <c r="AU137" s="204" t="s">
        <v>89</v>
      </c>
      <c r="AY137" s="18" t="s">
        <v>158</v>
      </c>
      <c r="BE137" s="205">
        <f>IF(N137="základní",J137,0)</f>
        <v>0</v>
      </c>
      <c r="BF137" s="205">
        <f>IF(N137="snížená",J137,0)</f>
        <v>0</v>
      </c>
      <c r="BG137" s="205">
        <f>IF(N137="zákl. přenesená",J137,0)</f>
        <v>0</v>
      </c>
      <c r="BH137" s="205">
        <f>IF(N137="sníž. přenesená",J137,0)</f>
        <v>0</v>
      </c>
      <c r="BI137" s="205">
        <f>IF(N137="nulová",J137,0)</f>
        <v>0</v>
      </c>
      <c r="BJ137" s="18" t="s">
        <v>83</v>
      </c>
      <c r="BK137" s="205">
        <f>ROUND(I137*H137,2)</f>
        <v>0</v>
      </c>
      <c r="BL137" s="18" t="s">
        <v>165</v>
      </c>
      <c r="BM137" s="204" t="s">
        <v>672</v>
      </c>
    </row>
    <row r="138" spans="1:65" s="13" customFormat="1" ht="11.25">
      <c r="B138" s="206"/>
      <c r="C138" s="207"/>
      <c r="D138" s="208" t="s">
        <v>167</v>
      </c>
      <c r="E138" s="209" t="s">
        <v>1</v>
      </c>
      <c r="F138" s="210" t="s">
        <v>175</v>
      </c>
      <c r="G138" s="207"/>
      <c r="H138" s="209" t="s">
        <v>1</v>
      </c>
      <c r="I138" s="211"/>
      <c r="J138" s="207"/>
      <c r="K138" s="207"/>
      <c r="L138" s="212"/>
      <c r="M138" s="213"/>
      <c r="N138" s="214"/>
      <c r="O138" s="214"/>
      <c r="P138" s="214"/>
      <c r="Q138" s="214"/>
      <c r="R138" s="214"/>
      <c r="S138" s="214"/>
      <c r="T138" s="215"/>
      <c r="AT138" s="216" t="s">
        <v>167</v>
      </c>
      <c r="AU138" s="216" t="s">
        <v>89</v>
      </c>
      <c r="AV138" s="13" t="s">
        <v>83</v>
      </c>
      <c r="AW138" s="13" t="s">
        <v>32</v>
      </c>
      <c r="AX138" s="13" t="s">
        <v>76</v>
      </c>
      <c r="AY138" s="216" t="s">
        <v>158</v>
      </c>
    </row>
    <row r="139" spans="1:65" s="14" customFormat="1" ht="11.25">
      <c r="B139" s="217"/>
      <c r="C139" s="218"/>
      <c r="D139" s="208" t="s">
        <v>167</v>
      </c>
      <c r="E139" s="219" t="s">
        <v>1</v>
      </c>
      <c r="F139" s="220" t="s">
        <v>673</v>
      </c>
      <c r="G139" s="218"/>
      <c r="H139" s="221">
        <v>2.133</v>
      </c>
      <c r="I139" s="222"/>
      <c r="J139" s="218"/>
      <c r="K139" s="218"/>
      <c r="L139" s="223"/>
      <c r="M139" s="224"/>
      <c r="N139" s="225"/>
      <c r="O139" s="225"/>
      <c r="P139" s="225"/>
      <c r="Q139" s="225"/>
      <c r="R139" s="225"/>
      <c r="S139" s="225"/>
      <c r="T139" s="226"/>
      <c r="AT139" s="227" t="s">
        <v>167</v>
      </c>
      <c r="AU139" s="227" t="s">
        <v>89</v>
      </c>
      <c r="AV139" s="14" t="s">
        <v>89</v>
      </c>
      <c r="AW139" s="14" t="s">
        <v>32</v>
      </c>
      <c r="AX139" s="14" t="s">
        <v>76</v>
      </c>
      <c r="AY139" s="227" t="s">
        <v>158</v>
      </c>
    </row>
    <row r="140" spans="1:65" s="15" customFormat="1" ht="11.25">
      <c r="B140" s="228"/>
      <c r="C140" s="229"/>
      <c r="D140" s="208" t="s">
        <v>167</v>
      </c>
      <c r="E140" s="230" t="s">
        <v>1</v>
      </c>
      <c r="F140" s="231" t="s">
        <v>170</v>
      </c>
      <c r="G140" s="229"/>
      <c r="H140" s="232">
        <v>2.133</v>
      </c>
      <c r="I140" s="233"/>
      <c r="J140" s="229"/>
      <c r="K140" s="229"/>
      <c r="L140" s="234"/>
      <c r="M140" s="235"/>
      <c r="N140" s="236"/>
      <c r="O140" s="236"/>
      <c r="P140" s="236"/>
      <c r="Q140" s="236"/>
      <c r="R140" s="236"/>
      <c r="S140" s="236"/>
      <c r="T140" s="237"/>
      <c r="AT140" s="238" t="s">
        <v>167</v>
      </c>
      <c r="AU140" s="238" t="s">
        <v>89</v>
      </c>
      <c r="AV140" s="15" t="s">
        <v>165</v>
      </c>
      <c r="AW140" s="15" t="s">
        <v>32</v>
      </c>
      <c r="AX140" s="15" t="s">
        <v>83</v>
      </c>
      <c r="AY140" s="238" t="s">
        <v>158</v>
      </c>
    </row>
    <row r="141" spans="1:65" s="2" customFormat="1" ht="16.5" customHeight="1">
      <c r="A141" s="35"/>
      <c r="B141" s="36"/>
      <c r="C141" s="193" t="s">
        <v>89</v>
      </c>
      <c r="D141" s="193" t="s">
        <v>160</v>
      </c>
      <c r="E141" s="194" t="s">
        <v>178</v>
      </c>
      <c r="F141" s="195" t="s">
        <v>179</v>
      </c>
      <c r="G141" s="196" t="s">
        <v>163</v>
      </c>
      <c r="H141" s="197">
        <v>42.66</v>
      </c>
      <c r="I141" s="198"/>
      <c r="J141" s="199">
        <f>ROUND(I141*H141,2)</f>
        <v>0</v>
      </c>
      <c r="K141" s="195" t="s">
        <v>1</v>
      </c>
      <c r="L141" s="40"/>
      <c r="M141" s="200" t="s">
        <v>1</v>
      </c>
      <c r="N141" s="201" t="s">
        <v>41</v>
      </c>
      <c r="O141" s="72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4" t="s">
        <v>165</v>
      </c>
      <c r="AT141" s="204" t="s">
        <v>160</v>
      </c>
      <c r="AU141" s="204" t="s">
        <v>89</v>
      </c>
      <c r="AY141" s="18" t="s">
        <v>158</v>
      </c>
      <c r="BE141" s="205">
        <f>IF(N141="základní",J141,0)</f>
        <v>0</v>
      </c>
      <c r="BF141" s="205">
        <f>IF(N141="snížená",J141,0)</f>
        <v>0</v>
      </c>
      <c r="BG141" s="205">
        <f>IF(N141="zákl. přenesená",J141,0)</f>
        <v>0</v>
      </c>
      <c r="BH141" s="205">
        <f>IF(N141="sníž. přenesená",J141,0)</f>
        <v>0</v>
      </c>
      <c r="BI141" s="205">
        <f>IF(N141="nulová",J141,0)</f>
        <v>0</v>
      </c>
      <c r="BJ141" s="18" t="s">
        <v>83</v>
      </c>
      <c r="BK141" s="205">
        <f>ROUND(I141*H141,2)</f>
        <v>0</v>
      </c>
      <c r="BL141" s="18" t="s">
        <v>165</v>
      </c>
      <c r="BM141" s="204" t="s">
        <v>674</v>
      </c>
    </row>
    <row r="142" spans="1:65" s="13" customFormat="1" ht="11.25">
      <c r="B142" s="206"/>
      <c r="C142" s="207"/>
      <c r="D142" s="208" t="s">
        <v>167</v>
      </c>
      <c r="E142" s="209" t="s">
        <v>1</v>
      </c>
      <c r="F142" s="210" t="s">
        <v>175</v>
      </c>
      <c r="G142" s="207"/>
      <c r="H142" s="209" t="s">
        <v>1</v>
      </c>
      <c r="I142" s="211"/>
      <c r="J142" s="207"/>
      <c r="K142" s="207"/>
      <c r="L142" s="212"/>
      <c r="M142" s="213"/>
      <c r="N142" s="214"/>
      <c r="O142" s="214"/>
      <c r="P142" s="214"/>
      <c r="Q142" s="214"/>
      <c r="R142" s="214"/>
      <c r="S142" s="214"/>
      <c r="T142" s="215"/>
      <c r="AT142" s="216" t="s">
        <v>167</v>
      </c>
      <c r="AU142" s="216" t="s">
        <v>89</v>
      </c>
      <c r="AV142" s="13" t="s">
        <v>83</v>
      </c>
      <c r="AW142" s="13" t="s">
        <v>32</v>
      </c>
      <c r="AX142" s="13" t="s">
        <v>76</v>
      </c>
      <c r="AY142" s="216" t="s">
        <v>158</v>
      </c>
    </row>
    <row r="143" spans="1:65" s="14" customFormat="1" ht="11.25">
      <c r="B143" s="217"/>
      <c r="C143" s="218"/>
      <c r="D143" s="208" t="s">
        <v>167</v>
      </c>
      <c r="E143" s="219" t="s">
        <v>1</v>
      </c>
      <c r="F143" s="220" t="s">
        <v>675</v>
      </c>
      <c r="G143" s="218"/>
      <c r="H143" s="221">
        <v>42.66</v>
      </c>
      <c r="I143" s="222"/>
      <c r="J143" s="218"/>
      <c r="K143" s="218"/>
      <c r="L143" s="223"/>
      <c r="M143" s="224"/>
      <c r="N143" s="225"/>
      <c r="O143" s="225"/>
      <c r="P143" s="225"/>
      <c r="Q143" s="225"/>
      <c r="R143" s="225"/>
      <c r="S143" s="225"/>
      <c r="T143" s="226"/>
      <c r="AT143" s="227" t="s">
        <v>167</v>
      </c>
      <c r="AU143" s="227" t="s">
        <v>89</v>
      </c>
      <c r="AV143" s="14" t="s">
        <v>89</v>
      </c>
      <c r="AW143" s="14" t="s">
        <v>32</v>
      </c>
      <c r="AX143" s="14" t="s">
        <v>76</v>
      </c>
      <c r="AY143" s="227" t="s">
        <v>158</v>
      </c>
    </row>
    <row r="144" spans="1:65" s="15" customFormat="1" ht="11.25">
      <c r="B144" s="228"/>
      <c r="C144" s="229"/>
      <c r="D144" s="208" t="s">
        <v>167</v>
      </c>
      <c r="E144" s="230" t="s">
        <v>1</v>
      </c>
      <c r="F144" s="231" t="s">
        <v>170</v>
      </c>
      <c r="G144" s="229"/>
      <c r="H144" s="232">
        <v>42.66</v>
      </c>
      <c r="I144" s="233"/>
      <c r="J144" s="229"/>
      <c r="K144" s="229"/>
      <c r="L144" s="234"/>
      <c r="M144" s="235"/>
      <c r="N144" s="236"/>
      <c r="O144" s="236"/>
      <c r="P144" s="236"/>
      <c r="Q144" s="236"/>
      <c r="R144" s="236"/>
      <c r="S144" s="236"/>
      <c r="T144" s="237"/>
      <c r="AT144" s="238" t="s">
        <v>167</v>
      </c>
      <c r="AU144" s="238" t="s">
        <v>89</v>
      </c>
      <c r="AV144" s="15" t="s">
        <v>165</v>
      </c>
      <c r="AW144" s="15" t="s">
        <v>32</v>
      </c>
      <c r="AX144" s="15" t="s">
        <v>83</v>
      </c>
      <c r="AY144" s="238" t="s">
        <v>158</v>
      </c>
    </row>
    <row r="145" spans="1:65" s="12" customFormat="1" ht="22.9" customHeight="1">
      <c r="B145" s="177"/>
      <c r="C145" s="178"/>
      <c r="D145" s="179" t="s">
        <v>75</v>
      </c>
      <c r="E145" s="191" t="s">
        <v>177</v>
      </c>
      <c r="F145" s="191" t="s">
        <v>182</v>
      </c>
      <c r="G145" s="178"/>
      <c r="H145" s="178"/>
      <c r="I145" s="181"/>
      <c r="J145" s="192">
        <f>BK145</f>
        <v>0</v>
      </c>
      <c r="K145" s="178"/>
      <c r="L145" s="183"/>
      <c r="M145" s="184"/>
      <c r="N145" s="185"/>
      <c r="O145" s="185"/>
      <c r="P145" s="186">
        <f>SUM(P146:P151)</f>
        <v>0</v>
      </c>
      <c r="Q145" s="185"/>
      <c r="R145" s="186">
        <f>SUM(R146:R151)</f>
        <v>2.5740525000000001</v>
      </c>
      <c r="S145" s="185"/>
      <c r="T145" s="187">
        <f>SUM(T146:T151)</f>
        <v>0</v>
      </c>
      <c r="AR145" s="188" t="s">
        <v>83</v>
      </c>
      <c r="AT145" s="189" t="s">
        <v>75</v>
      </c>
      <c r="AU145" s="189" t="s">
        <v>83</v>
      </c>
      <c r="AY145" s="188" t="s">
        <v>158</v>
      </c>
      <c r="BK145" s="190">
        <f>SUM(BK146:BK151)</f>
        <v>0</v>
      </c>
    </row>
    <row r="146" spans="1:65" s="2" customFormat="1" ht="24.2" customHeight="1">
      <c r="A146" s="35"/>
      <c r="B146" s="36"/>
      <c r="C146" s="193" t="s">
        <v>177</v>
      </c>
      <c r="D146" s="193" t="s">
        <v>160</v>
      </c>
      <c r="E146" s="194" t="s">
        <v>183</v>
      </c>
      <c r="F146" s="195" t="s">
        <v>184</v>
      </c>
      <c r="G146" s="196" t="s">
        <v>173</v>
      </c>
      <c r="H146" s="197">
        <v>1.371</v>
      </c>
      <c r="I146" s="198"/>
      <c r="J146" s="199">
        <f>ROUND(I146*H146,2)</f>
        <v>0</v>
      </c>
      <c r="K146" s="195" t="s">
        <v>164</v>
      </c>
      <c r="L146" s="40"/>
      <c r="M146" s="200" t="s">
        <v>1</v>
      </c>
      <c r="N146" s="201" t="s">
        <v>41</v>
      </c>
      <c r="O146" s="72"/>
      <c r="P146" s="202">
        <f>O146*H146</f>
        <v>0</v>
      </c>
      <c r="Q146" s="202">
        <v>1.8774999999999999</v>
      </c>
      <c r="R146" s="202">
        <f>Q146*H146</f>
        <v>2.5740525000000001</v>
      </c>
      <c r="S146" s="202">
        <v>0</v>
      </c>
      <c r="T146" s="203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4" t="s">
        <v>165</v>
      </c>
      <c r="AT146" s="204" t="s">
        <v>160</v>
      </c>
      <c r="AU146" s="204" t="s">
        <v>89</v>
      </c>
      <c r="AY146" s="18" t="s">
        <v>158</v>
      </c>
      <c r="BE146" s="205">
        <f>IF(N146="základní",J146,0)</f>
        <v>0</v>
      </c>
      <c r="BF146" s="205">
        <f>IF(N146="snížená",J146,0)</f>
        <v>0</v>
      </c>
      <c r="BG146" s="205">
        <f>IF(N146="zákl. přenesená",J146,0)</f>
        <v>0</v>
      </c>
      <c r="BH146" s="205">
        <f>IF(N146="sníž. přenesená",J146,0)</f>
        <v>0</v>
      </c>
      <c r="BI146" s="205">
        <f>IF(N146="nulová",J146,0)</f>
        <v>0</v>
      </c>
      <c r="BJ146" s="18" t="s">
        <v>83</v>
      </c>
      <c r="BK146" s="205">
        <f>ROUND(I146*H146,2)</f>
        <v>0</v>
      </c>
      <c r="BL146" s="18" t="s">
        <v>165</v>
      </c>
      <c r="BM146" s="204" t="s">
        <v>185</v>
      </c>
    </row>
    <row r="147" spans="1:65" s="14" customFormat="1" ht="11.25">
      <c r="B147" s="217"/>
      <c r="C147" s="218"/>
      <c r="D147" s="208" t="s">
        <v>167</v>
      </c>
      <c r="E147" s="219" t="s">
        <v>1</v>
      </c>
      <c r="F147" s="220" t="s">
        <v>676</v>
      </c>
      <c r="G147" s="218"/>
      <c r="H147" s="221">
        <v>0.29399999999999998</v>
      </c>
      <c r="I147" s="222"/>
      <c r="J147" s="218"/>
      <c r="K147" s="218"/>
      <c r="L147" s="223"/>
      <c r="M147" s="224"/>
      <c r="N147" s="225"/>
      <c r="O147" s="225"/>
      <c r="P147" s="225"/>
      <c r="Q147" s="225"/>
      <c r="R147" s="225"/>
      <c r="S147" s="225"/>
      <c r="T147" s="226"/>
      <c r="AT147" s="227" t="s">
        <v>167</v>
      </c>
      <c r="AU147" s="227" t="s">
        <v>89</v>
      </c>
      <c r="AV147" s="14" t="s">
        <v>89</v>
      </c>
      <c r="AW147" s="14" t="s">
        <v>32</v>
      </c>
      <c r="AX147" s="14" t="s">
        <v>76</v>
      </c>
      <c r="AY147" s="227" t="s">
        <v>158</v>
      </c>
    </row>
    <row r="148" spans="1:65" s="14" customFormat="1" ht="11.25">
      <c r="B148" s="217"/>
      <c r="C148" s="218"/>
      <c r="D148" s="208" t="s">
        <v>167</v>
      </c>
      <c r="E148" s="219" t="s">
        <v>1</v>
      </c>
      <c r="F148" s="220" t="s">
        <v>677</v>
      </c>
      <c r="G148" s="218"/>
      <c r="H148" s="221">
        <v>0.48</v>
      </c>
      <c r="I148" s="222"/>
      <c r="J148" s="218"/>
      <c r="K148" s="218"/>
      <c r="L148" s="223"/>
      <c r="M148" s="224"/>
      <c r="N148" s="225"/>
      <c r="O148" s="225"/>
      <c r="P148" s="225"/>
      <c r="Q148" s="225"/>
      <c r="R148" s="225"/>
      <c r="S148" s="225"/>
      <c r="T148" s="226"/>
      <c r="AT148" s="227" t="s">
        <v>167</v>
      </c>
      <c r="AU148" s="227" t="s">
        <v>89</v>
      </c>
      <c r="AV148" s="14" t="s">
        <v>89</v>
      </c>
      <c r="AW148" s="14" t="s">
        <v>32</v>
      </c>
      <c r="AX148" s="14" t="s">
        <v>76</v>
      </c>
      <c r="AY148" s="227" t="s">
        <v>158</v>
      </c>
    </row>
    <row r="149" spans="1:65" s="14" customFormat="1" ht="11.25">
      <c r="B149" s="217"/>
      <c r="C149" s="218"/>
      <c r="D149" s="208" t="s">
        <v>167</v>
      </c>
      <c r="E149" s="219" t="s">
        <v>1</v>
      </c>
      <c r="F149" s="220" t="s">
        <v>678</v>
      </c>
      <c r="G149" s="218"/>
      <c r="H149" s="221">
        <v>0.32400000000000001</v>
      </c>
      <c r="I149" s="222"/>
      <c r="J149" s="218"/>
      <c r="K149" s="218"/>
      <c r="L149" s="223"/>
      <c r="M149" s="224"/>
      <c r="N149" s="225"/>
      <c r="O149" s="225"/>
      <c r="P149" s="225"/>
      <c r="Q149" s="225"/>
      <c r="R149" s="225"/>
      <c r="S149" s="225"/>
      <c r="T149" s="226"/>
      <c r="AT149" s="227" t="s">
        <v>167</v>
      </c>
      <c r="AU149" s="227" t="s">
        <v>89</v>
      </c>
      <c r="AV149" s="14" t="s">
        <v>89</v>
      </c>
      <c r="AW149" s="14" t="s">
        <v>32</v>
      </c>
      <c r="AX149" s="14" t="s">
        <v>76</v>
      </c>
      <c r="AY149" s="227" t="s">
        <v>158</v>
      </c>
    </row>
    <row r="150" spans="1:65" s="14" customFormat="1" ht="11.25">
      <c r="B150" s="217"/>
      <c r="C150" s="218"/>
      <c r="D150" s="208" t="s">
        <v>167</v>
      </c>
      <c r="E150" s="219" t="s">
        <v>1</v>
      </c>
      <c r="F150" s="220" t="s">
        <v>679</v>
      </c>
      <c r="G150" s="218"/>
      <c r="H150" s="221">
        <v>0.27300000000000002</v>
      </c>
      <c r="I150" s="222"/>
      <c r="J150" s="218"/>
      <c r="K150" s="218"/>
      <c r="L150" s="223"/>
      <c r="M150" s="224"/>
      <c r="N150" s="225"/>
      <c r="O150" s="225"/>
      <c r="P150" s="225"/>
      <c r="Q150" s="225"/>
      <c r="R150" s="225"/>
      <c r="S150" s="225"/>
      <c r="T150" s="226"/>
      <c r="AT150" s="227" t="s">
        <v>167</v>
      </c>
      <c r="AU150" s="227" t="s">
        <v>89</v>
      </c>
      <c r="AV150" s="14" t="s">
        <v>89</v>
      </c>
      <c r="AW150" s="14" t="s">
        <v>32</v>
      </c>
      <c r="AX150" s="14" t="s">
        <v>76</v>
      </c>
      <c r="AY150" s="227" t="s">
        <v>158</v>
      </c>
    </row>
    <row r="151" spans="1:65" s="15" customFormat="1" ht="11.25">
      <c r="B151" s="228"/>
      <c r="C151" s="229"/>
      <c r="D151" s="208" t="s">
        <v>167</v>
      </c>
      <c r="E151" s="230" t="s">
        <v>1</v>
      </c>
      <c r="F151" s="231" t="s">
        <v>170</v>
      </c>
      <c r="G151" s="229"/>
      <c r="H151" s="232">
        <v>1.371</v>
      </c>
      <c r="I151" s="233"/>
      <c r="J151" s="229"/>
      <c r="K151" s="229"/>
      <c r="L151" s="234"/>
      <c r="M151" s="235"/>
      <c r="N151" s="236"/>
      <c r="O151" s="236"/>
      <c r="P151" s="236"/>
      <c r="Q151" s="236"/>
      <c r="R151" s="236"/>
      <c r="S151" s="236"/>
      <c r="T151" s="237"/>
      <c r="AT151" s="238" t="s">
        <v>167</v>
      </c>
      <c r="AU151" s="238" t="s">
        <v>89</v>
      </c>
      <c r="AV151" s="15" t="s">
        <v>165</v>
      </c>
      <c r="AW151" s="15" t="s">
        <v>32</v>
      </c>
      <c r="AX151" s="15" t="s">
        <v>83</v>
      </c>
      <c r="AY151" s="238" t="s">
        <v>158</v>
      </c>
    </row>
    <row r="152" spans="1:65" s="12" customFormat="1" ht="22.9" customHeight="1">
      <c r="B152" s="177"/>
      <c r="C152" s="178"/>
      <c r="D152" s="179" t="s">
        <v>75</v>
      </c>
      <c r="E152" s="191" t="s">
        <v>193</v>
      </c>
      <c r="F152" s="191" t="s">
        <v>198</v>
      </c>
      <c r="G152" s="178"/>
      <c r="H152" s="178"/>
      <c r="I152" s="181"/>
      <c r="J152" s="192">
        <f>BK152</f>
        <v>0</v>
      </c>
      <c r="K152" s="178"/>
      <c r="L152" s="183"/>
      <c r="M152" s="184"/>
      <c r="N152" s="185"/>
      <c r="O152" s="185"/>
      <c r="P152" s="186">
        <f>SUM(P153:P295)</f>
        <v>0</v>
      </c>
      <c r="Q152" s="185"/>
      <c r="R152" s="186">
        <f>SUM(R153:R295)</f>
        <v>11.070274999999999</v>
      </c>
      <c r="S152" s="185"/>
      <c r="T152" s="187">
        <f>SUM(T153:T295)</f>
        <v>0</v>
      </c>
      <c r="AR152" s="188" t="s">
        <v>83</v>
      </c>
      <c r="AT152" s="189" t="s">
        <v>75</v>
      </c>
      <c r="AU152" s="189" t="s">
        <v>83</v>
      </c>
      <c r="AY152" s="188" t="s">
        <v>158</v>
      </c>
      <c r="BK152" s="190">
        <f>SUM(BK153:BK295)</f>
        <v>0</v>
      </c>
    </row>
    <row r="153" spans="1:65" s="2" customFormat="1" ht="24.2" customHeight="1">
      <c r="A153" s="35"/>
      <c r="B153" s="36"/>
      <c r="C153" s="193" t="s">
        <v>165</v>
      </c>
      <c r="D153" s="193" t="s">
        <v>160</v>
      </c>
      <c r="E153" s="194" t="s">
        <v>200</v>
      </c>
      <c r="F153" s="195" t="s">
        <v>201</v>
      </c>
      <c r="G153" s="196" t="s">
        <v>163</v>
      </c>
      <c r="H153" s="197">
        <v>37.826999999999998</v>
      </c>
      <c r="I153" s="198"/>
      <c r="J153" s="199">
        <f>ROUND(I153*H153,2)</f>
        <v>0</v>
      </c>
      <c r="K153" s="195" t="s">
        <v>164</v>
      </c>
      <c r="L153" s="40"/>
      <c r="M153" s="200" t="s">
        <v>1</v>
      </c>
      <c r="N153" s="201" t="s">
        <v>41</v>
      </c>
      <c r="O153" s="72"/>
      <c r="P153" s="202">
        <f>O153*H153</f>
        <v>0</v>
      </c>
      <c r="Q153" s="202">
        <v>3.0450000000000001E-2</v>
      </c>
      <c r="R153" s="202">
        <f>Q153*H153</f>
        <v>1.1518321499999999</v>
      </c>
      <c r="S153" s="202">
        <v>0</v>
      </c>
      <c r="T153" s="20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4" t="s">
        <v>165</v>
      </c>
      <c r="AT153" s="204" t="s">
        <v>160</v>
      </c>
      <c r="AU153" s="204" t="s">
        <v>89</v>
      </c>
      <c r="AY153" s="18" t="s">
        <v>158</v>
      </c>
      <c r="BE153" s="205">
        <f>IF(N153="základní",J153,0)</f>
        <v>0</v>
      </c>
      <c r="BF153" s="205">
        <f>IF(N153="snížená",J153,0)</f>
        <v>0</v>
      </c>
      <c r="BG153" s="205">
        <f>IF(N153="zákl. přenesená",J153,0)</f>
        <v>0</v>
      </c>
      <c r="BH153" s="205">
        <f>IF(N153="sníž. přenesená",J153,0)</f>
        <v>0</v>
      </c>
      <c r="BI153" s="205">
        <f>IF(N153="nulová",J153,0)</f>
        <v>0</v>
      </c>
      <c r="BJ153" s="18" t="s">
        <v>83</v>
      </c>
      <c r="BK153" s="205">
        <f>ROUND(I153*H153,2)</f>
        <v>0</v>
      </c>
      <c r="BL153" s="18" t="s">
        <v>165</v>
      </c>
      <c r="BM153" s="204" t="s">
        <v>202</v>
      </c>
    </row>
    <row r="154" spans="1:65" s="14" customFormat="1" ht="11.25">
      <c r="B154" s="217"/>
      <c r="C154" s="218"/>
      <c r="D154" s="208" t="s">
        <v>167</v>
      </c>
      <c r="E154" s="219" t="s">
        <v>1</v>
      </c>
      <c r="F154" s="220" t="s">
        <v>203</v>
      </c>
      <c r="G154" s="218"/>
      <c r="H154" s="221">
        <v>37.826999999999998</v>
      </c>
      <c r="I154" s="222"/>
      <c r="J154" s="218"/>
      <c r="K154" s="218"/>
      <c r="L154" s="223"/>
      <c r="M154" s="224"/>
      <c r="N154" s="225"/>
      <c r="O154" s="225"/>
      <c r="P154" s="225"/>
      <c r="Q154" s="225"/>
      <c r="R154" s="225"/>
      <c r="S154" s="225"/>
      <c r="T154" s="226"/>
      <c r="AT154" s="227" t="s">
        <v>167</v>
      </c>
      <c r="AU154" s="227" t="s">
        <v>89</v>
      </c>
      <c r="AV154" s="14" t="s">
        <v>89</v>
      </c>
      <c r="AW154" s="14" t="s">
        <v>32</v>
      </c>
      <c r="AX154" s="14" t="s">
        <v>83</v>
      </c>
      <c r="AY154" s="227" t="s">
        <v>158</v>
      </c>
    </row>
    <row r="155" spans="1:65" s="2" customFormat="1" ht="24.2" customHeight="1">
      <c r="A155" s="35"/>
      <c r="B155" s="36"/>
      <c r="C155" s="193" t="s">
        <v>188</v>
      </c>
      <c r="D155" s="193" t="s">
        <v>160</v>
      </c>
      <c r="E155" s="194" t="s">
        <v>680</v>
      </c>
      <c r="F155" s="195" t="s">
        <v>681</v>
      </c>
      <c r="G155" s="196" t="s">
        <v>290</v>
      </c>
      <c r="H155" s="197">
        <v>77.22</v>
      </c>
      <c r="I155" s="198"/>
      <c r="J155" s="199">
        <f>ROUND(I155*H155,2)</f>
        <v>0</v>
      </c>
      <c r="K155" s="195" t="s">
        <v>164</v>
      </c>
      <c r="L155" s="40"/>
      <c r="M155" s="200" t="s">
        <v>1</v>
      </c>
      <c r="N155" s="201" t="s">
        <v>41</v>
      </c>
      <c r="O155" s="72"/>
      <c r="P155" s="202">
        <f>O155*H155</f>
        <v>0</v>
      </c>
      <c r="Q155" s="202">
        <v>1.5E-3</v>
      </c>
      <c r="R155" s="202">
        <f>Q155*H155</f>
        <v>0.11583</v>
      </c>
      <c r="S155" s="202">
        <v>0</v>
      </c>
      <c r="T155" s="20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4" t="s">
        <v>165</v>
      </c>
      <c r="AT155" s="204" t="s">
        <v>160</v>
      </c>
      <c r="AU155" s="204" t="s">
        <v>89</v>
      </c>
      <c r="AY155" s="18" t="s">
        <v>158</v>
      </c>
      <c r="BE155" s="205">
        <f>IF(N155="základní",J155,0)</f>
        <v>0</v>
      </c>
      <c r="BF155" s="205">
        <f>IF(N155="snížená",J155,0)</f>
        <v>0</v>
      </c>
      <c r="BG155" s="205">
        <f>IF(N155="zákl. přenesená",J155,0)</f>
        <v>0</v>
      </c>
      <c r="BH155" s="205">
        <f>IF(N155="sníž. přenesená",J155,0)</f>
        <v>0</v>
      </c>
      <c r="BI155" s="205">
        <f>IF(N155="nulová",J155,0)</f>
        <v>0</v>
      </c>
      <c r="BJ155" s="18" t="s">
        <v>83</v>
      </c>
      <c r="BK155" s="205">
        <f>ROUND(I155*H155,2)</f>
        <v>0</v>
      </c>
      <c r="BL155" s="18" t="s">
        <v>165</v>
      </c>
      <c r="BM155" s="204" t="s">
        <v>682</v>
      </c>
    </row>
    <row r="156" spans="1:65" s="13" customFormat="1" ht="11.25">
      <c r="B156" s="206"/>
      <c r="C156" s="207"/>
      <c r="D156" s="208" t="s">
        <v>167</v>
      </c>
      <c r="E156" s="209" t="s">
        <v>1</v>
      </c>
      <c r="F156" s="210" t="s">
        <v>683</v>
      </c>
      <c r="G156" s="207"/>
      <c r="H156" s="209" t="s">
        <v>1</v>
      </c>
      <c r="I156" s="211"/>
      <c r="J156" s="207"/>
      <c r="K156" s="207"/>
      <c r="L156" s="212"/>
      <c r="M156" s="213"/>
      <c r="N156" s="214"/>
      <c r="O156" s="214"/>
      <c r="P156" s="214"/>
      <c r="Q156" s="214"/>
      <c r="R156" s="214"/>
      <c r="S156" s="214"/>
      <c r="T156" s="215"/>
      <c r="AT156" s="216" t="s">
        <v>167</v>
      </c>
      <c r="AU156" s="216" t="s">
        <v>89</v>
      </c>
      <c r="AV156" s="13" t="s">
        <v>83</v>
      </c>
      <c r="AW156" s="13" t="s">
        <v>32</v>
      </c>
      <c r="AX156" s="13" t="s">
        <v>76</v>
      </c>
      <c r="AY156" s="216" t="s">
        <v>158</v>
      </c>
    </row>
    <row r="157" spans="1:65" s="14" customFormat="1" ht="11.25">
      <c r="B157" s="217"/>
      <c r="C157" s="218"/>
      <c r="D157" s="208" t="s">
        <v>167</v>
      </c>
      <c r="E157" s="219" t="s">
        <v>1</v>
      </c>
      <c r="F157" s="220" t="s">
        <v>684</v>
      </c>
      <c r="G157" s="218"/>
      <c r="H157" s="221">
        <v>12.96</v>
      </c>
      <c r="I157" s="222"/>
      <c r="J157" s="218"/>
      <c r="K157" s="218"/>
      <c r="L157" s="223"/>
      <c r="M157" s="224"/>
      <c r="N157" s="225"/>
      <c r="O157" s="225"/>
      <c r="P157" s="225"/>
      <c r="Q157" s="225"/>
      <c r="R157" s="225"/>
      <c r="S157" s="225"/>
      <c r="T157" s="226"/>
      <c r="AT157" s="227" t="s">
        <v>167</v>
      </c>
      <c r="AU157" s="227" t="s">
        <v>89</v>
      </c>
      <c r="AV157" s="14" t="s">
        <v>89</v>
      </c>
      <c r="AW157" s="14" t="s">
        <v>32</v>
      </c>
      <c r="AX157" s="14" t="s">
        <v>76</v>
      </c>
      <c r="AY157" s="227" t="s">
        <v>158</v>
      </c>
    </row>
    <row r="158" spans="1:65" s="14" customFormat="1" ht="11.25">
      <c r="B158" s="217"/>
      <c r="C158" s="218"/>
      <c r="D158" s="208" t="s">
        <v>167</v>
      </c>
      <c r="E158" s="219" t="s">
        <v>1</v>
      </c>
      <c r="F158" s="220" t="s">
        <v>685</v>
      </c>
      <c r="G158" s="218"/>
      <c r="H158" s="221">
        <v>11.76</v>
      </c>
      <c r="I158" s="222"/>
      <c r="J158" s="218"/>
      <c r="K158" s="218"/>
      <c r="L158" s="223"/>
      <c r="M158" s="224"/>
      <c r="N158" s="225"/>
      <c r="O158" s="225"/>
      <c r="P158" s="225"/>
      <c r="Q158" s="225"/>
      <c r="R158" s="225"/>
      <c r="S158" s="225"/>
      <c r="T158" s="226"/>
      <c r="AT158" s="227" t="s">
        <v>167</v>
      </c>
      <c r="AU158" s="227" t="s">
        <v>89</v>
      </c>
      <c r="AV158" s="14" t="s">
        <v>89</v>
      </c>
      <c r="AW158" s="14" t="s">
        <v>32</v>
      </c>
      <c r="AX158" s="14" t="s">
        <v>76</v>
      </c>
      <c r="AY158" s="227" t="s">
        <v>158</v>
      </c>
    </row>
    <row r="159" spans="1:65" s="14" customFormat="1" ht="11.25">
      <c r="B159" s="217"/>
      <c r="C159" s="218"/>
      <c r="D159" s="208" t="s">
        <v>167</v>
      </c>
      <c r="E159" s="219" t="s">
        <v>1</v>
      </c>
      <c r="F159" s="220" t="s">
        <v>686</v>
      </c>
      <c r="G159" s="218"/>
      <c r="H159" s="221">
        <v>10</v>
      </c>
      <c r="I159" s="222"/>
      <c r="J159" s="218"/>
      <c r="K159" s="218"/>
      <c r="L159" s="223"/>
      <c r="M159" s="224"/>
      <c r="N159" s="225"/>
      <c r="O159" s="225"/>
      <c r="P159" s="225"/>
      <c r="Q159" s="225"/>
      <c r="R159" s="225"/>
      <c r="S159" s="225"/>
      <c r="T159" s="226"/>
      <c r="AT159" s="227" t="s">
        <v>167</v>
      </c>
      <c r="AU159" s="227" t="s">
        <v>89</v>
      </c>
      <c r="AV159" s="14" t="s">
        <v>89</v>
      </c>
      <c r="AW159" s="14" t="s">
        <v>32</v>
      </c>
      <c r="AX159" s="14" t="s">
        <v>76</v>
      </c>
      <c r="AY159" s="227" t="s">
        <v>158</v>
      </c>
    </row>
    <row r="160" spans="1:65" s="14" customFormat="1" ht="11.25">
      <c r="B160" s="217"/>
      <c r="C160" s="218"/>
      <c r="D160" s="208" t="s">
        <v>167</v>
      </c>
      <c r="E160" s="219" t="s">
        <v>1</v>
      </c>
      <c r="F160" s="220" t="s">
        <v>687</v>
      </c>
      <c r="G160" s="218"/>
      <c r="H160" s="221">
        <v>3.6</v>
      </c>
      <c r="I160" s="222"/>
      <c r="J160" s="218"/>
      <c r="K160" s="218"/>
      <c r="L160" s="223"/>
      <c r="M160" s="224"/>
      <c r="N160" s="225"/>
      <c r="O160" s="225"/>
      <c r="P160" s="225"/>
      <c r="Q160" s="225"/>
      <c r="R160" s="225"/>
      <c r="S160" s="225"/>
      <c r="T160" s="226"/>
      <c r="AT160" s="227" t="s">
        <v>167</v>
      </c>
      <c r="AU160" s="227" t="s">
        <v>89</v>
      </c>
      <c r="AV160" s="14" t="s">
        <v>89</v>
      </c>
      <c r="AW160" s="14" t="s">
        <v>32</v>
      </c>
      <c r="AX160" s="14" t="s">
        <v>76</v>
      </c>
      <c r="AY160" s="227" t="s">
        <v>158</v>
      </c>
    </row>
    <row r="161" spans="1:65" s="14" customFormat="1" ht="11.25">
      <c r="B161" s="217"/>
      <c r="C161" s="218"/>
      <c r="D161" s="208" t="s">
        <v>167</v>
      </c>
      <c r="E161" s="219" t="s">
        <v>1</v>
      </c>
      <c r="F161" s="220" t="s">
        <v>688</v>
      </c>
      <c r="G161" s="218"/>
      <c r="H161" s="221">
        <v>2.6</v>
      </c>
      <c r="I161" s="222"/>
      <c r="J161" s="218"/>
      <c r="K161" s="218"/>
      <c r="L161" s="223"/>
      <c r="M161" s="224"/>
      <c r="N161" s="225"/>
      <c r="O161" s="225"/>
      <c r="P161" s="225"/>
      <c r="Q161" s="225"/>
      <c r="R161" s="225"/>
      <c r="S161" s="225"/>
      <c r="T161" s="226"/>
      <c r="AT161" s="227" t="s">
        <v>167</v>
      </c>
      <c r="AU161" s="227" t="s">
        <v>89</v>
      </c>
      <c r="AV161" s="14" t="s">
        <v>89</v>
      </c>
      <c r="AW161" s="14" t="s">
        <v>32</v>
      </c>
      <c r="AX161" s="14" t="s">
        <v>76</v>
      </c>
      <c r="AY161" s="227" t="s">
        <v>158</v>
      </c>
    </row>
    <row r="162" spans="1:65" s="14" customFormat="1" ht="11.25">
      <c r="B162" s="217"/>
      <c r="C162" s="218"/>
      <c r="D162" s="208" t="s">
        <v>167</v>
      </c>
      <c r="E162" s="219" t="s">
        <v>1</v>
      </c>
      <c r="F162" s="220" t="s">
        <v>689</v>
      </c>
      <c r="G162" s="218"/>
      <c r="H162" s="221">
        <v>10.48</v>
      </c>
      <c r="I162" s="222"/>
      <c r="J162" s="218"/>
      <c r="K162" s="218"/>
      <c r="L162" s="223"/>
      <c r="M162" s="224"/>
      <c r="N162" s="225"/>
      <c r="O162" s="225"/>
      <c r="P162" s="225"/>
      <c r="Q162" s="225"/>
      <c r="R162" s="225"/>
      <c r="S162" s="225"/>
      <c r="T162" s="226"/>
      <c r="AT162" s="227" t="s">
        <v>167</v>
      </c>
      <c r="AU162" s="227" t="s">
        <v>89</v>
      </c>
      <c r="AV162" s="14" t="s">
        <v>89</v>
      </c>
      <c r="AW162" s="14" t="s">
        <v>32</v>
      </c>
      <c r="AX162" s="14" t="s">
        <v>76</v>
      </c>
      <c r="AY162" s="227" t="s">
        <v>158</v>
      </c>
    </row>
    <row r="163" spans="1:65" s="14" customFormat="1" ht="11.25">
      <c r="B163" s="217"/>
      <c r="C163" s="218"/>
      <c r="D163" s="208" t="s">
        <v>167</v>
      </c>
      <c r="E163" s="219" t="s">
        <v>1</v>
      </c>
      <c r="F163" s="220" t="s">
        <v>690</v>
      </c>
      <c r="G163" s="218"/>
      <c r="H163" s="221">
        <v>3.6</v>
      </c>
      <c r="I163" s="222"/>
      <c r="J163" s="218"/>
      <c r="K163" s="218"/>
      <c r="L163" s="223"/>
      <c r="M163" s="224"/>
      <c r="N163" s="225"/>
      <c r="O163" s="225"/>
      <c r="P163" s="225"/>
      <c r="Q163" s="225"/>
      <c r="R163" s="225"/>
      <c r="S163" s="225"/>
      <c r="T163" s="226"/>
      <c r="AT163" s="227" t="s">
        <v>167</v>
      </c>
      <c r="AU163" s="227" t="s">
        <v>89</v>
      </c>
      <c r="AV163" s="14" t="s">
        <v>89</v>
      </c>
      <c r="AW163" s="14" t="s">
        <v>32</v>
      </c>
      <c r="AX163" s="14" t="s">
        <v>76</v>
      </c>
      <c r="AY163" s="227" t="s">
        <v>158</v>
      </c>
    </row>
    <row r="164" spans="1:65" s="14" customFormat="1" ht="11.25">
      <c r="B164" s="217"/>
      <c r="C164" s="218"/>
      <c r="D164" s="208" t="s">
        <v>167</v>
      </c>
      <c r="E164" s="219" t="s">
        <v>1</v>
      </c>
      <c r="F164" s="220" t="s">
        <v>691</v>
      </c>
      <c r="G164" s="218"/>
      <c r="H164" s="221">
        <v>5.32</v>
      </c>
      <c r="I164" s="222"/>
      <c r="J164" s="218"/>
      <c r="K164" s="218"/>
      <c r="L164" s="223"/>
      <c r="M164" s="224"/>
      <c r="N164" s="225"/>
      <c r="O164" s="225"/>
      <c r="P164" s="225"/>
      <c r="Q164" s="225"/>
      <c r="R164" s="225"/>
      <c r="S164" s="225"/>
      <c r="T164" s="226"/>
      <c r="AT164" s="227" t="s">
        <v>167</v>
      </c>
      <c r="AU164" s="227" t="s">
        <v>89</v>
      </c>
      <c r="AV164" s="14" t="s">
        <v>89</v>
      </c>
      <c r="AW164" s="14" t="s">
        <v>32</v>
      </c>
      <c r="AX164" s="14" t="s">
        <v>76</v>
      </c>
      <c r="AY164" s="227" t="s">
        <v>158</v>
      </c>
    </row>
    <row r="165" spans="1:65" s="14" customFormat="1" ht="11.25">
      <c r="B165" s="217"/>
      <c r="C165" s="218"/>
      <c r="D165" s="208" t="s">
        <v>167</v>
      </c>
      <c r="E165" s="219" t="s">
        <v>1</v>
      </c>
      <c r="F165" s="220" t="s">
        <v>692</v>
      </c>
      <c r="G165" s="218"/>
      <c r="H165" s="221">
        <v>5.0999999999999996</v>
      </c>
      <c r="I165" s="222"/>
      <c r="J165" s="218"/>
      <c r="K165" s="218"/>
      <c r="L165" s="223"/>
      <c r="M165" s="224"/>
      <c r="N165" s="225"/>
      <c r="O165" s="225"/>
      <c r="P165" s="225"/>
      <c r="Q165" s="225"/>
      <c r="R165" s="225"/>
      <c r="S165" s="225"/>
      <c r="T165" s="226"/>
      <c r="AT165" s="227" t="s">
        <v>167</v>
      </c>
      <c r="AU165" s="227" t="s">
        <v>89</v>
      </c>
      <c r="AV165" s="14" t="s">
        <v>89</v>
      </c>
      <c r="AW165" s="14" t="s">
        <v>32</v>
      </c>
      <c r="AX165" s="14" t="s">
        <v>76</v>
      </c>
      <c r="AY165" s="227" t="s">
        <v>158</v>
      </c>
    </row>
    <row r="166" spans="1:65" s="14" customFormat="1" ht="11.25">
      <c r="B166" s="217"/>
      <c r="C166" s="218"/>
      <c r="D166" s="208" t="s">
        <v>167</v>
      </c>
      <c r="E166" s="219" t="s">
        <v>1</v>
      </c>
      <c r="F166" s="220" t="s">
        <v>693</v>
      </c>
      <c r="G166" s="218"/>
      <c r="H166" s="221">
        <v>4.8</v>
      </c>
      <c r="I166" s="222"/>
      <c r="J166" s="218"/>
      <c r="K166" s="218"/>
      <c r="L166" s="223"/>
      <c r="M166" s="224"/>
      <c r="N166" s="225"/>
      <c r="O166" s="225"/>
      <c r="P166" s="225"/>
      <c r="Q166" s="225"/>
      <c r="R166" s="225"/>
      <c r="S166" s="225"/>
      <c r="T166" s="226"/>
      <c r="AT166" s="227" t="s">
        <v>167</v>
      </c>
      <c r="AU166" s="227" t="s">
        <v>89</v>
      </c>
      <c r="AV166" s="14" t="s">
        <v>89</v>
      </c>
      <c r="AW166" s="14" t="s">
        <v>32</v>
      </c>
      <c r="AX166" s="14" t="s">
        <v>76</v>
      </c>
      <c r="AY166" s="227" t="s">
        <v>158</v>
      </c>
    </row>
    <row r="167" spans="1:65" s="14" customFormat="1" ht="11.25">
      <c r="B167" s="217"/>
      <c r="C167" s="218"/>
      <c r="D167" s="208" t="s">
        <v>167</v>
      </c>
      <c r="E167" s="219" t="s">
        <v>1</v>
      </c>
      <c r="F167" s="220" t="s">
        <v>199</v>
      </c>
      <c r="G167" s="218"/>
      <c r="H167" s="221">
        <v>7</v>
      </c>
      <c r="I167" s="222"/>
      <c r="J167" s="218"/>
      <c r="K167" s="218"/>
      <c r="L167" s="223"/>
      <c r="M167" s="224"/>
      <c r="N167" s="225"/>
      <c r="O167" s="225"/>
      <c r="P167" s="225"/>
      <c r="Q167" s="225"/>
      <c r="R167" s="225"/>
      <c r="S167" s="225"/>
      <c r="T167" s="226"/>
      <c r="AT167" s="227" t="s">
        <v>167</v>
      </c>
      <c r="AU167" s="227" t="s">
        <v>89</v>
      </c>
      <c r="AV167" s="14" t="s">
        <v>89</v>
      </c>
      <c r="AW167" s="14" t="s">
        <v>32</v>
      </c>
      <c r="AX167" s="14" t="s">
        <v>76</v>
      </c>
      <c r="AY167" s="227" t="s">
        <v>158</v>
      </c>
    </row>
    <row r="168" spans="1:65" s="15" customFormat="1" ht="11.25">
      <c r="B168" s="228"/>
      <c r="C168" s="229"/>
      <c r="D168" s="208" t="s">
        <v>167</v>
      </c>
      <c r="E168" s="230" t="s">
        <v>1</v>
      </c>
      <c r="F168" s="231" t="s">
        <v>170</v>
      </c>
      <c r="G168" s="229"/>
      <c r="H168" s="232">
        <v>77.22</v>
      </c>
      <c r="I168" s="233"/>
      <c r="J168" s="229"/>
      <c r="K168" s="229"/>
      <c r="L168" s="234"/>
      <c r="M168" s="235"/>
      <c r="N168" s="236"/>
      <c r="O168" s="236"/>
      <c r="P168" s="236"/>
      <c r="Q168" s="236"/>
      <c r="R168" s="236"/>
      <c r="S168" s="236"/>
      <c r="T168" s="237"/>
      <c r="AT168" s="238" t="s">
        <v>167</v>
      </c>
      <c r="AU168" s="238" t="s">
        <v>89</v>
      </c>
      <c r="AV168" s="15" t="s">
        <v>165</v>
      </c>
      <c r="AW168" s="15" t="s">
        <v>32</v>
      </c>
      <c r="AX168" s="15" t="s">
        <v>83</v>
      </c>
      <c r="AY168" s="238" t="s">
        <v>158</v>
      </c>
    </row>
    <row r="169" spans="1:65" s="2" customFormat="1" ht="24.2" customHeight="1">
      <c r="A169" s="35"/>
      <c r="B169" s="36"/>
      <c r="C169" s="193" t="s">
        <v>193</v>
      </c>
      <c r="D169" s="193" t="s">
        <v>160</v>
      </c>
      <c r="E169" s="194" t="s">
        <v>224</v>
      </c>
      <c r="F169" s="195" t="s">
        <v>225</v>
      </c>
      <c r="G169" s="196" t="s">
        <v>163</v>
      </c>
      <c r="H169" s="197">
        <v>81.721999999999994</v>
      </c>
      <c r="I169" s="198"/>
      <c r="J169" s="199">
        <f>ROUND(I169*H169,2)</f>
        <v>0</v>
      </c>
      <c r="K169" s="195" t="s">
        <v>164</v>
      </c>
      <c r="L169" s="40"/>
      <c r="M169" s="200" t="s">
        <v>1</v>
      </c>
      <c r="N169" s="201" t="s">
        <v>41</v>
      </c>
      <c r="O169" s="72"/>
      <c r="P169" s="202">
        <f>O169*H169</f>
        <v>0</v>
      </c>
      <c r="Q169" s="202">
        <v>1.8000000000000001E-4</v>
      </c>
      <c r="R169" s="202">
        <f>Q169*H169</f>
        <v>1.4709959999999999E-2</v>
      </c>
      <c r="S169" s="202">
        <v>0</v>
      </c>
      <c r="T169" s="203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4" t="s">
        <v>165</v>
      </c>
      <c r="AT169" s="204" t="s">
        <v>160</v>
      </c>
      <c r="AU169" s="204" t="s">
        <v>89</v>
      </c>
      <c r="AY169" s="18" t="s">
        <v>158</v>
      </c>
      <c r="BE169" s="205">
        <f>IF(N169="základní",J169,0)</f>
        <v>0</v>
      </c>
      <c r="BF169" s="205">
        <f>IF(N169="snížená",J169,0)</f>
        <v>0</v>
      </c>
      <c r="BG169" s="205">
        <f>IF(N169="zákl. přenesená",J169,0)</f>
        <v>0</v>
      </c>
      <c r="BH169" s="205">
        <f>IF(N169="sníž. přenesená",J169,0)</f>
        <v>0</v>
      </c>
      <c r="BI169" s="205">
        <f>IF(N169="nulová",J169,0)</f>
        <v>0</v>
      </c>
      <c r="BJ169" s="18" t="s">
        <v>83</v>
      </c>
      <c r="BK169" s="205">
        <f>ROUND(I169*H169,2)</f>
        <v>0</v>
      </c>
      <c r="BL169" s="18" t="s">
        <v>165</v>
      </c>
      <c r="BM169" s="204" t="s">
        <v>226</v>
      </c>
    </row>
    <row r="170" spans="1:65" s="14" customFormat="1" ht="11.25">
      <c r="B170" s="217"/>
      <c r="C170" s="218"/>
      <c r="D170" s="208" t="s">
        <v>167</v>
      </c>
      <c r="E170" s="219" t="s">
        <v>1</v>
      </c>
      <c r="F170" s="220" t="s">
        <v>694</v>
      </c>
      <c r="G170" s="218"/>
      <c r="H170" s="221">
        <v>81.721999999999994</v>
      </c>
      <c r="I170" s="222"/>
      <c r="J170" s="218"/>
      <c r="K170" s="218"/>
      <c r="L170" s="223"/>
      <c r="M170" s="224"/>
      <c r="N170" s="225"/>
      <c r="O170" s="225"/>
      <c r="P170" s="225"/>
      <c r="Q170" s="225"/>
      <c r="R170" s="225"/>
      <c r="S170" s="225"/>
      <c r="T170" s="226"/>
      <c r="AT170" s="227" t="s">
        <v>167</v>
      </c>
      <c r="AU170" s="227" t="s">
        <v>89</v>
      </c>
      <c r="AV170" s="14" t="s">
        <v>89</v>
      </c>
      <c r="AW170" s="14" t="s">
        <v>32</v>
      </c>
      <c r="AX170" s="14" t="s">
        <v>83</v>
      </c>
      <c r="AY170" s="227" t="s">
        <v>158</v>
      </c>
    </row>
    <row r="171" spans="1:65" s="2" customFormat="1" ht="24.2" customHeight="1">
      <c r="A171" s="35"/>
      <c r="B171" s="36"/>
      <c r="C171" s="193" t="s">
        <v>199</v>
      </c>
      <c r="D171" s="193" t="s">
        <v>160</v>
      </c>
      <c r="E171" s="194" t="s">
        <v>229</v>
      </c>
      <c r="F171" s="195" t="s">
        <v>230</v>
      </c>
      <c r="G171" s="196" t="s">
        <v>163</v>
      </c>
      <c r="H171" s="197">
        <v>248.512</v>
      </c>
      <c r="I171" s="198"/>
      <c r="J171" s="199">
        <f>ROUND(I171*H171,2)</f>
        <v>0</v>
      </c>
      <c r="K171" s="195" t="s">
        <v>164</v>
      </c>
      <c r="L171" s="40"/>
      <c r="M171" s="200" t="s">
        <v>1</v>
      </c>
      <c r="N171" s="201" t="s">
        <v>41</v>
      </c>
      <c r="O171" s="72"/>
      <c r="P171" s="202">
        <f>O171*H171</f>
        <v>0</v>
      </c>
      <c r="Q171" s="202">
        <v>1.3999999999999999E-4</v>
      </c>
      <c r="R171" s="202">
        <f>Q171*H171</f>
        <v>3.4791679999999998E-2</v>
      </c>
      <c r="S171" s="202">
        <v>0</v>
      </c>
      <c r="T171" s="203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4" t="s">
        <v>165</v>
      </c>
      <c r="AT171" s="204" t="s">
        <v>160</v>
      </c>
      <c r="AU171" s="204" t="s">
        <v>89</v>
      </c>
      <c r="AY171" s="18" t="s">
        <v>158</v>
      </c>
      <c r="BE171" s="205">
        <f>IF(N171="základní",J171,0)</f>
        <v>0</v>
      </c>
      <c r="BF171" s="205">
        <f>IF(N171="snížená",J171,0)</f>
        <v>0</v>
      </c>
      <c r="BG171" s="205">
        <f>IF(N171="zákl. přenesená",J171,0)</f>
        <v>0</v>
      </c>
      <c r="BH171" s="205">
        <f>IF(N171="sníž. přenesená",J171,0)</f>
        <v>0</v>
      </c>
      <c r="BI171" s="205">
        <f>IF(N171="nulová",J171,0)</f>
        <v>0</v>
      </c>
      <c r="BJ171" s="18" t="s">
        <v>83</v>
      </c>
      <c r="BK171" s="205">
        <f>ROUND(I171*H171,2)</f>
        <v>0</v>
      </c>
      <c r="BL171" s="18" t="s">
        <v>165</v>
      </c>
      <c r="BM171" s="204" t="s">
        <v>231</v>
      </c>
    </row>
    <row r="172" spans="1:65" s="14" customFormat="1" ht="11.25">
      <c r="B172" s="217"/>
      <c r="C172" s="218"/>
      <c r="D172" s="208" t="s">
        <v>167</v>
      </c>
      <c r="E172" s="219" t="s">
        <v>1</v>
      </c>
      <c r="F172" s="220" t="s">
        <v>232</v>
      </c>
      <c r="G172" s="218"/>
      <c r="H172" s="221">
        <v>248.512</v>
      </c>
      <c r="I172" s="222"/>
      <c r="J172" s="218"/>
      <c r="K172" s="218"/>
      <c r="L172" s="223"/>
      <c r="M172" s="224"/>
      <c r="N172" s="225"/>
      <c r="O172" s="225"/>
      <c r="P172" s="225"/>
      <c r="Q172" s="225"/>
      <c r="R172" s="225"/>
      <c r="S172" s="225"/>
      <c r="T172" s="226"/>
      <c r="AT172" s="227" t="s">
        <v>167</v>
      </c>
      <c r="AU172" s="227" t="s">
        <v>89</v>
      </c>
      <c r="AV172" s="14" t="s">
        <v>89</v>
      </c>
      <c r="AW172" s="14" t="s">
        <v>32</v>
      </c>
      <c r="AX172" s="14" t="s">
        <v>76</v>
      </c>
      <c r="AY172" s="227" t="s">
        <v>158</v>
      </c>
    </row>
    <row r="173" spans="1:65" s="15" customFormat="1" ht="11.25">
      <c r="B173" s="228"/>
      <c r="C173" s="229"/>
      <c r="D173" s="208" t="s">
        <v>167</v>
      </c>
      <c r="E173" s="230" t="s">
        <v>1</v>
      </c>
      <c r="F173" s="231" t="s">
        <v>170</v>
      </c>
      <c r="G173" s="229"/>
      <c r="H173" s="232">
        <v>248.512</v>
      </c>
      <c r="I173" s="233"/>
      <c r="J173" s="229"/>
      <c r="K173" s="229"/>
      <c r="L173" s="234"/>
      <c r="M173" s="235"/>
      <c r="N173" s="236"/>
      <c r="O173" s="236"/>
      <c r="P173" s="236"/>
      <c r="Q173" s="236"/>
      <c r="R173" s="236"/>
      <c r="S173" s="236"/>
      <c r="T173" s="237"/>
      <c r="AT173" s="238" t="s">
        <v>167</v>
      </c>
      <c r="AU173" s="238" t="s">
        <v>89</v>
      </c>
      <c r="AV173" s="15" t="s">
        <v>165</v>
      </c>
      <c r="AW173" s="15" t="s">
        <v>32</v>
      </c>
      <c r="AX173" s="15" t="s">
        <v>83</v>
      </c>
      <c r="AY173" s="238" t="s">
        <v>158</v>
      </c>
    </row>
    <row r="174" spans="1:65" s="2" customFormat="1" ht="44.25" customHeight="1">
      <c r="A174" s="35"/>
      <c r="B174" s="36"/>
      <c r="C174" s="193" t="s">
        <v>204</v>
      </c>
      <c r="D174" s="193" t="s">
        <v>160</v>
      </c>
      <c r="E174" s="194" t="s">
        <v>245</v>
      </c>
      <c r="F174" s="195" t="s">
        <v>246</v>
      </c>
      <c r="G174" s="196" t="s">
        <v>163</v>
      </c>
      <c r="H174" s="197">
        <v>72.429000000000002</v>
      </c>
      <c r="I174" s="198"/>
      <c r="J174" s="199">
        <f>ROUND(I174*H174,2)</f>
        <v>0</v>
      </c>
      <c r="K174" s="195" t="s">
        <v>164</v>
      </c>
      <c r="L174" s="40"/>
      <c r="M174" s="200" t="s">
        <v>1</v>
      </c>
      <c r="N174" s="201" t="s">
        <v>41</v>
      </c>
      <c r="O174" s="72"/>
      <c r="P174" s="202">
        <f>O174*H174</f>
        <v>0</v>
      </c>
      <c r="Q174" s="202">
        <v>8.3499999999999998E-3</v>
      </c>
      <c r="R174" s="202">
        <f>Q174*H174</f>
        <v>0.60478215000000002</v>
      </c>
      <c r="S174" s="202">
        <v>0</v>
      </c>
      <c r="T174" s="203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4" t="s">
        <v>165</v>
      </c>
      <c r="AT174" s="204" t="s">
        <v>160</v>
      </c>
      <c r="AU174" s="204" t="s">
        <v>89</v>
      </c>
      <c r="AY174" s="18" t="s">
        <v>158</v>
      </c>
      <c r="BE174" s="205">
        <f>IF(N174="základní",J174,0)</f>
        <v>0</v>
      </c>
      <c r="BF174" s="205">
        <f>IF(N174="snížená",J174,0)</f>
        <v>0</v>
      </c>
      <c r="BG174" s="205">
        <f>IF(N174="zákl. přenesená",J174,0)</f>
        <v>0</v>
      </c>
      <c r="BH174" s="205">
        <f>IF(N174="sníž. přenesená",J174,0)</f>
        <v>0</v>
      </c>
      <c r="BI174" s="205">
        <f>IF(N174="nulová",J174,0)</f>
        <v>0</v>
      </c>
      <c r="BJ174" s="18" t="s">
        <v>83</v>
      </c>
      <c r="BK174" s="205">
        <f>ROUND(I174*H174,2)</f>
        <v>0</v>
      </c>
      <c r="BL174" s="18" t="s">
        <v>165</v>
      </c>
      <c r="BM174" s="204" t="s">
        <v>247</v>
      </c>
    </row>
    <row r="175" spans="1:65" s="13" customFormat="1" ht="11.25">
      <c r="B175" s="206"/>
      <c r="C175" s="207"/>
      <c r="D175" s="208" t="s">
        <v>167</v>
      </c>
      <c r="E175" s="209" t="s">
        <v>1</v>
      </c>
      <c r="F175" s="210" t="s">
        <v>695</v>
      </c>
      <c r="G175" s="207"/>
      <c r="H175" s="209" t="s">
        <v>1</v>
      </c>
      <c r="I175" s="211"/>
      <c r="J175" s="207"/>
      <c r="K175" s="207"/>
      <c r="L175" s="212"/>
      <c r="M175" s="213"/>
      <c r="N175" s="214"/>
      <c r="O175" s="214"/>
      <c r="P175" s="214"/>
      <c r="Q175" s="214"/>
      <c r="R175" s="214"/>
      <c r="S175" s="214"/>
      <c r="T175" s="215"/>
      <c r="AT175" s="216" t="s">
        <v>167</v>
      </c>
      <c r="AU175" s="216" t="s">
        <v>89</v>
      </c>
      <c r="AV175" s="13" t="s">
        <v>83</v>
      </c>
      <c r="AW175" s="13" t="s">
        <v>32</v>
      </c>
      <c r="AX175" s="13" t="s">
        <v>76</v>
      </c>
      <c r="AY175" s="216" t="s">
        <v>158</v>
      </c>
    </row>
    <row r="176" spans="1:65" s="14" customFormat="1" ht="11.25">
      <c r="B176" s="217"/>
      <c r="C176" s="218"/>
      <c r="D176" s="208" t="s">
        <v>167</v>
      </c>
      <c r="E176" s="219" t="s">
        <v>1</v>
      </c>
      <c r="F176" s="220" t="s">
        <v>696</v>
      </c>
      <c r="G176" s="218"/>
      <c r="H176" s="221">
        <v>17.11</v>
      </c>
      <c r="I176" s="222"/>
      <c r="J176" s="218"/>
      <c r="K176" s="218"/>
      <c r="L176" s="223"/>
      <c r="M176" s="224"/>
      <c r="N176" s="225"/>
      <c r="O176" s="225"/>
      <c r="P176" s="225"/>
      <c r="Q176" s="225"/>
      <c r="R176" s="225"/>
      <c r="S176" s="225"/>
      <c r="T176" s="226"/>
      <c r="AT176" s="227" t="s">
        <v>167</v>
      </c>
      <c r="AU176" s="227" t="s">
        <v>89</v>
      </c>
      <c r="AV176" s="14" t="s">
        <v>89</v>
      </c>
      <c r="AW176" s="14" t="s">
        <v>32</v>
      </c>
      <c r="AX176" s="14" t="s">
        <v>76</v>
      </c>
      <c r="AY176" s="227" t="s">
        <v>158</v>
      </c>
    </row>
    <row r="177" spans="1:65" s="14" customFormat="1" ht="11.25">
      <c r="B177" s="217"/>
      <c r="C177" s="218"/>
      <c r="D177" s="208" t="s">
        <v>167</v>
      </c>
      <c r="E177" s="219" t="s">
        <v>1</v>
      </c>
      <c r="F177" s="220" t="s">
        <v>697</v>
      </c>
      <c r="G177" s="218"/>
      <c r="H177" s="221">
        <v>13.9</v>
      </c>
      <c r="I177" s="222"/>
      <c r="J177" s="218"/>
      <c r="K177" s="218"/>
      <c r="L177" s="223"/>
      <c r="M177" s="224"/>
      <c r="N177" s="225"/>
      <c r="O177" s="225"/>
      <c r="P177" s="225"/>
      <c r="Q177" s="225"/>
      <c r="R177" s="225"/>
      <c r="S177" s="225"/>
      <c r="T177" s="226"/>
      <c r="AT177" s="227" t="s">
        <v>167</v>
      </c>
      <c r="AU177" s="227" t="s">
        <v>89</v>
      </c>
      <c r="AV177" s="14" t="s">
        <v>89</v>
      </c>
      <c r="AW177" s="14" t="s">
        <v>32</v>
      </c>
      <c r="AX177" s="14" t="s">
        <v>76</v>
      </c>
      <c r="AY177" s="227" t="s">
        <v>158</v>
      </c>
    </row>
    <row r="178" spans="1:65" s="14" customFormat="1" ht="11.25">
      <c r="B178" s="217"/>
      <c r="C178" s="218"/>
      <c r="D178" s="208" t="s">
        <v>167</v>
      </c>
      <c r="E178" s="219" t="s">
        <v>1</v>
      </c>
      <c r="F178" s="220" t="s">
        <v>698</v>
      </c>
      <c r="G178" s="218"/>
      <c r="H178" s="221">
        <v>-3.2719999999999998</v>
      </c>
      <c r="I178" s="222"/>
      <c r="J178" s="218"/>
      <c r="K178" s="218"/>
      <c r="L178" s="223"/>
      <c r="M178" s="224"/>
      <c r="N178" s="225"/>
      <c r="O178" s="225"/>
      <c r="P178" s="225"/>
      <c r="Q178" s="225"/>
      <c r="R178" s="225"/>
      <c r="S178" s="225"/>
      <c r="T178" s="226"/>
      <c r="AT178" s="227" t="s">
        <v>167</v>
      </c>
      <c r="AU178" s="227" t="s">
        <v>89</v>
      </c>
      <c r="AV178" s="14" t="s">
        <v>89</v>
      </c>
      <c r="AW178" s="14" t="s">
        <v>32</v>
      </c>
      <c r="AX178" s="14" t="s">
        <v>76</v>
      </c>
      <c r="AY178" s="227" t="s">
        <v>158</v>
      </c>
    </row>
    <row r="179" spans="1:65" s="13" customFormat="1" ht="11.25">
      <c r="B179" s="206"/>
      <c r="C179" s="207"/>
      <c r="D179" s="208" t="s">
        <v>167</v>
      </c>
      <c r="E179" s="209" t="s">
        <v>1</v>
      </c>
      <c r="F179" s="210" t="s">
        <v>699</v>
      </c>
      <c r="G179" s="207"/>
      <c r="H179" s="209" t="s">
        <v>1</v>
      </c>
      <c r="I179" s="211"/>
      <c r="J179" s="207"/>
      <c r="K179" s="207"/>
      <c r="L179" s="212"/>
      <c r="M179" s="213"/>
      <c r="N179" s="214"/>
      <c r="O179" s="214"/>
      <c r="P179" s="214"/>
      <c r="Q179" s="214"/>
      <c r="R179" s="214"/>
      <c r="S179" s="214"/>
      <c r="T179" s="215"/>
      <c r="AT179" s="216" t="s">
        <v>167</v>
      </c>
      <c r="AU179" s="216" t="s">
        <v>89</v>
      </c>
      <c r="AV179" s="13" t="s">
        <v>83</v>
      </c>
      <c r="AW179" s="13" t="s">
        <v>32</v>
      </c>
      <c r="AX179" s="13" t="s">
        <v>76</v>
      </c>
      <c r="AY179" s="216" t="s">
        <v>158</v>
      </c>
    </row>
    <row r="180" spans="1:65" s="14" customFormat="1" ht="11.25">
      <c r="B180" s="217"/>
      <c r="C180" s="218"/>
      <c r="D180" s="208" t="s">
        <v>167</v>
      </c>
      <c r="E180" s="219" t="s">
        <v>1</v>
      </c>
      <c r="F180" s="220" t="s">
        <v>700</v>
      </c>
      <c r="G180" s="218"/>
      <c r="H180" s="221">
        <v>25.34</v>
      </c>
      <c r="I180" s="222"/>
      <c r="J180" s="218"/>
      <c r="K180" s="218"/>
      <c r="L180" s="223"/>
      <c r="M180" s="224"/>
      <c r="N180" s="225"/>
      <c r="O180" s="225"/>
      <c r="P180" s="225"/>
      <c r="Q180" s="225"/>
      <c r="R180" s="225"/>
      <c r="S180" s="225"/>
      <c r="T180" s="226"/>
      <c r="AT180" s="227" t="s">
        <v>167</v>
      </c>
      <c r="AU180" s="227" t="s">
        <v>89</v>
      </c>
      <c r="AV180" s="14" t="s">
        <v>89</v>
      </c>
      <c r="AW180" s="14" t="s">
        <v>32</v>
      </c>
      <c r="AX180" s="14" t="s">
        <v>76</v>
      </c>
      <c r="AY180" s="227" t="s">
        <v>158</v>
      </c>
    </row>
    <row r="181" spans="1:65" s="14" customFormat="1" ht="11.25">
      <c r="B181" s="217"/>
      <c r="C181" s="218"/>
      <c r="D181" s="208" t="s">
        <v>167</v>
      </c>
      <c r="E181" s="219" t="s">
        <v>1</v>
      </c>
      <c r="F181" s="220" t="s">
        <v>701</v>
      </c>
      <c r="G181" s="218"/>
      <c r="H181" s="221">
        <v>-3.4740000000000002</v>
      </c>
      <c r="I181" s="222"/>
      <c r="J181" s="218"/>
      <c r="K181" s="218"/>
      <c r="L181" s="223"/>
      <c r="M181" s="224"/>
      <c r="N181" s="225"/>
      <c r="O181" s="225"/>
      <c r="P181" s="225"/>
      <c r="Q181" s="225"/>
      <c r="R181" s="225"/>
      <c r="S181" s="225"/>
      <c r="T181" s="226"/>
      <c r="AT181" s="227" t="s">
        <v>167</v>
      </c>
      <c r="AU181" s="227" t="s">
        <v>89</v>
      </c>
      <c r="AV181" s="14" t="s">
        <v>89</v>
      </c>
      <c r="AW181" s="14" t="s">
        <v>32</v>
      </c>
      <c r="AX181" s="14" t="s">
        <v>76</v>
      </c>
      <c r="AY181" s="227" t="s">
        <v>158</v>
      </c>
    </row>
    <row r="182" spans="1:65" s="13" customFormat="1" ht="11.25">
      <c r="B182" s="206"/>
      <c r="C182" s="207"/>
      <c r="D182" s="208" t="s">
        <v>167</v>
      </c>
      <c r="E182" s="209" t="s">
        <v>1</v>
      </c>
      <c r="F182" s="210" t="s">
        <v>702</v>
      </c>
      <c r="G182" s="207"/>
      <c r="H182" s="209" t="s">
        <v>1</v>
      </c>
      <c r="I182" s="211"/>
      <c r="J182" s="207"/>
      <c r="K182" s="207"/>
      <c r="L182" s="212"/>
      <c r="M182" s="213"/>
      <c r="N182" s="214"/>
      <c r="O182" s="214"/>
      <c r="P182" s="214"/>
      <c r="Q182" s="214"/>
      <c r="R182" s="214"/>
      <c r="S182" s="214"/>
      <c r="T182" s="215"/>
      <c r="AT182" s="216" t="s">
        <v>167</v>
      </c>
      <c r="AU182" s="216" t="s">
        <v>89</v>
      </c>
      <c r="AV182" s="13" t="s">
        <v>83</v>
      </c>
      <c r="AW182" s="13" t="s">
        <v>32</v>
      </c>
      <c r="AX182" s="13" t="s">
        <v>76</v>
      </c>
      <c r="AY182" s="216" t="s">
        <v>158</v>
      </c>
    </row>
    <row r="183" spans="1:65" s="14" customFormat="1" ht="11.25">
      <c r="B183" s="217"/>
      <c r="C183" s="218"/>
      <c r="D183" s="208" t="s">
        <v>167</v>
      </c>
      <c r="E183" s="219" t="s">
        <v>1</v>
      </c>
      <c r="F183" s="220" t="s">
        <v>703</v>
      </c>
      <c r="G183" s="218"/>
      <c r="H183" s="221">
        <v>16.225000000000001</v>
      </c>
      <c r="I183" s="222"/>
      <c r="J183" s="218"/>
      <c r="K183" s="218"/>
      <c r="L183" s="223"/>
      <c r="M183" s="224"/>
      <c r="N183" s="225"/>
      <c r="O183" s="225"/>
      <c r="P183" s="225"/>
      <c r="Q183" s="225"/>
      <c r="R183" s="225"/>
      <c r="S183" s="225"/>
      <c r="T183" s="226"/>
      <c r="AT183" s="227" t="s">
        <v>167</v>
      </c>
      <c r="AU183" s="227" t="s">
        <v>89</v>
      </c>
      <c r="AV183" s="14" t="s">
        <v>89</v>
      </c>
      <c r="AW183" s="14" t="s">
        <v>32</v>
      </c>
      <c r="AX183" s="14" t="s">
        <v>76</v>
      </c>
      <c r="AY183" s="227" t="s">
        <v>158</v>
      </c>
    </row>
    <row r="184" spans="1:65" s="14" customFormat="1" ht="11.25">
      <c r="B184" s="217"/>
      <c r="C184" s="218"/>
      <c r="D184" s="208" t="s">
        <v>167</v>
      </c>
      <c r="E184" s="219" t="s">
        <v>1</v>
      </c>
      <c r="F184" s="220" t="s">
        <v>704</v>
      </c>
      <c r="G184" s="218"/>
      <c r="H184" s="221">
        <v>6.6</v>
      </c>
      <c r="I184" s="222"/>
      <c r="J184" s="218"/>
      <c r="K184" s="218"/>
      <c r="L184" s="223"/>
      <c r="M184" s="224"/>
      <c r="N184" s="225"/>
      <c r="O184" s="225"/>
      <c r="P184" s="225"/>
      <c r="Q184" s="225"/>
      <c r="R184" s="225"/>
      <c r="S184" s="225"/>
      <c r="T184" s="226"/>
      <c r="AT184" s="227" t="s">
        <v>167</v>
      </c>
      <c r="AU184" s="227" t="s">
        <v>89</v>
      </c>
      <c r="AV184" s="14" t="s">
        <v>89</v>
      </c>
      <c r="AW184" s="14" t="s">
        <v>32</v>
      </c>
      <c r="AX184" s="14" t="s">
        <v>76</v>
      </c>
      <c r="AY184" s="227" t="s">
        <v>158</v>
      </c>
    </row>
    <row r="185" spans="1:65" s="16" customFormat="1" ht="11.25">
      <c r="B185" s="249"/>
      <c r="C185" s="250"/>
      <c r="D185" s="208" t="s">
        <v>167</v>
      </c>
      <c r="E185" s="251" t="s">
        <v>109</v>
      </c>
      <c r="F185" s="252" t="s">
        <v>255</v>
      </c>
      <c r="G185" s="250"/>
      <c r="H185" s="253">
        <v>72.429000000000002</v>
      </c>
      <c r="I185" s="254"/>
      <c r="J185" s="250"/>
      <c r="K185" s="250"/>
      <c r="L185" s="255"/>
      <c r="M185" s="256"/>
      <c r="N185" s="257"/>
      <c r="O185" s="257"/>
      <c r="P185" s="257"/>
      <c r="Q185" s="257"/>
      <c r="R185" s="257"/>
      <c r="S185" s="257"/>
      <c r="T185" s="258"/>
      <c r="AT185" s="259" t="s">
        <v>167</v>
      </c>
      <c r="AU185" s="259" t="s">
        <v>89</v>
      </c>
      <c r="AV185" s="16" t="s">
        <v>177</v>
      </c>
      <c r="AW185" s="16" t="s">
        <v>32</v>
      </c>
      <c r="AX185" s="16" t="s">
        <v>76</v>
      </c>
      <c r="AY185" s="259" t="s">
        <v>158</v>
      </c>
    </row>
    <row r="186" spans="1:65" s="15" customFormat="1" ht="11.25">
      <c r="B186" s="228"/>
      <c r="C186" s="229"/>
      <c r="D186" s="208" t="s">
        <v>167</v>
      </c>
      <c r="E186" s="230" t="s">
        <v>1</v>
      </c>
      <c r="F186" s="231" t="s">
        <v>170</v>
      </c>
      <c r="G186" s="229"/>
      <c r="H186" s="232">
        <v>72.429000000000002</v>
      </c>
      <c r="I186" s="233"/>
      <c r="J186" s="229"/>
      <c r="K186" s="229"/>
      <c r="L186" s="234"/>
      <c r="M186" s="235"/>
      <c r="N186" s="236"/>
      <c r="O186" s="236"/>
      <c r="P186" s="236"/>
      <c r="Q186" s="236"/>
      <c r="R186" s="236"/>
      <c r="S186" s="236"/>
      <c r="T186" s="237"/>
      <c r="AT186" s="238" t="s">
        <v>167</v>
      </c>
      <c r="AU186" s="238" t="s">
        <v>89</v>
      </c>
      <c r="AV186" s="15" t="s">
        <v>165</v>
      </c>
      <c r="AW186" s="15" t="s">
        <v>32</v>
      </c>
      <c r="AX186" s="15" t="s">
        <v>83</v>
      </c>
      <c r="AY186" s="238" t="s">
        <v>158</v>
      </c>
    </row>
    <row r="187" spans="1:65" s="2" customFormat="1" ht="24.2" customHeight="1">
      <c r="A187" s="35"/>
      <c r="B187" s="36"/>
      <c r="C187" s="239" t="s">
        <v>208</v>
      </c>
      <c r="D187" s="239" t="s">
        <v>214</v>
      </c>
      <c r="E187" s="240" t="s">
        <v>259</v>
      </c>
      <c r="F187" s="241" t="s">
        <v>260</v>
      </c>
      <c r="G187" s="242" t="s">
        <v>163</v>
      </c>
      <c r="H187" s="243">
        <v>76.05</v>
      </c>
      <c r="I187" s="244"/>
      <c r="J187" s="245">
        <f>ROUND(I187*H187,2)</f>
        <v>0</v>
      </c>
      <c r="K187" s="241" t="s">
        <v>164</v>
      </c>
      <c r="L187" s="246"/>
      <c r="M187" s="247" t="s">
        <v>1</v>
      </c>
      <c r="N187" s="248" t="s">
        <v>41</v>
      </c>
      <c r="O187" s="72"/>
      <c r="P187" s="202">
        <f>O187*H187</f>
        <v>0</v>
      </c>
      <c r="Q187" s="202">
        <v>1.8E-3</v>
      </c>
      <c r="R187" s="202">
        <f>Q187*H187</f>
        <v>0.13688999999999998</v>
      </c>
      <c r="S187" s="202">
        <v>0</v>
      </c>
      <c r="T187" s="203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4" t="s">
        <v>204</v>
      </c>
      <c r="AT187" s="204" t="s">
        <v>214</v>
      </c>
      <c r="AU187" s="204" t="s">
        <v>89</v>
      </c>
      <c r="AY187" s="18" t="s">
        <v>158</v>
      </c>
      <c r="BE187" s="205">
        <f>IF(N187="základní",J187,0)</f>
        <v>0</v>
      </c>
      <c r="BF187" s="205">
        <f>IF(N187="snížená",J187,0)</f>
        <v>0</v>
      </c>
      <c r="BG187" s="205">
        <f>IF(N187="zákl. přenesená",J187,0)</f>
        <v>0</v>
      </c>
      <c r="BH187" s="205">
        <f>IF(N187="sníž. přenesená",J187,0)</f>
        <v>0</v>
      </c>
      <c r="BI187" s="205">
        <f>IF(N187="nulová",J187,0)</f>
        <v>0</v>
      </c>
      <c r="BJ187" s="18" t="s">
        <v>83</v>
      </c>
      <c r="BK187" s="205">
        <f>ROUND(I187*H187,2)</f>
        <v>0</v>
      </c>
      <c r="BL187" s="18" t="s">
        <v>165</v>
      </c>
      <c r="BM187" s="204" t="s">
        <v>261</v>
      </c>
    </row>
    <row r="188" spans="1:65" s="14" customFormat="1" ht="11.25">
      <c r="B188" s="217"/>
      <c r="C188" s="218"/>
      <c r="D188" s="208" t="s">
        <v>167</v>
      </c>
      <c r="E188" s="219" t="s">
        <v>1</v>
      </c>
      <c r="F188" s="220" t="s">
        <v>262</v>
      </c>
      <c r="G188" s="218"/>
      <c r="H188" s="221">
        <v>76.05</v>
      </c>
      <c r="I188" s="222"/>
      <c r="J188" s="218"/>
      <c r="K188" s="218"/>
      <c r="L188" s="223"/>
      <c r="M188" s="224"/>
      <c r="N188" s="225"/>
      <c r="O188" s="225"/>
      <c r="P188" s="225"/>
      <c r="Q188" s="225"/>
      <c r="R188" s="225"/>
      <c r="S188" s="225"/>
      <c r="T188" s="226"/>
      <c r="AT188" s="227" t="s">
        <v>167</v>
      </c>
      <c r="AU188" s="227" t="s">
        <v>89</v>
      </c>
      <c r="AV188" s="14" t="s">
        <v>89</v>
      </c>
      <c r="AW188" s="14" t="s">
        <v>32</v>
      </c>
      <c r="AX188" s="14" t="s">
        <v>83</v>
      </c>
      <c r="AY188" s="227" t="s">
        <v>158</v>
      </c>
    </row>
    <row r="189" spans="1:65" s="2" customFormat="1" ht="44.25" customHeight="1">
      <c r="A189" s="35"/>
      <c r="B189" s="36"/>
      <c r="C189" s="193" t="s">
        <v>213</v>
      </c>
      <c r="D189" s="193" t="s">
        <v>160</v>
      </c>
      <c r="E189" s="194" t="s">
        <v>269</v>
      </c>
      <c r="F189" s="195" t="s">
        <v>270</v>
      </c>
      <c r="G189" s="196" t="s">
        <v>163</v>
      </c>
      <c r="H189" s="197">
        <v>207.49799999999999</v>
      </c>
      <c r="I189" s="198"/>
      <c r="J189" s="199">
        <f>ROUND(I189*H189,2)</f>
        <v>0</v>
      </c>
      <c r="K189" s="195" t="s">
        <v>164</v>
      </c>
      <c r="L189" s="40"/>
      <c r="M189" s="200" t="s">
        <v>1</v>
      </c>
      <c r="N189" s="201" t="s">
        <v>41</v>
      </c>
      <c r="O189" s="72"/>
      <c r="P189" s="202">
        <f>O189*H189</f>
        <v>0</v>
      </c>
      <c r="Q189" s="202">
        <v>8.6E-3</v>
      </c>
      <c r="R189" s="202">
        <f>Q189*H189</f>
        <v>1.7844827999999999</v>
      </c>
      <c r="S189" s="202">
        <v>0</v>
      </c>
      <c r="T189" s="203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4" t="s">
        <v>165</v>
      </c>
      <c r="AT189" s="204" t="s">
        <v>160</v>
      </c>
      <c r="AU189" s="204" t="s">
        <v>89</v>
      </c>
      <c r="AY189" s="18" t="s">
        <v>158</v>
      </c>
      <c r="BE189" s="205">
        <f>IF(N189="základní",J189,0)</f>
        <v>0</v>
      </c>
      <c r="BF189" s="205">
        <f>IF(N189="snížená",J189,0)</f>
        <v>0</v>
      </c>
      <c r="BG189" s="205">
        <f>IF(N189="zákl. přenesená",J189,0)</f>
        <v>0</v>
      </c>
      <c r="BH189" s="205">
        <f>IF(N189="sníž. přenesená",J189,0)</f>
        <v>0</v>
      </c>
      <c r="BI189" s="205">
        <f>IF(N189="nulová",J189,0)</f>
        <v>0</v>
      </c>
      <c r="BJ189" s="18" t="s">
        <v>83</v>
      </c>
      <c r="BK189" s="205">
        <f>ROUND(I189*H189,2)</f>
        <v>0</v>
      </c>
      <c r="BL189" s="18" t="s">
        <v>165</v>
      </c>
      <c r="BM189" s="204" t="s">
        <v>271</v>
      </c>
    </row>
    <row r="190" spans="1:65" s="13" customFormat="1" ht="11.25">
      <c r="B190" s="206"/>
      <c r="C190" s="207"/>
      <c r="D190" s="208" t="s">
        <v>167</v>
      </c>
      <c r="E190" s="209" t="s">
        <v>1</v>
      </c>
      <c r="F190" s="210" t="s">
        <v>695</v>
      </c>
      <c r="G190" s="207"/>
      <c r="H190" s="209" t="s">
        <v>1</v>
      </c>
      <c r="I190" s="211"/>
      <c r="J190" s="207"/>
      <c r="K190" s="207"/>
      <c r="L190" s="212"/>
      <c r="M190" s="213"/>
      <c r="N190" s="214"/>
      <c r="O190" s="214"/>
      <c r="P190" s="214"/>
      <c r="Q190" s="214"/>
      <c r="R190" s="214"/>
      <c r="S190" s="214"/>
      <c r="T190" s="215"/>
      <c r="AT190" s="216" t="s">
        <v>167</v>
      </c>
      <c r="AU190" s="216" t="s">
        <v>89</v>
      </c>
      <c r="AV190" s="13" t="s">
        <v>83</v>
      </c>
      <c r="AW190" s="13" t="s">
        <v>32</v>
      </c>
      <c r="AX190" s="13" t="s">
        <v>76</v>
      </c>
      <c r="AY190" s="216" t="s">
        <v>158</v>
      </c>
    </row>
    <row r="191" spans="1:65" s="14" customFormat="1" ht="11.25">
      <c r="B191" s="217"/>
      <c r="C191" s="218"/>
      <c r="D191" s="208" t="s">
        <v>167</v>
      </c>
      <c r="E191" s="219" t="s">
        <v>1</v>
      </c>
      <c r="F191" s="220" t="s">
        <v>705</v>
      </c>
      <c r="G191" s="218"/>
      <c r="H191" s="221">
        <v>43.06</v>
      </c>
      <c r="I191" s="222"/>
      <c r="J191" s="218"/>
      <c r="K191" s="218"/>
      <c r="L191" s="223"/>
      <c r="M191" s="224"/>
      <c r="N191" s="225"/>
      <c r="O191" s="225"/>
      <c r="P191" s="225"/>
      <c r="Q191" s="225"/>
      <c r="R191" s="225"/>
      <c r="S191" s="225"/>
      <c r="T191" s="226"/>
      <c r="AT191" s="227" t="s">
        <v>167</v>
      </c>
      <c r="AU191" s="227" t="s">
        <v>89</v>
      </c>
      <c r="AV191" s="14" t="s">
        <v>89</v>
      </c>
      <c r="AW191" s="14" t="s">
        <v>32</v>
      </c>
      <c r="AX191" s="14" t="s">
        <v>76</v>
      </c>
      <c r="AY191" s="227" t="s">
        <v>158</v>
      </c>
    </row>
    <row r="192" spans="1:65" s="14" customFormat="1" ht="11.25">
      <c r="B192" s="217"/>
      <c r="C192" s="218"/>
      <c r="D192" s="208" t="s">
        <v>167</v>
      </c>
      <c r="E192" s="219" t="s">
        <v>1</v>
      </c>
      <c r="F192" s="220" t="s">
        <v>706</v>
      </c>
      <c r="G192" s="218"/>
      <c r="H192" s="221">
        <v>48.65</v>
      </c>
      <c r="I192" s="222"/>
      <c r="J192" s="218"/>
      <c r="K192" s="218"/>
      <c r="L192" s="223"/>
      <c r="M192" s="224"/>
      <c r="N192" s="225"/>
      <c r="O192" s="225"/>
      <c r="P192" s="225"/>
      <c r="Q192" s="225"/>
      <c r="R192" s="225"/>
      <c r="S192" s="225"/>
      <c r="T192" s="226"/>
      <c r="AT192" s="227" t="s">
        <v>167</v>
      </c>
      <c r="AU192" s="227" t="s">
        <v>89</v>
      </c>
      <c r="AV192" s="14" t="s">
        <v>89</v>
      </c>
      <c r="AW192" s="14" t="s">
        <v>32</v>
      </c>
      <c r="AX192" s="14" t="s">
        <v>76</v>
      </c>
      <c r="AY192" s="227" t="s">
        <v>158</v>
      </c>
    </row>
    <row r="193" spans="1:65" s="14" customFormat="1" ht="11.25">
      <c r="B193" s="217"/>
      <c r="C193" s="218"/>
      <c r="D193" s="208" t="s">
        <v>167</v>
      </c>
      <c r="E193" s="219" t="s">
        <v>1</v>
      </c>
      <c r="F193" s="220" t="s">
        <v>707</v>
      </c>
      <c r="G193" s="218"/>
      <c r="H193" s="221">
        <v>-30.651</v>
      </c>
      <c r="I193" s="222"/>
      <c r="J193" s="218"/>
      <c r="K193" s="218"/>
      <c r="L193" s="223"/>
      <c r="M193" s="224"/>
      <c r="N193" s="225"/>
      <c r="O193" s="225"/>
      <c r="P193" s="225"/>
      <c r="Q193" s="225"/>
      <c r="R193" s="225"/>
      <c r="S193" s="225"/>
      <c r="T193" s="226"/>
      <c r="AT193" s="227" t="s">
        <v>167</v>
      </c>
      <c r="AU193" s="227" t="s">
        <v>89</v>
      </c>
      <c r="AV193" s="14" t="s">
        <v>89</v>
      </c>
      <c r="AW193" s="14" t="s">
        <v>32</v>
      </c>
      <c r="AX193" s="14" t="s">
        <v>76</v>
      </c>
      <c r="AY193" s="227" t="s">
        <v>158</v>
      </c>
    </row>
    <row r="194" spans="1:65" s="13" customFormat="1" ht="11.25">
      <c r="B194" s="206"/>
      <c r="C194" s="207"/>
      <c r="D194" s="208" t="s">
        <v>167</v>
      </c>
      <c r="E194" s="209" t="s">
        <v>1</v>
      </c>
      <c r="F194" s="210" t="s">
        <v>699</v>
      </c>
      <c r="G194" s="207"/>
      <c r="H194" s="209" t="s">
        <v>1</v>
      </c>
      <c r="I194" s="211"/>
      <c r="J194" s="207"/>
      <c r="K194" s="207"/>
      <c r="L194" s="212"/>
      <c r="M194" s="213"/>
      <c r="N194" s="214"/>
      <c r="O194" s="214"/>
      <c r="P194" s="214"/>
      <c r="Q194" s="214"/>
      <c r="R194" s="214"/>
      <c r="S194" s="214"/>
      <c r="T194" s="215"/>
      <c r="AT194" s="216" t="s">
        <v>167</v>
      </c>
      <c r="AU194" s="216" t="s">
        <v>89</v>
      </c>
      <c r="AV194" s="13" t="s">
        <v>83</v>
      </c>
      <c r="AW194" s="13" t="s">
        <v>32</v>
      </c>
      <c r="AX194" s="13" t="s">
        <v>76</v>
      </c>
      <c r="AY194" s="216" t="s">
        <v>158</v>
      </c>
    </row>
    <row r="195" spans="1:65" s="14" customFormat="1" ht="11.25">
      <c r="B195" s="217"/>
      <c r="C195" s="218"/>
      <c r="D195" s="208" t="s">
        <v>167</v>
      </c>
      <c r="E195" s="219" t="s">
        <v>1</v>
      </c>
      <c r="F195" s="220" t="s">
        <v>708</v>
      </c>
      <c r="G195" s="218"/>
      <c r="H195" s="221">
        <v>63.35</v>
      </c>
      <c r="I195" s="222"/>
      <c r="J195" s="218"/>
      <c r="K195" s="218"/>
      <c r="L195" s="223"/>
      <c r="M195" s="224"/>
      <c r="N195" s="225"/>
      <c r="O195" s="225"/>
      <c r="P195" s="225"/>
      <c r="Q195" s="225"/>
      <c r="R195" s="225"/>
      <c r="S195" s="225"/>
      <c r="T195" s="226"/>
      <c r="AT195" s="227" t="s">
        <v>167</v>
      </c>
      <c r="AU195" s="227" t="s">
        <v>89</v>
      </c>
      <c r="AV195" s="14" t="s">
        <v>89</v>
      </c>
      <c r="AW195" s="14" t="s">
        <v>32</v>
      </c>
      <c r="AX195" s="14" t="s">
        <v>76</v>
      </c>
      <c r="AY195" s="227" t="s">
        <v>158</v>
      </c>
    </row>
    <row r="196" spans="1:65" s="14" customFormat="1" ht="11.25">
      <c r="B196" s="217"/>
      <c r="C196" s="218"/>
      <c r="D196" s="208" t="s">
        <v>167</v>
      </c>
      <c r="E196" s="219" t="s">
        <v>1</v>
      </c>
      <c r="F196" s="220" t="s">
        <v>709</v>
      </c>
      <c r="G196" s="218"/>
      <c r="H196" s="221">
        <v>-6.93</v>
      </c>
      <c r="I196" s="222"/>
      <c r="J196" s="218"/>
      <c r="K196" s="218"/>
      <c r="L196" s="223"/>
      <c r="M196" s="224"/>
      <c r="N196" s="225"/>
      <c r="O196" s="225"/>
      <c r="P196" s="225"/>
      <c r="Q196" s="225"/>
      <c r="R196" s="225"/>
      <c r="S196" s="225"/>
      <c r="T196" s="226"/>
      <c r="AT196" s="227" t="s">
        <v>167</v>
      </c>
      <c r="AU196" s="227" t="s">
        <v>89</v>
      </c>
      <c r="AV196" s="14" t="s">
        <v>89</v>
      </c>
      <c r="AW196" s="14" t="s">
        <v>32</v>
      </c>
      <c r="AX196" s="14" t="s">
        <v>76</v>
      </c>
      <c r="AY196" s="227" t="s">
        <v>158</v>
      </c>
    </row>
    <row r="197" spans="1:65" s="13" customFormat="1" ht="11.25">
      <c r="B197" s="206"/>
      <c r="C197" s="207"/>
      <c r="D197" s="208" t="s">
        <v>167</v>
      </c>
      <c r="E197" s="209" t="s">
        <v>1</v>
      </c>
      <c r="F197" s="210" t="s">
        <v>702</v>
      </c>
      <c r="G197" s="207"/>
      <c r="H197" s="209" t="s">
        <v>1</v>
      </c>
      <c r="I197" s="211"/>
      <c r="J197" s="207"/>
      <c r="K197" s="207"/>
      <c r="L197" s="212"/>
      <c r="M197" s="213"/>
      <c r="N197" s="214"/>
      <c r="O197" s="214"/>
      <c r="P197" s="214"/>
      <c r="Q197" s="214"/>
      <c r="R197" s="214"/>
      <c r="S197" s="214"/>
      <c r="T197" s="215"/>
      <c r="AT197" s="216" t="s">
        <v>167</v>
      </c>
      <c r="AU197" s="216" t="s">
        <v>89</v>
      </c>
      <c r="AV197" s="13" t="s">
        <v>83</v>
      </c>
      <c r="AW197" s="13" t="s">
        <v>32</v>
      </c>
      <c r="AX197" s="13" t="s">
        <v>76</v>
      </c>
      <c r="AY197" s="216" t="s">
        <v>158</v>
      </c>
    </row>
    <row r="198" spans="1:65" s="14" customFormat="1" ht="11.25">
      <c r="B198" s="217"/>
      <c r="C198" s="218"/>
      <c r="D198" s="208" t="s">
        <v>167</v>
      </c>
      <c r="E198" s="219" t="s">
        <v>1</v>
      </c>
      <c r="F198" s="220" t="s">
        <v>710</v>
      </c>
      <c r="G198" s="218"/>
      <c r="H198" s="221">
        <v>48.65</v>
      </c>
      <c r="I198" s="222"/>
      <c r="J198" s="218"/>
      <c r="K198" s="218"/>
      <c r="L198" s="223"/>
      <c r="M198" s="224"/>
      <c r="N198" s="225"/>
      <c r="O198" s="225"/>
      <c r="P198" s="225"/>
      <c r="Q198" s="225"/>
      <c r="R198" s="225"/>
      <c r="S198" s="225"/>
      <c r="T198" s="226"/>
      <c r="AT198" s="227" t="s">
        <v>167</v>
      </c>
      <c r="AU198" s="227" t="s">
        <v>89</v>
      </c>
      <c r="AV198" s="14" t="s">
        <v>89</v>
      </c>
      <c r="AW198" s="14" t="s">
        <v>32</v>
      </c>
      <c r="AX198" s="14" t="s">
        <v>76</v>
      </c>
      <c r="AY198" s="227" t="s">
        <v>158</v>
      </c>
    </row>
    <row r="199" spans="1:65" s="14" customFormat="1" ht="11.25">
      <c r="B199" s="217"/>
      <c r="C199" s="218"/>
      <c r="D199" s="208" t="s">
        <v>167</v>
      </c>
      <c r="E199" s="219" t="s">
        <v>1</v>
      </c>
      <c r="F199" s="220" t="s">
        <v>705</v>
      </c>
      <c r="G199" s="218"/>
      <c r="H199" s="221">
        <v>43.06</v>
      </c>
      <c r="I199" s="222"/>
      <c r="J199" s="218"/>
      <c r="K199" s="218"/>
      <c r="L199" s="223"/>
      <c r="M199" s="224"/>
      <c r="N199" s="225"/>
      <c r="O199" s="225"/>
      <c r="P199" s="225"/>
      <c r="Q199" s="225"/>
      <c r="R199" s="225"/>
      <c r="S199" s="225"/>
      <c r="T199" s="226"/>
      <c r="AT199" s="227" t="s">
        <v>167</v>
      </c>
      <c r="AU199" s="227" t="s">
        <v>89</v>
      </c>
      <c r="AV199" s="14" t="s">
        <v>89</v>
      </c>
      <c r="AW199" s="14" t="s">
        <v>32</v>
      </c>
      <c r="AX199" s="14" t="s">
        <v>76</v>
      </c>
      <c r="AY199" s="227" t="s">
        <v>158</v>
      </c>
    </row>
    <row r="200" spans="1:65" s="14" customFormat="1" ht="11.25">
      <c r="B200" s="217"/>
      <c r="C200" s="218"/>
      <c r="D200" s="208" t="s">
        <v>167</v>
      </c>
      <c r="E200" s="219" t="s">
        <v>1</v>
      </c>
      <c r="F200" s="220" t="s">
        <v>711</v>
      </c>
      <c r="G200" s="218"/>
      <c r="H200" s="221">
        <v>-15.036</v>
      </c>
      <c r="I200" s="222"/>
      <c r="J200" s="218"/>
      <c r="K200" s="218"/>
      <c r="L200" s="223"/>
      <c r="M200" s="224"/>
      <c r="N200" s="225"/>
      <c r="O200" s="225"/>
      <c r="P200" s="225"/>
      <c r="Q200" s="225"/>
      <c r="R200" s="225"/>
      <c r="S200" s="225"/>
      <c r="T200" s="226"/>
      <c r="AT200" s="227" t="s">
        <v>167</v>
      </c>
      <c r="AU200" s="227" t="s">
        <v>89</v>
      </c>
      <c r="AV200" s="14" t="s">
        <v>89</v>
      </c>
      <c r="AW200" s="14" t="s">
        <v>32</v>
      </c>
      <c r="AX200" s="14" t="s">
        <v>76</v>
      </c>
      <c r="AY200" s="227" t="s">
        <v>158</v>
      </c>
    </row>
    <row r="201" spans="1:65" s="14" customFormat="1" ht="11.25">
      <c r="B201" s="217"/>
      <c r="C201" s="218"/>
      <c r="D201" s="208" t="s">
        <v>167</v>
      </c>
      <c r="E201" s="219" t="s">
        <v>1</v>
      </c>
      <c r="F201" s="220" t="s">
        <v>712</v>
      </c>
      <c r="G201" s="218"/>
      <c r="H201" s="221">
        <v>-5.4550000000000001</v>
      </c>
      <c r="I201" s="222"/>
      <c r="J201" s="218"/>
      <c r="K201" s="218"/>
      <c r="L201" s="223"/>
      <c r="M201" s="224"/>
      <c r="N201" s="225"/>
      <c r="O201" s="225"/>
      <c r="P201" s="225"/>
      <c r="Q201" s="225"/>
      <c r="R201" s="225"/>
      <c r="S201" s="225"/>
      <c r="T201" s="226"/>
      <c r="AT201" s="227" t="s">
        <v>167</v>
      </c>
      <c r="AU201" s="227" t="s">
        <v>89</v>
      </c>
      <c r="AV201" s="14" t="s">
        <v>89</v>
      </c>
      <c r="AW201" s="14" t="s">
        <v>32</v>
      </c>
      <c r="AX201" s="14" t="s">
        <v>76</v>
      </c>
      <c r="AY201" s="227" t="s">
        <v>158</v>
      </c>
    </row>
    <row r="202" spans="1:65" s="14" customFormat="1" ht="11.25">
      <c r="B202" s="217"/>
      <c r="C202" s="218"/>
      <c r="D202" s="208" t="s">
        <v>167</v>
      </c>
      <c r="E202" s="219" t="s">
        <v>1</v>
      </c>
      <c r="F202" s="220" t="s">
        <v>713</v>
      </c>
      <c r="G202" s="218"/>
      <c r="H202" s="221">
        <v>18.8</v>
      </c>
      <c r="I202" s="222"/>
      <c r="J202" s="218"/>
      <c r="K202" s="218"/>
      <c r="L202" s="223"/>
      <c r="M202" s="224"/>
      <c r="N202" s="225"/>
      <c r="O202" s="225"/>
      <c r="P202" s="225"/>
      <c r="Q202" s="225"/>
      <c r="R202" s="225"/>
      <c r="S202" s="225"/>
      <c r="T202" s="226"/>
      <c r="AT202" s="227" t="s">
        <v>167</v>
      </c>
      <c r="AU202" s="227" t="s">
        <v>89</v>
      </c>
      <c r="AV202" s="14" t="s">
        <v>89</v>
      </c>
      <c r="AW202" s="14" t="s">
        <v>32</v>
      </c>
      <c r="AX202" s="14" t="s">
        <v>76</v>
      </c>
      <c r="AY202" s="227" t="s">
        <v>158</v>
      </c>
    </row>
    <row r="203" spans="1:65" s="15" customFormat="1" ht="11.25">
      <c r="B203" s="228"/>
      <c r="C203" s="229"/>
      <c r="D203" s="208" t="s">
        <v>167</v>
      </c>
      <c r="E203" s="230" t="s">
        <v>104</v>
      </c>
      <c r="F203" s="231" t="s">
        <v>170</v>
      </c>
      <c r="G203" s="229"/>
      <c r="H203" s="232">
        <v>207.49799999999999</v>
      </c>
      <c r="I203" s="233"/>
      <c r="J203" s="229"/>
      <c r="K203" s="229"/>
      <c r="L203" s="234"/>
      <c r="M203" s="235"/>
      <c r="N203" s="236"/>
      <c r="O203" s="236"/>
      <c r="P203" s="236"/>
      <c r="Q203" s="236"/>
      <c r="R203" s="236"/>
      <c r="S203" s="236"/>
      <c r="T203" s="237"/>
      <c r="AT203" s="238" t="s">
        <v>167</v>
      </c>
      <c r="AU203" s="238" t="s">
        <v>89</v>
      </c>
      <c r="AV203" s="15" t="s">
        <v>165</v>
      </c>
      <c r="AW203" s="15" t="s">
        <v>32</v>
      </c>
      <c r="AX203" s="15" t="s">
        <v>83</v>
      </c>
      <c r="AY203" s="238" t="s">
        <v>158</v>
      </c>
    </row>
    <row r="204" spans="1:65" s="2" customFormat="1" ht="21.75" customHeight="1">
      <c r="A204" s="35"/>
      <c r="B204" s="36"/>
      <c r="C204" s="239" t="s">
        <v>219</v>
      </c>
      <c r="D204" s="239" t="s">
        <v>214</v>
      </c>
      <c r="E204" s="240" t="s">
        <v>284</v>
      </c>
      <c r="F204" s="241" t="s">
        <v>285</v>
      </c>
      <c r="G204" s="242" t="s">
        <v>163</v>
      </c>
      <c r="H204" s="243">
        <v>217.87299999999999</v>
      </c>
      <c r="I204" s="244"/>
      <c r="J204" s="245">
        <f>ROUND(I204*H204,2)</f>
        <v>0</v>
      </c>
      <c r="K204" s="241" t="s">
        <v>164</v>
      </c>
      <c r="L204" s="246"/>
      <c r="M204" s="247" t="s">
        <v>1</v>
      </c>
      <c r="N204" s="248" t="s">
        <v>41</v>
      </c>
      <c r="O204" s="72"/>
      <c r="P204" s="202">
        <f>O204*H204</f>
        <v>0</v>
      </c>
      <c r="Q204" s="202">
        <v>2.3999999999999998E-3</v>
      </c>
      <c r="R204" s="202">
        <f>Q204*H204</f>
        <v>0.52289519999999989</v>
      </c>
      <c r="S204" s="202">
        <v>0</v>
      </c>
      <c r="T204" s="203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4" t="s">
        <v>204</v>
      </c>
      <c r="AT204" s="204" t="s">
        <v>214</v>
      </c>
      <c r="AU204" s="204" t="s">
        <v>89</v>
      </c>
      <c r="AY204" s="18" t="s">
        <v>158</v>
      </c>
      <c r="BE204" s="205">
        <f>IF(N204="základní",J204,0)</f>
        <v>0</v>
      </c>
      <c r="BF204" s="205">
        <f>IF(N204="snížená",J204,0)</f>
        <v>0</v>
      </c>
      <c r="BG204" s="205">
        <f>IF(N204="zákl. přenesená",J204,0)</f>
        <v>0</v>
      </c>
      <c r="BH204" s="205">
        <f>IF(N204="sníž. přenesená",J204,0)</f>
        <v>0</v>
      </c>
      <c r="BI204" s="205">
        <f>IF(N204="nulová",J204,0)</f>
        <v>0</v>
      </c>
      <c r="BJ204" s="18" t="s">
        <v>83</v>
      </c>
      <c r="BK204" s="205">
        <f>ROUND(I204*H204,2)</f>
        <v>0</v>
      </c>
      <c r="BL204" s="18" t="s">
        <v>165</v>
      </c>
      <c r="BM204" s="204" t="s">
        <v>286</v>
      </c>
    </row>
    <row r="205" spans="1:65" s="14" customFormat="1" ht="11.25">
      <c r="B205" s="217"/>
      <c r="C205" s="218"/>
      <c r="D205" s="208" t="s">
        <v>167</v>
      </c>
      <c r="E205" s="219" t="s">
        <v>1</v>
      </c>
      <c r="F205" s="220" t="s">
        <v>287</v>
      </c>
      <c r="G205" s="218"/>
      <c r="H205" s="221">
        <v>217.87299999999999</v>
      </c>
      <c r="I205" s="222"/>
      <c r="J205" s="218"/>
      <c r="K205" s="218"/>
      <c r="L205" s="223"/>
      <c r="M205" s="224"/>
      <c r="N205" s="225"/>
      <c r="O205" s="225"/>
      <c r="P205" s="225"/>
      <c r="Q205" s="225"/>
      <c r="R205" s="225"/>
      <c r="S205" s="225"/>
      <c r="T205" s="226"/>
      <c r="AT205" s="227" t="s">
        <v>167</v>
      </c>
      <c r="AU205" s="227" t="s">
        <v>89</v>
      </c>
      <c r="AV205" s="14" t="s">
        <v>89</v>
      </c>
      <c r="AW205" s="14" t="s">
        <v>32</v>
      </c>
      <c r="AX205" s="14" t="s">
        <v>83</v>
      </c>
      <c r="AY205" s="227" t="s">
        <v>158</v>
      </c>
    </row>
    <row r="206" spans="1:65" s="2" customFormat="1" ht="37.9" customHeight="1">
      <c r="A206" s="35"/>
      <c r="B206" s="36"/>
      <c r="C206" s="193" t="s">
        <v>223</v>
      </c>
      <c r="D206" s="193" t="s">
        <v>160</v>
      </c>
      <c r="E206" s="194" t="s">
        <v>288</v>
      </c>
      <c r="F206" s="195" t="s">
        <v>289</v>
      </c>
      <c r="G206" s="196" t="s">
        <v>290</v>
      </c>
      <c r="H206" s="197">
        <v>207.83</v>
      </c>
      <c r="I206" s="198"/>
      <c r="J206" s="199">
        <f>ROUND(I206*H206,2)</f>
        <v>0</v>
      </c>
      <c r="K206" s="195" t="s">
        <v>164</v>
      </c>
      <c r="L206" s="40"/>
      <c r="M206" s="200" t="s">
        <v>1</v>
      </c>
      <c r="N206" s="201" t="s">
        <v>41</v>
      </c>
      <c r="O206" s="72"/>
      <c r="P206" s="202">
        <f>O206*H206</f>
        <v>0</v>
      </c>
      <c r="Q206" s="202">
        <v>3.3899999999999998E-3</v>
      </c>
      <c r="R206" s="202">
        <f>Q206*H206</f>
        <v>0.70454369999999999</v>
      </c>
      <c r="S206" s="202">
        <v>0</v>
      </c>
      <c r="T206" s="203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4" t="s">
        <v>165</v>
      </c>
      <c r="AT206" s="204" t="s">
        <v>160</v>
      </c>
      <c r="AU206" s="204" t="s">
        <v>89</v>
      </c>
      <c r="AY206" s="18" t="s">
        <v>158</v>
      </c>
      <c r="BE206" s="205">
        <f>IF(N206="základní",J206,0)</f>
        <v>0</v>
      </c>
      <c r="BF206" s="205">
        <f>IF(N206="snížená",J206,0)</f>
        <v>0</v>
      </c>
      <c r="BG206" s="205">
        <f>IF(N206="zákl. přenesená",J206,0)</f>
        <v>0</v>
      </c>
      <c r="BH206" s="205">
        <f>IF(N206="sníž. přenesená",J206,0)</f>
        <v>0</v>
      </c>
      <c r="BI206" s="205">
        <f>IF(N206="nulová",J206,0)</f>
        <v>0</v>
      </c>
      <c r="BJ206" s="18" t="s">
        <v>83</v>
      </c>
      <c r="BK206" s="205">
        <f>ROUND(I206*H206,2)</f>
        <v>0</v>
      </c>
      <c r="BL206" s="18" t="s">
        <v>165</v>
      </c>
      <c r="BM206" s="204" t="s">
        <v>291</v>
      </c>
    </row>
    <row r="207" spans="1:65" s="13" customFormat="1" ht="11.25">
      <c r="B207" s="206"/>
      <c r="C207" s="207"/>
      <c r="D207" s="208" t="s">
        <v>167</v>
      </c>
      <c r="E207" s="209" t="s">
        <v>1</v>
      </c>
      <c r="F207" s="210" t="s">
        <v>695</v>
      </c>
      <c r="G207" s="207"/>
      <c r="H207" s="209" t="s">
        <v>1</v>
      </c>
      <c r="I207" s="211"/>
      <c r="J207" s="207"/>
      <c r="K207" s="207"/>
      <c r="L207" s="212"/>
      <c r="M207" s="213"/>
      <c r="N207" s="214"/>
      <c r="O207" s="214"/>
      <c r="P207" s="214"/>
      <c r="Q207" s="214"/>
      <c r="R207" s="214"/>
      <c r="S207" s="214"/>
      <c r="T207" s="215"/>
      <c r="AT207" s="216" t="s">
        <v>167</v>
      </c>
      <c r="AU207" s="216" t="s">
        <v>89</v>
      </c>
      <c r="AV207" s="13" t="s">
        <v>83</v>
      </c>
      <c r="AW207" s="13" t="s">
        <v>32</v>
      </c>
      <c r="AX207" s="13" t="s">
        <v>76</v>
      </c>
      <c r="AY207" s="216" t="s">
        <v>158</v>
      </c>
    </row>
    <row r="208" spans="1:65" s="14" customFormat="1" ht="11.25">
      <c r="B208" s="217"/>
      <c r="C208" s="218"/>
      <c r="D208" s="208" t="s">
        <v>167</v>
      </c>
      <c r="E208" s="219" t="s">
        <v>1</v>
      </c>
      <c r="F208" s="220" t="s">
        <v>714</v>
      </c>
      <c r="G208" s="218"/>
      <c r="H208" s="221">
        <v>4.2</v>
      </c>
      <c r="I208" s="222"/>
      <c r="J208" s="218"/>
      <c r="K208" s="218"/>
      <c r="L208" s="223"/>
      <c r="M208" s="224"/>
      <c r="N208" s="225"/>
      <c r="O208" s="225"/>
      <c r="P208" s="225"/>
      <c r="Q208" s="225"/>
      <c r="R208" s="225"/>
      <c r="S208" s="225"/>
      <c r="T208" s="226"/>
      <c r="AT208" s="227" t="s">
        <v>167</v>
      </c>
      <c r="AU208" s="227" t="s">
        <v>89</v>
      </c>
      <c r="AV208" s="14" t="s">
        <v>89</v>
      </c>
      <c r="AW208" s="14" t="s">
        <v>32</v>
      </c>
      <c r="AX208" s="14" t="s">
        <v>76</v>
      </c>
      <c r="AY208" s="227" t="s">
        <v>158</v>
      </c>
    </row>
    <row r="209" spans="2:51" s="14" customFormat="1" ht="11.25">
      <c r="B209" s="217"/>
      <c r="C209" s="218"/>
      <c r="D209" s="208" t="s">
        <v>167</v>
      </c>
      <c r="E209" s="219" t="s">
        <v>1</v>
      </c>
      <c r="F209" s="220" t="s">
        <v>715</v>
      </c>
      <c r="G209" s="218"/>
      <c r="H209" s="221">
        <v>26.64</v>
      </c>
      <c r="I209" s="222"/>
      <c r="J209" s="218"/>
      <c r="K209" s="218"/>
      <c r="L209" s="223"/>
      <c r="M209" s="224"/>
      <c r="N209" s="225"/>
      <c r="O209" s="225"/>
      <c r="P209" s="225"/>
      <c r="Q209" s="225"/>
      <c r="R209" s="225"/>
      <c r="S209" s="225"/>
      <c r="T209" s="226"/>
      <c r="AT209" s="227" t="s">
        <v>167</v>
      </c>
      <c r="AU209" s="227" t="s">
        <v>89</v>
      </c>
      <c r="AV209" s="14" t="s">
        <v>89</v>
      </c>
      <c r="AW209" s="14" t="s">
        <v>32</v>
      </c>
      <c r="AX209" s="14" t="s">
        <v>76</v>
      </c>
      <c r="AY209" s="227" t="s">
        <v>158</v>
      </c>
    </row>
    <row r="210" spans="2:51" s="14" customFormat="1" ht="11.25">
      <c r="B210" s="217"/>
      <c r="C210" s="218"/>
      <c r="D210" s="208" t="s">
        <v>167</v>
      </c>
      <c r="E210" s="219" t="s">
        <v>1</v>
      </c>
      <c r="F210" s="220" t="s">
        <v>716</v>
      </c>
      <c r="G210" s="218"/>
      <c r="H210" s="221">
        <v>19.5</v>
      </c>
      <c r="I210" s="222"/>
      <c r="J210" s="218"/>
      <c r="K210" s="218"/>
      <c r="L210" s="223"/>
      <c r="M210" s="224"/>
      <c r="N210" s="225"/>
      <c r="O210" s="225"/>
      <c r="P210" s="225"/>
      <c r="Q210" s="225"/>
      <c r="R210" s="225"/>
      <c r="S210" s="225"/>
      <c r="T210" s="226"/>
      <c r="AT210" s="227" t="s">
        <v>167</v>
      </c>
      <c r="AU210" s="227" t="s">
        <v>89</v>
      </c>
      <c r="AV210" s="14" t="s">
        <v>89</v>
      </c>
      <c r="AW210" s="14" t="s">
        <v>32</v>
      </c>
      <c r="AX210" s="14" t="s">
        <v>76</v>
      </c>
      <c r="AY210" s="227" t="s">
        <v>158</v>
      </c>
    </row>
    <row r="211" spans="2:51" s="14" customFormat="1" ht="11.25">
      <c r="B211" s="217"/>
      <c r="C211" s="218"/>
      <c r="D211" s="208" t="s">
        <v>167</v>
      </c>
      <c r="E211" s="219" t="s">
        <v>1</v>
      </c>
      <c r="F211" s="220" t="s">
        <v>717</v>
      </c>
      <c r="G211" s="218"/>
      <c r="H211" s="221">
        <v>16.52</v>
      </c>
      <c r="I211" s="222"/>
      <c r="J211" s="218"/>
      <c r="K211" s="218"/>
      <c r="L211" s="223"/>
      <c r="M211" s="224"/>
      <c r="N211" s="225"/>
      <c r="O211" s="225"/>
      <c r="P211" s="225"/>
      <c r="Q211" s="225"/>
      <c r="R211" s="225"/>
      <c r="S211" s="225"/>
      <c r="T211" s="226"/>
      <c r="AT211" s="227" t="s">
        <v>167</v>
      </c>
      <c r="AU211" s="227" t="s">
        <v>89</v>
      </c>
      <c r="AV211" s="14" t="s">
        <v>89</v>
      </c>
      <c r="AW211" s="14" t="s">
        <v>32</v>
      </c>
      <c r="AX211" s="14" t="s">
        <v>76</v>
      </c>
      <c r="AY211" s="227" t="s">
        <v>158</v>
      </c>
    </row>
    <row r="212" spans="2:51" s="14" customFormat="1" ht="11.25">
      <c r="B212" s="217"/>
      <c r="C212" s="218"/>
      <c r="D212" s="208" t="s">
        <v>167</v>
      </c>
      <c r="E212" s="219" t="s">
        <v>1</v>
      </c>
      <c r="F212" s="220" t="s">
        <v>718</v>
      </c>
      <c r="G212" s="218"/>
      <c r="H212" s="221">
        <v>4.9000000000000004</v>
      </c>
      <c r="I212" s="222"/>
      <c r="J212" s="218"/>
      <c r="K212" s="218"/>
      <c r="L212" s="223"/>
      <c r="M212" s="224"/>
      <c r="N212" s="225"/>
      <c r="O212" s="225"/>
      <c r="P212" s="225"/>
      <c r="Q212" s="225"/>
      <c r="R212" s="225"/>
      <c r="S212" s="225"/>
      <c r="T212" s="226"/>
      <c r="AT212" s="227" t="s">
        <v>167</v>
      </c>
      <c r="AU212" s="227" t="s">
        <v>89</v>
      </c>
      <c r="AV212" s="14" t="s">
        <v>89</v>
      </c>
      <c r="AW212" s="14" t="s">
        <v>32</v>
      </c>
      <c r="AX212" s="14" t="s">
        <v>76</v>
      </c>
      <c r="AY212" s="227" t="s">
        <v>158</v>
      </c>
    </row>
    <row r="213" spans="2:51" s="13" customFormat="1" ht="11.25">
      <c r="B213" s="206"/>
      <c r="C213" s="207"/>
      <c r="D213" s="208" t="s">
        <v>167</v>
      </c>
      <c r="E213" s="209" t="s">
        <v>1</v>
      </c>
      <c r="F213" s="210" t="s">
        <v>699</v>
      </c>
      <c r="G213" s="207"/>
      <c r="H213" s="209" t="s">
        <v>1</v>
      </c>
      <c r="I213" s="211"/>
      <c r="J213" s="207"/>
      <c r="K213" s="207"/>
      <c r="L213" s="212"/>
      <c r="M213" s="213"/>
      <c r="N213" s="214"/>
      <c r="O213" s="214"/>
      <c r="P213" s="214"/>
      <c r="Q213" s="214"/>
      <c r="R213" s="214"/>
      <c r="S213" s="214"/>
      <c r="T213" s="215"/>
      <c r="AT213" s="216" t="s">
        <v>167</v>
      </c>
      <c r="AU213" s="216" t="s">
        <v>89</v>
      </c>
      <c r="AV213" s="13" t="s">
        <v>83</v>
      </c>
      <c r="AW213" s="13" t="s">
        <v>32</v>
      </c>
      <c r="AX213" s="13" t="s">
        <v>76</v>
      </c>
      <c r="AY213" s="216" t="s">
        <v>158</v>
      </c>
    </row>
    <row r="214" spans="2:51" s="14" customFormat="1" ht="11.25">
      <c r="B214" s="217"/>
      <c r="C214" s="218"/>
      <c r="D214" s="208" t="s">
        <v>167</v>
      </c>
      <c r="E214" s="219" t="s">
        <v>1</v>
      </c>
      <c r="F214" s="220" t="s">
        <v>719</v>
      </c>
      <c r="G214" s="218"/>
      <c r="H214" s="221">
        <v>16.8</v>
      </c>
      <c r="I214" s="222"/>
      <c r="J214" s="218"/>
      <c r="K214" s="218"/>
      <c r="L214" s="223"/>
      <c r="M214" s="224"/>
      <c r="N214" s="225"/>
      <c r="O214" s="225"/>
      <c r="P214" s="225"/>
      <c r="Q214" s="225"/>
      <c r="R214" s="225"/>
      <c r="S214" s="225"/>
      <c r="T214" s="226"/>
      <c r="AT214" s="227" t="s">
        <v>167</v>
      </c>
      <c r="AU214" s="227" t="s">
        <v>89</v>
      </c>
      <c r="AV214" s="14" t="s">
        <v>89</v>
      </c>
      <c r="AW214" s="14" t="s">
        <v>32</v>
      </c>
      <c r="AX214" s="14" t="s">
        <v>76</v>
      </c>
      <c r="AY214" s="227" t="s">
        <v>158</v>
      </c>
    </row>
    <row r="215" spans="2:51" s="14" customFormat="1" ht="11.25">
      <c r="B215" s="217"/>
      <c r="C215" s="218"/>
      <c r="D215" s="208" t="s">
        <v>167</v>
      </c>
      <c r="E215" s="219" t="s">
        <v>1</v>
      </c>
      <c r="F215" s="220" t="s">
        <v>720</v>
      </c>
      <c r="G215" s="218"/>
      <c r="H215" s="221">
        <v>4.4000000000000004</v>
      </c>
      <c r="I215" s="222"/>
      <c r="J215" s="218"/>
      <c r="K215" s="218"/>
      <c r="L215" s="223"/>
      <c r="M215" s="224"/>
      <c r="N215" s="225"/>
      <c r="O215" s="225"/>
      <c r="P215" s="225"/>
      <c r="Q215" s="225"/>
      <c r="R215" s="225"/>
      <c r="S215" s="225"/>
      <c r="T215" s="226"/>
      <c r="AT215" s="227" t="s">
        <v>167</v>
      </c>
      <c r="AU215" s="227" t="s">
        <v>89</v>
      </c>
      <c r="AV215" s="14" t="s">
        <v>89</v>
      </c>
      <c r="AW215" s="14" t="s">
        <v>32</v>
      </c>
      <c r="AX215" s="14" t="s">
        <v>76</v>
      </c>
      <c r="AY215" s="227" t="s">
        <v>158</v>
      </c>
    </row>
    <row r="216" spans="2:51" s="13" customFormat="1" ht="11.25">
      <c r="B216" s="206"/>
      <c r="C216" s="207"/>
      <c r="D216" s="208" t="s">
        <v>167</v>
      </c>
      <c r="E216" s="209" t="s">
        <v>1</v>
      </c>
      <c r="F216" s="210" t="s">
        <v>702</v>
      </c>
      <c r="G216" s="207"/>
      <c r="H216" s="209" t="s">
        <v>1</v>
      </c>
      <c r="I216" s="211"/>
      <c r="J216" s="207"/>
      <c r="K216" s="207"/>
      <c r="L216" s="212"/>
      <c r="M216" s="213"/>
      <c r="N216" s="214"/>
      <c r="O216" s="214"/>
      <c r="P216" s="214"/>
      <c r="Q216" s="214"/>
      <c r="R216" s="214"/>
      <c r="S216" s="214"/>
      <c r="T216" s="215"/>
      <c r="AT216" s="216" t="s">
        <v>167</v>
      </c>
      <c r="AU216" s="216" t="s">
        <v>89</v>
      </c>
      <c r="AV216" s="13" t="s">
        <v>83</v>
      </c>
      <c r="AW216" s="13" t="s">
        <v>32</v>
      </c>
      <c r="AX216" s="13" t="s">
        <v>76</v>
      </c>
      <c r="AY216" s="216" t="s">
        <v>158</v>
      </c>
    </row>
    <row r="217" spans="2:51" s="14" customFormat="1" ht="11.25">
      <c r="B217" s="217"/>
      <c r="C217" s="218"/>
      <c r="D217" s="208" t="s">
        <v>167</v>
      </c>
      <c r="E217" s="219" t="s">
        <v>1</v>
      </c>
      <c r="F217" s="220" t="s">
        <v>721</v>
      </c>
      <c r="G217" s="218"/>
      <c r="H217" s="221">
        <v>7.2</v>
      </c>
      <c r="I217" s="222"/>
      <c r="J217" s="218"/>
      <c r="K217" s="218"/>
      <c r="L217" s="223"/>
      <c r="M217" s="224"/>
      <c r="N217" s="225"/>
      <c r="O217" s="225"/>
      <c r="P217" s="225"/>
      <c r="Q217" s="225"/>
      <c r="R217" s="225"/>
      <c r="S217" s="225"/>
      <c r="T217" s="226"/>
      <c r="AT217" s="227" t="s">
        <v>167</v>
      </c>
      <c r="AU217" s="227" t="s">
        <v>89</v>
      </c>
      <c r="AV217" s="14" t="s">
        <v>89</v>
      </c>
      <c r="AW217" s="14" t="s">
        <v>32</v>
      </c>
      <c r="AX217" s="14" t="s">
        <v>76</v>
      </c>
      <c r="AY217" s="227" t="s">
        <v>158</v>
      </c>
    </row>
    <row r="218" spans="2:51" s="14" customFormat="1" ht="11.25">
      <c r="B218" s="217"/>
      <c r="C218" s="218"/>
      <c r="D218" s="208" t="s">
        <v>167</v>
      </c>
      <c r="E218" s="219" t="s">
        <v>1</v>
      </c>
      <c r="F218" s="220" t="s">
        <v>722</v>
      </c>
      <c r="G218" s="218"/>
      <c r="H218" s="221">
        <v>3.6</v>
      </c>
      <c r="I218" s="222"/>
      <c r="J218" s="218"/>
      <c r="K218" s="218"/>
      <c r="L218" s="223"/>
      <c r="M218" s="224"/>
      <c r="N218" s="225"/>
      <c r="O218" s="225"/>
      <c r="P218" s="225"/>
      <c r="Q218" s="225"/>
      <c r="R218" s="225"/>
      <c r="S218" s="225"/>
      <c r="T218" s="226"/>
      <c r="AT218" s="227" t="s">
        <v>167</v>
      </c>
      <c r="AU218" s="227" t="s">
        <v>89</v>
      </c>
      <c r="AV218" s="14" t="s">
        <v>89</v>
      </c>
      <c r="AW218" s="14" t="s">
        <v>32</v>
      </c>
      <c r="AX218" s="14" t="s">
        <v>76</v>
      </c>
      <c r="AY218" s="227" t="s">
        <v>158</v>
      </c>
    </row>
    <row r="219" spans="2:51" s="14" customFormat="1" ht="11.25">
      <c r="B219" s="217"/>
      <c r="C219" s="218"/>
      <c r="D219" s="208" t="s">
        <v>167</v>
      </c>
      <c r="E219" s="219" t="s">
        <v>1</v>
      </c>
      <c r="F219" s="220" t="s">
        <v>723</v>
      </c>
      <c r="G219" s="218"/>
      <c r="H219" s="221">
        <v>25.62</v>
      </c>
      <c r="I219" s="222"/>
      <c r="J219" s="218"/>
      <c r="K219" s="218"/>
      <c r="L219" s="223"/>
      <c r="M219" s="224"/>
      <c r="N219" s="225"/>
      <c r="O219" s="225"/>
      <c r="P219" s="225"/>
      <c r="Q219" s="225"/>
      <c r="R219" s="225"/>
      <c r="S219" s="225"/>
      <c r="T219" s="226"/>
      <c r="AT219" s="227" t="s">
        <v>167</v>
      </c>
      <c r="AU219" s="227" t="s">
        <v>89</v>
      </c>
      <c r="AV219" s="14" t="s">
        <v>89</v>
      </c>
      <c r="AW219" s="14" t="s">
        <v>32</v>
      </c>
      <c r="AX219" s="14" t="s">
        <v>76</v>
      </c>
      <c r="AY219" s="227" t="s">
        <v>158</v>
      </c>
    </row>
    <row r="220" spans="2:51" s="14" customFormat="1" ht="11.25">
      <c r="B220" s="217"/>
      <c r="C220" s="218"/>
      <c r="D220" s="208" t="s">
        <v>167</v>
      </c>
      <c r="E220" s="219" t="s">
        <v>1</v>
      </c>
      <c r="F220" s="220" t="s">
        <v>724</v>
      </c>
      <c r="G220" s="218"/>
      <c r="H220" s="221">
        <v>7.2</v>
      </c>
      <c r="I220" s="222"/>
      <c r="J220" s="218"/>
      <c r="K220" s="218"/>
      <c r="L220" s="223"/>
      <c r="M220" s="224"/>
      <c r="N220" s="225"/>
      <c r="O220" s="225"/>
      <c r="P220" s="225"/>
      <c r="Q220" s="225"/>
      <c r="R220" s="225"/>
      <c r="S220" s="225"/>
      <c r="T220" s="226"/>
      <c r="AT220" s="227" t="s">
        <v>167</v>
      </c>
      <c r="AU220" s="227" t="s">
        <v>89</v>
      </c>
      <c r="AV220" s="14" t="s">
        <v>89</v>
      </c>
      <c r="AW220" s="14" t="s">
        <v>32</v>
      </c>
      <c r="AX220" s="14" t="s">
        <v>76</v>
      </c>
      <c r="AY220" s="227" t="s">
        <v>158</v>
      </c>
    </row>
    <row r="221" spans="2:51" s="14" customFormat="1" ht="11.25">
      <c r="B221" s="217"/>
      <c r="C221" s="218"/>
      <c r="D221" s="208" t="s">
        <v>167</v>
      </c>
      <c r="E221" s="219" t="s">
        <v>1</v>
      </c>
      <c r="F221" s="220" t="s">
        <v>725</v>
      </c>
      <c r="G221" s="218"/>
      <c r="H221" s="221">
        <v>6.75</v>
      </c>
      <c r="I221" s="222"/>
      <c r="J221" s="218"/>
      <c r="K221" s="218"/>
      <c r="L221" s="223"/>
      <c r="M221" s="224"/>
      <c r="N221" s="225"/>
      <c r="O221" s="225"/>
      <c r="P221" s="225"/>
      <c r="Q221" s="225"/>
      <c r="R221" s="225"/>
      <c r="S221" s="225"/>
      <c r="T221" s="226"/>
      <c r="AT221" s="227" t="s">
        <v>167</v>
      </c>
      <c r="AU221" s="227" t="s">
        <v>89</v>
      </c>
      <c r="AV221" s="14" t="s">
        <v>89</v>
      </c>
      <c r="AW221" s="14" t="s">
        <v>32</v>
      </c>
      <c r="AX221" s="14" t="s">
        <v>76</v>
      </c>
      <c r="AY221" s="227" t="s">
        <v>158</v>
      </c>
    </row>
    <row r="222" spans="2:51" s="14" customFormat="1" ht="11.25">
      <c r="B222" s="217"/>
      <c r="C222" s="218"/>
      <c r="D222" s="208" t="s">
        <v>167</v>
      </c>
      <c r="E222" s="219" t="s">
        <v>1</v>
      </c>
      <c r="F222" s="220" t="s">
        <v>726</v>
      </c>
      <c r="G222" s="218"/>
      <c r="H222" s="221">
        <v>3.3</v>
      </c>
      <c r="I222" s="222"/>
      <c r="J222" s="218"/>
      <c r="K222" s="218"/>
      <c r="L222" s="223"/>
      <c r="M222" s="224"/>
      <c r="N222" s="225"/>
      <c r="O222" s="225"/>
      <c r="P222" s="225"/>
      <c r="Q222" s="225"/>
      <c r="R222" s="225"/>
      <c r="S222" s="225"/>
      <c r="T222" s="226"/>
      <c r="AT222" s="227" t="s">
        <v>167</v>
      </c>
      <c r="AU222" s="227" t="s">
        <v>89</v>
      </c>
      <c r="AV222" s="14" t="s">
        <v>89</v>
      </c>
      <c r="AW222" s="14" t="s">
        <v>32</v>
      </c>
      <c r="AX222" s="14" t="s">
        <v>76</v>
      </c>
      <c r="AY222" s="227" t="s">
        <v>158</v>
      </c>
    </row>
    <row r="223" spans="2:51" s="14" customFormat="1" ht="11.25">
      <c r="B223" s="217"/>
      <c r="C223" s="218"/>
      <c r="D223" s="208" t="s">
        <v>167</v>
      </c>
      <c r="E223" s="219" t="s">
        <v>1</v>
      </c>
      <c r="F223" s="220" t="s">
        <v>380</v>
      </c>
      <c r="G223" s="218"/>
      <c r="H223" s="221">
        <v>14.6</v>
      </c>
      <c r="I223" s="222"/>
      <c r="J223" s="218"/>
      <c r="K223" s="218"/>
      <c r="L223" s="223"/>
      <c r="M223" s="224"/>
      <c r="N223" s="225"/>
      <c r="O223" s="225"/>
      <c r="P223" s="225"/>
      <c r="Q223" s="225"/>
      <c r="R223" s="225"/>
      <c r="S223" s="225"/>
      <c r="T223" s="226"/>
      <c r="AT223" s="227" t="s">
        <v>167</v>
      </c>
      <c r="AU223" s="227" t="s">
        <v>89</v>
      </c>
      <c r="AV223" s="14" t="s">
        <v>89</v>
      </c>
      <c r="AW223" s="14" t="s">
        <v>32</v>
      </c>
      <c r="AX223" s="14" t="s">
        <v>76</v>
      </c>
      <c r="AY223" s="227" t="s">
        <v>158</v>
      </c>
    </row>
    <row r="224" spans="2:51" s="16" customFormat="1" ht="11.25">
      <c r="B224" s="249"/>
      <c r="C224" s="250"/>
      <c r="D224" s="208" t="s">
        <v>167</v>
      </c>
      <c r="E224" s="251" t="s">
        <v>1</v>
      </c>
      <c r="F224" s="252" t="s">
        <v>255</v>
      </c>
      <c r="G224" s="250"/>
      <c r="H224" s="253">
        <v>161.22999999999999</v>
      </c>
      <c r="I224" s="254"/>
      <c r="J224" s="250"/>
      <c r="K224" s="250"/>
      <c r="L224" s="255"/>
      <c r="M224" s="256"/>
      <c r="N224" s="257"/>
      <c r="O224" s="257"/>
      <c r="P224" s="257"/>
      <c r="Q224" s="257"/>
      <c r="R224" s="257"/>
      <c r="S224" s="257"/>
      <c r="T224" s="258"/>
      <c r="AT224" s="259" t="s">
        <v>167</v>
      </c>
      <c r="AU224" s="259" t="s">
        <v>89</v>
      </c>
      <c r="AV224" s="16" t="s">
        <v>177</v>
      </c>
      <c r="AW224" s="16" t="s">
        <v>32</v>
      </c>
      <c r="AX224" s="16" t="s">
        <v>76</v>
      </c>
      <c r="AY224" s="259" t="s">
        <v>158</v>
      </c>
    </row>
    <row r="225" spans="1:65" s="13" customFormat="1" ht="11.25">
      <c r="B225" s="206"/>
      <c r="C225" s="207"/>
      <c r="D225" s="208" t="s">
        <v>167</v>
      </c>
      <c r="E225" s="209" t="s">
        <v>1</v>
      </c>
      <c r="F225" s="210" t="s">
        <v>303</v>
      </c>
      <c r="G225" s="207"/>
      <c r="H225" s="209" t="s">
        <v>1</v>
      </c>
      <c r="I225" s="211"/>
      <c r="J225" s="207"/>
      <c r="K225" s="207"/>
      <c r="L225" s="212"/>
      <c r="M225" s="213"/>
      <c r="N225" s="214"/>
      <c r="O225" s="214"/>
      <c r="P225" s="214"/>
      <c r="Q225" s="214"/>
      <c r="R225" s="214"/>
      <c r="S225" s="214"/>
      <c r="T225" s="215"/>
      <c r="AT225" s="216" t="s">
        <v>167</v>
      </c>
      <c r="AU225" s="216" t="s">
        <v>89</v>
      </c>
      <c r="AV225" s="13" t="s">
        <v>83</v>
      </c>
      <c r="AW225" s="13" t="s">
        <v>32</v>
      </c>
      <c r="AX225" s="13" t="s">
        <v>76</v>
      </c>
      <c r="AY225" s="216" t="s">
        <v>158</v>
      </c>
    </row>
    <row r="226" spans="1:65" s="13" customFormat="1" ht="11.25">
      <c r="B226" s="206"/>
      <c r="C226" s="207"/>
      <c r="D226" s="208" t="s">
        <v>167</v>
      </c>
      <c r="E226" s="209" t="s">
        <v>1</v>
      </c>
      <c r="F226" s="210" t="s">
        <v>695</v>
      </c>
      <c r="G226" s="207"/>
      <c r="H226" s="209" t="s">
        <v>1</v>
      </c>
      <c r="I226" s="211"/>
      <c r="J226" s="207"/>
      <c r="K226" s="207"/>
      <c r="L226" s="212"/>
      <c r="M226" s="213"/>
      <c r="N226" s="214"/>
      <c r="O226" s="214"/>
      <c r="P226" s="214"/>
      <c r="Q226" s="214"/>
      <c r="R226" s="214"/>
      <c r="S226" s="214"/>
      <c r="T226" s="215"/>
      <c r="AT226" s="216" t="s">
        <v>167</v>
      </c>
      <c r="AU226" s="216" t="s">
        <v>89</v>
      </c>
      <c r="AV226" s="13" t="s">
        <v>83</v>
      </c>
      <c r="AW226" s="13" t="s">
        <v>32</v>
      </c>
      <c r="AX226" s="13" t="s">
        <v>76</v>
      </c>
      <c r="AY226" s="216" t="s">
        <v>158</v>
      </c>
    </row>
    <row r="227" spans="1:65" s="14" customFormat="1" ht="11.25">
      <c r="B227" s="217"/>
      <c r="C227" s="218"/>
      <c r="D227" s="208" t="s">
        <v>167</v>
      </c>
      <c r="E227" s="219" t="s">
        <v>1</v>
      </c>
      <c r="F227" s="220" t="s">
        <v>727</v>
      </c>
      <c r="G227" s="218"/>
      <c r="H227" s="221">
        <v>8</v>
      </c>
      <c r="I227" s="222"/>
      <c r="J227" s="218"/>
      <c r="K227" s="218"/>
      <c r="L227" s="223"/>
      <c r="M227" s="224"/>
      <c r="N227" s="225"/>
      <c r="O227" s="225"/>
      <c r="P227" s="225"/>
      <c r="Q227" s="225"/>
      <c r="R227" s="225"/>
      <c r="S227" s="225"/>
      <c r="T227" s="226"/>
      <c r="AT227" s="227" t="s">
        <v>167</v>
      </c>
      <c r="AU227" s="227" t="s">
        <v>89</v>
      </c>
      <c r="AV227" s="14" t="s">
        <v>89</v>
      </c>
      <c r="AW227" s="14" t="s">
        <v>32</v>
      </c>
      <c r="AX227" s="14" t="s">
        <v>76</v>
      </c>
      <c r="AY227" s="227" t="s">
        <v>158</v>
      </c>
    </row>
    <row r="228" spans="1:65" s="14" customFormat="1" ht="11.25">
      <c r="B228" s="217"/>
      <c r="C228" s="218"/>
      <c r="D228" s="208" t="s">
        <v>167</v>
      </c>
      <c r="E228" s="219" t="s">
        <v>1</v>
      </c>
      <c r="F228" s="220" t="s">
        <v>728</v>
      </c>
      <c r="G228" s="218"/>
      <c r="H228" s="221">
        <v>2.6</v>
      </c>
      <c r="I228" s="222"/>
      <c r="J228" s="218"/>
      <c r="K228" s="218"/>
      <c r="L228" s="223"/>
      <c r="M228" s="224"/>
      <c r="N228" s="225"/>
      <c r="O228" s="225"/>
      <c r="P228" s="225"/>
      <c r="Q228" s="225"/>
      <c r="R228" s="225"/>
      <c r="S228" s="225"/>
      <c r="T228" s="226"/>
      <c r="AT228" s="227" t="s">
        <v>167</v>
      </c>
      <c r="AU228" s="227" t="s">
        <v>89</v>
      </c>
      <c r="AV228" s="14" t="s">
        <v>89</v>
      </c>
      <c r="AW228" s="14" t="s">
        <v>32</v>
      </c>
      <c r="AX228" s="14" t="s">
        <v>76</v>
      </c>
      <c r="AY228" s="227" t="s">
        <v>158</v>
      </c>
    </row>
    <row r="229" spans="1:65" s="14" customFormat="1" ht="11.25">
      <c r="B229" s="217"/>
      <c r="C229" s="218"/>
      <c r="D229" s="208" t="s">
        <v>167</v>
      </c>
      <c r="E229" s="219" t="s">
        <v>1</v>
      </c>
      <c r="F229" s="220" t="s">
        <v>729</v>
      </c>
      <c r="G229" s="218"/>
      <c r="H229" s="221">
        <v>5.76</v>
      </c>
      <c r="I229" s="222"/>
      <c r="J229" s="218"/>
      <c r="K229" s="218"/>
      <c r="L229" s="223"/>
      <c r="M229" s="224"/>
      <c r="N229" s="225"/>
      <c r="O229" s="225"/>
      <c r="P229" s="225"/>
      <c r="Q229" s="225"/>
      <c r="R229" s="225"/>
      <c r="S229" s="225"/>
      <c r="T229" s="226"/>
      <c r="AT229" s="227" t="s">
        <v>167</v>
      </c>
      <c r="AU229" s="227" t="s">
        <v>89</v>
      </c>
      <c r="AV229" s="14" t="s">
        <v>89</v>
      </c>
      <c r="AW229" s="14" t="s">
        <v>32</v>
      </c>
      <c r="AX229" s="14" t="s">
        <v>76</v>
      </c>
      <c r="AY229" s="227" t="s">
        <v>158</v>
      </c>
    </row>
    <row r="230" spans="1:65" s="13" customFormat="1" ht="11.25">
      <c r="B230" s="206"/>
      <c r="C230" s="207"/>
      <c r="D230" s="208" t="s">
        <v>167</v>
      </c>
      <c r="E230" s="209" t="s">
        <v>1</v>
      </c>
      <c r="F230" s="210" t="s">
        <v>699</v>
      </c>
      <c r="G230" s="207"/>
      <c r="H230" s="209" t="s">
        <v>1</v>
      </c>
      <c r="I230" s="211"/>
      <c r="J230" s="207"/>
      <c r="K230" s="207"/>
      <c r="L230" s="212"/>
      <c r="M230" s="213"/>
      <c r="N230" s="214"/>
      <c r="O230" s="214"/>
      <c r="P230" s="214"/>
      <c r="Q230" s="214"/>
      <c r="R230" s="214"/>
      <c r="S230" s="214"/>
      <c r="T230" s="215"/>
      <c r="AT230" s="216" t="s">
        <v>167</v>
      </c>
      <c r="AU230" s="216" t="s">
        <v>89</v>
      </c>
      <c r="AV230" s="13" t="s">
        <v>83</v>
      </c>
      <c r="AW230" s="13" t="s">
        <v>32</v>
      </c>
      <c r="AX230" s="13" t="s">
        <v>76</v>
      </c>
      <c r="AY230" s="216" t="s">
        <v>158</v>
      </c>
    </row>
    <row r="231" spans="1:65" s="14" customFormat="1" ht="11.25">
      <c r="B231" s="217"/>
      <c r="C231" s="218"/>
      <c r="D231" s="208" t="s">
        <v>167</v>
      </c>
      <c r="E231" s="219" t="s">
        <v>1</v>
      </c>
      <c r="F231" s="220" t="s">
        <v>730</v>
      </c>
      <c r="G231" s="218"/>
      <c r="H231" s="221">
        <v>8.8000000000000007</v>
      </c>
      <c r="I231" s="222"/>
      <c r="J231" s="218"/>
      <c r="K231" s="218"/>
      <c r="L231" s="223"/>
      <c r="M231" s="224"/>
      <c r="N231" s="225"/>
      <c r="O231" s="225"/>
      <c r="P231" s="225"/>
      <c r="Q231" s="225"/>
      <c r="R231" s="225"/>
      <c r="S231" s="225"/>
      <c r="T231" s="226"/>
      <c r="AT231" s="227" t="s">
        <v>167</v>
      </c>
      <c r="AU231" s="227" t="s">
        <v>89</v>
      </c>
      <c r="AV231" s="14" t="s">
        <v>89</v>
      </c>
      <c r="AW231" s="14" t="s">
        <v>32</v>
      </c>
      <c r="AX231" s="14" t="s">
        <v>76</v>
      </c>
      <c r="AY231" s="227" t="s">
        <v>158</v>
      </c>
    </row>
    <row r="232" spans="1:65" s="14" customFormat="1" ht="11.25">
      <c r="B232" s="217"/>
      <c r="C232" s="218"/>
      <c r="D232" s="208" t="s">
        <v>167</v>
      </c>
      <c r="E232" s="219" t="s">
        <v>1</v>
      </c>
      <c r="F232" s="220" t="s">
        <v>731</v>
      </c>
      <c r="G232" s="218"/>
      <c r="H232" s="221">
        <v>6.04</v>
      </c>
      <c r="I232" s="222"/>
      <c r="J232" s="218"/>
      <c r="K232" s="218"/>
      <c r="L232" s="223"/>
      <c r="M232" s="224"/>
      <c r="N232" s="225"/>
      <c r="O232" s="225"/>
      <c r="P232" s="225"/>
      <c r="Q232" s="225"/>
      <c r="R232" s="225"/>
      <c r="S232" s="225"/>
      <c r="T232" s="226"/>
      <c r="AT232" s="227" t="s">
        <v>167</v>
      </c>
      <c r="AU232" s="227" t="s">
        <v>89</v>
      </c>
      <c r="AV232" s="14" t="s">
        <v>89</v>
      </c>
      <c r="AW232" s="14" t="s">
        <v>32</v>
      </c>
      <c r="AX232" s="14" t="s">
        <v>76</v>
      </c>
      <c r="AY232" s="227" t="s">
        <v>158</v>
      </c>
    </row>
    <row r="233" spans="1:65" s="13" customFormat="1" ht="11.25">
      <c r="B233" s="206"/>
      <c r="C233" s="207"/>
      <c r="D233" s="208" t="s">
        <v>167</v>
      </c>
      <c r="E233" s="209" t="s">
        <v>1</v>
      </c>
      <c r="F233" s="210" t="s">
        <v>702</v>
      </c>
      <c r="G233" s="207"/>
      <c r="H233" s="209" t="s">
        <v>1</v>
      </c>
      <c r="I233" s="211"/>
      <c r="J233" s="207"/>
      <c r="K233" s="207"/>
      <c r="L233" s="212"/>
      <c r="M233" s="213"/>
      <c r="N233" s="214"/>
      <c r="O233" s="214"/>
      <c r="P233" s="214"/>
      <c r="Q233" s="214"/>
      <c r="R233" s="214"/>
      <c r="S233" s="214"/>
      <c r="T233" s="215"/>
      <c r="AT233" s="216" t="s">
        <v>167</v>
      </c>
      <c r="AU233" s="216" t="s">
        <v>89</v>
      </c>
      <c r="AV233" s="13" t="s">
        <v>83</v>
      </c>
      <c r="AW233" s="13" t="s">
        <v>32</v>
      </c>
      <c r="AX233" s="13" t="s">
        <v>76</v>
      </c>
      <c r="AY233" s="216" t="s">
        <v>158</v>
      </c>
    </row>
    <row r="234" spans="1:65" s="14" customFormat="1" ht="11.25">
      <c r="B234" s="217"/>
      <c r="C234" s="218"/>
      <c r="D234" s="208" t="s">
        <v>167</v>
      </c>
      <c r="E234" s="219" t="s">
        <v>1</v>
      </c>
      <c r="F234" s="220" t="s">
        <v>732</v>
      </c>
      <c r="G234" s="218"/>
      <c r="H234" s="221">
        <v>7.6</v>
      </c>
      <c r="I234" s="222"/>
      <c r="J234" s="218"/>
      <c r="K234" s="218"/>
      <c r="L234" s="223"/>
      <c r="M234" s="224"/>
      <c r="N234" s="225"/>
      <c r="O234" s="225"/>
      <c r="P234" s="225"/>
      <c r="Q234" s="225"/>
      <c r="R234" s="225"/>
      <c r="S234" s="225"/>
      <c r="T234" s="226"/>
      <c r="AT234" s="227" t="s">
        <v>167</v>
      </c>
      <c r="AU234" s="227" t="s">
        <v>89</v>
      </c>
      <c r="AV234" s="14" t="s">
        <v>89</v>
      </c>
      <c r="AW234" s="14" t="s">
        <v>32</v>
      </c>
      <c r="AX234" s="14" t="s">
        <v>76</v>
      </c>
      <c r="AY234" s="227" t="s">
        <v>158</v>
      </c>
    </row>
    <row r="235" spans="1:65" s="14" customFormat="1" ht="11.25">
      <c r="B235" s="217"/>
      <c r="C235" s="218"/>
      <c r="D235" s="208" t="s">
        <v>167</v>
      </c>
      <c r="E235" s="219" t="s">
        <v>1</v>
      </c>
      <c r="F235" s="220" t="s">
        <v>733</v>
      </c>
      <c r="G235" s="218"/>
      <c r="H235" s="221">
        <v>3.6</v>
      </c>
      <c r="I235" s="222"/>
      <c r="J235" s="218"/>
      <c r="K235" s="218"/>
      <c r="L235" s="223"/>
      <c r="M235" s="224"/>
      <c r="N235" s="225"/>
      <c r="O235" s="225"/>
      <c r="P235" s="225"/>
      <c r="Q235" s="225"/>
      <c r="R235" s="225"/>
      <c r="S235" s="225"/>
      <c r="T235" s="226"/>
      <c r="AT235" s="227" t="s">
        <v>167</v>
      </c>
      <c r="AU235" s="227" t="s">
        <v>89</v>
      </c>
      <c r="AV235" s="14" t="s">
        <v>89</v>
      </c>
      <c r="AW235" s="14" t="s">
        <v>32</v>
      </c>
      <c r="AX235" s="14" t="s">
        <v>76</v>
      </c>
      <c r="AY235" s="227" t="s">
        <v>158</v>
      </c>
    </row>
    <row r="236" spans="1:65" s="14" customFormat="1" ht="11.25">
      <c r="B236" s="217"/>
      <c r="C236" s="218"/>
      <c r="D236" s="208" t="s">
        <v>167</v>
      </c>
      <c r="E236" s="219" t="s">
        <v>1</v>
      </c>
      <c r="F236" s="220" t="s">
        <v>734</v>
      </c>
      <c r="G236" s="218"/>
      <c r="H236" s="221">
        <v>4.2</v>
      </c>
      <c r="I236" s="222"/>
      <c r="J236" s="218"/>
      <c r="K236" s="218"/>
      <c r="L236" s="223"/>
      <c r="M236" s="224"/>
      <c r="N236" s="225"/>
      <c r="O236" s="225"/>
      <c r="P236" s="225"/>
      <c r="Q236" s="225"/>
      <c r="R236" s="225"/>
      <c r="S236" s="225"/>
      <c r="T236" s="226"/>
      <c r="AT236" s="227" t="s">
        <v>167</v>
      </c>
      <c r="AU236" s="227" t="s">
        <v>89</v>
      </c>
      <c r="AV236" s="14" t="s">
        <v>89</v>
      </c>
      <c r="AW236" s="14" t="s">
        <v>32</v>
      </c>
      <c r="AX236" s="14" t="s">
        <v>76</v>
      </c>
      <c r="AY236" s="227" t="s">
        <v>158</v>
      </c>
    </row>
    <row r="237" spans="1:65" s="16" customFormat="1" ht="11.25">
      <c r="B237" s="249"/>
      <c r="C237" s="250"/>
      <c r="D237" s="208" t="s">
        <v>167</v>
      </c>
      <c r="E237" s="251" t="s">
        <v>1</v>
      </c>
      <c r="F237" s="252" t="s">
        <v>255</v>
      </c>
      <c r="G237" s="250"/>
      <c r="H237" s="253">
        <v>46.6</v>
      </c>
      <c r="I237" s="254"/>
      <c r="J237" s="250"/>
      <c r="K237" s="250"/>
      <c r="L237" s="255"/>
      <c r="M237" s="256"/>
      <c r="N237" s="257"/>
      <c r="O237" s="257"/>
      <c r="P237" s="257"/>
      <c r="Q237" s="257"/>
      <c r="R237" s="257"/>
      <c r="S237" s="257"/>
      <c r="T237" s="258"/>
      <c r="AT237" s="259" t="s">
        <v>167</v>
      </c>
      <c r="AU237" s="259" t="s">
        <v>89</v>
      </c>
      <c r="AV237" s="16" t="s">
        <v>177</v>
      </c>
      <c r="AW237" s="16" t="s">
        <v>32</v>
      </c>
      <c r="AX237" s="16" t="s">
        <v>76</v>
      </c>
      <c r="AY237" s="259" t="s">
        <v>158</v>
      </c>
    </row>
    <row r="238" spans="1:65" s="15" customFormat="1" ht="11.25">
      <c r="B238" s="228"/>
      <c r="C238" s="229"/>
      <c r="D238" s="208" t="s">
        <v>167</v>
      </c>
      <c r="E238" s="230" t="s">
        <v>1</v>
      </c>
      <c r="F238" s="231" t="s">
        <v>170</v>
      </c>
      <c r="G238" s="229"/>
      <c r="H238" s="232">
        <v>207.83</v>
      </c>
      <c r="I238" s="233"/>
      <c r="J238" s="229"/>
      <c r="K238" s="229"/>
      <c r="L238" s="234"/>
      <c r="M238" s="235"/>
      <c r="N238" s="236"/>
      <c r="O238" s="236"/>
      <c r="P238" s="236"/>
      <c r="Q238" s="236"/>
      <c r="R238" s="236"/>
      <c r="S238" s="236"/>
      <c r="T238" s="237"/>
      <c r="AT238" s="238" t="s">
        <v>167</v>
      </c>
      <c r="AU238" s="238" t="s">
        <v>89</v>
      </c>
      <c r="AV238" s="15" t="s">
        <v>165</v>
      </c>
      <c r="AW238" s="15" t="s">
        <v>32</v>
      </c>
      <c r="AX238" s="15" t="s">
        <v>83</v>
      </c>
      <c r="AY238" s="238" t="s">
        <v>158</v>
      </c>
    </row>
    <row r="239" spans="1:65" s="2" customFormat="1" ht="21.75" customHeight="1">
      <c r="A239" s="35"/>
      <c r="B239" s="36"/>
      <c r="C239" s="239" t="s">
        <v>228</v>
      </c>
      <c r="D239" s="239" t="s">
        <v>214</v>
      </c>
      <c r="E239" s="240" t="s">
        <v>308</v>
      </c>
      <c r="F239" s="241" t="s">
        <v>309</v>
      </c>
      <c r="G239" s="242" t="s">
        <v>163</v>
      </c>
      <c r="H239" s="243">
        <v>44.338000000000001</v>
      </c>
      <c r="I239" s="244"/>
      <c r="J239" s="245">
        <f>ROUND(I239*H239,2)</f>
        <v>0</v>
      </c>
      <c r="K239" s="241" t="s">
        <v>164</v>
      </c>
      <c r="L239" s="246"/>
      <c r="M239" s="247" t="s">
        <v>1</v>
      </c>
      <c r="N239" s="248" t="s">
        <v>41</v>
      </c>
      <c r="O239" s="72"/>
      <c r="P239" s="202">
        <f>O239*H239</f>
        <v>0</v>
      </c>
      <c r="Q239" s="202">
        <v>4.4999999999999999E-4</v>
      </c>
      <c r="R239" s="202">
        <f>Q239*H239</f>
        <v>1.99521E-2</v>
      </c>
      <c r="S239" s="202">
        <v>0</v>
      </c>
      <c r="T239" s="203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4" t="s">
        <v>204</v>
      </c>
      <c r="AT239" s="204" t="s">
        <v>214</v>
      </c>
      <c r="AU239" s="204" t="s">
        <v>89</v>
      </c>
      <c r="AY239" s="18" t="s">
        <v>158</v>
      </c>
      <c r="BE239" s="205">
        <f>IF(N239="základní",J239,0)</f>
        <v>0</v>
      </c>
      <c r="BF239" s="205">
        <f>IF(N239="snížená",J239,0)</f>
        <v>0</v>
      </c>
      <c r="BG239" s="205">
        <f>IF(N239="zákl. přenesená",J239,0)</f>
        <v>0</v>
      </c>
      <c r="BH239" s="205">
        <f>IF(N239="sníž. přenesená",J239,0)</f>
        <v>0</v>
      </c>
      <c r="BI239" s="205">
        <f>IF(N239="nulová",J239,0)</f>
        <v>0</v>
      </c>
      <c r="BJ239" s="18" t="s">
        <v>83</v>
      </c>
      <c r="BK239" s="205">
        <f>ROUND(I239*H239,2)</f>
        <v>0</v>
      </c>
      <c r="BL239" s="18" t="s">
        <v>165</v>
      </c>
      <c r="BM239" s="204" t="s">
        <v>310</v>
      </c>
    </row>
    <row r="240" spans="1:65" s="14" customFormat="1" ht="11.25">
      <c r="B240" s="217"/>
      <c r="C240" s="218"/>
      <c r="D240" s="208" t="s">
        <v>167</v>
      </c>
      <c r="E240" s="219" t="s">
        <v>1</v>
      </c>
      <c r="F240" s="220" t="s">
        <v>735</v>
      </c>
      <c r="G240" s="218"/>
      <c r="H240" s="221">
        <v>44.338000000000001</v>
      </c>
      <c r="I240" s="222"/>
      <c r="J240" s="218"/>
      <c r="K240" s="218"/>
      <c r="L240" s="223"/>
      <c r="M240" s="224"/>
      <c r="N240" s="225"/>
      <c r="O240" s="225"/>
      <c r="P240" s="225"/>
      <c r="Q240" s="225"/>
      <c r="R240" s="225"/>
      <c r="S240" s="225"/>
      <c r="T240" s="226"/>
      <c r="AT240" s="227" t="s">
        <v>167</v>
      </c>
      <c r="AU240" s="227" t="s">
        <v>89</v>
      </c>
      <c r="AV240" s="14" t="s">
        <v>89</v>
      </c>
      <c r="AW240" s="14" t="s">
        <v>32</v>
      </c>
      <c r="AX240" s="14" t="s">
        <v>83</v>
      </c>
      <c r="AY240" s="227" t="s">
        <v>158</v>
      </c>
    </row>
    <row r="241" spans="1:65" s="2" customFormat="1" ht="24.2" customHeight="1">
      <c r="A241" s="35"/>
      <c r="B241" s="36"/>
      <c r="C241" s="239" t="s">
        <v>233</v>
      </c>
      <c r="D241" s="239" t="s">
        <v>214</v>
      </c>
      <c r="E241" s="240" t="s">
        <v>313</v>
      </c>
      <c r="F241" s="241" t="s">
        <v>314</v>
      </c>
      <c r="G241" s="242" t="s">
        <v>163</v>
      </c>
      <c r="H241" s="243">
        <v>12.815</v>
      </c>
      <c r="I241" s="244"/>
      <c r="J241" s="245">
        <f>ROUND(I241*H241,2)</f>
        <v>0</v>
      </c>
      <c r="K241" s="241" t="s">
        <v>164</v>
      </c>
      <c r="L241" s="246"/>
      <c r="M241" s="247" t="s">
        <v>1</v>
      </c>
      <c r="N241" s="248" t="s">
        <v>41</v>
      </c>
      <c r="O241" s="72"/>
      <c r="P241" s="202">
        <f>O241*H241</f>
        <v>0</v>
      </c>
      <c r="Q241" s="202">
        <v>8.9999999999999998E-4</v>
      </c>
      <c r="R241" s="202">
        <f>Q241*H241</f>
        <v>1.1533499999999999E-2</v>
      </c>
      <c r="S241" s="202">
        <v>0</v>
      </c>
      <c r="T241" s="203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4" t="s">
        <v>204</v>
      </c>
      <c r="AT241" s="204" t="s">
        <v>214</v>
      </c>
      <c r="AU241" s="204" t="s">
        <v>89</v>
      </c>
      <c r="AY241" s="18" t="s">
        <v>158</v>
      </c>
      <c r="BE241" s="205">
        <f>IF(N241="základní",J241,0)</f>
        <v>0</v>
      </c>
      <c r="BF241" s="205">
        <f>IF(N241="snížená",J241,0)</f>
        <v>0</v>
      </c>
      <c r="BG241" s="205">
        <f>IF(N241="zákl. přenesená",J241,0)</f>
        <v>0</v>
      </c>
      <c r="BH241" s="205">
        <f>IF(N241="sníž. přenesená",J241,0)</f>
        <v>0</v>
      </c>
      <c r="BI241" s="205">
        <f>IF(N241="nulová",J241,0)</f>
        <v>0</v>
      </c>
      <c r="BJ241" s="18" t="s">
        <v>83</v>
      </c>
      <c r="BK241" s="205">
        <f>ROUND(I241*H241,2)</f>
        <v>0</v>
      </c>
      <c r="BL241" s="18" t="s">
        <v>165</v>
      </c>
      <c r="BM241" s="204" t="s">
        <v>315</v>
      </c>
    </row>
    <row r="242" spans="1:65" s="14" customFormat="1" ht="11.25">
      <c r="B242" s="217"/>
      <c r="C242" s="218"/>
      <c r="D242" s="208" t="s">
        <v>167</v>
      </c>
      <c r="E242" s="219" t="s">
        <v>1</v>
      </c>
      <c r="F242" s="220" t="s">
        <v>736</v>
      </c>
      <c r="G242" s="218"/>
      <c r="H242" s="221">
        <v>12.815</v>
      </c>
      <c r="I242" s="222"/>
      <c r="J242" s="218"/>
      <c r="K242" s="218"/>
      <c r="L242" s="223"/>
      <c r="M242" s="224"/>
      <c r="N242" s="225"/>
      <c r="O242" s="225"/>
      <c r="P242" s="225"/>
      <c r="Q242" s="225"/>
      <c r="R242" s="225"/>
      <c r="S242" s="225"/>
      <c r="T242" s="226"/>
      <c r="AT242" s="227" t="s">
        <v>167</v>
      </c>
      <c r="AU242" s="227" t="s">
        <v>89</v>
      </c>
      <c r="AV242" s="14" t="s">
        <v>89</v>
      </c>
      <c r="AW242" s="14" t="s">
        <v>32</v>
      </c>
      <c r="AX242" s="14" t="s">
        <v>83</v>
      </c>
      <c r="AY242" s="227" t="s">
        <v>158</v>
      </c>
    </row>
    <row r="243" spans="1:65" s="2" customFormat="1" ht="24.2" customHeight="1">
      <c r="A243" s="35"/>
      <c r="B243" s="36"/>
      <c r="C243" s="193" t="s">
        <v>8</v>
      </c>
      <c r="D243" s="193" t="s">
        <v>160</v>
      </c>
      <c r="E243" s="194" t="s">
        <v>318</v>
      </c>
      <c r="F243" s="195" t="s">
        <v>319</v>
      </c>
      <c r="G243" s="196" t="s">
        <v>290</v>
      </c>
      <c r="H243" s="197">
        <v>71.099999999999994</v>
      </c>
      <c r="I243" s="198"/>
      <c r="J243" s="199">
        <f>ROUND(I243*H243,2)</f>
        <v>0</v>
      </c>
      <c r="K243" s="195" t="s">
        <v>164</v>
      </c>
      <c r="L243" s="40"/>
      <c r="M243" s="200" t="s">
        <v>1</v>
      </c>
      <c r="N243" s="201" t="s">
        <v>41</v>
      </c>
      <c r="O243" s="72"/>
      <c r="P243" s="202">
        <f>O243*H243</f>
        <v>0</v>
      </c>
      <c r="Q243" s="202">
        <v>3.0000000000000001E-5</v>
      </c>
      <c r="R243" s="202">
        <f>Q243*H243</f>
        <v>2.1329999999999999E-3</v>
      </c>
      <c r="S243" s="202">
        <v>0</v>
      </c>
      <c r="T243" s="203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4" t="s">
        <v>165</v>
      </c>
      <c r="AT243" s="204" t="s">
        <v>160</v>
      </c>
      <c r="AU243" s="204" t="s">
        <v>89</v>
      </c>
      <c r="AY243" s="18" t="s">
        <v>158</v>
      </c>
      <c r="BE243" s="205">
        <f>IF(N243="základní",J243,0)</f>
        <v>0</v>
      </c>
      <c r="BF243" s="205">
        <f>IF(N243="snížená",J243,0)</f>
        <v>0</v>
      </c>
      <c r="BG243" s="205">
        <f>IF(N243="zákl. přenesená",J243,0)</f>
        <v>0</v>
      </c>
      <c r="BH243" s="205">
        <f>IF(N243="sníž. přenesená",J243,0)</f>
        <v>0</v>
      </c>
      <c r="BI243" s="205">
        <f>IF(N243="nulová",J243,0)</f>
        <v>0</v>
      </c>
      <c r="BJ243" s="18" t="s">
        <v>83</v>
      </c>
      <c r="BK243" s="205">
        <f>ROUND(I243*H243,2)</f>
        <v>0</v>
      </c>
      <c r="BL243" s="18" t="s">
        <v>165</v>
      </c>
      <c r="BM243" s="204" t="s">
        <v>737</v>
      </c>
    </row>
    <row r="244" spans="1:65" s="14" customFormat="1" ht="11.25">
      <c r="B244" s="217"/>
      <c r="C244" s="218"/>
      <c r="D244" s="208" t="s">
        <v>167</v>
      </c>
      <c r="E244" s="219" t="s">
        <v>1</v>
      </c>
      <c r="F244" s="220" t="s">
        <v>738</v>
      </c>
      <c r="G244" s="218"/>
      <c r="H244" s="221">
        <v>71.099999999999994</v>
      </c>
      <c r="I244" s="222"/>
      <c r="J244" s="218"/>
      <c r="K244" s="218"/>
      <c r="L244" s="223"/>
      <c r="M244" s="224"/>
      <c r="N244" s="225"/>
      <c r="O244" s="225"/>
      <c r="P244" s="225"/>
      <c r="Q244" s="225"/>
      <c r="R244" s="225"/>
      <c r="S244" s="225"/>
      <c r="T244" s="226"/>
      <c r="AT244" s="227" t="s">
        <v>167</v>
      </c>
      <c r="AU244" s="227" t="s">
        <v>89</v>
      </c>
      <c r="AV244" s="14" t="s">
        <v>89</v>
      </c>
      <c r="AW244" s="14" t="s">
        <v>32</v>
      </c>
      <c r="AX244" s="14" t="s">
        <v>83</v>
      </c>
      <c r="AY244" s="227" t="s">
        <v>158</v>
      </c>
    </row>
    <row r="245" spans="1:65" s="2" customFormat="1" ht="24.2" customHeight="1">
      <c r="A245" s="35"/>
      <c r="B245" s="36"/>
      <c r="C245" s="239" t="s">
        <v>244</v>
      </c>
      <c r="D245" s="239" t="s">
        <v>214</v>
      </c>
      <c r="E245" s="240" t="s">
        <v>324</v>
      </c>
      <c r="F245" s="241" t="s">
        <v>325</v>
      </c>
      <c r="G245" s="242" t="s">
        <v>290</v>
      </c>
      <c r="H245" s="243">
        <v>75.284999999999997</v>
      </c>
      <c r="I245" s="244"/>
      <c r="J245" s="245">
        <f>ROUND(I245*H245,2)</f>
        <v>0</v>
      </c>
      <c r="K245" s="241" t="s">
        <v>164</v>
      </c>
      <c r="L245" s="246"/>
      <c r="M245" s="247" t="s">
        <v>1</v>
      </c>
      <c r="N245" s="248" t="s">
        <v>41</v>
      </c>
      <c r="O245" s="72"/>
      <c r="P245" s="202">
        <f>O245*H245</f>
        <v>0</v>
      </c>
      <c r="Q245" s="202">
        <v>5.9999999999999995E-4</v>
      </c>
      <c r="R245" s="202">
        <f>Q245*H245</f>
        <v>4.5170999999999996E-2</v>
      </c>
      <c r="S245" s="202">
        <v>0</v>
      </c>
      <c r="T245" s="203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4" t="s">
        <v>204</v>
      </c>
      <c r="AT245" s="204" t="s">
        <v>214</v>
      </c>
      <c r="AU245" s="204" t="s">
        <v>89</v>
      </c>
      <c r="AY245" s="18" t="s">
        <v>158</v>
      </c>
      <c r="BE245" s="205">
        <f>IF(N245="základní",J245,0)</f>
        <v>0</v>
      </c>
      <c r="BF245" s="205">
        <f>IF(N245="snížená",J245,0)</f>
        <v>0</v>
      </c>
      <c r="BG245" s="205">
        <f>IF(N245="zákl. přenesená",J245,0)</f>
        <v>0</v>
      </c>
      <c r="BH245" s="205">
        <f>IF(N245="sníž. přenesená",J245,0)</f>
        <v>0</v>
      </c>
      <c r="BI245" s="205">
        <f>IF(N245="nulová",J245,0)</f>
        <v>0</v>
      </c>
      <c r="BJ245" s="18" t="s">
        <v>83</v>
      </c>
      <c r="BK245" s="205">
        <f>ROUND(I245*H245,2)</f>
        <v>0</v>
      </c>
      <c r="BL245" s="18" t="s">
        <v>165</v>
      </c>
      <c r="BM245" s="204" t="s">
        <v>739</v>
      </c>
    </row>
    <row r="246" spans="1:65" s="14" customFormat="1" ht="11.25">
      <c r="B246" s="217"/>
      <c r="C246" s="218"/>
      <c r="D246" s="208" t="s">
        <v>167</v>
      </c>
      <c r="E246" s="219" t="s">
        <v>1</v>
      </c>
      <c r="F246" s="220" t="s">
        <v>740</v>
      </c>
      <c r="G246" s="218"/>
      <c r="H246" s="221">
        <v>75.284999999999997</v>
      </c>
      <c r="I246" s="222"/>
      <c r="J246" s="218"/>
      <c r="K246" s="218"/>
      <c r="L246" s="223"/>
      <c r="M246" s="224"/>
      <c r="N246" s="225"/>
      <c r="O246" s="225"/>
      <c r="P246" s="225"/>
      <c r="Q246" s="225"/>
      <c r="R246" s="225"/>
      <c r="S246" s="225"/>
      <c r="T246" s="226"/>
      <c r="AT246" s="227" t="s">
        <v>167</v>
      </c>
      <c r="AU246" s="227" t="s">
        <v>89</v>
      </c>
      <c r="AV246" s="14" t="s">
        <v>89</v>
      </c>
      <c r="AW246" s="14" t="s">
        <v>32</v>
      </c>
      <c r="AX246" s="14" t="s">
        <v>83</v>
      </c>
      <c r="AY246" s="227" t="s">
        <v>158</v>
      </c>
    </row>
    <row r="247" spans="1:65" s="2" customFormat="1" ht="16.5" customHeight="1">
      <c r="A247" s="35"/>
      <c r="B247" s="36"/>
      <c r="C247" s="193" t="s">
        <v>258</v>
      </c>
      <c r="D247" s="193" t="s">
        <v>160</v>
      </c>
      <c r="E247" s="194" t="s">
        <v>329</v>
      </c>
      <c r="F247" s="195" t="s">
        <v>330</v>
      </c>
      <c r="G247" s="196" t="s">
        <v>290</v>
      </c>
      <c r="H247" s="197">
        <v>237.1</v>
      </c>
      <c r="I247" s="198"/>
      <c r="J247" s="199">
        <f>ROUND(I247*H247,2)</f>
        <v>0</v>
      </c>
      <c r="K247" s="195" t="s">
        <v>164</v>
      </c>
      <c r="L247" s="40"/>
      <c r="M247" s="200" t="s">
        <v>1</v>
      </c>
      <c r="N247" s="201" t="s">
        <v>41</v>
      </c>
      <c r="O247" s="72"/>
      <c r="P247" s="202">
        <f>O247*H247</f>
        <v>0</v>
      </c>
      <c r="Q247" s="202">
        <v>0</v>
      </c>
      <c r="R247" s="202">
        <f>Q247*H247</f>
        <v>0</v>
      </c>
      <c r="S247" s="202">
        <v>0</v>
      </c>
      <c r="T247" s="203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4" t="s">
        <v>165</v>
      </c>
      <c r="AT247" s="204" t="s">
        <v>160</v>
      </c>
      <c r="AU247" s="204" t="s">
        <v>89</v>
      </c>
      <c r="AY247" s="18" t="s">
        <v>158</v>
      </c>
      <c r="BE247" s="205">
        <f>IF(N247="základní",J247,0)</f>
        <v>0</v>
      </c>
      <c r="BF247" s="205">
        <f>IF(N247="snížená",J247,0)</f>
        <v>0</v>
      </c>
      <c r="BG247" s="205">
        <f>IF(N247="zákl. přenesená",J247,0)</f>
        <v>0</v>
      </c>
      <c r="BH247" s="205">
        <f>IF(N247="sníž. přenesená",J247,0)</f>
        <v>0</v>
      </c>
      <c r="BI247" s="205">
        <f>IF(N247="nulová",J247,0)</f>
        <v>0</v>
      </c>
      <c r="BJ247" s="18" t="s">
        <v>83</v>
      </c>
      <c r="BK247" s="205">
        <f>ROUND(I247*H247,2)</f>
        <v>0</v>
      </c>
      <c r="BL247" s="18" t="s">
        <v>165</v>
      </c>
      <c r="BM247" s="204" t="s">
        <v>741</v>
      </c>
    </row>
    <row r="248" spans="1:65" s="2" customFormat="1" ht="29.25">
      <c r="A248" s="35"/>
      <c r="B248" s="36"/>
      <c r="C248" s="37"/>
      <c r="D248" s="208" t="s">
        <v>332</v>
      </c>
      <c r="E248" s="37"/>
      <c r="F248" s="260" t="s">
        <v>333</v>
      </c>
      <c r="G248" s="37"/>
      <c r="H248" s="37"/>
      <c r="I248" s="261"/>
      <c r="J248" s="37"/>
      <c r="K248" s="37"/>
      <c r="L248" s="40"/>
      <c r="M248" s="262"/>
      <c r="N248" s="263"/>
      <c r="O248" s="72"/>
      <c r="P248" s="72"/>
      <c r="Q248" s="72"/>
      <c r="R248" s="72"/>
      <c r="S248" s="72"/>
      <c r="T248" s="73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T248" s="18" t="s">
        <v>332</v>
      </c>
      <c r="AU248" s="18" t="s">
        <v>89</v>
      </c>
    </row>
    <row r="249" spans="1:65" s="13" customFormat="1" ht="11.25">
      <c r="B249" s="206"/>
      <c r="C249" s="207"/>
      <c r="D249" s="208" t="s">
        <v>167</v>
      </c>
      <c r="E249" s="209" t="s">
        <v>1</v>
      </c>
      <c r="F249" s="210" t="s">
        <v>334</v>
      </c>
      <c r="G249" s="207"/>
      <c r="H249" s="209" t="s">
        <v>1</v>
      </c>
      <c r="I249" s="211"/>
      <c r="J249" s="207"/>
      <c r="K249" s="207"/>
      <c r="L249" s="212"/>
      <c r="M249" s="213"/>
      <c r="N249" s="214"/>
      <c r="O249" s="214"/>
      <c r="P249" s="214"/>
      <c r="Q249" s="214"/>
      <c r="R249" s="214"/>
      <c r="S249" s="214"/>
      <c r="T249" s="215"/>
      <c r="AT249" s="216" t="s">
        <v>167</v>
      </c>
      <c r="AU249" s="216" t="s">
        <v>89</v>
      </c>
      <c r="AV249" s="13" t="s">
        <v>83</v>
      </c>
      <c r="AW249" s="13" t="s">
        <v>32</v>
      </c>
      <c r="AX249" s="13" t="s">
        <v>76</v>
      </c>
      <c r="AY249" s="216" t="s">
        <v>158</v>
      </c>
    </row>
    <row r="250" spans="1:65" s="14" customFormat="1" ht="11.25">
      <c r="B250" s="217"/>
      <c r="C250" s="218"/>
      <c r="D250" s="208" t="s">
        <v>167</v>
      </c>
      <c r="E250" s="219" t="s">
        <v>1</v>
      </c>
      <c r="F250" s="220" t="s">
        <v>742</v>
      </c>
      <c r="G250" s="218"/>
      <c r="H250" s="221">
        <v>207.9</v>
      </c>
      <c r="I250" s="222"/>
      <c r="J250" s="218"/>
      <c r="K250" s="218"/>
      <c r="L250" s="223"/>
      <c r="M250" s="224"/>
      <c r="N250" s="225"/>
      <c r="O250" s="225"/>
      <c r="P250" s="225"/>
      <c r="Q250" s="225"/>
      <c r="R250" s="225"/>
      <c r="S250" s="225"/>
      <c r="T250" s="226"/>
      <c r="AT250" s="227" t="s">
        <v>167</v>
      </c>
      <c r="AU250" s="227" t="s">
        <v>89</v>
      </c>
      <c r="AV250" s="14" t="s">
        <v>89</v>
      </c>
      <c r="AW250" s="14" t="s">
        <v>32</v>
      </c>
      <c r="AX250" s="14" t="s">
        <v>76</v>
      </c>
      <c r="AY250" s="227" t="s">
        <v>158</v>
      </c>
    </row>
    <row r="251" spans="1:65" s="16" customFormat="1" ht="11.25">
      <c r="B251" s="249"/>
      <c r="C251" s="250"/>
      <c r="D251" s="208" t="s">
        <v>167</v>
      </c>
      <c r="E251" s="251" t="s">
        <v>1</v>
      </c>
      <c r="F251" s="252" t="s">
        <v>255</v>
      </c>
      <c r="G251" s="250"/>
      <c r="H251" s="253">
        <v>207.9</v>
      </c>
      <c r="I251" s="254"/>
      <c r="J251" s="250"/>
      <c r="K251" s="250"/>
      <c r="L251" s="255"/>
      <c r="M251" s="256"/>
      <c r="N251" s="257"/>
      <c r="O251" s="257"/>
      <c r="P251" s="257"/>
      <c r="Q251" s="257"/>
      <c r="R251" s="257"/>
      <c r="S251" s="257"/>
      <c r="T251" s="258"/>
      <c r="AT251" s="259" t="s">
        <v>167</v>
      </c>
      <c r="AU251" s="259" t="s">
        <v>89</v>
      </c>
      <c r="AV251" s="16" t="s">
        <v>177</v>
      </c>
      <c r="AW251" s="16" t="s">
        <v>32</v>
      </c>
      <c r="AX251" s="16" t="s">
        <v>76</v>
      </c>
      <c r="AY251" s="259" t="s">
        <v>158</v>
      </c>
    </row>
    <row r="252" spans="1:65" s="13" customFormat="1" ht="11.25">
      <c r="B252" s="206"/>
      <c r="C252" s="207"/>
      <c r="D252" s="208" t="s">
        <v>167</v>
      </c>
      <c r="E252" s="209" t="s">
        <v>1</v>
      </c>
      <c r="F252" s="210" t="s">
        <v>336</v>
      </c>
      <c r="G252" s="207"/>
      <c r="H252" s="209" t="s">
        <v>1</v>
      </c>
      <c r="I252" s="211"/>
      <c r="J252" s="207"/>
      <c r="K252" s="207"/>
      <c r="L252" s="212"/>
      <c r="M252" s="213"/>
      <c r="N252" s="214"/>
      <c r="O252" s="214"/>
      <c r="P252" s="214"/>
      <c r="Q252" s="214"/>
      <c r="R252" s="214"/>
      <c r="S252" s="214"/>
      <c r="T252" s="215"/>
      <c r="AT252" s="216" t="s">
        <v>167</v>
      </c>
      <c r="AU252" s="216" t="s">
        <v>89</v>
      </c>
      <c r="AV252" s="13" t="s">
        <v>83</v>
      </c>
      <c r="AW252" s="13" t="s">
        <v>32</v>
      </c>
      <c r="AX252" s="13" t="s">
        <v>76</v>
      </c>
      <c r="AY252" s="216" t="s">
        <v>158</v>
      </c>
    </row>
    <row r="253" spans="1:65" s="14" customFormat="1" ht="11.25">
      <c r="B253" s="217"/>
      <c r="C253" s="218"/>
      <c r="D253" s="208" t="s">
        <v>167</v>
      </c>
      <c r="E253" s="219" t="s">
        <v>1</v>
      </c>
      <c r="F253" s="220" t="s">
        <v>743</v>
      </c>
      <c r="G253" s="218"/>
      <c r="H253" s="221">
        <v>19.2</v>
      </c>
      <c r="I253" s="222"/>
      <c r="J253" s="218"/>
      <c r="K253" s="218"/>
      <c r="L253" s="223"/>
      <c r="M253" s="224"/>
      <c r="N253" s="225"/>
      <c r="O253" s="225"/>
      <c r="P253" s="225"/>
      <c r="Q253" s="225"/>
      <c r="R253" s="225"/>
      <c r="S253" s="225"/>
      <c r="T253" s="226"/>
      <c r="AT253" s="227" t="s">
        <v>167</v>
      </c>
      <c r="AU253" s="227" t="s">
        <v>89</v>
      </c>
      <c r="AV253" s="14" t="s">
        <v>89</v>
      </c>
      <c r="AW253" s="14" t="s">
        <v>32</v>
      </c>
      <c r="AX253" s="14" t="s">
        <v>76</v>
      </c>
      <c r="AY253" s="227" t="s">
        <v>158</v>
      </c>
    </row>
    <row r="254" spans="1:65" s="14" customFormat="1" ht="11.25">
      <c r="B254" s="217"/>
      <c r="C254" s="218"/>
      <c r="D254" s="208" t="s">
        <v>167</v>
      </c>
      <c r="E254" s="219" t="s">
        <v>1</v>
      </c>
      <c r="F254" s="220" t="s">
        <v>213</v>
      </c>
      <c r="G254" s="218"/>
      <c r="H254" s="221">
        <v>10</v>
      </c>
      <c r="I254" s="222"/>
      <c r="J254" s="218"/>
      <c r="K254" s="218"/>
      <c r="L254" s="223"/>
      <c r="M254" s="224"/>
      <c r="N254" s="225"/>
      <c r="O254" s="225"/>
      <c r="P254" s="225"/>
      <c r="Q254" s="225"/>
      <c r="R254" s="225"/>
      <c r="S254" s="225"/>
      <c r="T254" s="226"/>
      <c r="AT254" s="227" t="s">
        <v>167</v>
      </c>
      <c r="AU254" s="227" t="s">
        <v>89</v>
      </c>
      <c r="AV254" s="14" t="s">
        <v>89</v>
      </c>
      <c r="AW254" s="14" t="s">
        <v>32</v>
      </c>
      <c r="AX254" s="14" t="s">
        <v>76</v>
      </c>
      <c r="AY254" s="227" t="s">
        <v>158</v>
      </c>
    </row>
    <row r="255" spans="1:65" s="16" customFormat="1" ht="11.25">
      <c r="B255" s="249"/>
      <c r="C255" s="250"/>
      <c r="D255" s="208" t="s">
        <v>167</v>
      </c>
      <c r="E255" s="251" t="s">
        <v>1</v>
      </c>
      <c r="F255" s="252" t="s">
        <v>255</v>
      </c>
      <c r="G255" s="250"/>
      <c r="H255" s="253">
        <v>29.2</v>
      </c>
      <c r="I255" s="254"/>
      <c r="J255" s="250"/>
      <c r="K255" s="250"/>
      <c r="L255" s="255"/>
      <c r="M255" s="256"/>
      <c r="N255" s="257"/>
      <c r="O255" s="257"/>
      <c r="P255" s="257"/>
      <c r="Q255" s="257"/>
      <c r="R255" s="257"/>
      <c r="S255" s="257"/>
      <c r="T255" s="258"/>
      <c r="AT255" s="259" t="s">
        <v>167</v>
      </c>
      <c r="AU255" s="259" t="s">
        <v>89</v>
      </c>
      <c r="AV255" s="16" t="s">
        <v>177</v>
      </c>
      <c r="AW255" s="16" t="s">
        <v>32</v>
      </c>
      <c r="AX255" s="16" t="s">
        <v>76</v>
      </c>
      <c r="AY255" s="259" t="s">
        <v>158</v>
      </c>
    </row>
    <row r="256" spans="1:65" s="15" customFormat="1" ht="11.25">
      <c r="B256" s="228"/>
      <c r="C256" s="229"/>
      <c r="D256" s="208" t="s">
        <v>167</v>
      </c>
      <c r="E256" s="230" t="s">
        <v>1</v>
      </c>
      <c r="F256" s="231" t="s">
        <v>170</v>
      </c>
      <c r="G256" s="229"/>
      <c r="H256" s="232">
        <v>237.1</v>
      </c>
      <c r="I256" s="233"/>
      <c r="J256" s="229"/>
      <c r="K256" s="229"/>
      <c r="L256" s="234"/>
      <c r="M256" s="235"/>
      <c r="N256" s="236"/>
      <c r="O256" s="236"/>
      <c r="P256" s="236"/>
      <c r="Q256" s="236"/>
      <c r="R256" s="236"/>
      <c r="S256" s="236"/>
      <c r="T256" s="237"/>
      <c r="AT256" s="238" t="s">
        <v>167</v>
      </c>
      <c r="AU256" s="238" t="s">
        <v>89</v>
      </c>
      <c r="AV256" s="15" t="s">
        <v>165</v>
      </c>
      <c r="AW256" s="15" t="s">
        <v>32</v>
      </c>
      <c r="AX256" s="15" t="s">
        <v>83</v>
      </c>
      <c r="AY256" s="238" t="s">
        <v>158</v>
      </c>
    </row>
    <row r="257" spans="1:65" s="2" customFormat="1" ht="24.2" customHeight="1">
      <c r="A257" s="35"/>
      <c r="B257" s="36"/>
      <c r="C257" s="239" t="s">
        <v>263</v>
      </c>
      <c r="D257" s="239" t="s">
        <v>214</v>
      </c>
      <c r="E257" s="240" t="s">
        <v>342</v>
      </c>
      <c r="F257" s="241" t="s">
        <v>343</v>
      </c>
      <c r="G257" s="242" t="s">
        <v>290</v>
      </c>
      <c r="H257" s="243">
        <v>30.66</v>
      </c>
      <c r="I257" s="244"/>
      <c r="J257" s="245">
        <f>ROUND(I257*H257,2)</f>
        <v>0</v>
      </c>
      <c r="K257" s="241" t="s">
        <v>164</v>
      </c>
      <c r="L257" s="246"/>
      <c r="M257" s="247" t="s">
        <v>1</v>
      </c>
      <c r="N257" s="248" t="s">
        <v>41</v>
      </c>
      <c r="O257" s="72"/>
      <c r="P257" s="202">
        <f>O257*H257</f>
        <v>0</v>
      </c>
      <c r="Q257" s="202">
        <v>1E-4</v>
      </c>
      <c r="R257" s="202">
        <f>Q257*H257</f>
        <v>3.0660000000000001E-3</v>
      </c>
      <c r="S257" s="202">
        <v>0</v>
      </c>
      <c r="T257" s="203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4" t="s">
        <v>204</v>
      </c>
      <c r="AT257" s="204" t="s">
        <v>214</v>
      </c>
      <c r="AU257" s="204" t="s">
        <v>89</v>
      </c>
      <c r="AY257" s="18" t="s">
        <v>158</v>
      </c>
      <c r="BE257" s="205">
        <f>IF(N257="základní",J257,0)</f>
        <v>0</v>
      </c>
      <c r="BF257" s="205">
        <f>IF(N257="snížená",J257,0)</f>
        <v>0</v>
      </c>
      <c r="BG257" s="205">
        <f>IF(N257="zákl. přenesená",J257,0)</f>
        <v>0</v>
      </c>
      <c r="BH257" s="205">
        <f>IF(N257="sníž. přenesená",J257,0)</f>
        <v>0</v>
      </c>
      <c r="BI257" s="205">
        <f>IF(N257="nulová",J257,0)</f>
        <v>0</v>
      </c>
      <c r="BJ257" s="18" t="s">
        <v>83</v>
      </c>
      <c r="BK257" s="205">
        <f>ROUND(I257*H257,2)</f>
        <v>0</v>
      </c>
      <c r="BL257" s="18" t="s">
        <v>165</v>
      </c>
      <c r="BM257" s="204" t="s">
        <v>744</v>
      </c>
    </row>
    <row r="258" spans="1:65" s="14" customFormat="1" ht="11.25">
      <c r="B258" s="217"/>
      <c r="C258" s="218"/>
      <c r="D258" s="208" t="s">
        <v>167</v>
      </c>
      <c r="E258" s="219" t="s">
        <v>1</v>
      </c>
      <c r="F258" s="220" t="s">
        <v>745</v>
      </c>
      <c r="G258" s="218"/>
      <c r="H258" s="221">
        <v>30.66</v>
      </c>
      <c r="I258" s="222"/>
      <c r="J258" s="218"/>
      <c r="K258" s="218"/>
      <c r="L258" s="223"/>
      <c r="M258" s="224"/>
      <c r="N258" s="225"/>
      <c r="O258" s="225"/>
      <c r="P258" s="225"/>
      <c r="Q258" s="225"/>
      <c r="R258" s="225"/>
      <c r="S258" s="225"/>
      <c r="T258" s="226"/>
      <c r="AT258" s="227" t="s">
        <v>167</v>
      </c>
      <c r="AU258" s="227" t="s">
        <v>89</v>
      </c>
      <c r="AV258" s="14" t="s">
        <v>89</v>
      </c>
      <c r="AW258" s="14" t="s">
        <v>32</v>
      </c>
      <c r="AX258" s="14" t="s">
        <v>83</v>
      </c>
      <c r="AY258" s="227" t="s">
        <v>158</v>
      </c>
    </row>
    <row r="259" spans="1:65" s="2" customFormat="1" ht="24.2" customHeight="1">
      <c r="A259" s="35"/>
      <c r="B259" s="36"/>
      <c r="C259" s="239" t="s">
        <v>268</v>
      </c>
      <c r="D259" s="239" t="s">
        <v>214</v>
      </c>
      <c r="E259" s="240" t="s">
        <v>347</v>
      </c>
      <c r="F259" s="241" t="s">
        <v>348</v>
      </c>
      <c r="G259" s="242" t="s">
        <v>290</v>
      </c>
      <c r="H259" s="243">
        <v>218.29499999999999</v>
      </c>
      <c r="I259" s="244"/>
      <c r="J259" s="245">
        <f>ROUND(I259*H259,2)</f>
        <v>0</v>
      </c>
      <c r="K259" s="241" t="s">
        <v>164</v>
      </c>
      <c r="L259" s="246"/>
      <c r="M259" s="247" t="s">
        <v>1</v>
      </c>
      <c r="N259" s="248" t="s">
        <v>41</v>
      </c>
      <c r="O259" s="72"/>
      <c r="P259" s="202">
        <f>O259*H259</f>
        <v>0</v>
      </c>
      <c r="Q259" s="202">
        <v>4.0000000000000003E-5</v>
      </c>
      <c r="R259" s="202">
        <f>Q259*H259</f>
        <v>8.7317999999999996E-3</v>
      </c>
      <c r="S259" s="202">
        <v>0</v>
      </c>
      <c r="T259" s="203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4" t="s">
        <v>204</v>
      </c>
      <c r="AT259" s="204" t="s">
        <v>214</v>
      </c>
      <c r="AU259" s="204" t="s">
        <v>89</v>
      </c>
      <c r="AY259" s="18" t="s">
        <v>158</v>
      </c>
      <c r="BE259" s="205">
        <f>IF(N259="základní",J259,0)</f>
        <v>0</v>
      </c>
      <c r="BF259" s="205">
        <f>IF(N259="snížená",J259,0)</f>
        <v>0</v>
      </c>
      <c r="BG259" s="205">
        <f>IF(N259="zákl. přenesená",J259,0)</f>
        <v>0</v>
      </c>
      <c r="BH259" s="205">
        <f>IF(N259="sníž. přenesená",J259,0)</f>
        <v>0</v>
      </c>
      <c r="BI259" s="205">
        <f>IF(N259="nulová",J259,0)</f>
        <v>0</v>
      </c>
      <c r="BJ259" s="18" t="s">
        <v>83</v>
      </c>
      <c r="BK259" s="205">
        <f>ROUND(I259*H259,2)</f>
        <v>0</v>
      </c>
      <c r="BL259" s="18" t="s">
        <v>165</v>
      </c>
      <c r="BM259" s="204" t="s">
        <v>746</v>
      </c>
    </row>
    <row r="260" spans="1:65" s="14" customFormat="1" ht="11.25">
      <c r="B260" s="217"/>
      <c r="C260" s="218"/>
      <c r="D260" s="208" t="s">
        <v>167</v>
      </c>
      <c r="E260" s="219" t="s">
        <v>1</v>
      </c>
      <c r="F260" s="220" t="s">
        <v>747</v>
      </c>
      <c r="G260" s="218"/>
      <c r="H260" s="221">
        <v>218.29499999999999</v>
      </c>
      <c r="I260" s="222"/>
      <c r="J260" s="218"/>
      <c r="K260" s="218"/>
      <c r="L260" s="223"/>
      <c r="M260" s="224"/>
      <c r="N260" s="225"/>
      <c r="O260" s="225"/>
      <c r="P260" s="225"/>
      <c r="Q260" s="225"/>
      <c r="R260" s="225"/>
      <c r="S260" s="225"/>
      <c r="T260" s="226"/>
      <c r="AT260" s="227" t="s">
        <v>167</v>
      </c>
      <c r="AU260" s="227" t="s">
        <v>89</v>
      </c>
      <c r="AV260" s="14" t="s">
        <v>89</v>
      </c>
      <c r="AW260" s="14" t="s">
        <v>32</v>
      </c>
      <c r="AX260" s="14" t="s">
        <v>83</v>
      </c>
      <c r="AY260" s="227" t="s">
        <v>158</v>
      </c>
    </row>
    <row r="261" spans="1:65" s="2" customFormat="1" ht="24.2" customHeight="1">
      <c r="A261" s="35"/>
      <c r="B261" s="36"/>
      <c r="C261" s="193" t="s">
        <v>283</v>
      </c>
      <c r="D261" s="193" t="s">
        <v>160</v>
      </c>
      <c r="E261" s="194" t="s">
        <v>352</v>
      </c>
      <c r="F261" s="195" t="s">
        <v>353</v>
      </c>
      <c r="G261" s="196" t="s">
        <v>163</v>
      </c>
      <c r="H261" s="197">
        <v>72.429000000000002</v>
      </c>
      <c r="I261" s="198"/>
      <c r="J261" s="199">
        <f>ROUND(I261*H261,2)</f>
        <v>0</v>
      </c>
      <c r="K261" s="195" t="s">
        <v>164</v>
      </c>
      <c r="L261" s="40"/>
      <c r="M261" s="200" t="s">
        <v>1</v>
      </c>
      <c r="N261" s="201" t="s">
        <v>41</v>
      </c>
      <c r="O261" s="72"/>
      <c r="P261" s="202">
        <f>O261*H261</f>
        <v>0</v>
      </c>
      <c r="Q261" s="202">
        <v>1.146E-2</v>
      </c>
      <c r="R261" s="202">
        <f>Q261*H261</f>
        <v>0.83003634000000004</v>
      </c>
      <c r="S261" s="202">
        <v>0</v>
      </c>
      <c r="T261" s="203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4" t="s">
        <v>165</v>
      </c>
      <c r="AT261" s="204" t="s">
        <v>160</v>
      </c>
      <c r="AU261" s="204" t="s">
        <v>89</v>
      </c>
      <c r="AY261" s="18" t="s">
        <v>158</v>
      </c>
      <c r="BE261" s="205">
        <f>IF(N261="základní",J261,0)</f>
        <v>0</v>
      </c>
      <c r="BF261" s="205">
        <f>IF(N261="snížená",J261,0)</f>
        <v>0</v>
      </c>
      <c r="BG261" s="205">
        <f>IF(N261="zákl. přenesená",J261,0)</f>
        <v>0</v>
      </c>
      <c r="BH261" s="205">
        <f>IF(N261="sníž. přenesená",J261,0)</f>
        <v>0</v>
      </c>
      <c r="BI261" s="205">
        <f>IF(N261="nulová",J261,0)</f>
        <v>0</v>
      </c>
      <c r="BJ261" s="18" t="s">
        <v>83</v>
      </c>
      <c r="BK261" s="205">
        <f>ROUND(I261*H261,2)</f>
        <v>0</v>
      </c>
      <c r="BL261" s="18" t="s">
        <v>165</v>
      </c>
      <c r="BM261" s="204" t="s">
        <v>354</v>
      </c>
    </row>
    <row r="262" spans="1:65" s="14" customFormat="1" ht="11.25">
      <c r="B262" s="217"/>
      <c r="C262" s="218"/>
      <c r="D262" s="208" t="s">
        <v>167</v>
      </c>
      <c r="E262" s="219" t="s">
        <v>1</v>
      </c>
      <c r="F262" s="220" t="s">
        <v>109</v>
      </c>
      <c r="G262" s="218"/>
      <c r="H262" s="221">
        <v>72.429000000000002</v>
      </c>
      <c r="I262" s="222"/>
      <c r="J262" s="218"/>
      <c r="K262" s="218"/>
      <c r="L262" s="223"/>
      <c r="M262" s="224"/>
      <c r="N262" s="225"/>
      <c r="O262" s="225"/>
      <c r="P262" s="225"/>
      <c r="Q262" s="225"/>
      <c r="R262" s="225"/>
      <c r="S262" s="225"/>
      <c r="T262" s="226"/>
      <c r="AT262" s="227" t="s">
        <v>167</v>
      </c>
      <c r="AU262" s="227" t="s">
        <v>89</v>
      </c>
      <c r="AV262" s="14" t="s">
        <v>89</v>
      </c>
      <c r="AW262" s="14" t="s">
        <v>32</v>
      </c>
      <c r="AX262" s="14" t="s">
        <v>83</v>
      </c>
      <c r="AY262" s="227" t="s">
        <v>158</v>
      </c>
    </row>
    <row r="263" spans="1:65" s="2" customFormat="1" ht="24.2" customHeight="1">
      <c r="A263" s="35"/>
      <c r="B263" s="36"/>
      <c r="C263" s="193" t="s">
        <v>7</v>
      </c>
      <c r="D263" s="193" t="s">
        <v>160</v>
      </c>
      <c r="E263" s="194" t="s">
        <v>357</v>
      </c>
      <c r="F263" s="195" t="s">
        <v>358</v>
      </c>
      <c r="G263" s="196" t="s">
        <v>163</v>
      </c>
      <c r="H263" s="197">
        <v>207.49799999999999</v>
      </c>
      <c r="I263" s="198"/>
      <c r="J263" s="199">
        <f>ROUND(I263*H263,2)</f>
        <v>0</v>
      </c>
      <c r="K263" s="195" t="s">
        <v>164</v>
      </c>
      <c r="L263" s="40"/>
      <c r="M263" s="200" t="s">
        <v>1</v>
      </c>
      <c r="N263" s="201" t="s">
        <v>41</v>
      </c>
      <c r="O263" s="72"/>
      <c r="P263" s="202">
        <f>O263*H263</f>
        <v>0</v>
      </c>
      <c r="Q263" s="202">
        <v>1.899E-2</v>
      </c>
      <c r="R263" s="202">
        <f>Q263*H263</f>
        <v>3.9403870199999997</v>
      </c>
      <c r="S263" s="202">
        <v>0</v>
      </c>
      <c r="T263" s="203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4" t="s">
        <v>165</v>
      </c>
      <c r="AT263" s="204" t="s">
        <v>160</v>
      </c>
      <c r="AU263" s="204" t="s">
        <v>89</v>
      </c>
      <c r="AY263" s="18" t="s">
        <v>158</v>
      </c>
      <c r="BE263" s="205">
        <f>IF(N263="základní",J263,0)</f>
        <v>0</v>
      </c>
      <c r="BF263" s="205">
        <f>IF(N263="snížená",J263,0)</f>
        <v>0</v>
      </c>
      <c r="BG263" s="205">
        <f>IF(N263="zákl. přenesená",J263,0)</f>
        <v>0</v>
      </c>
      <c r="BH263" s="205">
        <f>IF(N263="sníž. přenesená",J263,0)</f>
        <v>0</v>
      </c>
      <c r="BI263" s="205">
        <f>IF(N263="nulová",J263,0)</f>
        <v>0</v>
      </c>
      <c r="BJ263" s="18" t="s">
        <v>83</v>
      </c>
      <c r="BK263" s="205">
        <f>ROUND(I263*H263,2)</f>
        <v>0</v>
      </c>
      <c r="BL263" s="18" t="s">
        <v>165</v>
      </c>
      <c r="BM263" s="204" t="s">
        <v>359</v>
      </c>
    </row>
    <row r="264" spans="1:65" s="14" customFormat="1" ht="11.25">
      <c r="B264" s="217"/>
      <c r="C264" s="218"/>
      <c r="D264" s="208" t="s">
        <v>167</v>
      </c>
      <c r="E264" s="219" t="s">
        <v>1</v>
      </c>
      <c r="F264" s="220" t="s">
        <v>104</v>
      </c>
      <c r="G264" s="218"/>
      <c r="H264" s="221">
        <v>207.49799999999999</v>
      </c>
      <c r="I264" s="222"/>
      <c r="J264" s="218"/>
      <c r="K264" s="218"/>
      <c r="L264" s="223"/>
      <c r="M264" s="224"/>
      <c r="N264" s="225"/>
      <c r="O264" s="225"/>
      <c r="P264" s="225"/>
      <c r="Q264" s="225"/>
      <c r="R264" s="225"/>
      <c r="S264" s="225"/>
      <c r="T264" s="226"/>
      <c r="AT264" s="227" t="s">
        <v>167</v>
      </c>
      <c r="AU264" s="227" t="s">
        <v>89</v>
      </c>
      <c r="AV264" s="14" t="s">
        <v>89</v>
      </c>
      <c r="AW264" s="14" t="s">
        <v>32</v>
      </c>
      <c r="AX264" s="14" t="s">
        <v>83</v>
      </c>
      <c r="AY264" s="227" t="s">
        <v>158</v>
      </c>
    </row>
    <row r="265" spans="1:65" s="2" customFormat="1" ht="24.2" customHeight="1">
      <c r="A265" s="35"/>
      <c r="B265" s="36"/>
      <c r="C265" s="193" t="s">
        <v>307</v>
      </c>
      <c r="D265" s="193" t="s">
        <v>160</v>
      </c>
      <c r="E265" s="194" t="s">
        <v>362</v>
      </c>
      <c r="F265" s="195" t="s">
        <v>363</v>
      </c>
      <c r="G265" s="196" t="s">
        <v>163</v>
      </c>
      <c r="H265" s="197">
        <v>81.721999999999994</v>
      </c>
      <c r="I265" s="198"/>
      <c r="J265" s="199">
        <f>ROUND(I265*H265,2)</f>
        <v>0</v>
      </c>
      <c r="K265" s="195" t="s">
        <v>164</v>
      </c>
      <c r="L265" s="40"/>
      <c r="M265" s="200" t="s">
        <v>1</v>
      </c>
      <c r="N265" s="201" t="s">
        <v>41</v>
      </c>
      <c r="O265" s="72"/>
      <c r="P265" s="202">
        <f>O265*H265</f>
        <v>0</v>
      </c>
      <c r="Q265" s="202">
        <v>5.7000000000000002E-3</v>
      </c>
      <c r="R265" s="202">
        <f>Q265*H265</f>
        <v>0.46581539999999999</v>
      </c>
      <c r="S265" s="202">
        <v>0</v>
      </c>
      <c r="T265" s="203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4" t="s">
        <v>165</v>
      </c>
      <c r="AT265" s="204" t="s">
        <v>160</v>
      </c>
      <c r="AU265" s="204" t="s">
        <v>89</v>
      </c>
      <c r="AY265" s="18" t="s">
        <v>158</v>
      </c>
      <c r="BE265" s="205">
        <f>IF(N265="základní",J265,0)</f>
        <v>0</v>
      </c>
      <c r="BF265" s="205">
        <f>IF(N265="snížená",J265,0)</f>
        <v>0</v>
      </c>
      <c r="BG265" s="205">
        <f>IF(N265="zákl. přenesená",J265,0)</f>
        <v>0</v>
      </c>
      <c r="BH265" s="205">
        <f>IF(N265="sníž. přenesená",J265,0)</f>
        <v>0</v>
      </c>
      <c r="BI265" s="205">
        <f>IF(N265="nulová",J265,0)</f>
        <v>0</v>
      </c>
      <c r="BJ265" s="18" t="s">
        <v>83</v>
      </c>
      <c r="BK265" s="205">
        <f>ROUND(I265*H265,2)</f>
        <v>0</v>
      </c>
      <c r="BL265" s="18" t="s">
        <v>165</v>
      </c>
      <c r="BM265" s="204" t="s">
        <v>364</v>
      </c>
    </row>
    <row r="266" spans="1:65" s="14" customFormat="1" ht="11.25">
      <c r="B266" s="217"/>
      <c r="C266" s="218"/>
      <c r="D266" s="208" t="s">
        <v>167</v>
      </c>
      <c r="E266" s="219" t="s">
        <v>1</v>
      </c>
      <c r="F266" s="220" t="s">
        <v>694</v>
      </c>
      <c r="G266" s="218"/>
      <c r="H266" s="221">
        <v>81.721999999999994</v>
      </c>
      <c r="I266" s="222"/>
      <c r="J266" s="218"/>
      <c r="K266" s="218"/>
      <c r="L266" s="223"/>
      <c r="M266" s="224"/>
      <c r="N266" s="225"/>
      <c r="O266" s="225"/>
      <c r="P266" s="225"/>
      <c r="Q266" s="225"/>
      <c r="R266" s="225"/>
      <c r="S266" s="225"/>
      <c r="T266" s="226"/>
      <c r="AT266" s="227" t="s">
        <v>167</v>
      </c>
      <c r="AU266" s="227" t="s">
        <v>89</v>
      </c>
      <c r="AV266" s="14" t="s">
        <v>89</v>
      </c>
      <c r="AW266" s="14" t="s">
        <v>32</v>
      </c>
      <c r="AX266" s="14" t="s">
        <v>83</v>
      </c>
      <c r="AY266" s="227" t="s">
        <v>158</v>
      </c>
    </row>
    <row r="267" spans="1:65" s="2" customFormat="1" ht="24.2" customHeight="1">
      <c r="A267" s="35"/>
      <c r="B267" s="36"/>
      <c r="C267" s="193" t="s">
        <v>312</v>
      </c>
      <c r="D267" s="193" t="s">
        <v>160</v>
      </c>
      <c r="E267" s="194" t="s">
        <v>366</v>
      </c>
      <c r="F267" s="195" t="s">
        <v>367</v>
      </c>
      <c r="G267" s="196" t="s">
        <v>163</v>
      </c>
      <c r="H267" s="197">
        <v>236.03200000000001</v>
      </c>
      <c r="I267" s="198"/>
      <c r="J267" s="199">
        <f>ROUND(I267*H267,2)</f>
        <v>0</v>
      </c>
      <c r="K267" s="195" t="s">
        <v>164</v>
      </c>
      <c r="L267" s="40"/>
      <c r="M267" s="200" t="s">
        <v>1</v>
      </c>
      <c r="N267" s="201" t="s">
        <v>41</v>
      </c>
      <c r="O267" s="72"/>
      <c r="P267" s="202">
        <f>O267*H267</f>
        <v>0</v>
      </c>
      <c r="Q267" s="202">
        <v>2.8500000000000001E-3</v>
      </c>
      <c r="R267" s="202">
        <f>Q267*H267</f>
        <v>0.67269120000000004</v>
      </c>
      <c r="S267" s="202">
        <v>0</v>
      </c>
      <c r="T267" s="203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4" t="s">
        <v>165</v>
      </c>
      <c r="AT267" s="204" t="s">
        <v>160</v>
      </c>
      <c r="AU267" s="204" t="s">
        <v>89</v>
      </c>
      <c r="AY267" s="18" t="s">
        <v>158</v>
      </c>
      <c r="BE267" s="205">
        <f>IF(N267="základní",J267,0)</f>
        <v>0</v>
      </c>
      <c r="BF267" s="205">
        <f>IF(N267="snížená",J267,0)</f>
        <v>0</v>
      </c>
      <c r="BG267" s="205">
        <f>IF(N267="zákl. přenesená",J267,0)</f>
        <v>0</v>
      </c>
      <c r="BH267" s="205">
        <f>IF(N267="sníž. přenesená",J267,0)</f>
        <v>0</v>
      </c>
      <c r="BI267" s="205">
        <f>IF(N267="nulová",J267,0)</f>
        <v>0</v>
      </c>
      <c r="BJ267" s="18" t="s">
        <v>83</v>
      </c>
      <c r="BK267" s="205">
        <f>ROUND(I267*H267,2)</f>
        <v>0</v>
      </c>
      <c r="BL267" s="18" t="s">
        <v>165</v>
      </c>
      <c r="BM267" s="204" t="s">
        <v>368</v>
      </c>
    </row>
    <row r="268" spans="1:65" s="14" customFormat="1" ht="11.25">
      <c r="B268" s="217"/>
      <c r="C268" s="218"/>
      <c r="D268" s="208" t="s">
        <v>167</v>
      </c>
      <c r="E268" s="219" t="s">
        <v>1</v>
      </c>
      <c r="F268" s="220" t="s">
        <v>748</v>
      </c>
      <c r="G268" s="218"/>
      <c r="H268" s="221">
        <v>236.03200000000001</v>
      </c>
      <c r="I268" s="222"/>
      <c r="J268" s="218"/>
      <c r="K268" s="218"/>
      <c r="L268" s="223"/>
      <c r="M268" s="224"/>
      <c r="N268" s="225"/>
      <c r="O268" s="225"/>
      <c r="P268" s="225"/>
      <c r="Q268" s="225"/>
      <c r="R268" s="225"/>
      <c r="S268" s="225"/>
      <c r="T268" s="226"/>
      <c r="AT268" s="227" t="s">
        <v>167</v>
      </c>
      <c r="AU268" s="227" t="s">
        <v>89</v>
      </c>
      <c r="AV268" s="14" t="s">
        <v>89</v>
      </c>
      <c r="AW268" s="14" t="s">
        <v>32</v>
      </c>
      <c r="AX268" s="14" t="s">
        <v>83</v>
      </c>
      <c r="AY268" s="227" t="s">
        <v>158</v>
      </c>
    </row>
    <row r="269" spans="1:65" s="2" customFormat="1" ht="24.2" customHeight="1">
      <c r="A269" s="35"/>
      <c r="B269" s="36"/>
      <c r="C269" s="193" t="s">
        <v>317</v>
      </c>
      <c r="D269" s="193" t="s">
        <v>160</v>
      </c>
      <c r="E269" s="194" t="s">
        <v>370</v>
      </c>
      <c r="F269" s="195" t="s">
        <v>371</v>
      </c>
      <c r="G269" s="196" t="s">
        <v>163</v>
      </c>
      <c r="H269" s="197">
        <v>67.48</v>
      </c>
      <c r="I269" s="198"/>
      <c r="J269" s="199">
        <f>ROUND(I269*H269,2)</f>
        <v>0</v>
      </c>
      <c r="K269" s="195" t="s">
        <v>164</v>
      </c>
      <c r="L269" s="40"/>
      <c r="M269" s="200" t="s">
        <v>1</v>
      </c>
      <c r="N269" s="201" t="s">
        <v>41</v>
      </c>
      <c r="O269" s="72"/>
      <c r="P269" s="202">
        <f>O269*H269</f>
        <v>0</v>
      </c>
      <c r="Q269" s="202">
        <v>0</v>
      </c>
      <c r="R269" s="202">
        <f>Q269*H269</f>
        <v>0</v>
      </c>
      <c r="S269" s="202">
        <v>0</v>
      </c>
      <c r="T269" s="203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4" t="s">
        <v>165</v>
      </c>
      <c r="AT269" s="204" t="s">
        <v>160</v>
      </c>
      <c r="AU269" s="204" t="s">
        <v>89</v>
      </c>
      <c r="AY269" s="18" t="s">
        <v>158</v>
      </c>
      <c r="BE269" s="205">
        <f>IF(N269="základní",J269,0)</f>
        <v>0</v>
      </c>
      <c r="BF269" s="205">
        <f>IF(N269="snížená",J269,0)</f>
        <v>0</v>
      </c>
      <c r="BG269" s="205">
        <f>IF(N269="zákl. přenesená",J269,0)</f>
        <v>0</v>
      </c>
      <c r="BH269" s="205">
        <f>IF(N269="sníž. přenesená",J269,0)</f>
        <v>0</v>
      </c>
      <c r="BI269" s="205">
        <f>IF(N269="nulová",J269,0)</f>
        <v>0</v>
      </c>
      <c r="BJ269" s="18" t="s">
        <v>83</v>
      </c>
      <c r="BK269" s="205">
        <f>ROUND(I269*H269,2)</f>
        <v>0</v>
      </c>
      <c r="BL269" s="18" t="s">
        <v>165</v>
      </c>
      <c r="BM269" s="204" t="s">
        <v>372</v>
      </c>
    </row>
    <row r="270" spans="1:65" s="14" customFormat="1" ht="11.25">
      <c r="B270" s="217"/>
      <c r="C270" s="218"/>
      <c r="D270" s="208" t="s">
        <v>167</v>
      </c>
      <c r="E270" s="219" t="s">
        <v>1</v>
      </c>
      <c r="F270" s="220" t="s">
        <v>749</v>
      </c>
      <c r="G270" s="218"/>
      <c r="H270" s="221">
        <v>31.5</v>
      </c>
      <c r="I270" s="222"/>
      <c r="J270" s="218"/>
      <c r="K270" s="218"/>
      <c r="L270" s="223"/>
      <c r="M270" s="224"/>
      <c r="N270" s="225"/>
      <c r="O270" s="225"/>
      <c r="P270" s="225"/>
      <c r="Q270" s="225"/>
      <c r="R270" s="225"/>
      <c r="S270" s="225"/>
      <c r="T270" s="226"/>
      <c r="AT270" s="227" t="s">
        <v>167</v>
      </c>
      <c r="AU270" s="227" t="s">
        <v>89</v>
      </c>
      <c r="AV270" s="14" t="s">
        <v>89</v>
      </c>
      <c r="AW270" s="14" t="s">
        <v>32</v>
      </c>
      <c r="AX270" s="14" t="s">
        <v>76</v>
      </c>
      <c r="AY270" s="227" t="s">
        <v>158</v>
      </c>
    </row>
    <row r="271" spans="1:65" s="14" customFormat="1" ht="11.25">
      <c r="B271" s="217"/>
      <c r="C271" s="218"/>
      <c r="D271" s="208" t="s">
        <v>167</v>
      </c>
      <c r="E271" s="219" t="s">
        <v>1</v>
      </c>
      <c r="F271" s="220" t="s">
        <v>750</v>
      </c>
      <c r="G271" s="218"/>
      <c r="H271" s="221">
        <v>3.43</v>
      </c>
      <c r="I271" s="222"/>
      <c r="J271" s="218"/>
      <c r="K271" s="218"/>
      <c r="L271" s="223"/>
      <c r="M271" s="224"/>
      <c r="N271" s="225"/>
      <c r="O271" s="225"/>
      <c r="P271" s="225"/>
      <c r="Q271" s="225"/>
      <c r="R271" s="225"/>
      <c r="S271" s="225"/>
      <c r="T271" s="226"/>
      <c r="AT271" s="227" t="s">
        <v>167</v>
      </c>
      <c r="AU271" s="227" t="s">
        <v>89</v>
      </c>
      <c r="AV271" s="14" t="s">
        <v>89</v>
      </c>
      <c r="AW271" s="14" t="s">
        <v>32</v>
      </c>
      <c r="AX271" s="14" t="s">
        <v>76</v>
      </c>
      <c r="AY271" s="227" t="s">
        <v>158</v>
      </c>
    </row>
    <row r="272" spans="1:65" s="14" customFormat="1" ht="11.25">
      <c r="B272" s="217"/>
      <c r="C272" s="218"/>
      <c r="D272" s="208" t="s">
        <v>167</v>
      </c>
      <c r="E272" s="219" t="s">
        <v>1</v>
      </c>
      <c r="F272" s="220" t="s">
        <v>751</v>
      </c>
      <c r="G272" s="218"/>
      <c r="H272" s="221">
        <v>10.39</v>
      </c>
      <c r="I272" s="222"/>
      <c r="J272" s="218"/>
      <c r="K272" s="218"/>
      <c r="L272" s="223"/>
      <c r="M272" s="224"/>
      <c r="N272" s="225"/>
      <c r="O272" s="225"/>
      <c r="P272" s="225"/>
      <c r="Q272" s="225"/>
      <c r="R272" s="225"/>
      <c r="S272" s="225"/>
      <c r="T272" s="226"/>
      <c r="AT272" s="227" t="s">
        <v>167</v>
      </c>
      <c r="AU272" s="227" t="s">
        <v>89</v>
      </c>
      <c r="AV272" s="14" t="s">
        <v>89</v>
      </c>
      <c r="AW272" s="14" t="s">
        <v>32</v>
      </c>
      <c r="AX272" s="14" t="s">
        <v>76</v>
      </c>
      <c r="AY272" s="227" t="s">
        <v>158</v>
      </c>
    </row>
    <row r="273" spans="1:65" s="14" customFormat="1" ht="11.25">
      <c r="B273" s="217"/>
      <c r="C273" s="218"/>
      <c r="D273" s="208" t="s">
        <v>167</v>
      </c>
      <c r="E273" s="219" t="s">
        <v>1</v>
      </c>
      <c r="F273" s="220" t="s">
        <v>752</v>
      </c>
      <c r="G273" s="218"/>
      <c r="H273" s="221">
        <v>6.84</v>
      </c>
      <c r="I273" s="222"/>
      <c r="J273" s="218"/>
      <c r="K273" s="218"/>
      <c r="L273" s="223"/>
      <c r="M273" s="224"/>
      <c r="N273" s="225"/>
      <c r="O273" s="225"/>
      <c r="P273" s="225"/>
      <c r="Q273" s="225"/>
      <c r="R273" s="225"/>
      <c r="S273" s="225"/>
      <c r="T273" s="226"/>
      <c r="AT273" s="227" t="s">
        <v>167</v>
      </c>
      <c r="AU273" s="227" t="s">
        <v>89</v>
      </c>
      <c r="AV273" s="14" t="s">
        <v>89</v>
      </c>
      <c r="AW273" s="14" t="s">
        <v>32</v>
      </c>
      <c r="AX273" s="14" t="s">
        <v>76</v>
      </c>
      <c r="AY273" s="227" t="s">
        <v>158</v>
      </c>
    </row>
    <row r="274" spans="1:65" s="14" customFormat="1" ht="11.25">
      <c r="B274" s="217"/>
      <c r="C274" s="218"/>
      <c r="D274" s="208" t="s">
        <v>167</v>
      </c>
      <c r="E274" s="219" t="s">
        <v>1</v>
      </c>
      <c r="F274" s="220" t="s">
        <v>753</v>
      </c>
      <c r="G274" s="218"/>
      <c r="H274" s="221">
        <v>7.2</v>
      </c>
      <c r="I274" s="222"/>
      <c r="J274" s="218"/>
      <c r="K274" s="218"/>
      <c r="L274" s="223"/>
      <c r="M274" s="224"/>
      <c r="N274" s="225"/>
      <c r="O274" s="225"/>
      <c r="P274" s="225"/>
      <c r="Q274" s="225"/>
      <c r="R274" s="225"/>
      <c r="S274" s="225"/>
      <c r="T274" s="226"/>
      <c r="AT274" s="227" t="s">
        <v>167</v>
      </c>
      <c r="AU274" s="227" t="s">
        <v>89</v>
      </c>
      <c r="AV274" s="14" t="s">
        <v>89</v>
      </c>
      <c r="AW274" s="14" t="s">
        <v>32</v>
      </c>
      <c r="AX274" s="14" t="s">
        <v>76</v>
      </c>
      <c r="AY274" s="227" t="s">
        <v>158</v>
      </c>
    </row>
    <row r="275" spans="1:65" s="14" customFormat="1" ht="11.25">
      <c r="B275" s="217"/>
      <c r="C275" s="218"/>
      <c r="D275" s="208" t="s">
        <v>167</v>
      </c>
      <c r="E275" s="219" t="s">
        <v>1</v>
      </c>
      <c r="F275" s="220" t="s">
        <v>754</v>
      </c>
      <c r="G275" s="218"/>
      <c r="H275" s="221">
        <v>2.02</v>
      </c>
      <c r="I275" s="222"/>
      <c r="J275" s="218"/>
      <c r="K275" s="218"/>
      <c r="L275" s="223"/>
      <c r="M275" s="224"/>
      <c r="N275" s="225"/>
      <c r="O275" s="225"/>
      <c r="P275" s="225"/>
      <c r="Q275" s="225"/>
      <c r="R275" s="225"/>
      <c r="S275" s="225"/>
      <c r="T275" s="226"/>
      <c r="AT275" s="227" t="s">
        <v>167</v>
      </c>
      <c r="AU275" s="227" t="s">
        <v>89</v>
      </c>
      <c r="AV275" s="14" t="s">
        <v>89</v>
      </c>
      <c r="AW275" s="14" t="s">
        <v>32</v>
      </c>
      <c r="AX275" s="14" t="s">
        <v>76</v>
      </c>
      <c r="AY275" s="227" t="s">
        <v>158</v>
      </c>
    </row>
    <row r="276" spans="1:65" s="14" customFormat="1" ht="11.25">
      <c r="B276" s="217"/>
      <c r="C276" s="218"/>
      <c r="D276" s="208" t="s">
        <v>167</v>
      </c>
      <c r="E276" s="219" t="s">
        <v>1</v>
      </c>
      <c r="F276" s="220" t="s">
        <v>755</v>
      </c>
      <c r="G276" s="218"/>
      <c r="H276" s="221">
        <v>6.1</v>
      </c>
      <c r="I276" s="222"/>
      <c r="J276" s="218"/>
      <c r="K276" s="218"/>
      <c r="L276" s="223"/>
      <c r="M276" s="224"/>
      <c r="N276" s="225"/>
      <c r="O276" s="225"/>
      <c r="P276" s="225"/>
      <c r="Q276" s="225"/>
      <c r="R276" s="225"/>
      <c r="S276" s="225"/>
      <c r="T276" s="226"/>
      <c r="AT276" s="227" t="s">
        <v>167</v>
      </c>
      <c r="AU276" s="227" t="s">
        <v>89</v>
      </c>
      <c r="AV276" s="14" t="s">
        <v>89</v>
      </c>
      <c r="AW276" s="14" t="s">
        <v>32</v>
      </c>
      <c r="AX276" s="14" t="s">
        <v>76</v>
      </c>
      <c r="AY276" s="227" t="s">
        <v>158</v>
      </c>
    </row>
    <row r="277" spans="1:65" s="15" customFormat="1" ht="11.25">
      <c r="B277" s="228"/>
      <c r="C277" s="229"/>
      <c r="D277" s="208" t="s">
        <v>167</v>
      </c>
      <c r="E277" s="230" t="s">
        <v>1</v>
      </c>
      <c r="F277" s="231" t="s">
        <v>170</v>
      </c>
      <c r="G277" s="229"/>
      <c r="H277" s="232">
        <v>67.48</v>
      </c>
      <c r="I277" s="233"/>
      <c r="J277" s="229"/>
      <c r="K277" s="229"/>
      <c r="L277" s="234"/>
      <c r="M277" s="235"/>
      <c r="N277" s="236"/>
      <c r="O277" s="236"/>
      <c r="P277" s="236"/>
      <c r="Q277" s="236"/>
      <c r="R277" s="236"/>
      <c r="S277" s="236"/>
      <c r="T277" s="237"/>
      <c r="AT277" s="238" t="s">
        <v>167</v>
      </c>
      <c r="AU277" s="238" t="s">
        <v>89</v>
      </c>
      <c r="AV277" s="15" t="s">
        <v>165</v>
      </c>
      <c r="AW277" s="15" t="s">
        <v>32</v>
      </c>
      <c r="AX277" s="15" t="s">
        <v>83</v>
      </c>
      <c r="AY277" s="238" t="s">
        <v>158</v>
      </c>
    </row>
    <row r="278" spans="1:65" s="2" customFormat="1" ht="16.5" customHeight="1">
      <c r="A278" s="35"/>
      <c r="B278" s="36"/>
      <c r="C278" s="193" t="s">
        <v>323</v>
      </c>
      <c r="D278" s="193" t="s">
        <v>160</v>
      </c>
      <c r="E278" s="194" t="s">
        <v>382</v>
      </c>
      <c r="F278" s="195" t="s">
        <v>383</v>
      </c>
      <c r="G278" s="196" t="s">
        <v>163</v>
      </c>
      <c r="H278" s="197">
        <v>279.92700000000002</v>
      </c>
      <c r="I278" s="198"/>
      <c r="J278" s="199">
        <f>ROUND(I278*H278,2)</f>
        <v>0</v>
      </c>
      <c r="K278" s="195" t="s">
        <v>164</v>
      </c>
      <c r="L278" s="40"/>
      <c r="M278" s="200" t="s">
        <v>1</v>
      </c>
      <c r="N278" s="201" t="s">
        <v>41</v>
      </c>
      <c r="O278" s="72"/>
      <c r="P278" s="202">
        <f>O278*H278</f>
        <v>0</v>
      </c>
      <c r="Q278" s="202">
        <v>0</v>
      </c>
      <c r="R278" s="202">
        <f>Q278*H278</f>
        <v>0</v>
      </c>
      <c r="S278" s="202">
        <v>0</v>
      </c>
      <c r="T278" s="203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4" t="s">
        <v>165</v>
      </c>
      <c r="AT278" s="204" t="s">
        <v>160</v>
      </c>
      <c r="AU278" s="204" t="s">
        <v>89</v>
      </c>
      <c r="AY278" s="18" t="s">
        <v>158</v>
      </c>
      <c r="BE278" s="205">
        <f>IF(N278="základní",J278,0)</f>
        <v>0</v>
      </c>
      <c r="BF278" s="205">
        <f>IF(N278="snížená",J278,0)</f>
        <v>0</v>
      </c>
      <c r="BG278" s="205">
        <f>IF(N278="zákl. přenesená",J278,0)</f>
        <v>0</v>
      </c>
      <c r="BH278" s="205">
        <f>IF(N278="sníž. přenesená",J278,0)</f>
        <v>0</v>
      </c>
      <c r="BI278" s="205">
        <f>IF(N278="nulová",J278,0)</f>
        <v>0</v>
      </c>
      <c r="BJ278" s="18" t="s">
        <v>83</v>
      </c>
      <c r="BK278" s="205">
        <f>ROUND(I278*H278,2)</f>
        <v>0</v>
      </c>
      <c r="BL278" s="18" t="s">
        <v>165</v>
      </c>
      <c r="BM278" s="204" t="s">
        <v>384</v>
      </c>
    </row>
    <row r="279" spans="1:65" s="14" customFormat="1" ht="11.25">
      <c r="B279" s="217"/>
      <c r="C279" s="218"/>
      <c r="D279" s="208" t="s">
        <v>167</v>
      </c>
      <c r="E279" s="219" t="s">
        <v>1</v>
      </c>
      <c r="F279" s="220" t="s">
        <v>104</v>
      </c>
      <c r="G279" s="218"/>
      <c r="H279" s="221">
        <v>207.49799999999999</v>
      </c>
      <c r="I279" s="222"/>
      <c r="J279" s="218"/>
      <c r="K279" s="218"/>
      <c r="L279" s="223"/>
      <c r="M279" s="224"/>
      <c r="N279" s="225"/>
      <c r="O279" s="225"/>
      <c r="P279" s="225"/>
      <c r="Q279" s="225"/>
      <c r="R279" s="225"/>
      <c r="S279" s="225"/>
      <c r="T279" s="226"/>
      <c r="AT279" s="227" t="s">
        <v>167</v>
      </c>
      <c r="AU279" s="227" t="s">
        <v>89</v>
      </c>
      <c r="AV279" s="14" t="s">
        <v>89</v>
      </c>
      <c r="AW279" s="14" t="s">
        <v>32</v>
      </c>
      <c r="AX279" s="14" t="s">
        <v>76</v>
      </c>
      <c r="AY279" s="227" t="s">
        <v>158</v>
      </c>
    </row>
    <row r="280" spans="1:65" s="14" customFormat="1" ht="11.25">
      <c r="B280" s="217"/>
      <c r="C280" s="218"/>
      <c r="D280" s="208" t="s">
        <v>167</v>
      </c>
      <c r="E280" s="219" t="s">
        <v>1</v>
      </c>
      <c r="F280" s="220" t="s">
        <v>109</v>
      </c>
      <c r="G280" s="218"/>
      <c r="H280" s="221">
        <v>72.429000000000002</v>
      </c>
      <c r="I280" s="222"/>
      <c r="J280" s="218"/>
      <c r="K280" s="218"/>
      <c r="L280" s="223"/>
      <c r="M280" s="224"/>
      <c r="N280" s="225"/>
      <c r="O280" s="225"/>
      <c r="P280" s="225"/>
      <c r="Q280" s="225"/>
      <c r="R280" s="225"/>
      <c r="S280" s="225"/>
      <c r="T280" s="226"/>
      <c r="AT280" s="227" t="s">
        <v>167</v>
      </c>
      <c r="AU280" s="227" t="s">
        <v>89</v>
      </c>
      <c r="AV280" s="14" t="s">
        <v>89</v>
      </c>
      <c r="AW280" s="14" t="s">
        <v>32</v>
      </c>
      <c r="AX280" s="14" t="s">
        <v>76</v>
      </c>
      <c r="AY280" s="227" t="s">
        <v>158</v>
      </c>
    </row>
    <row r="281" spans="1:65" s="15" customFormat="1" ht="11.25">
      <c r="B281" s="228"/>
      <c r="C281" s="229"/>
      <c r="D281" s="208" t="s">
        <v>167</v>
      </c>
      <c r="E281" s="230" t="s">
        <v>1</v>
      </c>
      <c r="F281" s="231" t="s">
        <v>170</v>
      </c>
      <c r="G281" s="229"/>
      <c r="H281" s="232">
        <v>279.92700000000002</v>
      </c>
      <c r="I281" s="233"/>
      <c r="J281" s="229"/>
      <c r="K281" s="229"/>
      <c r="L281" s="234"/>
      <c r="M281" s="235"/>
      <c r="N281" s="236"/>
      <c r="O281" s="236"/>
      <c r="P281" s="236"/>
      <c r="Q281" s="236"/>
      <c r="R281" s="236"/>
      <c r="S281" s="236"/>
      <c r="T281" s="237"/>
      <c r="AT281" s="238" t="s">
        <v>167</v>
      </c>
      <c r="AU281" s="238" t="s">
        <v>89</v>
      </c>
      <c r="AV281" s="15" t="s">
        <v>165</v>
      </c>
      <c r="AW281" s="15" t="s">
        <v>32</v>
      </c>
      <c r="AX281" s="15" t="s">
        <v>83</v>
      </c>
      <c r="AY281" s="238" t="s">
        <v>158</v>
      </c>
    </row>
    <row r="282" spans="1:65" s="2" customFormat="1" ht="24.2" customHeight="1">
      <c r="A282" s="35"/>
      <c r="B282" s="36"/>
      <c r="C282" s="193" t="s">
        <v>328</v>
      </c>
      <c r="D282" s="193" t="s">
        <v>160</v>
      </c>
      <c r="E282" s="194" t="s">
        <v>386</v>
      </c>
      <c r="F282" s="195" t="s">
        <v>387</v>
      </c>
      <c r="G282" s="196" t="s">
        <v>290</v>
      </c>
      <c r="H282" s="197">
        <v>121.4</v>
      </c>
      <c r="I282" s="198"/>
      <c r="J282" s="199">
        <f>ROUND(I282*H282,2)</f>
        <v>0</v>
      </c>
      <c r="K282" s="195" t="s">
        <v>164</v>
      </c>
      <c r="L282" s="40"/>
      <c r="M282" s="200" t="s">
        <v>1</v>
      </c>
      <c r="N282" s="201" t="s">
        <v>41</v>
      </c>
      <c r="O282" s="72"/>
      <c r="P282" s="202">
        <f>O282*H282</f>
        <v>0</v>
      </c>
      <c r="Q282" s="202">
        <v>0</v>
      </c>
      <c r="R282" s="202">
        <f>Q282*H282</f>
        <v>0</v>
      </c>
      <c r="S282" s="202">
        <v>0</v>
      </c>
      <c r="T282" s="203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4" t="s">
        <v>165</v>
      </c>
      <c r="AT282" s="204" t="s">
        <v>160</v>
      </c>
      <c r="AU282" s="204" t="s">
        <v>89</v>
      </c>
      <c r="AY282" s="18" t="s">
        <v>158</v>
      </c>
      <c r="BE282" s="205">
        <f>IF(N282="základní",J282,0)</f>
        <v>0</v>
      </c>
      <c r="BF282" s="205">
        <f>IF(N282="snížená",J282,0)</f>
        <v>0</v>
      </c>
      <c r="BG282" s="205">
        <f>IF(N282="zákl. přenesená",J282,0)</f>
        <v>0</v>
      </c>
      <c r="BH282" s="205">
        <f>IF(N282="sníž. přenesená",J282,0)</f>
        <v>0</v>
      </c>
      <c r="BI282" s="205">
        <f>IF(N282="nulová",J282,0)</f>
        <v>0</v>
      </c>
      <c r="BJ282" s="18" t="s">
        <v>83</v>
      </c>
      <c r="BK282" s="205">
        <f>ROUND(I282*H282,2)</f>
        <v>0</v>
      </c>
      <c r="BL282" s="18" t="s">
        <v>165</v>
      </c>
      <c r="BM282" s="204" t="s">
        <v>388</v>
      </c>
    </row>
    <row r="283" spans="1:65" s="13" customFormat="1" ht="11.25">
      <c r="B283" s="206"/>
      <c r="C283" s="207"/>
      <c r="D283" s="208" t="s">
        <v>167</v>
      </c>
      <c r="E283" s="209" t="s">
        <v>1</v>
      </c>
      <c r="F283" s="210" t="s">
        <v>391</v>
      </c>
      <c r="G283" s="207"/>
      <c r="H283" s="209" t="s">
        <v>1</v>
      </c>
      <c r="I283" s="211"/>
      <c r="J283" s="207"/>
      <c r="K283" s="207"/>
      <c r="L283" s="212"/>
      <c r="M283" s="213"/>
      <c r="N283" s="214"/>
      <c r="O283" s="214"/>
      <c r="P283" s="214"/>
      <c r="Q283" s="214"/>
      <c r="R283" s="214"/>
      <c r="S283" s="214"/>
      <c r="T283" s="215"/>
      <c r="AT283" s="216" t="s">
        <v>167</v>
      </c>
      <c r="AU283" s="216" t="s">
        <v>89</v>
      </c>
      <c r="AV283" s="13" t="s">
        <v>83</v>
      </c>
      <c r="AW283" s="13" t="s">
        <v>32</v>
      </c>
      <c r="AX283" s="13" t="s">
        <v>76</v>
      </c>
      <c r="AY283" s="216" t="s">
        <v>158</v>
      </c>
    </row>
    <row r="284" spans="1:65" s="14" customFormat="1" ht="11.25">
      <c r="B284" s="217"/>
      <c r="C284" s="218"/>
      <c r="D284" s="208" t="s">
        <v>167</v>
      </c>
      <c r="E284" s="219" t="s">
        <v>1</v>
      </c>
      <c r="F284" s="220" t="s">
        <v>756</v>
      </c>
      <c r="G284" s="218"/>
      <c r="H284" s="221">
        <v>27.6</v>
      </c>
      <c r="I284" s="222"/>
      <c r="J284" s="218"/>
      <c r="K284" s="218"/>
      <c r="L284" s="223"/>
      <c r="M284" s="224"/>
      <c r="N284" s="225"/>
      <c r="O284" s="225"/>
      <c r="P284" s="225"/>
      <c r="Q284" s="225"/>
      <c r="R284" s="225"/>
      <c r="S284" s="225"/>
      <c r="T284" s="226"/>
      <c r="AT284" s="227" t="s">
        <v>167</v>
      </c>
      <c r="AU284" s="227" t="s">
        <v>89</v>
      </c>
      <c r="AV284" s="14" t="s">
        <v>89</v>
      </c>
      <c r="AW284" s="14" t="s">
        <v>32</v>
      </c>
      <c r="AX284" s="14" t="s">
        <v>76</v>
      </c>
      <c r="AY284" s="227" t="s">
        <v>158</v>
      </c>
    </row>
    <row r="285" spans="1:65" s="14" customFormat="1" ht="11.25">
      <c r="B285" s="217"/>
      <c r="C285" s="218"/>
      <c r="D285" s="208" t="s">
        <v>167</v>
      </c>
      <c r="E285" s="219" t="s">
        <v>1</v>
      </c>
      <c r="F285" s="220" t="s">
        <v>757</v>
      </c>
      <c r="G285" s="218"/>
      <c r="H285" s="221">
        <v>7.4</v>
      </c>
      <c r="I285" s="222"/>
      <c r="J285" s="218"/>
      <c r="K285" s="218"/>
      <c r="L285" s="223"/>
      <c r="M285" s="224"/>
      <c r="N285" s="225"/>
      <c r="O285" s="225"/>
      <c r="P285" s="225"/>
      <c r="Q285" s="225"/>
      <c r="R285" s="225"/>
      <c r="S285" s="225"/>
      <c r="T285" s="226"/>
      <c r="AT285" s="227" t="s">
        <v>167</v>
      </c>
      <c r="AU285" s="227" t="s">
        <v>89</v>
      </c>
      <c r="AV285" s="14" t="s">
        <v>89</v>
      </c>
      <c r="AW285" s="14" t="s">
        <v>32</v>
      </c>
      <c r="AX285" s="14" t="s">
        <v>76</v>
      </c>
      <c r="AY285" s="227" t="s">
        <v>158</v>
      </c>
    </row>
    <row r="286" spans="1:65" s="14" customFormat="1" ht="11.25">
      <c r="B286" s="217"/>
      <c r="C286" s="218"/>
      <c r="D286" s="208" t="s">
        <v>167</v>
      </c>
      <c r="E286" s="219" t="s">
        <v>1</v>
      </c>
      <c r="F286" s="220" t="s">
        <v>758</v>
      </c>
      <c r="G286" s="218"/>
      <c r="H286" s="221">
        <v>18.399999999999999</v>
      </c>
      <c r="I286" s="222"/>
      <c r="J286" s="218"/>
      <c r="K286" s="218"/>
      <c r="L286" s="223"/>
      <c r="M286" s="224"/>
      <c r="N286" s="225"/>
      <c r="O286" s="225"/>
      <c r="P286" s="225"/>
      <c r="Q286" s="225"/>
      <c r="R286" s="225"/>
      <c r="S286" s="225"/>
      <c r="T286" s="226"/>
      <c r="AT286" s="227" t="s">
        <v>167</v>
      </c>
      <c r="AU286" s="227" t="s">
        <v>89</v>
      </c>
      <c r="AV286" s="14" t="s">
        <v>89</v>
      </c>
      <c r="AW286" s="14" t="s">
        <v>32</v>
      </c>
      <c r="AX286" s="14" t="s">
        <v>76</v>
      </c>
      <c r="AY286" s="227" t="s">
        <v>158</v>
      </c>
    </row>
    <row r="287" spans="1:65" s="13" customFormat="1" ht="11.25">
      <c r="B287" s="206"/>
      <c r="C287" s="207"/>
      <c r="D287" s="208" t="s">
        <v>167</v>
      </c>
      <c r="E287" s="209" t="s">
        <v>1</v>
      </c>
      <c r="F287" s="210" t="s">
        <v>395</v>
      </c>
      <c r="G287" s="207"/>
      <c r="H287" s="209" t="s">
        <v>1</v>
      </c>
      <c r="I287" s="211"/>
      <c r="J287" s="207"/>
      <c r="K287" s="207"/>
      <c r="L287" s="212"/>
      <c r="M287" s="213"/>
      <c r="N287" s="214"/>
      <c r="O287" s="214"/>
      <c r="P287" s="214"/>
      <c r="Q287" s="214"/>
      <c r="R287" s="214"/>
      <c r="S287" s="214"/>
      <c r="T287" s="215"/>
      <c r="AT287" s="216" t="s">
        <v>167</v>
      </c>
      <c r="AU287" s="216" t="s">
        <v>89</v>
      </c>
      <c r="AV287" s="13" t="s">
        <v>83</v>
      </c>
      <c r="AW287" s="13" t="s">
        <v>32</v>
      </c>
      <c r="AX287" s="13" t="s">
        <v>76</v>
      </c>
      <c r="AY287" s="216" t="s">
        <v>158</v>
      </c>
    </row>
    <row r="288" spans="1:65" s="14" customFormat="1" ht="11.25">
      <c r="B288" s="217"/>
      <c r="C288" s="218"/>
      <c r="D288" s="208" t="s">
        <v>167</v>
      </c>
      <c r="E288" s="219" t="s">
        <v>1</v>
      </c>
      <c r="F288" s="220" t="s">
        <v>759</v>
      </c>
      <c r="G288" s="218"/>
      <c r="H288" s="221">
        <v>5.2</v>
      </c>
      <c r="I288" s="222"/>
      <c r="J288" s="218"/>
      <c r="K288" s="218"/>
      <c r="L288" s="223"/>
      <c r="M288" s="224"/>
      <c r="N288" s="225"/>
      <c r="O288" s="225"/>
      <c r="P288" s="225"/>
      <c r="Q288" s="225"/>
      <c r="R288" s="225"/>
      <c r="S288" s="225"/>
      <c r="T288" s="226"/>
      <c r="AT288" s="227" t="s">
        <v>167</v>
      </c>
      <c r="AU288" s="227" t="s">
        <v>89</v>
      </c>
      <c r="AV288" s="14" t="s">
        <v>89</v>
      </c>
      <c r="AW288" s="14" t="s">
        <v>32</v>
      </c>
      <c r="AX288" s="14" t="s">
        <v>76</v>
      </c>
      <c r="AY288" s="227" t="s">
        <v>158</v>
      </c>
    </row>
    <row r="289" spans="1:65" s="14" customFormat="1" ht="11.25">
      <c r="B289" s="217"/>
      <c r="C289" s="218"/>
      <c r="D289" s="208" t="s">
        <v>167</v>
      </c>
      <c r="E289" s="219" t="s">
        <v>1</v>
      </c>
      <c r="F289" s="220" t="s">
        <v>760</v>
      </c>
      <c r="G289" s="218"/>
      <c r="H289" s="221">
        <v>8</v>
      </c>
      <c r="I289" s="222"/>
      <c r="J289" s="218"/>
      <c r="K289" s="218"/>
      <c r="L289" s="223"/>
      <c r="M289" s="224"/>
      <c r="N289" s="225"/>
      <c r="O289" s="225"/>
      <c r="P289" s="225"/>
      <c r="Q289" s="225"/>
      <c r="R289" s="225"/>
      <c r="S289" s="225"/>
      <c r="T289" s="226"/>
      <c r="AT289" s="227" t="s">
        <v>167</v>
      </c>
      <c r="AU289" s="227" t="s">
        <v>89</v>
      </c>
      <c r="AV289" s="14" t="s">
        <v>89</v>
      </c>
      <c r="AW289" s="14" t="s">
        <v>32</v>
      </c>
      <c r="AX289" s="14" t="s">
        <v>76</v>
      </c>
      <c r="AY289" s="227" t="s">
        <v>158</v>
      </c>
    </row>
    <row r="290" spans="1:65" s="13" customFormat="1" ht="11.25">
      <c r="B290" s="206"/>
      <c r="C290" s="207"/>
      <c r="D290" s="208" t="s">
        <v>167</v>
      </c>
      <c r="E290" s="209" t="s">
        <v>1</v>
      </c>
      <c r="F290" s="210" t="s">
        <v>393</v>
      </c>
      <c r="G290" s="207"/>
      <c r="H290" s="209" t="s">
        <v>1</v>
      </c>
      <c r="I290" s="211"/>
      <c r="J290" s="207"/>
      <c r="K290" s="207"/>
      <c r="L290" s="212"/>
      <c r="M290" s="213"/>
      <c r="N290" s="214"/>
      <c r="O290" s="214"/>
      <c r="P290" s="214"/>
      <c r="Q290" s="214"/>
      <c r="R290" s="214"/>
      <c r="S290" s="214"/>
      <c r="T290" s="215"/>
      <c r="AT290" s="216" t="s">
        <v>167</v>
      </c>
      <c r="AU290" s="216" t="s">
        <v>89</v>
      </c>
      <c r="AV290" s="13" t="s">
        <v>83</v>
      </c>
      <c r="AW290" s="13" t="s">
        <v>32</v>
      </c>
      <c r="AX290" s="13" t="s">
        <v>76</v>
      </c>
      <c r="AY290" s="216" t="s">
        <v>158</v>
      </c>
    </row>
    <row r="291" spans="1:65" s="14" customFormat="1" ht="11.25">
      <c r="B291" s="217"/>
      <c r="C291" s="218"/>
      <c r="D291" s="208" t="s">
        <v>167</v>
      </c>
      <c r="E291" s="219" t="s">
        <v>1</v>
      </c>
      <c r="F291" s="220" t="s">
        <v>761</v>
      </c>
      <c r="G291" s="218"/>
      <c r="H291" s="221">
        <v>27.9</v>
      </c>
      <c r="I291" s="222"/>
      <c r="J291" s="218"/>
      <c r="K291" s="218"/>
      <c r="L291" s="223"/>
      <c r="M291" s="224"/>
      <c r="N291" s="225"/>
      <c r="O291" s="225"/>
      <c r="P291" s="225"/>
      <c r="Q291" s="225"/>
      <c r="R291" s="225"/>
      <c r="S291" s="225"/>
      <c r="T291" s="226"/>
      <c r="AT291" s="227" t="s">
        <v>167</v>
      </c>
      <c r="AU291" s="227" t="s">
        <v>89</v>
      </c>
      <c r="AV291" s="14" t="s">
        <v>89</v>
      </c>
      <c r="AW291" s="14" t="s">
        <v>32</v>
      </c>
      <c r="AX291" s="14" t="s">
        <v>76</v>
      </c>
      <c r="AY291" s="227" t="s">
        <v>158</v>
      </c>
    </row>
    <row r="292" spans="1:65" s="14" customFormat="1" ht="11.25">
      <c r="B292" s="217"/>
      <c r="C292" s="218"/>
      <c r="D292" s="208" t="s">
        <v>167</v>
      </c>
      <c r="E292" s="219" t="s">
        <v>1</v>
      </c>
      <c r="F292" s="220" t="s">
        <v>762</v>
      </c>
      <c r="G292" s="218"/>
      <c r="H292" s="221">
        <v>11.5</v>
      </c>
      <c r="I292" s="222"/>
      <c r="J292" s="218"/>
      <c r="K292" s="218"/>
      <c r="L292" s="223"/>
      <c r="M292" s="224"/>
      <c r="N292" s="225"/>
      <c r="O292" s="225"/>
      <c r="P292" s="225"/>
      <c r="Q292" s="225"/>
      <c r="R292" s="225"/>
      <c r="S292" s="225"/>
      <c r="T292" s="226"/>
      <c r="AT292" s="227" t="s">
        <v>167</v>
      </c>
      <c r="AU292" s="227" t="s">
        <v>89</v>
      </c>
      <c r="AV292" s="14" t="s">
        <v>89</v>
      </c>
      <c r="AW292" s="14" t="s">
        <v>32</v>
      </c>
      <c r="AX292" s="14" t="s">
        <v>76</v>
      </c>
      <c r="AY292" s="227" t="s">
        <v>158</v>
      </c>
    </row>
    <row r="293" spans="1:65" s="14" customFormat="1" ht="11.25">
      <c r="B293" s="217"/>
      <c r="C293" s="218"/>
      <c r="D293" s="208" t="s">
        <v>167</v>
      </c>
      <c r="E293" s="219" t="s">
        <v>1</v>
      </c>
      <c r="F293" s="220" t="s">
        <v>763</v>
      </c>
      <c r="G293" s="218"/>
      <c r="H293" s="221">
        <v>4.4000000000000004</v>
      </c>
      <c r="I293" s="222"/>
      <c r="J293" s="218"/>
      <c r="K293" s="218"/>
      <c r="L293" s="223"/>
      <c r="M293" s="224"/>
      <c r="N293" s="225"/>
      <c r="O293" s="225"/>
      <c r="P293" s="225"/>
      <c r="Q293" s="225"/>
      <c r="R293" s="225"/>
      <c r="S293" s="225"/>
      <c r="T293" s="226"/>
      <c r="AT293" s="227" t="s">
        <v>167</v>
      </c>
      <c r="AU293" s="227" t="s">
        <v>89</v>
      </c>
      <c r="AV293" s="14" t="s">
        <v>89</v>
      </c>
      <c r="AW293" s="14" t="s">
        <v>32</v>
      </c>
      <c r="AX293" s="14" t="s">
        <v>76</v>
      </c>
      <c r="AY293" s="227" t="s">
        <v>158</v>
      </c>
    </row>
    <row r="294" spans="1:65" s="14" customFormat="1" ht="11.25">
      <c r="B294" s="217"/>
      <c r="C294" s="218"/>
      <c r="D294" s="208" t="s">
        <v>167</v>
      </c>
      <c r="E294" s="219" t="s">
        <v>1</v>
      </c>
      <c r="F294" s="220" t="s">
        <v>219</v>
      </c>
      <c r="G294" s="218"/>
      <c r="H294" s="221">
        <v>11</v>
      </c>
      <c r="I294" s="222"/>
      <c r="J294" s="218"/>
      <c r="K294" s="218"/>
      <c r="L294" s="223"/>
      <c r="M294" s="224"/>
      <c r="N294" s="225"/>
      <c r="O294" s="225"/>
      <c r="P294" s="225"/>
      <c r="Q294" s="225"/>
      <c r="R294" s="225"/>
      <c r="S294" s="225"/>
      <c r="T294" s="226"/>
      <c r="AT294" s="227" t="s">
        <v>167</v>
      </c>
      <c r="AU294" s="227" t="s">
        <v>89</v>
      </c>
      <c r="AV294" s="14" t="s">
        <v>89</v>
      </c>
      <c r="AW294" s="14" t="s">
        <v>32</v>
      </c>
      <c r="AX294" s="14" t="s">
        <v>76</v>
      </c>
      <c r="AY294" s="227" t="s">
        <v>158</v>
      </c>
    </row>
    <row r="295" spans="1:65" s="15" customFormat="1" ht="11.25">
      <c r="B295" s="228"/>
      <c r="C295" s="229"/>
      <c r="D295" s="208" t="s">
        <v>167</v>
      </c>
      <c r="E295" s="230" t="s">
        <v>1</v>
      </c>
      <c r="F295" s="231" t="s">
        <v>170</v>
      </c>
      <c r="G295" s="229"/>
      <c r="H295" s="232">
        <v>121.4</v>
      </c>
      <c r="I295" s="233"/>
      <c r="J295" s="229"/>
      <c r="K295" s="229"/>
      <c r="L295" s="234"/>
      <c r="M295" s="235"/>
      <c r="N295" s="236"/>
      <c r="O295" s="236"/>
      <c r="P295" s="236"/>
      <c r="Q295" s="236"/>
      <c r="R295" s="236"/>
      <c r="S295" s="236"/>
      <c r="T295" s="237"/>
      <c r="AT295" s="238" t="s">
        <v>167</v>
      </c>
      <c r="AU295" s="238" t="s">
        <v>89</v>
      </c>
      <c r="AV295" s="15" t="s">
        <v>165</v>
      </c>
      <c r="AW295" s="15" t="s">
        <v>32</v>
      </c>
      <c r="AX295" s="15" t="s">
        <v>83</v>
      </c>
      <c r="AY295" s="238" t="s">
        <v>158</v>
      </c>
    </row>
    <row r="296" spans="1:65" s="12" customFormat="1" ht="22.9" customHeight="1">
      <c r="B296" s="177"/>
      <c r="C296" s="178"/>
      <c r="D296" s="179" t="s">
        <v>75</v>
      </c>
      <c r="E296" s="191" t="s">
        <v>208</v>
      </c>
      <c r="F296" s="191" t="s">
        <v>405</v>
      </c>
      <c r="G296" s="178"/>
      <c r="H296" s="178"/>
      <c r="I296" s="181"/>
      <c r="J296" s="192">
        <f>BK296</f>
        <v>0</v>
      </c>
      <c r="K296" s="178"/>
      <c r="L296" s="183"/>
      <c r="M296" s="184"/>
      <c r="N296" s="185"/>
      <c r="O296" s="185"/>
      <c r="P296" s="186">
        <f>SUM(P297:P411)</f>
        <v>0</v>
      </c>
      <c r="Q296" s="185"/>
      <c r="R296" s="186">
        <f>SUM(R297:R411)</f>
        <v>0</v>
      </c>
      <c r="S296" s="185"/>
      <c r="T296" s="187">
        <f>SUM(T297:T411)</f>
        <v>19.312699000000002</v>
      </c>
      <c r="AR296" s="188" t="s">
        <v>83</v>
      </c>
      <c r="AT296" s="189" t="s">
        <v>75</v>
      </c>
      <c r="AU296" s="189" t="s">
        <v>83</v>
      </c>
      <c r="AY296" s="188" t="s">
        <v>158</v>
      </c>
      <c r="BK296" s="190">
        <f>SUM(BK297:BK411)</f>
        <v>0</v>
      </c>
    </row>
    <row r="297" spans="1:65" s="2" customFormat="1" ht="37.9" customHeight="1">
      <c r="A297" s="35"/>
      <c r="B297" s="36"/>
      <c r="C297" s="193" t="s">
        <v>341</v>
      </c>
      <c r="D297" s="193" t="s">
        <v>160</v>
      </c>
      <c r="E297" s="194" t="s">
        <v>407</v>
      </c>
      <c r="F297" s="195" t="s">
        <v>408</v>
      </c>
      <c r="G297" s="196" t="s">
        <v>163</v>
      </c>
      <c r="H297" s="197">
        <v>419.95</v>
      </c>
      <c r="I297" s="198"/>
      <c r="J297" s="199">
        <f>ROUND(I297*H297,2)</f>
        <v>0</v>
      </c>
      <c r="K297" s="195" t="s">
        <v>164</v>
      </c>
      <c r="L297" s="40"/>
      <c r="M297" s="200" t="s">
        <v>1</v>
      </c>
      <c r="N297" s="201" t="s">
        <v>41</v>
      </c>
      <c r="O297" s="72"/>
      <c r="P297" s="202">
        <f>O297*H297</f>
        <v>0</v>
      </c>
      <c r="Q297" s="202">
        <v>0</v>
      </c>
      <c r="R297" s="202">
        <f>Q297*H297</f>
        <v>0</v>
      </c>
      <c r="S297" s="202">
        <v>0</v>
      </c>
      <c r="T297" s="203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4" t="s">
        <v>165</v>
      </c>
      <c r="AT297" s="204" t="s">
        <v>160</v>
      </c>
      <c r="AU297" s="204" t="s">
        <v>89</v>
      </c>
      <c r="AY297" s="18" t="s">
        <v>158</v>
      </c>
      <c r="BE297" s="205">
        <f>IF(N297="základní",J297,0)</f>
        <v>0</v>
      </c>
      <c r="BF297" s="205">
        <f>IF(N297="snížená",J297,0)</f>
        <v>0</v>
      </c>
      <c r="BG297" s="205">
        <f>IF(N297="zákl. přenesená",J297,0)</f>
        <v>0</v>
      </c>
      <c r="BH297" s="205">
        <f>IF(N297="sníž. přenesená",J297,0)</f>
        <v>0</v>
      </c>
      <c r="BI297" s="205">
        <f>IF(N297="nulová",J297,0)</f>
        <v>0</v>
      </c>
      <c r="BJ297" s="18" t="s">
        <v>83</v>
      </c>
      <c r="BK297" s="205">
        <f>ROUND(I297*H297,2)</f>
        <v>0</v>
      </c>
      <c r="BL297" s="18" t="s">
        <v>165</v>
      </c>
      <c r="BM297" s="204" t="s">
        <v>409</v>
      </c>
    </row>
    <row r="298" spans="1:65" s="14" customFormat="1" ht="11.25">
      <c r="B298" s="217"/>
      <c r="C298" s="218"/>
      <c r="D298" s="208" t="s">
        <v>167</v>
      </c>
      <c r="E298" s="219" t="s">
        <v>1</v>
      </c>
      <c r="F298" s="220" t="s">
        <v>764</v>
      </c>
      <c r="G298" s="218"/>
      <c r="H298" s="221">
        <v>132.5</v>
      </c>
      <c r="I298" s="222"/>
      <c r="J298" s="218"/>
      <c r="K298" s="218"/>
      <c r="L298" s="223"/>
      <c r="M298" s="224"/>
      <c r="N298" s="225"/>
      <c r="O298" s="225"/>
      <c r="P298" s="225"/>
      <c r="Q298" s="225"/>
      <c r="R298" s="225"/>
      <c r="S298" s="225"/>
      <c r="T298" s="226"/>
      <c r="AT298" s="227" t="s">
        <v>167</v>
      </c>
      <c r="AU298" s="227" t="s">
        <v>89</v>
      </c>
      <c r="AV298" s="14" t="s">
        <v>89</v>
      </c>
      <c r="AW298" s="14" t="s">
        <v>32</v>
      </c>
      <c r="AX298" s="14" t="s">
        <v>76</v>
      </c>
      <c r="AY298" s="227" t="s">
        <v>158</v>
      </c>
    </row>
    <row r="299" spans="1:65" s="14" customFormat="1" ht="11.25">
      <c r="B299" s="217"/>
      <c r="C299" s="218"/>
      <c r="D299" s="208" t="s">
        <v>167</v>
      </c>
      <c r="E299" s="219" t="s">
        <v>1</v>
      </c>
      <c r="F299" s="220" t="s">
        <v>765</v>
      </c>
      <c r="G299" s="218"/>
      <c r="H299" s="221">
        <v>30</v>
      </c>
      <c r="I299" s="222"/>
      <c r="J299" s="218"/>
      <c r="K299" s="218"/>
      <c r="L299" s="223"/>
      <c r="M299" s="224"/>
      <c r="N299" s="225"/>
      <c r="O299" s="225"/>
      <c r="P299" s="225"/>
      <c r="Q299" s="225"/>
      <c r="R299" s="225"/>
      <c r="S299" s="225"/>
      <c r="T299" s="226"/>
      <c r="AT299" s="227" t="s">
        <v>167</v>
      </c>
      <c r="AU299" s="227" t="s">
        <v>89</v>
      </c>
      <c r="AV299" s="14" t="s">
        <v>89</v>
      </c>
      <c r="AW299" s="14" t="s">
        <v>32</v>
      </c>
      <c r="AX299" s="14" t="s">
        <v>76</v>
      </c>
      <c r="AY299" s="227" t="s">
        <v>158</v>
      </c>
    </row>
    <row r="300" spans="1:65" s="14" customFormat="1" ht="11.25">
      <c r="B300" s="217"/>
      <c r="C300" s="218"/>
      <c r="D300" s="208" t="s">
        <v>167</v>
      </c>
      <c r="E300" s="219" t="s">
        <v>1</v>
      </c>
      <c r="F300" s="220" t="s">
        <v>766</v>
      </c>
      <c r="G300" s="218"/>
      <c r="H300" s="221">
        <v>94.95</v>
      </c>
      <c r="I300" s="222"/>
      <c r="J300" s="218"/>
      <c r="K300" s="218"/>
      <c r="L300" s="223"/>
      <c r="M300" s="224"/>
      <c r="N300" s="225"/>
      <c r="O300" s="225"/>
      <c r="P300" s="225"/>
      <c r="Q300" s="225"/>
      <c r="R300" s="225"/>
      <c r="S300" s="225"/>
      <c r="T300" s="226"/>
      <c r="AT300" s="227" t="s">
        <v>167</v>
      </c>
      <c r="AU300" s="227" t="s">
        <v>89</v>
      </c>
      <c r="AV300" s="14" t="s">
        <v>89</v>
      </c>
      <c r="AW300" s="14" t="s">
        <v>32</v>
      </c>
      <c r="AX300" s="14" t="s">
        <v>76</v>
      </c>
      <c r="AY300" s="227" t="s">
        <v>158</v>
      </c>
    </row>
    <row r="301" spans="1:65" s="14" customFormat="1" ht="11.25">
      <c r="B301" s="217"/>
      <c r="C301" s="218"/>
      <c r="D301" s="208" t="s">
        <v>167</v>
      </c>
      <c r="E301" s="219" t="s">
        <v>1</v>
      </c>
      <c r="F301" s="220" t="s">
        <v>764</v>
      </c>
      <c r="G301" s="218"/>
      <c r="H301" s="221">
        <v>132.5</v>
      </c>
      <c r="I301" s="222"/>
      <c r="J301" s="218"/>
      <c r="K301" s="218"/>
      <c r="L301" s="223"/>
      <c r="M301" s="224"/>
      <c r="N301" s="225"/>
      <c r="O301" s="225"/>
      <c r="P301" s="225"/>
      <c r="Q301" s="225"/>
      <c r="R301" s="225"/>
      <c r="S301" s="225"/>
      <c r="T301" s="226"/>
      <c r="AT301" s="227" t="s">
        <v>167</v>
      </c>
      <c r="AU301" s="227" t="s">
        <v>89</v>
      </c>
      <c r="AV301" s="14" t="s">
        <v>89</v>
      </c>
      <c r="AW301" s="14" t="s">
        <v>32</v>
      </c>
      <c r="AX301" s="14" t="s">
        <v>76</v>
      </c>
      <c r="AY301" s="227" t="s">
        <v>158</v>
      </c>
    </row>
    <row r="302" spans="1:65" s="14" customFormat="1" ht="11.25">
      <c r="B302" s="217"/>
      <c r="C302" s="218"/>
      <c r="D302" s="208" t="s">
        <v>167</v>
      </c>
      <c r="E302" s="219" t="s">
        <v>1</v>
      </c>
      <c r="F302" s="220" t="s">
        <v>765</v>
      </c>
      <c r="G302" s="218"/>
      <c r="H302" s="221">
        <v>30</v>
      </c>
      <c r="I302" s="222"/>
      <c r="J302" s="218"/>
      <c r="K302" s="218"/>
      <c r="L302" s="223"/>
      <c r="M302" s="224"/>
      <c r="N302" s="225"/>
      <c r="O302" s="225"/>
      <c r="P302" s="225"/>
      <c r="Q302" s="225"/>
      <c r="R302" s="225"/>
      <c r="S302" s="225"/>
      <c r="T302" s="226"/>
      <c r="AT302" s="227" t="s">
        <v>167</v>
      </c>
      <c r="AU302" s="227" t="s">
        <v>89</v>
      </c>
      <c r="AV302" s="14" t="s">
        <v>89</v>
      </c>
      <c r="AW302" s="14" t="s">
        <v>32</v>
      </c>
      <c r="AX302" s="14" t="s">
        <v>76</v>
      </c>
      <c r="AY302" s="227" t="s">
        <v>158</v>
      </c>
    </row>
    <row r="303" spans="1:65" s="15" customFormat="1" ht="11.25">
      <c r="B303" s="228"/>
      <c r="C303" s="229"/>
      <c r="D303" s="208" t="s">
        <v>167</v>
      </c>
      <c r="E303" s="230" t="s">
        <v>119</v>
      </c>
      <c r="F303" s="231" t="s">
        <v>170</v>
      </c>
      <c r="G303" s="229"/>
      <c r="H303" s="232">
        <v>419.95</v>
      </c>
      <c r="I303" s="233"/>
      <c r="J303" s="229"/>
      <c r="K303" s="229"/>
      <c r="L303" s="234"/>
      <c r="M303" s="235"/>
      <c r="N303" s="236"/>
      <c r="O303" s="236"/>
      <c r="P303" s="236"/>
      <c r="Q303" s="236"/>
      <c r="R303" s="236"/>
      <c r="S303" s="236"/>
      <c r="T303" s="237"/>
      <c r="AT303" s="238" t="s">
        <v>167</v>
      </c>
      <c r="AU303" s="238" t="s">
        <v>89</v>
      </c>
      <c r="AV303" s="15" t="s">
        <v>165</v>
      </c>
      <c r="AW303" s="15" t="s">
        <v>32</v>
      </c>
      <c r="AX303" s="15" t="s">
        <v>83</v>
      </c>
      <c r="AY303" s="238" t="s">
        <v>158</v>
      </c>
    </row>
    <row r="304" spans="1:65" s="2" customFormat="1" ht="37.9" customHeight="1">
      <c r="A304" s="35"/>
      <c r="B304" s="36"/>
      <c r="C304" s="193" t="s">
        <v>346</v>
      </c>
      <c r="D304" s="193" t="s">
        <v>160</v>
      </c>
      <c r="E304" s="194" t="s">
        <v>415</v>
      </c>
      <c r="F304" s="195" t="s">
        <v>416</v>
      </c>
      <c r="G304" s="196" t="s">
        <v>163</v>
      </c>
      <c r="H304" s="197">
        <v>41995</v>
      </c>
      <c r="I304" s="198"/>
      <c r="J304" s="199">
        <f>ROUND(I304*H304,2)</f>
        <v>0</v>
      </c>
      <c r="K304" s="195" t="s">
        <v>164</v>
      </c>
      <c r="L304" s="40"/>
      <c r="M304" s="200" t="s">
        <v>1</v>
      </c>
      <c r="N304" s="201" t="s">
        <v>41</v>
      </c>
      <c r="O304" s="72"/>
      <c r="P304" s="202">
        <f>O304*H304</f>
        <v>0</v>
      </c>
      <c r="Q304" s="202">
        <v>0</v>
      </c>
      <c r="R304" s="202">
        <f>Q304*H304</f>
        <v>0</v>
      </c>
      <c r="S304" s="202">
        <v>0</v>
      </c>
      <c r="T304" s="203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04" t="s">
        <v>165</v>
      </c>
      <c r="AT304" s="204" t="s">
        <v>160</v>
      </c>
      <c r="AU304" s="204" t="s">
        <v>89</v>
      </c>
      <c r="AY304" s="18" t="s">
        <v>158</v>
      </c>
      <c r="BE304" s="205">
        <f>IF(N304="základní",J304,0)</f>
        <v>0</v>
      </c>
      <c r="BF304" s="205">
        <f>IF(N304="snížená",J304,0)</f>
        <v>0</v>
      </c>
      <c r="BG304" s="205">
        <f>IF(N304="zákl. přenesená",J304,0)</f>
        <v>0</v>
      </c>
      <c r="BH304" s="205">
        <f>IF(N304="sníž. přenesená",J304,0)</f>
        <v>0</v>
      </c>
      <c r="BI304" s="205">
        <f>IF(N304="nulová",J304,0)</f>
        <v>0</v>
      </c>
      <c r="BJ304" s="18" t="s">
        <v>83</v>
      </c>
      <c r="BK304" s="205">
        <f>ROUND(I304*H304,2)</f>
        <v>0</v>
      </c>
      <c r="BL304" s="18" t="s">
        <v>165</v>
      </c>
      <c r="BM304" s="204" t="s">
        <v>417</v>
      </c>
    </row>
    <row r="305" spans="1:65" s="14" customFormat="1" ht="11.25">
      <c r="B305" s="217"/>
      <c r="C305" s="218"/>
      <c r="D305" s="208" t="s">
        <v>167</v>
      </c>
      <c r="E305" s="219" t="s">
        <v>1</v>
      </c>
      <c r="F305" s="220" t="s">
        <v>418</v>
      </c>
      <c r="G305" s="218"/>
      <c r="H305" s="221">
        <v>41995</v>
      </c>
      <c r="I305" s="222"/>
      <c r="J305" s="218"/>
      <c r="K305" s="218"/>
      <c r="L305" s="223"/>
      <c r="M305" s="224"/>
      <c r="N305" s="225"/>
      <c r="O305" s="225"/>
      <c r="P305" s="225"/>
      <c r="Q305" s="225"/>
      <c r="R305" s="225"/>
      <c r="S305" s="225"/>
      <c r="T305" s="226"/>
      <c r="AT305" s="227" t="s">
        <v>167</v>
      </c>
      <c r="AU305" s="227" t="s">
        <v>89</v>
      </c>
      <c r="AV305" s="14" t="s">
        <v>89</v>
      </c>
      <c r="AW305" s="14" t="s">
        <v>32</v>
      </c>
      <c r="AX305" s="14" t="s">
        <v>83</v>
      </c>
      <c r="AY305" s="227" t="s">
        <v>158</v>
      </c>
    </row>
    <row r="306" spans="1:65" s="2" customFormat="1" ht="37.9" customHeight="1">
      <c r="A306" s="35"/>
      <c r="B306" s="36"/>
      <c r="C306" s="193" t="s">
        <v>351</v>
      </c>
      <c r="D306" s="193" t="s">
        <v>160</v>
      </c>
      <c r="E306" s="194" t="s">
        <v>420</v>
      </c>
      <c r="F306" s="195" t="s">
        <v>421</v>
      </c>
      <c r="G306" s="196" t="s">
        <v>163</v>
      </c>
      <c r="H306" s="197">
        <v>419.95</v>
      </c>
      <c r="I306" s="198"/>
      <c r="J306" s="199">
        <f>ROUND(I306*H306,2)</f>
        <v>0</v>
      </c>
      <c r="K306" s="195" t="s">
        <v>164</v>
      </c>
      <c r="L306" s="40"/>
      <c r="M306" s="200" t="s">
        <v>1</v>
      </c>
      <c r="N306" s="201" t="s">
        <v>41</v>
      </c>
      <c r="O306" s="72"/>
      <c r="P306" s="202">
        <f>O306*H306</f>
        <v>0</v>
      </c>
      <c r="Q306" s="202">
        <v>0</v>
      </c>
      <c r="R306" s="202">
        <f>Q306*H306</f>
        <v>0</v>
      </c>
      <c r="S306" s="202">
        <v>0</v>
      </c>
      <c r="T306" s="203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4" t="s">
        <v>165</v>
      </c>
      <c r="AT306" s="204" t="s">
        <v>160</v>
      </c>
      <c r="AU306" s="204" t="s">
        <v>89</v>
      </c>
      <c r="AY306" s="18" t="s">
        <v>158</v>
      </c>
      <c r="BE306" s="205">
        <f>IF(N306="základní",J306,0)</f>
        <v>0</v>
      </c>
      <c r="BF306" s="205">
        <f>IF(N306="snížená",J306,0)</f>
        <v>0</v>
      </c>
      <c r="BG306" s="205">
        <f>IF(N306="zákl. přenesená",J306,0)</f>
        <v>0</v>
      </c>
      <c r="BH306" s="205">
        <f>IF(N306="sníž. přenesená",J306,0)</f>
        <v>0</v>
      </c>
      <c r="BI306" s="205">
        <f>IF(N306="nulová",J306,0)</f>
        <v>0</v>
      </c>
      <c r="BJ306" s="18" t="s">
        <v>83</v>
      </c>
      <c r="BK306" s="205">
        <f>ROUND(I306*H306,2)</f>
        <v>0</v>
      </c>
      <c r="BL306" s="18" t="s">
        <v>165</v>
      </c>
      <c r="BM306" s="204" t="s">
        <v>422</v>
      </c>
    </row>
    <row r="307" spans="1:65" s="14" customFormat="1" ht="11.25">
      <c r="B307" s="217"/>
      <c r="C307" s="218"/>
      <c r="D307" s="208" t="s">
        <v>167</v>
      </c>
      <c r="E307" s="219" t="s">
        <v>1</v>
      </c>
      <c r="F307" s="220" t="s">
        <v>119</v>
      </c>
      <c r="G307" s="218"/>
      <c r="H307" s="221">
        <v>419.95</v>
      </c>
      <c r="I307" s="222"/>
      <c r="J307" s="218"/>
      <c r="K307" s="218"/>
      <c r="L307" s="223"/>
      <c r="M307" s="224"/>
      <c r="N307" s="225"/>
      <c r="O307" s="225"/>
      <c r="P307" s="225"/>
      <c r="Q307" s="225"/>
      <c r="R307" s="225"/>
      <c r="S307" s="225"/>
      <c r="T307" s="226"/>
      <c r="AT307" s="227" t="s">
        <v>167</v>
      </c>
      <c r="AU307" s="227" t="s">
        <v>89</v>
      </c>
      <c r="AV307" s="14" t="s">
        <v>89</v>
      </c>
      <c r="AW307" s="14" t="s">
        <v>32</v>
      </c>
      <c r="AX307" s="14" t="s">
        <v>83</v>
      </c>
      <c r="AY307" s="227" t="s">
        <v>158</v>
      </c>
    </row>
    <row r="308" spans="1:65" s="2" customFormat="1" ht="21.75" customHeight="1">
      <c r="A308" s="35"/>
      <c r="B308" s="36"/>
      <c r="C308" s="193" t="s">
        <v>356</v>
      </c>
      <c r="D308" s="193" t="s">
        <v>160</v>
      </c>
      <c r="E308" s="194" t="s">
        <v>424</v>
      </c>
      <c r="F308" s="195" t="s">
        <v>425</v>
      </c>
      <c r="G308" s="196" t="s">
        <v>163</v>
      </c>
      <c r="H308" s="197">
        <v>419.95</v>
      </c>
      <c r="I308" s="198"/>
      <c r="J308" s="199">
        <f>ROUND(I308*H308,2)</f>
        <v>0</v>
      </c>
      <c r="K308" s="195" t="s">
        <v>164</v>
      </c>
      <c r="L308" s="40"/>
      <c r="M308" s="200" t="s">
        <v>1</v>
      </c>
      <c r="N308" s="201" t="s">
        <v>41</v>
      </c>
      <c r="O308" s="72"/>
      <c r="P308" s="202">
        <f>O308*H308</f>
        <v>0</v>
      </c>
      <c r="Q308" s="202">
        <v>0</v>
      </c>
      <c r="R308" s="202">
        <f>Q308*H308</f>
        <v>0</v>
      </c>
      <c r="S308" s="202">
        <v>0</v>
      </c>
      <c r="T308" s="203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4" t="s">
        <v>165</v>
      </c>
      <c r="AT308" s="204" t="s">
        <v>160</v>
      </c>
      <c r="AU308" s="204" t="s">
        <v>89</v>
      </c>
      <c r="AY308" s="18" t="s">
        <v>158</v>
      </c>
      <c r="BE308" s="205">
        <f>IF(N308="základní",J308,0)</f>
        <v>0</v>
      </c>
      <c r="BF308" s="205">
        <f>IF(N308="snížená",J308,0)</f>
        <v>0</v>
      </c>
      <c r="BG308" s="205">
        <f>IF(N308="zákl. přenesená",J308,0)</f>
        <v>0</v>
      </c>
      <c r="BH308" s="205">
        <f>IF(N308="sníž. přenesená",J308,0)</f>
        <v>0</v>
      </c>
      <c r="BI308" s="205">
        <f>IF(N308="nulová",J308,0)</f>
        <v>0</v>
      </c>
      <c r="BJ308" s="18" t="s">
        <v>83</v>
      </c>
      <c r="BK308" s="205">
        <f>ROUND(I308*H308,2)</f>
        <v>0</v>
      </c>
      <c r="BL308" s="18" t="s">
        <v>165</v>
      </c>
      <c r="BM308" s="204" t="s">
        <v>426</v>
      </c>
    </row>
    <row r="309" spans="1:65" s="14" customFormat="1" ht="11.25">
      <c r="B309" s="217"/>
      <c r="C309" s="218"/>
      <c r="D309" s="208" t="s">
        <v>167</v>
      </c>
      <c r="E309" s="219" t="s">
        <v>1</v>
      </c>
      <c r="F309" s="220" t="s">
        <v>119</v>
      </c>
      <c r="G309" s="218"/>
      <c r="H309" s="221">
        <v>419.95</v>
      </c>
      <c r="I309" s="222"/>
      <c r="J309" s="218"/>
      <c r="K309" s="218"/>
      <c r="L309" s="223"/>
      <c r="M309" s="224"/>
      <c r="N309" s="225"/>
      <c r="O309" s="225"/>
      <c r="P309" s="225"/>
      <c r="Q309" s="225"/>
      <c r="R309" s="225"/>
      <c r="S309" s="225"/>
      <c r="T309" s="226"/>
      <c r="AT309" s="227" t="s">
        <v>167</v>
      </c>
      <c r="AU309" s="227" t="s">
        <v>89</v>
      </c>
      <c r="AV309" s="14" t="s">
        <v>89</v>
      </c>
      <c r="AW309" s="14" t="s">
        <v>32</v>
      </c>
      <c r="AX309" s="14" t="s">
        <v>83</v>
      </c>
      <c r="AY309" s="227" t="s">
        <v>158</v>
      </c>
    </row>
    <row r="310" spans="1:65" s="2" customFormat="1" ht="21.75" customHeight="1">
      <c r="A310" s="35"/>
      <c r="B310" s="36"/>
      <c r="C310" s="193" t="s">
        <v>361</v>
      </c>
      <c r="D310" s="193" t="s">
        <v>160</v>
      </c>
      <c r="E310" s="194" t="s">
        <v>428</v>
      </c>
      <c r="F310" s="195" t="s">
        <v>429</v>
      </c>
      <c r="G310" s="196" t="s">
        <v>163</v>
      </c>
      <c r="H310" s="197">
        <v>41995</v>
      </c>
      <c r="I310" s="198"/>
      <c r="J310" s="199">
        <f>ROUND(I310*H310,2)</f>
        <v>0</v>
      </c>
      <c r="K310" s="195" t="s">
        <v>164</v>
      </c>
      <c r="L310" s="40"/>
      <c r="M310" s="200" t="s">
        <v>1</v>
      </c>
      <c r="N310" s="201" t="s">
        <v>41</v>
      </c>
      <c r="O310" s="72"/>
      <c r="P310" s="202">
        <f>O310*H310</f>
        <v>0</v>
      </c>
      <c r="Q310" s="202">
        <v>0</v>
      </c>
      <c r="R310" s="202">
        <f>Q310*H310</f>
        <v>0</v>
      </c>
      <c r="S310" s="202">
        <v>0</v>
      </c>
      <c r="T310" s="203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4" t="s">
        <v>165</v>
      </c>
      <c r="AT310" s="204" t="s">
        <v>160</v>
      </c>
      <c r="AU310" s="204" t="s">
        <v>89</v>
      </c>
      <c r="AY310" s="18" t="s">
        <v>158</v>
      </c>
      <c r="BE310" s="205">
        <f>IF(N310="základní",J310,0)</f>
        <v>0</v>
      </c>
      <c r="BF310" s="205">
        <f>IF(N310="snížená",J310,0)</f>
        <v>0</v>
      </c>
      <c r="BG310" s="205">
        <f>IF(N310="zákl. přenesená",J310,0)</f>
        <v>0</v>
      </c>
      <c r="BH310" s="205">
        <f>IF(N310="sníž. přenesená",J310,0)</f>
        <v>0</v>
      </c>
      <c r="BI310" s="205">
        <f>IF(N310="nulová",J310,0)</f>
        <v>0</v>
      </c>
      <c r="BJ310" s="18" t="s">
        <v>83</v>
      </c>
      <c r="BK310" s="205">
        <f>ROUND(I310*H310,2)</f>
        <v>0</v>
      </c>
      <c r="BL310" s="18" t="s">
        <v>165</v>
      </c>
      <c r="BM310" s="204" t="s">
        <v>430</v>
      </c>
    </row>
    <row r="311" spans="1:65" s="14" customFormat="1" ht="11.25">
      <c r="B311" s="217"/>
      <c r="C311" s="218"/>
      <c r="D311" s="208" t="s">
        <v>167</v>
      </c>
      <c r="E311" s="219" t="s">
        <v>1</v>
      </c>
      <c r="F311" s="220" t="s">
        <v>418</v>
      </c>
      <c r="G311" s="218"/>
      <c r="H311" s="221">
        <v>41995</v>
      </c>
      <c r="I311" s="222"/>
      <c r="J311" s="218"/>
      <c r="K311" s="218"/>
      <c r="L311" s="223"/>
      <c r="M311" s="224"/>
      <c r="N311" s="225"/>
      <c r="O311" s="225"/>
      <c r="P311" s="225"/>
      <c r="Q311" s="225"/>
      <c r="R311" s="225"/>
      <c r="S311" s="225"/>
      <c r="T311" s="226"/>
      <c r="AT311" s="227" t="s">
        <v>167</v>
      </c>
      <c r="AU311" s="227" t="s">
        <v>89</v>
      </c>
      <c r="AV311" s="14" t="s">
        <v>89</v>
      </c>
      <c r="AW311" s="14" t="s">
        <v>32</v>
      </c>
      <c r="AX311" s="14" t="s">
        <v>83</v>
      </c>
      <c r="AY311" s="227" t="s">
        <v>158</v>
      </c>
    </row>
    <row r="312" spans="1:65" s="2" customFormat="1" ht="21.75" customHeight="1">
      <c r="A312" s="35"/>
      <c r="B312" s="36"/>
      <c r="C312" s="193" t="s">
        <v>365</v>
      </c>
      <c r="D312" s="193" t="s">
        <v>160</v>
      </c>
      <c r="E312" s="194" t="s">
        <v>432</v>
      </c>
      <c r="F312" s="195" t="s">
        <v>433</v>
      </c>
      <c r="G312" s="196" t="s">
        <v>163</v>
      </c>
      <c r="H312" s="197">
        <v>419.95</v>
      </c>
      <c r="I312" s="198"/>
      <c r="J312" s="199">
        <f>ROUND(I312*H312,2)</f>
        <v>0</v>
      </c>
      <c r="K312" s="195" t="s">
        <v>164</v>
      </c>
      <c r="L312" s="40"/>
      <c r="M312" s="200" t="s">
        <v>1</v>
      </c>
      <c r="N312" s="201" t="s">
        <v>41</v>
      </c>
      <c r="O312" s="72"/>
      <c r="P312" s="202">
        <f>O312*H312</f>
        <v>0</v>
      </c>
      <c r="Q312" s="202">
        <v>0</v>
      </c>
      <c r="R312" s="202">
        <f>Q312*H312</f>
        <v>0</v>
      </c>
      <c r="S312" s="202">
        <v>0</v>
      </c>
      <c r="T312" s="203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4" t="s">
        <v>165</v>
      </c>
      <c r="AT312" s="204" t="s">
        <v>160</v>
      </c>
      <c r="AU312" s="204" t="s">
        <v>89</v>
      </c>
      <c r="AY312" s="18" t="s">
        <v>158</v>
      </c>
      <c r="BE312" s="205">
        <f>IF(N312="základní",J312,0)</f>
        <v>0</v>
      </c>
      <c r="BF312" s="205">
        <f>IF(N312="snížená",J312,0)</f>
        <v>0</v>
      </c>
      <c r="BG312" s="205">
        <f>IF(N312="zákl. přenesená",J312,0)</f>
        <v>0</v>
      </c>
      <c r="BH312" s="205">
        <f>IF(N312="sníž. přenesená",J312,0)</f>
        <v>0</v>
      </c>
      <c r="BI312" s="205">
        <f>IF(N312="nulová",J312,0)</f>
        <v>0</v>
      </c>
      <c r="BJ312" s="18" t="s">
        <v>83</v>
      </c>
      <c r="BK312" s="205">
        <f>ROUND(I312*H312,2)</f>
        <v>0</v>
      </c>
      <c r="BL312" s="18" t="s">
        <v>165</v>
      </c>
      <c r="BM312" s="204" t="s">
        <v>434</v>
      </c>
    </row>
    <row r="313" spans="1:65" s="14" customFormat="1" ht="11.25">
      <c r="B313" s="217"/>
      <c r="C313" s="218"/>
      <c r="D313" s="208" t="s">
        <v>167</v>
      </c>
      <c r="E313" s="219" t="s">
        <v>1</v>
      </c>
      <c r="F313" s="220" t="s">
        <v>119</v>
      </c>
      <c r="G313" s="218"/>
      <c r="H313" s="221">
        <v>419.95</v>
      </c>
      <c r="I313" s="222"/>
      <c r="J313" s="218"/>
      <c r="K313" s="218"/>
      <c r="L313" s="223"/>
      <c r="M313" s="224"/>
      <c r="N313" s="225"/>
      <c r="O313" s="225"/>
      <c r="P313" s="225"/>
      <c r="Q313" s="225"/>
      <c r="R313" s="225"/>
      <c r="S313" s="225"/>
      <c r="T313" s="226"/>
      <c r="AT313" s="227" t="s">
        <v>167</v>
      </c>
      <c r="AU313" s="227" t="s">
        <v>89</v>
      </c>
      <c r="AV313" s="14" t="s">
        <v>89</v>
      </c>
      <c r="AW313" s="14" t="s">
        <v>32</v>
      </c>
      <c r="AX313" s="14" t="s">
        <v>83</v>
      </c>
      <c r="AY313" s="227" t="s">
        <v>158</v>
      </c>
    </row>
    <row r="314" spans="1:65" s="2" customFormat="1" ht="16.5" customHeight="1">
      <c r="A314" s="35"/>
      <c r="B314" s="36"/>
      <c r="C314" s="193" t="s">
        <v>369</v>
      </c>
      <c r="D314" s="193" t="s">
        <v>160</v>
      </c>
      <c r="E314" s="194" t="s">
        <v>436</v>
      </c>
      <c r="F314" s="195" t="s">
        <v>437</v>
      </c>
      <c r="G314" s="196" t="s">
        <v>290</v>
      </c>
      <c r="H314" s="197">
        <v>5</v>
      </c>
      <c r="I314" s="198"/>
      <c r="J314" s="199">
        <f>ROUND(I314*H314,2)</f>
        <v>0</v>
      </c>
      <c r="K314" s="195" t="s">
        <v>164</v>
      </c>
      <c r="L314" s="40"/>
      <c r="M314" s="200" t="s">
        <v>1</v>
      </c>
      <c r="N314" s="201" t="s">
        <v>41</v>
      </c>
      <c r="O314" s="72"/>
      <c r="P314" s="202">
        <f>O314*H314</f>
        <v>0</v>
      </c>
      <c r="Q314" s="202">
        <v>0</v>
      </c>
      <c r="R314" s="202">
        <f>Q314*H314</f>
        <v>0</v>
      </c>
      <c r="S314" s="202">
        <v>0</v>
      </c>
      <c r="T314" s="203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4" t="s">
        <v>165</v>
      </c>
      <c r="AT314" s="204" t="s">
        <v>160</v>
      </c>
      <c r="AU314" s="204" t="s">
        <v>89</v>
      </c>
      <c r="AY314" s="18" t="s">
        <v>158</v>
      </c>
      <c r="BE314" s="205">
        <f>IF(N314="základní",J314,0)</f>
        <v>0</v>
      </c>
      <c r="BF314" s="205">
        <f>IF(N314="snížená",J314,0)</f>
        <v>0</v>
      </c>
      <c r="BG314" s="205">
        <f>IF(N314="zákl. přenesená",J314,0)</f>
        <v>0</v>
      </c>
      <c r="BH314" s="205">
        <f>IF(N314="sníž. přenesená",J314,0)</f>
        <v>0</v>
      </c>
      <c r="BI314" s="205">
        <f>IF(N314="nulová",J314,0)</f>
        <v>0</v>
      </c>
      <c r="BJ314" s="18" t="s">
        <v>83</v>
      </c>
      <c r="BK314" s="205">
        <f>ROUND(I314*H314,2)</f>
        <v>0</v>
      </c>
      <c r="BL314" s="18" t="s">
        <v>165</v>
      </c>
      <c r="BM314" s="204" t="s">
        <v>438</v>
      </c>
    </row>
    <row r="315" spans="1:65" s="2" customFormat="1" ht="24.2" customHeight="1">
      <c r="A315" s="35"/>
      <c r="B315" s="36"/>
      <c r="C315" s="193" t="s">
        <v>381</v>
      </c>
      <c r="D315" s="193" t="s">
        <v>160</v>
      </c>
      <c r="E315" s="194" t="s">
        <v>440</v>
      </c>
      <c r="F315" s="195" t="s">
        <v>441</v>
      </c>
      <c r="G315" s="196" t="s">
        <v>290</v>
      </c>
      <c r="H315" s="197">
        <v>500</v>
      </c>
      <c r="I315" s="198"/>
      <c r="J315" s="199">
        <f>ROUND(I315*H315,2)</f>
        <v>0</v>
      </c>
      <c r="K315" s="195" t="s">
        <v>164</v>
      </c>
      <c r="L315" s="40"/>
      <c r="M315" s="200" t="s">
        <v>1</v>
      </c>
      <c r="N315" s="201" t="s">
        <v>41</v>
      </c>
      <c r="O315" s="72"/>
      <c r="P315" s="202">
        <f>O315*H315</f>
        <v>0</v>
      </c>
      <c r="Q315" s="202">
        <v>0</v>
      </c>
      <c r="R315" s="202">
        <f>Q315*H315</f>
        <v>0</v>
      </c>
      <c r="S315" s="202">
        <v>0</v>
      </c>
      <c r="T315" s="203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4" t="s">
        <v>165</v>
      </c>
      <c r="AT315" s="204" t="s">
        <v>160</v>
      </c>
      <c r="AU315" s="204" t="s">
        <v>89</v>
      </c>
      <c r="AY315" s="18" t="s">
        <v>158</v>
      </c>
      <c r="BE315" s="205">
        <f>IF(N315="základní",J315,0)</f>
        <v>0</v>
      </c>
      <c r="BF315" s="205">
        <f>IF(N315="snížená",J315,0)</f>
        <v>0</v>
      </c>
      <c r="BG315" s="205">
        <f>IF(N315="zákl. přenesená",J315,0)</f>
        <v>0</v>
      </c>
      <c r="BH315" s="205">
        <f>IF(N315="sníž. přenesená",J315,0)</f>
        <v>0</v>
      </c>
      <c r="BI315" s="205">
        <f>IF(N315="nulová",J315,0)</f>
        <v>0</v>
      </c>
      <c r="BJ315" s="18" t="s">
        <v>83</v>
      </c>
      <c r="BK315" s="205">
        <f>ROUND(I315*H315,2)</f>
        <v>0</v>
      </c>
      <c r="BL315" s="18" t="s">
        <v>165</v>
      </c>
      <c r="BM315" s="204" t="s">
        <v>442</v>
      </c>
    </row>
    <row r="316" spans="1:65" s="14" customFormat="1" ht="11.25">
      <c r="B316" s="217"/>
      <c r="C316" s="218"/>
      <c r="D316" s="208" t="s">
        <v>167</v>
      </c>
      <c r="E316" s="219" t="s">
        <v>1</v>
      </c>
      <c r="F316" s="220" t="s">
        <v>443</v>
      </c>
      <c r="G316" s="218"/>
      <c r="H316" s="221">
        <v>500</v>
      </c>
      <c r="I316" s="222"/>
      <c r="J316" s="218"/>
      <c r="K316" s="218"/>
      <c r="L316" s="223"/>
      <c r="M316" s="224"/>
      <c r="N316" s="225"/>
      <c r="O316" s="225"/>
      <c r="P316" s="225"/>
      <c r="Q316" s="225"/>
      <c r="R316" s="225"/>
      <c r="S316" s="225"/>
      <c r="T316" s="226"/>
      <c r="AT316" s="227" t="s">
        <v>167</v>
      </c>
      <c r="AU316" s="227" t="s">
        <v>89</v>
      </c>
      <c r="AV316" s="14" t="s">
        <v>89</v>
      </c>
      <c r="AW316" s="14" t="s">
        <v>32</v>
      </c>
      <c r="AX316" s="14" t="s">
        <v>83</v>
      </c>
      <c r="AY316" s="227" t="s">
        <v>158</v>
      </c>
    </row>
    <row r="317" spans="1:65" s="2" customFormat="1" ht="16.5" customHeight="1">
      <c r="A317" s="35"/>
      <c r="B317" s="36"/>
      <c r="C317" s="193" t="s">
        <v>385</v>
      </c>
      <c r="D317" s="193" t="s">
        <v>160</v>
      </c>
      <c r="E317" s="194" t="s">
        <v>445</v>
      </c>
      <c r="F317" s="195" t="s">
        <v>446</v>
      </c>
      <c r="G317" s="196" t="s">
        <v>290</v>
      </c>
      <c r="H317" s="197">
        <v>5</v>
      </c>
      <c r="I317" s="198"/>
      <c r="J317" s="199">
        <f>ROUND(I317*H317,2)</f>
        <v>0</v>
      </c>
      <c r="K317" s="195" t="s">
        <v>164</v>
      </c>
      <c r="L317" s="40"/>
      <c r="M317" s="200" t="s">
        <v>1</v>
      </c>
      <c r="N317" s="201" t="s">
        <v>41</v>
      </c>
      <c r="O317" s="72"/>
      <c r="P317" s="202">
        <f>O317*H317</f>
        <v>0</v>
      </c>
      <c r="Q317" s="202">
        <v>0</v>
      </c>
      <c r="R317" s="202">
        <f>Q317*H317</f>
        <v>0</v>
      </c>
      <c r="S317" s="202">
        <v>0</v>
      </c>
      <c r="T317" s="203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4" t="s">
        <v>165</v>
      </c>
      <c r="AT317" s="204" t="s">
        <v>160</v>
      </c>
      <c r="AU317" s="204" t="s">
        <v>89</v>
      </c>
      <c r="AY317" s="18" t="s">
        <v>158</v>
      </c>
      <c r="BE317" s="205">
        <f>IF(N317="základní",J317,0)</f>
        <v>0</v>
      </c>
      <c r="BF317" s="205">
        <f>IF(N317="snížená",J317,0)</f>
        <v>0</v>
      </c>
      <c r="BG317" s="205">
        <f>IF(N317="zákl. přenesená",J317,0)</f>
        <v>0</v>
      </c>
      <c r="BH317" s="205">
        <f>IF(N317="sníž. přenesená",J317,0)</f>
        <v>0</v>
      </c>
      <c r="BI317" s="205">
        <f>IF(N317="nulová",J317,0)</f>
        <v>0</v>
      </c>
      <c r="BJ317" s="18" t="s">
        <v>83</v>
      </c>
      <c r="BK317" s="205">
        <f>ROUND(I317*H317,2)</f>
        <v>0</v>
      </c>
      <c r="BL317" s="18" t="s">
        <v>165</v>
      </c>
      <c r="BM317" s="204" t="s">
        <v>447</v>
      </c>
    </row>
    <row r="318" spans="1:65" s="2" customFormat="1" ht="21.75" customHeight="1">
      <c r="A318" s="35"/>
      <c r="B318" s="36"/>
      <c r="C318" s="193" t="s">
        <v>400</v>
      </c>
      <c r="D318" s="193" t="s">
        <v>160</v>
      </c>
      <c r="E318" s="194" t="s">
        <v>449</v>
      </c>
      <c r="F318" s="195" t="s">
        <v>450</v>
      </c>
      <c r="G318" s="196" t="s">
        <v>163</v>
      </c>
      <c r="H318" s="197">
        <v>2.2400000000000002</v>
      </c>
      <c r="I318" s="198"/>
      <c r="J318" s="199">
        <f>ROUND(I318*H318,2)</f>
        <v>0</v>
      </c>
      <c r="K318" s="195" t="s">
        <v>164</v>
      </c>
      <c r="L318" s="40"/>
      <c r="M318" s="200" t="s">
        <v>1</v>
      </c>
      <c r="N318" s="201" t="s">
        <v>41</v>
      </c>
      <c r="O318" s="72"/>
      <c r="P318" s="202">
        <f>O318*H318</f>
        <v>0</v>
      </c>
      <c r="Q318" s="202">
        <v>0</v>
      </c>
      <c r="R318" s="202">
        <f>Q318*H318</f>
        <v>0</v>
      </c>
      <c r="S318" s="202">
        <v>8.2000000000000003E-2</v>
      </c>
      <c r="T318" s="203">
        <f>S318*H318</f>
        <v>0.18368000000000004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04" t="s">
        <v>165</v>
      </c>
      <c r="AT318" s="204" t="s">
        <v>160</v>
      </c>
      <c r="AU318" s="204" t="s">
        <v>89</v>
      </c>
      <c r="AY318" s="18" t="s">
        <v>158</v>
      </c>
      <c r="BE318" s="205">
        <f>IF(N318="základní",J318,0)</f>
        <v>0</v>
      </c>
      <c r="BF318" s="205">
        <f>IF(N318="snížená",J318,0)</f>
        <v>0</v>
      </c>
      <c r="BG318" s="205">
        <f>IF(N318="zákl. přenesená",J318,0)</f>
        <v>0</v>
      </c>
      <c r="BH318" s="205">
        <f>IF(N318="sníž. přenesená",J318,0)</f>
        <v>0</v>
      </c>
      <c r="BI318" s="205">
        <f>IF(N318="nulová",J318,0)</f>
        <v>0</v>
      </c>
      <c r="BJ318" s="18" t="s">
        <v>83</v>
      </c>
      <c r="BK318" s="205">
        <f>ROUND(I318*H318,2)</f>
        <v>0</v>
      </c>
      <c r="BL318" s="18" t="s">
        <v>165</v>
      </c>
      <c r="BM318" s="204" t="s">
        <v>451</v>
      </c>
    </row>
    <row r="319" spans="1:65" s="13" customFormat="1" ht="11.25">
      <c r="B319" s="206"/>
      <c r="C319" s="207"/>
      <c r="D319" s="208" t="s">
        <v>167</v>
      </c>
      <c r="E319" s="209" t="s">
        <v>1</v>
      </c>
      <c r="F319" s="210" t="s">
        <v>393</v>
      </c>
      <c r="G319" s="207"/>
      <c r="H319" s="209" t="s">
        <v>1</v>
      </c>
      <c r="I319" s="211"/>
      <c r="J319" s="207"/>
      <c r="K319" s="207"/>
      <c r="L319" s="212"/>
      <c r="M319" s="213"/>
      <c r="N319" s="214"/>
      <c r="O319" s="214"/>
      <c r="P319" s="214"/>
      <c r="Q319" s="214"/>
      <c r="R319" s="214"/>
      <c r="S319" s="214"/>
      <c r="T319" s="215"/>
      <c r="AT319" s="216" t="s">
        <v>167</v>
      </c>
      <c r="AU319" s="216" t="s">
        <v>89</v>
      </c>
      <c r="AV319" s="13" t="s">
        <v>83</v>
      </c>
      <c r="AW319" s="13" t="s">
        <v>32</v>
      </c>
      <c r="AX319" s="13" t="s">
        <v>76</v>
      </c>
      <c r="AY319" s="216" t="s">
        <v>158</v>
      </c>
    </row>
    <row r="320" spans="1:65" s="14" customFormat="1" ht="11.25">
      <c r="B320" s="217"/>
      <c r="C320" s="218"/>
      <c r="D320" s="208" t="s">
        <v>167</v>
      </c>
      <c r="E320" s="219" t="s">
        <v>1</v>
      </c>
      <c r="F320" s="220" t="s">
        <v>767</v>
      </c>
      <c r="G320" s="218"/>
      <c r="H320" s="221">
        <v>0.98</v>
      </c>
      <c r="I320" s="222"/>
      <c r="J320" s="218"/>
      <c r="K320" s="218"/>
      <c r="L320" s="223"/>
      <c r="M320" s="224"/>
      <c r="N320" s="225"/>
      <c r="O320" s="225"/>
      <c r="P320" s="225"/>
      <c r="Q320" s="225"/>
      <c r="R320" s="225"/>
      <c r="S320" s="225"/>
      <c r="T320" s="226"/>
      <c r="AT320" s="227" t="s">
        <v>167</v>
      </c>
      <c r="AU320" s="227" t="s">
        <v>89</v>
      </c>
      <c r="AV320" s="14" t="s">
        <v>89</v>
      </c>
      <c r="AW320" s="14" t="s">
        <v>32</v>
      </c>
      <c r="AX320" s="14" t="s">
        <v>76</v>
      </c>
      <c r="AY320" s="227" t="s">
        <v>158</v>
      </c>
    </row>
    <row r="321" spans="1:65" s="13" customFormat="1" ht="11.25">
      <c r="B321" s="206"/>
      <c r="C321" s="207"/>
      <c r="D321" s="208" t="s">
        <v>167</v>
      </c>
      <c r="E321" s="209" t="s">
        <v>1</v>
      </c>
      <c r="F321" s="210" t="s">
        <v>768</v>
      </c>
      <c r="G321" s="207"/>
      <c r="H321" s="209" t="s">
        <v>1</v>
      </c>
      <c r="I321" s="211"/>
      <c r="J321" s="207"/>
      <c r="K321" s="207"/>
      <c r="L321" s="212"/>
      <c r="M321" s="213"/>
      <c r="N321" s="214"/>
      <c r="O321" s="214"/>
      <c r="P321" s="214"/>
      <c r="Q321" s="214"/>
      <c r="R321" s="214"/>
      <c r="S321" s="214"/>
      <c r="T321" s="215"/>
      <c r="AT321" s="216" t="s">
        <v>167</v>
      </c>
      <c r="AU321" s="216" t="s">
        <v>89</v>
      </c>
      <c r="AV321" s="13" t="s">
        <v>83</v>
      </c>
      <c r="AW321" s="13" t="s">
        <v>32</v>
      </c>
      <c r="AX321" s="13" t="s">
        <v>76</v>
      </c>
      <c r="AY321" s="216" t="s">
        <v>158</v>
      </c>
    </row>
    <row r="322" spans="1:65" s="14" customFormat="1" ht="11.25">
      <c r="B322" s="217"/>
      <c r="C322" s="218"/>
      <c r="D322" s="208" t="s">
        <v>167</v>
      </c>
      <c r="E322" s="219" t="s">
        <v>1</v>
      </c>
      <c r="F322" s="220" t="s">
        <v>769</v>
      </c>
      <c r="G322" s="218"/>
      <c r="H322" s="221">
        <v>1.26</v>
      </c>
      <c r="I322" s="222"/>
      <c r="J322" s="218"/>
      <c r="K322" s="218"/>
      <c r="L322" s="223"/>
      <c r="M322" s="224"/>
      <c r="N322" s="225"/>
      <c r="O322" s="225"/>
      <c r="P322" s="225"/>
      <c r="Q322" s="225"/>
      <c r="R322" s="225"/>
      <c r="S322" s="225"/>
      <c r="T322" s="226"/>
      <c r="AT322" s="227" t="s">
        <v>167</v>
      </c>
      <c r="AU322" s="227" t="s">
        <v>89</v>
      </c>
      <c r="AV322" s="14" t="s">
        <v>89</v>
      </c>
      <c r="AW322" s="14" t="s">
        <v>32</v>
      </c>
      <c r="AX322" s="14" t="s">
        <v>76</v>
      </c>
      <c r="AY322" s="227" t="s">
        <v>158</v>
      </c>
    </row>
    <row r="323" spans="1:65" s="15" customFormat="1" ht="11.25">
      <c r="B323" s="228"/>
      <c r="C323" s="229"/>
      <c r="D323" s="208" t="s">
        <v>167</v>
      </c>
      <c r="E323" s="230" t="s">
        <v>1</v>
      </c>
      <c r="F323" s="231" t="s">
        <v>170</v>
      </c>
      <c r="G323" s="229"/>
      <c r="H323" s="232">
        <v>2.2400000000000002</v>
      </c>
      <c r="I323" s="233"/>
      <c r="J323" s="229"/>
      <c r="K323" s="229"/>
      <c r="L323" s="234"/>
      <c r="M323" s="235"/>
      <c r="N323" s="236"/>
      <c r="O323" s="236"/>
      <c r="P323" s="236"/>
      <c r="Q323" s="236"/>
      <c r="R323" s="236"/>
      <c r="S323" s="236"/>
      <c r="T323" s="237"/>
      <c r="AT323" s="238" t="s">
        <v>167</v>
      </c>
      <c r="AU323" s="238" t="s">
        <v>89</v>
      </c>
      <c r="AV323" s="15" t="s">
        <v>165</v>
      </c>
      <c r="AW323" s="15" t="s">
        <v>32</v>
      </c>
      <c r="AX323" s="15" t="s">
        <v>83</v>
      </c>
      <c r="AY323" s="238" t="s">
        <v>158</v>
      </c>
    </row>
    <row r="324" spans="1:65" s="2" customFormat="1" ht="16.5" customHeight="1">
      <c r="A324" s="35"/>
      <c r="B324" s="36"/>
      <c r="C324" s="193" t="s">
        <v>406</v>
      </c>
      <c r="D324" s="193" t="s">
        <v>160</v>
      </c>
      <c r="E324" s="194" t="s">
        <v>770</v>
      </c>
      <c r="F324" s="195" t="s">
        <v>771</v>
      </c>
      <c r="G324" s="196" t="s">
        <v>173</v>
      </c>
      <c r="H324" s="197">
        <v>0.91200000000000003</v>
      </c>
      <c r="I324" s="198"/>
      <c r="J324" s="199">
        <f>ROUND(I324*H324,2)</f>
        <v>0</v>
      </c>
      <c r="K324" s="195" t="s">
        <v>1</v>
      </c>
      <c r="L324" s="40"/>
      <c r="M324" s="200" t="s">
        <v>1</v>
      </c>
      <c r="N324" s="201" t="s">
        <v>41</v>
      </c>
      <c r="O324" s="72"/>
      <c r="P324" s="202">
        <f>O324*H324</f>
        <v>0</v>
      </c>
      <c r="Q324" s="202">
        <v>0</v>
      </c>
      <c r="R324" s="202">
        <f>Q324*H324</f>
        <v>0</v>
      </c>
      <c r="S324" s="202">
        <v>2.4</v>
      </c>
      <c r="T324" s="203">
        <f>S324*H324</f>
        <v>2.1888000000000001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4" t="s">
        <v>165</v>
      </c>
      <c r="AT324" s="204" t="s">
        <v>160</v>
      </c>
      <c r="AU324" s="204" t="s">
        <v>89</v>
      </c>
      <c r="AY324" s="18" t="s">
        <v>158</v>
      </c>
      <c r="BE324" s="205">
        <f>IF(N324="základní",J324,0)</f>
        <v>0</v>
      </c>
      <c r="BF324" s="205">
        <f>IF(N324="snížená",J324,0)</f>
        <v>0</v>
      </c>
      <c r="BG324" s="205">
        <f>IF(N324="zákl. přenesená",J324,0)</f>
        <v>0</v>
      </c>
      <c r="BH324" s="205">
        <f>IF(N324="sníž. přenesená",J324,0)</f>
        <v>0</v>
      </c>
      <c r="BI324" s="205">
        <f>IF(N324="nulová",J324,0)</f>
        <v>0</v>
      </c>
      <c r="BJ324" s="18" t="s">
        <v>83</v>
      </c>
      <c r="BK324" s="205">
        <f>ROUND(I324*H324,2)</f>
        <v>0</v>
      </c>
      <c r="BL324" s="18" t="s">
        <v>165</v>
      </c>
      <c r="BM324" s="204" t="s">
        <v>772</v>
      </c>
    </row>
    <row r="325" spans="1:65" s="14" customFormat="1" ht="11.25">
      <c r="B325" s="217"/>
      <c r="C325" s="218"/>
      <c r="D325" s="208" t="s">
        <v>167</v>
      </c>
      <c r="E325" s="219" t="s">
        <v>1</v>
      </c>
      <c r="F325" s="220" t="s">
        <v>773</v>
      </c>
      <c r="G325" s="218"/>
      <c r="H325" s="221">
        <v>0.68799999999999994</v>
      </c>
      <c r="I325" s="222"/>
      <c r="J325" s="218"/>
      <c r="K325" s="218"/>
      <c r="L325" s="223"/>
      <c r="M325" s="224"/>
      <c r="N325" s="225"/>
      <c r="O325" s="225"/>
      <c r="P325" s="225"/>
      <c r="Q325" s="225"/>
      <c r="R325" s="225"/>
      <c r="S325" s="225"/>
      <c r="T325" s="226"/>
      <c r="AT325" s="227" t="s">
        <v>167</v>
      </c>
      <c r="AU325" s="227" t="s">
        <v>89</v>
      </c>
      <c r="AV325" s="14" t="s">
        <v>89</v>
      </c>
      <c r="AW325" s="14" t="s">
        <v>32</v>
      </c>
      <c r="AX325" s="14" t="s">
        <v>76</v>
      </c>
      <c r="AY325" s="227" t="s">
        <v>158</v>
      </c>
    </row>
    <row r="326" spans="1:65" s="14" customFormat="1" ht="11.25">
      <c r="B326" s="217"/>
      <c r="C326" s="218"/>
      <c r="D326" s="208" t="s">
        <v>167</v>
      </c>
      <c r="E326" s="219" t="s">
        <v>1</v>
      </c>
      <c r="F326" s="220" t="s">
        <v>774</v>
      </c>
      <c r="G326" s="218"/>
      <c r="H326" s="221">
        <v>0.08</v>
      </c>
      <c r="I326" s="222"/>
      <c r="J326" s="218"/>
      <c r="K326" s="218"/>
      <c r="L326" s="223"/>
      <c r="M326" s="224"/>
      <c r="N326" s="225"/>
      <c r="O326" s="225"/>
      <c r="P326" s="225"/>
      <c r="Q326" s="225"/>
      <c r="R326" s="225"/>
      <c r="S326" s="225"/>
      <c r="T326" s="226"/>
      <c r="AT326" s="227" t="s">
        <v>167</v>
      </c>
      <c r="AU326" s="227" t="s">
        <v>89</v>
      </c>
      <c r="AV326" s="14" t="s">
        <v>89</v>
      </c>
      <c r="AW326" s="14" t="s">
        <v>32</v>
      </c>
      <c r="AX326" s="14" t="s">
        <v>76</v>
      </c>
      <c r="AY326" s="227" t="s">
        <v>158</v>
      </c>
    </row>
    <row r="327" spans="1:65" s="14" customFormat="1" ht="11.25">
      <c r="B327" s="217"/>
      <c r="C327" s="218"/>
      <c r="D327" s="208" t="s">
        <v>167</v>
      </c>
      <c r="E327" s="219" t="s">
        <v>1</v>
      </c>
      <c r="F327" s="220" t="s">
        <v>775</v>
      </c>
      <c r="G327" s="218"/>
      <c r="H327" s="221">
        <v>0.14399999999999999</v>
      </c>
      <c r="I327" s="222"/>
      <c r="J327" s="218"/>
      <c r="K327" s="218"/>
      <c r="L327" s="223"/>
      <c r="M327" s="224"/>
      <c r="N327" s="225"/>
      <c r="O327" s="225"/>
      <c r="P327" s="225"/>
      <c r="Q327" s="225"/>
      <c r="R327" s="225"/>
      <c r="S327" s="225"/>
      <c r="T327" s="226"/>
      <c r="AT327" s="227" t="s">
        <v>167</v>
      </c>
      <c r="AU327" s="227" t="s">
        <v>89</v>
      </c>
      <c r="AV327" s="14" t="s">
        <v>89</v>
      </c>
      <c r="AW327" s="14" t="s">
        <v>32</v>
      </c>
      <c r="AX327" s="14" t="s">
        <v>76</v>
      </c>
      <c r="AY327" s="227" t="s">
        <v>158</v>
      </c>
    </row>
    <row r="328" spans="1:65" s="15" customFormat="1" ht="11.25">
      <c r="B328" s="228"/>
      <c r="C328" s="229"/>
      <c r="D328" s="208" t="s">
        <v>167</v>
      </c>
      <c r="E328" s="230" t="s">
        <v>1</v>
      </c>
      <c r="F328" s="231" t="s">
        <v>170</v>
      </c>
      <c r="G328" s="229"/>
      <c r="H328" s="232">
        <v>0.91200000000000003</v>
      </c>
      <c r="I328" s="233"/>
      <c r="J328" s="229"/>
      <c r="K328" s="229"/>
      <c r="L328" s="234"/>
      <c r="M328" s="235"/>
      <c r="N328" s="236"/>
      <c r="O328" s="236"/>
      <c r="P328" s="236"/>
      <c r="Q328" s="236"/>
      <c r="R328" s="236"/>
      <c r="S328" s="236"/>
      <c r="T328" s="237"/>
      <c r="AT328" s="238" t="s">
        <v>167</v>
      </c>
      <c r="AU328" s="238" t="s">
        <v>89</v>
      </c>
      <c r="AV328" s="15" t="s">
        <v>165</v>
      </c>
      <c r="AW328" s="15" t="s">
        <v>32</v>
      </c>
      <c r="AX328" s="15" t="s">
        <v>83</v>
      </c>
      <c r="AY328" s="238" t="s">
        <v>158</v>
      </c>
    </row>
    <row r="329" spans="1:65" s="2" customFormat="1" ht="24.2" customHeight="1">
      <c r="A329" s="35"/>
      <c r="B329" s="36"/>
      <c r="C329" s="193" t="s">
        <v>414</v>
      </c>
      <c r="D329" s="193" t="s">
        <v>160</v>
      </c>
      <c r="E329" s="194" t="s">
        <v>454</v>
      </c>
      <c r="F329" s="195" t="s">
        <v>455</v>
      </c>
      <c r="G329" s="196" t="s">
        <v>290</v>
      </c>
      <c r="H329" s="197">
        <v>14.9</v>
      </c>
      <c r="I329" s="198"/>
      <c r="J329" s="199">
        <f>ROUND(I329*H329,2)</f>
        <v>0</v>
      </c>
      <c r="K329" s="195" t="s">
        <v>164</v>
      </c>
      <c r="L329" s="40"/>
      <c r="M329" s="200" t="s">
        <v>1</v>
      </c>
      <c r="N329" s="201" t="s">
        <v>41</v>
      </c>
      <c r="O329" s="72"/>
      <c r="P329" s="202">
        <f>O329*H329</f>
        <v>0</v>
      </c>
      <c r="Q329" s="202">
        <v>0</v>
      </c>
      <c r="R329" s="202">
        <f>Q329*H329</f>
        <v>0</v>
      </c>
      <c r="S329" s="202">
        <v>1.0999999999999999E-2</v>
      </c>
      <c r="T329" s="203">
        <f>S329*H329</f>
        <v>0.16389999999999999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4" t="s">
        <v>165</v>
      </c>
      <c r="AT329" s="204" t="s">
        <v>160</v>
      </c>
      <c r="AU329" s="204" t="s">
        <v>89</v>
      </c>
      <c r="AY329" s="18" t="s">
        <v>158</v>
      </c>
      <c r="BE329" s="205">
        <f>IF(N329="základní",J329,0)</f>
        <v>0</v>
      </c>
      <c r="BF329" s="205">
        <f>IF(N329="snížená",J329,0)</f>
        <v>0</v>
      </c>
      <c r="BG329" s="205">
        <f>IF(N329="zákl. přenesená",J329,0)</f>
        <v>0</v>
      </c>
      <c r="BH329" s="205">
        <f>IF(N329="sníž. přenesená",J329,0)</f>
        <v>0</v>
      </c>
      <c r="BI329" s="205">
        <f>IF(N329="nulová",J329,0)</f>
        <v>0</v>
      </c>
      <c r="BJ329" s="18" t="s">
        <v>83</v>
      </c>
      <c r="BK329" s="205">
        <f>ROUND(I329*H329,2)</f>
        <v>0</v>
      </c>
      <c r="BL329" s="18" t="s">
        <v>165</v>
      </c>
      <c r="BM329" s="204" t="s">
        <v>456</v>
      </c>
    </row>
    <row r="330" spans="1:65" s="13" customFormat="1" ht="11.25">
      <c r="B330" s="206"/>
      <c r="C330" s="207"/>
      <c r="D330" s="208" t="s">
        <v>167</v>
      </c>
      <c r="E330" s="209" t="s">
        <v>1</v>
      </c>
      <c r="F330" s="210" t="s">
        <v>391</v>
      </c>
      <c r="G330" s="207"/>
      <c r="H330" s="209" t="s">
        <v>1</v>
      </c>
      <c r="I330" s="211"/>
      <c r="J330" s="207"/>
      <c r="K330" s="207"/>
      <c r="L330" s="212"/>
      <c r="M330" s="213"/>
      <c r="N330" s="214"/>
      <c r="O330" s="214"/>
      <c r="P330" s="214"/>
      <c r="Q330" s="214"/>
      <c r="R330" s="214"/>
      <c r="S330" s="214"/>
      <c r="T330" s="215"/>
      <c r="AT330" s="216" t="s">
        <v>167</v>
      </c>
      <c r="AU330" s="216" t="s">
        <v>89</v>
      </c>
      <c r="AV330" s="13" t="s">
        <v>83</v>
      </c>
      <c r="AW330" s="13" t="s">
        <v>32</v>
      </c>
      <c r="AX330" s="13" t="s">
        <v>76</v>
      </c>
      <c r="AY330" s="216" t="s">
        <v>158</v>
      </c>
    </row>
    <row r="331" spans="1:65" s="14" customFormat="1" ht="11.25">
      <c r="B331" s="217"/>
      <c r="C331" s="218"/>
      <c r="D331" s="208" t="s">
        <v>167</v>
      </c>
      <c r="E331" s="219" t="s">
        <v>1</v>
      </c>
      <c r="F331" s="220" t="s">
        <v>776</v>
      </c>
      <c r="G331" s="218"/>
      <c r="H331" s="221">
        <v>13.5</v>
      </c>
      <c r="I331" s="222"/>
      <c r="J331" s="218"/>
      <c r="K331" s="218"/>
      <c r="L331" s="223"/>
      <c r="M331" s="224"/>
      <c r="N331" s="225"/>
      <c r="O331" s="225"/>
      <c r="P331" s="225"/>
      <c r="Q331" s="225"/>
      <c r="R331" s="225"/>
      <c r="S331" s="225"/>
      <c r="T331" s="226"/>
      <c r="AT331" s="227" t="s">
        <v>167</v>
      </c>
      <c r="AU331" s="227" t="s">
        <v>89</v>
      </c>
      <c r="AV331" s="14" t="s">
        <v>89</v>
      </c>
      <c r="AW331" s="14" t="s">
        <v>32</v>
      </c>
      <c r="AX331" s="14" t="s">
        <v>76</v>
      </c>
      <c r="AY331" s="227" t="s">
        <v>158</v>
      </c>
    </row>
    <row r="332" spans="1:65" s="14" customFormat="1" ht="11.25">
      <c r="B332" s="217"/>
      <c r="C332" s="218"/>
      <c r="D332" s="208" t="s">
        <v>167</v>
      </c>
      <c r="E332" s="219" t="s">
        <v>1</v>
      </c>
      <c r="F332" s="220" t="s">
        <v>777</v>
      </c>
      <c r="G332" s="218"/>
      <c r="H332" s="221">
        <v>1.4</v>
      </c>
      <c r="I332" s="222"/>
      <c r="J332" s="218"/>
      <c r="K332" s="218"/>
      <c r="L332" s="223"/>
      <c r="M332" s="224"/>
      <c r="N332" s="225"/>
      <c r="O332" s="225"/>
      <c r="P332" s="225"/>
      <c r="Q332" s="225"/>
      <c r="R332" s="225"/>
      <c r="S332" s="225"/>
      <c r="T332" s="226"/>
      <c r="AT332" s="227" t="s">
        <v>167</v>
      </c>
      <c r="AU332" s="227" t="s">
        <v>89</v>
      </c>
      <c r="AV332" s="14" t="s">
        <v>89</v>
      </c>
      <c r="AW332" s="14" t="s">
        <v>32</v>
      </c>
      <c r="AX332" s="14" t="s">
        <v>76</v>
      </c>
      <c r="AY332" s="227" t="s">
        <v>158</v>
      </c>
    </row>
    <row r="333" spans="1:65" s="15" customFormat="1" ht="11.25">
      <c r="B333" s="228"/>
      <c r="C333" s="229"/>
      <c r="D333" s="208" t="s">
        <v>167</v>
      </c>
      <c r="E333" s="230" t="s">
        <v>1</v>
      </c>
      <c r="F333" s="231" t="s">
        <v>170</v>
      </c>
      <c r="G333" s="229"/>
      <c r="H333" s="232">
        <v>14.9</v>
      </c>
      <c r="I333" s="233"/>
      <c r="J333" s="229"/>
      <c r="K333" s="229"/>
      <c r="L333" s="234"/>
      <c r="M333" s="235"/>
      <c r="N333" s="236"/>
      <c r="O333" s="236"/>
      <c r="P333" s="236"/>
      <c r="Q333" s="236"/>
      <c r="R333" s="236"/>
      <c r="S333" s="236"/>
      <c r="T333" s="237"/>
      <c r="AT333" s="238" t="s">
        <v>167</v>
      </c>
      <c r="AU333" s="238" t="s">
        <v>89</v>
      </c>
      <c r="AV333" s="15" t="s">
        <v>165</v>
      </c>
      <c r="AW333" s="15" t="s">
        <v>32</v>
      </c>
      <c r="AX333" s="15" t="s">
        <v>83</v>
      </c>
      <c r="AY333" s="238" t="s">
        <v>158</v>
      </c>
    </row>
    <row r="334" spans="1:65" s="2" customFormat="1" ht="24.2" customHeight="1">
      <c r="A334" s="35"/>
      <c r="B334" s="36"/>
      <c r="C334" s="193" t="s">
        <v>419</v>
      </c>
      <c r="D334" s="193" t="s">
        <v>160</v>
      </c>
      <c r="E334" s="194" t="s">
        <v>778</v>
      </c>
      <c r="F334" s="195" t="s">
        <v>779</v>
      </c>
      <c r="G334" s="196" t="s">
        <v>163</v>
      </c>
      <c r="H334" s="197">
        <v>32.5</v>
      </c>
      <c r="I334" s="198"/>
      <c r="J334" s="199">
        <f>ROUND(I334*H334,2)</f>
        <v>0</v>
      </c>
      <c r="K334" s="195" t="s">
        <v>164</v>
      </c>
      <c r="L334" s="40"/>
      <c r="M334" s="200" t="s">
        <v>1</v>
      </c>
      <c r="N334" s="201" t="s">
        <v>41</v>
      </c>
      <c r="O334" s="72"/>
      <c r="P334" s="202">
        <f>O334*H334</f>
        <v>0</v>
      </c>
      <c r="Q334" s="202">
        <v>0</v>
      </c>
      <c r="R334" s="202">
        <f>Q334*H334</f>
        <v>0</v>
      </c>
      <c r="S334" s="202">
        <v>0.108</v>
      </c>
      <c r="T334" s="203">
        <f>S334*H334</f>
        <v>3.51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04" t="s">
        <v>165</v>
      </c>
      <c r="AT334" s="204" t="s">
        <v>160</v>
      </c>
      <c r="AU334" s="204" t="s">
        <v>89</v>
      </c>
      <c r="AY334" s="18" t="s">
        <v>158</v>
      </c>
      <c r="BE334" s="205">
        <f>IF(N334="základní",J334,0)</f>
        <v>0</v>
      </c>
      <c r="BF334" s="205">
        <f>IF(N334="snížená",J334,0)</f>
        <v>0</v>
      </c>
      <c r="BG334" s="205">
        <f>IF(N334="zákl. přenesená",J334,0)</f>
        <v>0</v>
      </c>
      <c r="BH334" s="205">
        <f>IF(N334="sníž. přenesená",J334,0)</f>
        <v>0</v>
      </c>
      <c r="BI334" s="205">
        <f>IF(N334="nulová",J334,0)</f>
        <v>0</v>
      </c>
      <c r="BJ334" s="18" t="s">
        <v>83</v>
      </c>
      <c r="BK334" s="205">
        <f>ROUND(I334*H334,2)</f>
        <v>0</v>
      </c>
      <c r="BL334" s="18" t="s">
        <v>165</v>
      </c>
      <c r="BM334" s="204" t="s">
        <v>780</v>
      </c>
    </row>
    <row r="335" spans="1:65" s="13" customFormat="1" ht="11.25">
      <c r="B335" s="206"/>
      <c r="C335" s="207"/>
      <c r="D335" s="208" t="s">
        <v>167</v>
      </c>
      <c r="E335" s="209" t="s">
        <v>1</v>
      </c>
      <c r="F335" s="210" t="s">
        <v>393</v>
      </c>
      <c r="G335" s="207"/>
      <c r="H335" s="209" t="s">
        <v>1</v>
      </c>
      <c r="I335" s="211"/>
      <c r="J335" s="207"/>
      <c r="K335" s="207"/>
      <c r="L335" s="212"/>
      <c r="M335" s="213"/>
      <c r="N335" s="214"/>
      <c r="O335" s="214"/>
      <c r="P335" s="214"/>
      <c r="Q335" s="214"/>
      <c r="R335" s="214"/>
      <c r="S335" s="214"/>
      <c r="T335" s="215"/>
      <c r="AT335" s="216" t="s">
        <v>167</v>
      </c>
      <c r="AU335" s="216" t="s">
        <v>89</v>
      </c>
      <c r="AV335" s="13" t="s">
        <v>83</v>
      </c>
      <c r="AW335" s="13" t="s">
        <v>32</v>
      </c>
      <c r="AX335" s="13" t="s">
        <v>76</v>
      </c>
      <c r="AY335" s="216" t="s">
        <v>158</v>
      </c>
    </row>
    <row r="336" spans="1:65" s="14" customFormat="1" ht="11.25">
      <c r="B336" s="217"/>
      <c r="C336" s="218"/>
      <c r="D336" s="208" t="s">
        <v>167</v>
      </c>
      <c r="E336" s="219" t="s">
        <v>1</v>
      </c>
      <c r="F336" s="220" t="s">
        <v>781</v>
      </c>
      <c r="G336" s="218"/>
      <c r="H336" s="221">
        <v>15.5</v>
      </c>
      <c r="I336" s="222"/>
      <c r="J336" s="218"/>
      <c r="K336" s="218"/>
      <c r="L336" s="223"/>
      <c r="M336" s="224"/>
      <c r="N336" s="225"/>
      <c r="O336" s="225"/>
      <c r="P336" s="225"/>
      <c r="Q336" s="225"/>
      <c r="R336" s="225"/>
      <c r="S336" s="225"/>
      <c r="T336" s="226"/>
      <c r="AT336" s="227" t="s">
        <v>167</v>
      </c>
      <c r="AU336" s="227" t="s">
        <v>89</v>
      </c>
      <c r="AV336" s="14" t="s">
        <v>89</v>
      </c>
      <c r="AW336" s="14" t="s">
        <v>32</v>
      </c>
      <c r="AX336" s="14" t="s">
        <v>76</v>
      </c>
      <c r="AY336" s="227" t="s">
        <v>158</v>
      </c>
    </row>
    <row r="337" spans="1:65" s="13" customFormat="1" ht="11.25">
      <c r="B337" s="206"/>
      <c r="C337" s="207"/>
      <c r="D337" s="208" t="s">
        <v>167</v>
      </c>
      <c r="E337" s="209" t="s">
        <v>1</v>
      </c>
      <c r="F337" s="210" t="s">
        <v>391</v>
      </c>
      <c r="G337" s="207"/>
      <c r="H337" s="209" t="s">
        <v>1</v>
      </c>
      <c r="I337" s="211"/>
      <c r="J337" s="207"/>
      <c r="K337" s="207"/>
      <c r="L337" s="212"/>
      <c r="M337" s="213"/>
      <c r="N337" s="214"/>
      <c r="O337" s="214"/>
      <c r="P337" s="214"/>
      <c r="Q337" s="214"/>
      <c r="R337" s="214"/>
      <c r="S337" s="214"/>
      <c r="T337" s="215"/>
      <c r="AT337" s="216" t="s">
        <v>167</v>
      </c>
      <c r="AU337" s="216" t="s">
        <v>89</v>
      </c>
      <c r="AV337" s="13" t="s">
        <v>83</v>
      </c>
      <c r="AW337" s="13" t="s">
        <v>32</v>
      </c>
      <c r="AX337" s="13" t="s">
        <v>76</v>
      </c>
      <c r="AY337" s="216" t="s">
        <v>158</v>
      </c>
    </row>
    <row r="338" spans="1:65" s="14" customFormat="1" ht="11.25">
      <c r="B338" s="217"/>
      <c r="C338" s="218"/>
      <c r="D338" s="208" t="s">
        <v>167</v>
      </c>
      <c r="E338" s="219" t="s">
        <v>1</v>
      </c>
      <c r="F338" s="220" t="s">
        <v>782</v>
      </c>
      <c r="G338" s="218"/>
      <c r="H338" s="221">
        <v>14</v>
      </c>
      <c r="I338" s="222"/>
      <c r="J338" s="218"/>
      <c r="K338" s="218"/>
      <c r="L338" s="223"/>
      <c r="M338" s="224"/>
      <c r="N338" s="225"/>
      <c r="O338" s="225"/>
      <c r="P338" s="225"/>
      <c r="Q338" s="225"/>
      <c r="R338" s="225"/>
      <c r="S338" s="225"/>
      <c r="T338" s="226"/>
      <c r="AT338" s="227" t="s">
        <v>167</v>
      </c>
      <c r="AU338" s="227" t="s">
        <v>89</v>
      </c>
      <c r="AV338" s="14" t="s">
        <v>89</v>
      </c>
      <c r="AW338" s="14" t="s">
        <v>32</v>
      </c>
      <c r="AX338" s="14" t="s">
        <v>76</v>
      </c>
      <c r="AY338" s="227" t="s">
        <v>158</v>
      </c>
    </row>
    <row r="339" spans="1:65" s="14" customFormat="1" ht="11.25">
      <c r="B339" s="217"/>
      <c r="C339" s="218"/>
      <c r="D339" s="208" t="s">
        <v>167</v>
      </c>
      <c r="E339" s="219" t="s">
        <v>1</v>
      </c>
      <c r="F339" s="220" t="s">
        <v>177</v>
      </c>
      <c r="G339" s="218"/>
      <c r="H339" s="221">
        <v>3</v>
      </c>
      <c r="I339" s="222"/>
      <c r="J339" s="218"/>
      <c r="K339" s="218"/>
      <c r="L339" s="223"/>
      <c r="M339" s="224"/>
      <c r="N339" s="225"/>
      <c r="O339" s="225"/>
      <c r="P339" s="225"/>
      <c r="Q339" s="225"/>
      <c r="R339" s="225"/>
      <c r="S339" s="225"/>
      <c r="T339" s="226"/>
      <c r="AT339" s="227" t="s">
        <v>167</v>
      </c>
      <c r="AU339" s="227" t="s">
        <v>89</v>
      </c>
      <c r="AV339" s="14" t="s">
        <v>89</v>
      </c>
      <c r="AW339" s="14" t="s">
        <v>32</v>
      </c>
      <c r="AX339" s="14" t="s">
        <v>76</v>
      </c>
      <c r="AY339" s="227" t="s">
        <v>158</v>
      </c>
    </row>
    <row r="340" spans="1:65" s="15" customFormat="1" ht="11.25">
      <c r="B340" s="228"/>
      <c r="C340" s="229"/>
      <c r="D340" s="208" t="s">
        <v>167</v>
      </c>
      <c r="E340" s="230" t="s">
        <v>1</v>
      </c>
      <c r="F340" s="231" t="s">
        <v>170</v>
      </c>
      <c r="G340" s="229"/>
      <c r="H340" s="232">
        <v>32.5</v>
      </c>
      <c r="I340" s="233"/>
      <c r="J340" s="229"/>
      <c r="K340" s="229"/>
      <c r="L340" s="234"/>
      <c r="M340" s="235"/>
      <c r="N340" s="236"/>
      <c r="O340" s="236"/>
      <c r="P340" s="236"/>
      <c r="Q340" s="236"/>
      <c r="R340" s="236"/>
      <c r="S340" s="236"/>
      <c r="T340" s="237"/>
      <c r="AT340" s="238" t="s">
        <v>167</v>
      </c>
      <c r="AU340" s="238" t="s">
        <v>89</v>
      </c>
      <c r="AV340" s="15" t="s">
        <v>165</v>
      </c>
      <c r="AW340" s="15" t="s">
        <v>32</v>
      </c>
      <c r="AX340" s="15" t="s">
        <v>83</v>
      </c>
      <c r="AY340" s="238" t="s">
        <v>158</v>
      </c>
    </row>
    <row r="341" spans="1:65" s="2" customFormat="1" ht="24.2" customHeight="1">
      <c r="A341" s="35"/>
      <c r="B341" s="36"/>
      <c r="C341" s="193" t="s">
        <v>423</v>
      </c>
      <c r="D341" s="193" t="s">
        <v>160</v>
      </c>
      <c r="E341" s="194" t="s">
        <v>466</v>
      </c>
      <c r="F341" s="195" t="s">
        <v>467</v>
      </c>
      <c r="G341" s="196" t="s">
        <v>163</v>
      </c>
      <c r="H341" s="197">
        <v>8.18</v>
      </c>
      <c r="I341" s="198"/>
      <c r="J341" s="199">
        <f>ROUND(I341*H341,2)</f>
        <v>0</v>
      </c>
      <c r="K341" s="195" t="s">
        <v>164</v>
      </c>
      <c r="L341" s="40"/>
      <c r="M341" s="200" t="s">
        <v>1</v>
      </c>
      <c r="N341" s="201" t="s">
        <v>41</v>
      </c>
      <c r="O341" s="72"/>
      <c r="P341" s="202">
        <f>O341*H341</f>
        <v>0</v>
      </c>
      <c r="Q341" s="202">
        <v>0</v>
      </c>
      <c r="R341" s="202">
        <f>Q341*H341</f>
        <v>0</v>
      </c>
      <c r="S341" s="202">
        <v>4.8000000000000001E-2</v>
      </c>
      <c r="T341" s="203">
        <f>S341*H341</f>
        <v>0.39263999999999999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04" t="s">
        <v>165</v>
      </c>
      <c r="AT341" s="204" t="s">
        <v>160</v>
      </c>
      <c r="AU341" s="204" t="s">
        <v>89</v>
      </c>
      <c r="AY341" s="18" t="s">
        <v>158</v>
      </c>
      <c r="BE341" s="205">
        <f>IF(N341="základní",J341,0)</f>
        <v>0</v>
      </c>
      <c r="BF341" s="205">
        <f>IF(N341="snížená",J341,0)</f>
        <v>0</v>
      </c>
      <c r="BG341" s="205">
        <f>IF(N341="zákl. přenesená",J341,0)</f>
        <v>0</v>
      </c>
      <c r="BH341" s="205">
        <f>IF(N341="sníž. přenesená",J341,0)</f>
        <v>0</v>
      </c>
      <c r="BI341" s="205">
        <f>IF(N341="nulová",J341,0)</f>
        <v>0</v>
      </c>
      <c r="BJ341" s="18" t="s">
        <v>83</v>
      </c>
      <c r="BK341" s="205">
        <f>ROUND(I341*H341,2)</f>
        <v>0</v>
      </c>
      <c r="BL341" s="18" t="s">
        <v>165</v>
      </c>
      <c r="BM341" s="204" t="s">
        <v>468</v>
      </c>
    </row>
    <row r="342" spans="1:65" s="13" customFormat="1" ht="11.25">
      <c r="B342" s="206"/>
      <c r="C342" s="207"/>
      <c r="D342" s="208" t="s">
        <v>167</v>
      </c>
      <c r="E342" s="209" t="s">
        <v>1</v>
      </c>
      <c r="F342" s="210" t="s">
        <v>393</v>
      </c>
      <c r="G342" s="207"/>
      <c r="H342" s="209" t="s">
        <v>1</v>
      </c>
      <c r="I342" s="211"/>
      <c r="J342" s="207"/>
      <c r="K342" s="207"/>
      <c r="L342" s="212"/>
      <c r="M342" s="213"/>
      <c r="N342" s="214"/>
      <c r="O342" s="214"/>
      <c r="P342" s="214"/>
      <c r="Q342" s="214"/>
      <c r="R342" s="214"/>
      <c r="S342" s="214"/>
      <c r="T342" s="215"/>
      <c r="AT342" s="216" t="s">
        <v>167</v>
      </c>
      <c r="AU342" s="216" t="s">
        <v>89</v>
      </c>
      <c r="AV342" s="13" t="s">
        <v>83</v>
      </c>
      <c r="AW342" s="13" t="s">
        <v>32</v>
      </c>
      <c r="AX342" s="13" t="s">
        <v>76</v>
      </c>
      <c r="AY342" s="216" t="s">
        <v>158</v>
      </c>
    </row>
    <row r="343" spans="1:65" s="14" customFormat="1" ht="11.25">
      <c r="B343" s="217"/>
      <c r="C343" s="218"/>
      <c r="D343" s="208" t="s">
        <v>167</v>
      </c>
      <c r="E343" s="219" t="s">
        <v>1</v>
      </c>
      <c r="F343" s="220" t="s">
        <v>783</v>
      </c>
      <c r="G343" s="218"/>
      <c r="H343" s="221">
        <v>1.56</v>
      </c>
      <c r="I343" s="222"/>
      <c r="J343" s="218"/>
      <c r="K343" s="218"/>
      <c r="L343" s="223"/>
      <c r="M343" s="224"/>
      <c r="N343" s="225"/>
      <c r="O343" s="225"/>
      <c r="P343" s="225"/>
      <c r="Q343" s="225"/>
      <c r="R343" s="225"/>
      <c r="S343" s="225"/>
      <c r="T343" s="226"/>
      <c r="AT343" s="227" t="s">
        <v>167</v>
      </c>
      <c r="AU343" s="227" t="s">
        <v>89</v>
      </c>
      <c r="AV343" s="14" t="s">
        <v>89</v>
      </c>
      <c r="AW343" s="14" t="s">
        <v>32</v>
      </c>
      <c r="AX343" s="14" t="s">
        <v>76</v>
      </c>
      <c r="AY343" s="227" t="s">
        <v>158</v>
      </c>
    </row>
    <row r="344" spans="1:65" s="14" customFormat="1" ht="11.25">
      <c r="B344" s="217"/>
      <c r="C344" s="218"/>
      <c r="D344" s="208" t="s">
        <v>167</v>
      </c>
      <c r="E344" s="219" t="s">
        <v>1</v>
      </c>
      <c r="F344" s="220" t="s">
        <v>784</v>
      </c>
      <c r="G344" s="218"/>
      <c r="H344" s="221">
        <v>0.81</v>
      </c>
      <c r="I344" s="222"/>
      <c r="J344" s="218"/>
      <c r="K344" s="218"/>
      <c r="L344" s="223"/>
      <c r="M344" s="224"/>
      <c r="N344" s="225"/>
      <c r="O344" s="225"/>
      <c r="P344" s="225"/>
      <c r="Q344" s="225"/>
      <c r="R344" s="225"/>
      <c r="S344" s="225"/>
      <c r="T344" s="226"/>
      <c r="AT344" s="227" t="s">
        <v>167</v>
      </c>
      <c r="AU344" s="227" t="s">
        <v>89</v>
      </c>
      <c r="AV344" s="14" t="s">
        <v>89</v>
      </c>
      <c r="AW344" s="14" t="s">
        <v>32</v>
      </c>
      <c r="AX344" s="14" t="s">
        <v>76</v>
      </c>
      <c r="AY344" s="227" t="s">
        <v>158</v>
      </c>
    </row>
    <row r="345" spans="1:65" s="13" customFormat="1" ht="11.25">
      <c r="B345" s="206"/>
      <c r="C345" s="207"/>
      <c r="D345" s="208" t="s">
        <v>167</v>
      </c>
      <c r="E345" s="209" t="s">
        <v>1</v>
      </c>
      <c r="F345" s="210" t="s">
        <v>395</v>
      </c>
      <c r="G345" s="207"/>
      <c r="H345" s="209" t="s">
        <v>1</v>
      </c>
      <c r="I345" s="211"/>
      <c r="J345" s="207"/>
      <c r="K345" s="207"/>
      <c r="L345" s="212"/>
      <c r="M345" s="213"/>
      <c r="N345" s="214"/>
      <c r="O345" s="214"/>
      <c r="P345" s="214"/>
      <c r="Q345" s="214"/>
      <c r="R345" s="214"/>
      <c r="S345" s="214"/>
      <c r="T345" s="215"/>
      <c r="AT345" s="216" t="s">
        <v>167</v>
      </c>
      <c r="AU345" s="216" t="s">
        <v>89</v>
      </c>
      <c r="AV345" s="13" t="s">
        <v>83</v>
      </c>
      <c r="AW345" s="13" t="s">
        <v>32</v>
      </c>
      <c r="AX345" s="13" t="s">
        <v>76</v>
      </c>
      <c r="AY345" s="216" t="s">
        <v>158</v>
      </c>
    </row>
    <row r="346" spans="1:65" s="14" customFormat="1" ht="11.25">
      <c r="B346" s="217"/>
      <c r="C346" s="218"/>
      <c r="D346" s="208" t="s">
        <v>167</v>
      </c>
      <c r="E346" s="219" t="s">
        <v>1</v>
      </c>
      <c r="F346" s="220" t="s">
        <v>785</v>
      </c>
      <c r="G346" s="218"/>
      <c r="H346" s="221">
        <v>2.34</v>
      </c>
      <c r="I346" s="222"/>
      <c r="J346" s="218"/>
      <c r="K346" s="218"/>
      <c r="L346" s="223"/>
      <c r="M346" s="224"/>
      <c r="N346" s="225"/>
      <c r="O346" s="225"/>
      <c r="P346" s="225"/>
      <c r="Q346" s="225"/>
      <c r="R346" s="225"/>
      <c r="S346" s="225"/>
      <c r="T346" s="226"/>
      <c r="AT346" s="227" t="s">
        <v>167</v>
      </c>
      <c r="AU346" s="227" t="s">
        <v>89</v>
      </c>
      <c r="AV346" s="14" t="s">
        <v>89</v>
      </c>
      <c r="AW346" s="14" t="s">
        <v>32</v>
      </c>
      <c r="AX346" s="14" t="s">
        <v>76</v>
      </c>
      <c r="AY346" s="227" t="s">
        <v>158</v>
      </c>
    </row>
    <row r="347" spans="1:65" s="13" customFormat="1" ht="11.25">
      <c r="B347" s="206"/>
      <c r="C347" s="207"/>
      <c r="D347" s="208" t="s">
        <v>167</v>
      </c>
      <c r="E347" s="209" t="s">
        <v>1</v>
      </c>
      <c r="F347" s="210" t="s">
        <v>391</v>
      </c>
      <c r="G347" s="207"/>
      <c r="H347" s="209" t="s">
        <v>1</v>
      </c>
      <c r="I347" s="211"/>
      <c r="J347" s="207"/>
      <c r="K347" s="207"/>
      <c r="L347" s="212"/>
      <c r="M347" s="213"/>
      <c r="N347" s="214"/>
      <c r="O347" s="214"/>
      <c r="P347" s="214"/>
      <c r="Q347" s="214"/>
      <c r="R347" s="214"/>
      <c r="S347" s="214"/>
      <c r="T347" s="215"/>
      <c r="AT347" s="216" t="s">
        <v>167</v>
      </c>
      <c r="AU347" s="216" t="s">
        <v>89</v>
      </c>
      <c r="AV347" s="13" t="s">
        <v>83</v>
      </c>
      <c r="AW347" s="13" t="s">
        <v>32</v>
      </c>
      <c r="AX347" s="13" t="s">
        <v>76</v>
      </c>
      <c r="AY347" s="216" t="s">
        <v>158</v>
      </c>
    </row>
    <row r="348" spans="1:65" s="14" customFormat="1" ht="11.25">
      <c r="B348" s="217"/>
      <c r="C348" s="218"/>
      <c r="D348" s="208" t="s">
        <v>167</v>
      </c>
      <c r="E348" s="219" t="s">
        <v>1</v>
      </c>
      <c r="F348" s="220" t="s">
        <v>786</v>
      </c>
      <c r="G348" s="218"/>
      <c r="H348" s="221">
        <v>3.47</v>
      </c>
      <c r="I348" s="222"/>
      <c r="J348" s="218"/>
      <c r="K348" s="218"/>
      <c r="L348" s="223"/>
      <c r="M348" s="224"/>
      <c r="N348" s="225"/>
      <c r="O348" s="225"/>
      <c r="P348" s="225"/>
      <c r="Q348" s="225"/>
      <c r="R348" s="225"/>
      <c r="S348" s="225"/>
      <c r="T348" s="226"/>
      <c r="AT348" s="227" t="s">
        <v>167</v>
      </c>
      <c r="AU348" s="227" t="s">
        <v>89</v>
      </c>
      <c r="AV348" s="14" t="s">
        <v>89</v>
      </c>
      <c r="AW348" s="14" t="s">
        <v>32</v>
      </c>
      <c r="AX348" s="14" t="s">
        <v>76</v>
      </c>
      <c r="AY348" s="227" t="s">
        <v>158</v>
      </c>
    </row>
    <row r="349" spans="1:65" s="15" customFormat="1" ht="11.25">
      <c r="B349" s="228"/>
      <c r="C349" s="229"/>
      <c r="D349" s="208" t="s">
        <v>167</v>
      </c>
      <c r="E349" s="230" t="s">
        <v>1</v>
      </c>
      <c r="F349" s="231" t="s">
        <v>170</v>
      </c>
      <c r="G349" s="229"/>
      <c r="H349" s="232">
        <v>8.18</v>
      </c>
      <c r="I349" s="233"/>
      <c r="J349" s="229"/>
      <c r="K349" s="229"/>
      <c r="L349" s="234"/>
      <c r="M349" s="235"/>
      <c r="N349" s="236"/>
      <c r="O349" s="236"/>
      <c r="P349" s="236"/>
      <c r="Q349" s="236"/>
      <c r="R349" s="236"/>
      <c r="S349" s="236"/>
      <c r="T349" s="237"/>
      <c r="AT349" s="238" t="s">
        <v>167</v>
      </c>
      <c r="AU349" s="238" t="s">
        <v>89</v>
      </c>
      <c r="AV349" s="15" t="s">
        <v>165</v>
      </c>
      <c r="AW349" s="15" t="s">
        <v>32</v>
      </c>
      <c r="AX349" s="15" t="s">
        <v>83</v>
      </c>
      <c r="AY349" s="238" t="s">
        <v>158</v>
      </c>
    </row>
    <row r="350" spans="1:65" s="2" customFormat="1" ht="21.75" customHeight="1">
      <c r="A350" s="35"/>
      <c r="B350" s="36"/>
      <c r="C350" s="193" t="s">
        <v>427</v>
      </c>
      <c r="D350" s="193" t="s">
        <v>160</v>
      </c>
      <c r="E350" s="194" t="s">
        <v>787</v>
      </c>
      <c r="F350" s="195" t="s">
        <v>788</v>
      </c>
      <c r="G350" s="196" t="s">
        <v>163</v>
      </c>
      <c r="H350" s="197">
        <v>5.56</v>
      </c>
      <c r="I350" s="198"/>
      <c r="J350" s="199">
        <f>ROUND(I350*H350,2)</f>
        <v>0</v>
      </c>
      <c r="K350" s="195" t="s">
        <v>164</v>
      </c>
      <c r="L350" s="40"/>
      <c r="M350" s="200" t="s">
        <v>1</v>
      </c>
      <c r="N350" s="201" t="s">
        <v>41</v>
      </c>
      <c r="O350" s="72"/>
      <c r="P350" s="202">
        <f>O350*H350</f>
        <v>0</v>
      </c>
      <c r="Q350" s="202">
        <v>0</v>
      </c>
      <c r="R350" s="202">
        <f>Q350*H350</f>
        <v>0</v>
      </c>
      <c r="S350" s="202">
        <v>7.5999999999999998E-2</v>
      </c>
      <c r="T350" s="203">
        <f>S350*H350</f>
        <v>0.42255999999999994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04" t="s">
        <v>165</v>
      </c>
      <c r="AT350" s="204" t="s">
        <v>160</v>
      </c>
      <c r="AU350" s="204" t="s">
        <v>89</v>
      </c>
      <c r="AY350" s="18" t="s">
        <v>158</v>
      </c>
      <c r="BE350" s="205">
        <f>IF(N350="základní",J350,0)</f>
        <v>0</v>
      </c>
      <c r="BF350" s="205">
        <f>IF(N350="snížená",J350,0)</f>
        <v>0</v>
      </c>
      <c r="BG350" s="205">
        <f>IF(N350="zákl. přenesená",J350,0)</f>
        <v>0</v>
      </c>
      <c r="BH350" s="205">
        <f>IF(N350="sníž. přenesená",J350,0)</f>
        <v>0</v>
      </c>
      <c r="BI350" s="205">
        <f>IF(N350="nulová",J350,0)</f>
        <v>0</v>
      </c>
      <c r="BJ350" s="18" t="s">
        <v>83</v>
      </c>
      <c r="BK350" s="205">
        <f>ROUND(I350*H350,2)</f>
        <v>0</v>
      </c>
      <c r="BL350" s="18" t="s">
        <v>165</v>
      </c>
      <c r="BM350" s="204" t="s">
        <v>789</v>
      </c>
    </row>
    <row r="351" spans="1:65" s="13" customFormat="1" ht="11.25">
      <c r="B351" s="206"/>
      <c r="C351" s="207"/>
      <c r="D351" s="208" t="s">
        <v>167</v>
      </c>
      <c r="E351" s="209" t="s">
        <v>1</v>
      </c>
      <c r="F351" s="210" t="s">
        <v>393</v>
      </c>
      <c r="G351" s="207"/>
      <c r="H351" s="209" t="s">
        <v>1</v>
      </c>
      <c r="I351" s="211"/>
      <c r="J351" s="207"/>
      <c r="K351" s="207"/>
      <c r="L351" s="212"/>
      <c r="M351" s="213"/>
      <c r="N351" s="214"/>
      <c r="O351" s="214"/>
      <c r="P351" s="214"/>
      <c r="Q351" s="214"/>
      <c r="R351" s="214"/>
      <c r="S351" s="214"/>
      <c r="T351" s="215"/>
      <c r="AT351" s="216" t="s">
        <v>167</v>
      </c>
      <c r="AU351" s="216" t="s">
        <v>89</v>
      </c>
      <c r="AV351" s="13" t="s">
        <v>83</v>
      </c>
      <c r="AW351" s="13" t="s">
        <v>32</v>
      </c>
      <c r="AX351" s="13" t="s">
        <v>76</v>
      </c>
      <c r="AY351" s="216" t="s">
        <v>158</v>
      </c>
    </row>
    <row r="352" spans="1:65" s="14" customFormat="1" ht="11.25">
      <c r="B352" s="217"/>
      <c r="C352" s="218"/>
      <c r="D352" s="208" t="s">
        <v>167</v>
      </c>
      <c r="E352" s="219" t="s">
        <v>1</v>
      </c>
      <c r="F352" s="220" t="s">
        <v>790</v>
      </c>
      <c r="G352" s="218"/>
      <c r="H352" s="221">
        <v>1.8</v>
      </c>
      <c r="I352" s="222"/>
      <c r="J352" s="218"/>
      <c r="K352" s="218"/>
      <c r="L352" s="223"/>
      <c r="M352" s="224"/>
      <c r="N352" s="225"/>
      <c r="O352" s="225"/>
      <c r="P352" s="225"/>
      <c r="Q352" s="225"/>
      <c r="R352" s="225"/>
      <c r="S352" s="225"/>
      <c r="T352" s="226"/>
      <c r="AT352" s="227" t="s">
        <v>167</v>
      </c>
      <c r="AU352" s="227" t="s">
        <v>89</v>
      </c>
      <c r="AV352" s="14" t="s">
        <v>89</v>
      </c>
      <c r="AW352" s="14" t="s">
        <v>32</v>
      </c>
      <c r="AX352" s="14" t="s">
        <v>76</v>
      </c>
      <c r="AY352" s="227" t="s">
        <v>158</v>
      </c>
    </row>
    <row r="353" spans="1:65" s="13" customFormat="1" ht="11.25">
      <c r="B353" s="206"/>
      <c r="C353" s="207"/>
      <c r="D353" s="208" t="s">
        <v>167</v>
      </c>
      <c r="E353" s="209" t="s">
        <v>1</v>
      </c>
      <c r="F353" s="210" t="s">
        <v>395</v>
      </c>
      <c r="G353" s="207"/>
      <c r="H353" s="209" t="s">
        <v>1</v>
      </c>
      <c r="I353" s="211"/>
      <c r="J353" s="207"/>
      <c r="K353" s="207"/>
      <c r="L353" s="212"/>
      <c r="M353" s="213"/>
      <c r="N353" s="214"/>
      <c r="O353" s="214"/>
      <c r="P353" s="214"/>
      <c r="Q353" s="214"/>
      <c r="R353" s="214"/>
      <c r="S353" s="214"/>
      <c r="T353" s="215"/>
      <c r="AT353" s="216" t="s">
        <v>167</v>
      </c>
      <c r="AU353" s="216" t="s">
        <v>89</v>
      </c>
      <c r="AV353" s="13" t="s">
        <v>83</v>
      </c>
      <c r="AW353" s="13" t="s">
        <v>32</v>
      </c>
      <c r="AX353" s="13" t="s">
        <v>76</v>
      </c>
      <c r="AY353" s="216" t="s">
        <v>158</v>
      </c>
    </row>
    <row r="354" spans="1:65" s="14" customFormat="1" ht="11.25">
      <c r="B354" s="217"/>
      <c r="C354" s="218"/>
      <c r="D354" s="208" t="s">
        <v>167</v>
      </c>
      <c r="E354" s="219" t="s">
        <v>1</v>
      </c>
      <c r="F354" s="220" t="s">
        <v>791</v>
      </c>
      <c r="G354" s="218"/>
      <c r="H354" s="221">
        <v>1.6</v>
      </c>
      <c r="I354" s="222"/>
      <c r="J354" s="218"/>
      <c r="K354" s="218"/>
      <c r="L354" s="223"/>
      <c r="M354" s="224"/>
      <c r="N354" s="225"/>
      <c r="O354" s="225"/>
      <c r="P354" s="225"/>
      <c r="Q354" s="225"/>
      <c r="R354" s="225"/>
      <c r="S354" s="225"/>
      <c r="T354" s="226"/>
      <c r="AT354" s="227" t="s">
        <v>167</v>
      </c>
      <c r="AU354" s="227" t="s">
        <v>89</v>
      </c>
      <c r="AV354" s="14" t="s">
        <v>89</v>
      </c>
      <c r="AW354" s="14" t="s">
        <v>32</v>
      </c>
      <c r="AX354" s="14" t="s">
        <v>76</v>
      </c>
      <c r="AY354" s="227" t="s">
        <v>158</v>
      </c>
    </row>
    <row r="355" spans="1:65" s="13" customFormat="1" ht="11.25">
      <c r="B355" s="206"/>
      <c r="C355" s="207"/>
      <c r="D355" s="208" t="s">
        <v>167</v>
      </c>
      <c r="E355" s="209" t="s">
        <v>1</v>
      </c>
      <c r="F355" s="210" t="s">
        <v>391</v>
      </c>
      <c r="G355" s="207"/>
      <c r="H355" s="209" t="s">
        <v>1</v>
      </c>
      <c r="I355" s="211"/>
      <c r="J355" s="207"/>
      <c r="K355" s="207"/>
      <c r="L355" s="212"/>
      <c r="M355" s="213"/>
      <c r="N355" s="214"/>
      <c r="O355" s="214"/>
      <c r="P355" s="214"/>
      <c r="Q355" s="214"/>
      <c r="R355" s="214"/>
      <c r="S355" s="214"/>
      <c r="T355" s="215"/>
      <c r="AT355" s="216" t="s">
        <v>167</v>
      </c>
      <c r="AU355" s="216" t="s">
        <v>89</v>
      </c>
      <c r="AV355" s="13" t="s">
        <v>83</v>
      </c>
      <c r="AW355" s="13" t="s">
        <v>32</v>
      </c>
      <c r="AX355" s="13" t="s">
        <v>76</v>
      </c>
      <c r="AY355" s="216" t="s">
        <v>158</v>
      </c>
    </row>
    <row r="356" spans="1:65" s="14" customFormat="1" ht="11.25">
      <c r="B356" s="217"/>
      <c r="C356" s="218"/>
      <c r="D356" s="208" t="s">
        <v>167</v>
      </c>
      <c r="E356" s="219" t="s">
        <v>1</v>
      </c>
      <c r="F356" s="220" t="s">
        <v>792</v>
      </c>
      <c r="G356" s="218"/>
      <c r="H356" s="221">
        <v>2.16</v>
      </c>
      <c r="I356" s="222"/>
      <c r="J356" s="218"/>
      <c r="K356" s="218"/>
      <c r="L356" s="223"/>
      <c r="M356" s="224"/>
      <c r="N356" s="225"/>
      <c r="O356" s="225"/>
      <c r="P356" s="225"/>
      <c r="Q356" s="225"/>
      <c r="R356" s="225"/>
      <c r="S356" s="225"/>
      <c r="T356" s="226"/>
      <c r="AT356" s="227" t="s">
        <v>167</v>
      </c>
      <c r="AU356" s="227" t="s">
        <v>89</v>
      </c>
      <c r="AV356" s="14" t="s">
        <v>89</v>
      </c>
      <c r="AW356" s="14" t="s">
        <v>32</v>
      </c>
      <c r="AX356" s="14" t="s">
        <v>76</v>
      </c>
      <c r="AY356" s="227" t="s">
        <v>158</v>
      </c>
    </row>
    <row r="357" spans="1:65" s="15" customFormat="1" ht="11.25">
      <c r="B357" s="228"/>
      <c r="C357" s="229"/>
      <c r="D357" s="208" t="s">
        <v>167</v>
      </c>
      <c r="E357" s="230" t="s">
        <v>1</v>
      </c>
      <c r="F357" s="231" t="s">
        <v>170</v>
      </c>
      <c r="G357" s="229"/>
      <c r="H357" s="232">
        <v>5.56</v>
      </c>
      <c r="I357" s="233"/>
      <c r="J357" s="229"/>
      <c r="K357" s="229"/>
      <c r="L357" s="234"/>
      <c r="M357" s="235"/>
      <c r="N357" s="236"/>
      <c r="O357" s="236"/>
      <c r="P357" s="236"/>
      <c r="Q357" s="236"/>
      <c r="R357" s="236"/>
      <c r="S357" s="236"/>
      <c r="T357" s="237"/>
      <c r="AT357" s="238" t="s">
        <v>167</v>
      </c>
      <c r="AU357" s="238" t="s">
        <v>89</v>
      </c>
      <c r="AV357" s="15" t="s">
        <v>165</v>
      </c>
      <c r="AW357" s="15" t="s">
        <v>32</v>
      </c>
      <c r="AX357" s="15" t="s">
        <v>83</v>
      </c>
      <c r="AY357" s="238" t="s">
        <v>158</v>
      </c>
    </row>
    <row r="358" spans="1:65" s="2" customFormat="1" ht="24.2" customHeight="1">
      <c r="A358" s="35"/>
      <c r="B358" s="36"/>
      <c r="C358" s="193" t="s">
        <v>431</v>
      </c>
      <c r="D358" s="193" t="s">
        <v>160</v>
      </c>
      <c r="E358" s="194" t="s">
        <v>793</v>
      </c>
      <c r="F358" s="195" t="s">
        <v>794</v>
      </c>
      <c r="G358" s="196" t="s">
        <v>173</v>
      </c>
      <c r="H358" s="197">
        <v>0.74099999999999999</v>
      </c>
      <c r="I358" s="198"/>
      <c r="J358" s="199">
        <f>ROUND(I358*H358,2)</f>
        <v>0</v>
      </c>
      <c r="K358" s="195" t="s">
        <v>164</v>
      </c>
      <c r="L358" s="40"/>
      <c r="M358" s="200" t="s">
        <v>1</v>
      </c>
      <c r="N358" s="201" t="s">
        <v>41</v>
      </c>
      <c r="O358" s="72"/>
      <c r="P358" s="202">
        <f>O358*H358</f>
        <v>0</v>
      </c>
      <c r="Q358" s="202">
        <v>0</v>
      </c>
      <c r="R358" s="202">
        <f>Q358*H358</f>
        <v>0</v>
      </c>
      <c r="S358" s="202">
        <v>1.8</v>
      </c>
      <c r="T358" s="203">
        <f>S358*H358</f>
        <v>1.3338000000000001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04" t="s">
        <v>165</v>
      </c>
      <c r="AT358" s="204" t="s">
        <v>160</v>
      </c>
      <c r="AU358" s="204" t="s">
        <v>89</v>
      </c>
      <c r="AY358" s="18" t="s">
        <v>158</v>
      </c>
      <c r="BE358" s="205">
        <f>IF(N358="základní",J358,0)</f>
        <v>0</v>
      </c>
      <c r="BF358" s="205">
        <f>IF(N358="snížená",J358,0)</f>
        <v>0</v>
      </c>
      <c r="BG358" s="205">
        <f>IF(N358="zákl. přenesená",J358,0)</f>
        <v>0</v>
      </c>
      <c r="BH358" s="205">
        <f>IF(N358="sníž. přenesená",J358,0)</f>
        <v>0</v>
      </c>
      <c r="BI358" s="205">
        <f>IF(N358="nulová",J358,0)</f>
        <v>0</v>
      </c>
      <c r="BJ358" s="18" t="s">
        <v>83</v>
      </c>
      <c r="BK358" s="205">
        <f>ROUND(I358*H358,2)</f>
        <v>0</v>
      </c>
      <c r="BL358" s="18" t="s">
        <v>165</v>
      </c>
      <c r="BM358" s="204" t="s">
        <v>795</v>
      </c>
    </row>
    <row r="359" spans="1:65" s="13" customFormat="1" ht="11.25">
      <c r="B359" s="206"/>
      <c r="C359" s="207"/>
      <c r="D359" s="208" t="s">
        <v>167</v>
      </c>
      <c r="E359" s="209" t="s">
        <v>1</v>
      </c>
      <c r="F359" s="210" t="s">
        <v>393</v>
      </c>
      <c r="G359" s="207"/>
      <c r="H359" s="209" t="s">
        <v>1</v>
      </c>
      <c r="I359" s="211"/>
      <c r="J359" s="207"/>
      <c r="K359" s="207"/>
      <c r="L359" s="212"/>
      <c r="M359" s="213"/>
      <c r="N359" s="214"/>
      <c r="O359" s="214"/>
      <c r="P359" s="214"/>
      <c r="Q359" s="214"/>
      <c r="R359" s="214"/>
      <c r="S359" s="214"/>
      <c r="T359" s="215"/>
      <c r="AT359" s="216" t="s">
        <v>167</v>
      </c>
      <c r="AU359" s="216" t="s">
        <v>89</v>
      </c>
      <c r="AV359" s="13" t="s">
        <v>83</v>
      </c>
      <c r="AW359" s="13" t="s">
        <v>32</v>
      </c>
      <c r="AX359" s="13" t="s">
        <v>76</v>
      </c>
      <c r="AY359" s="216" t="s">
        <v>158</v>
      </c>
    </row>
    <row r="360" spans="1:65" s="14" customFormat="1" ht="11.25">
      <c r="B360" s="217"/>
      <c r="C360" s="218"/>
      <c r="D360" s="208" t="s">
        <v>167</v>
      </c>
      <c r="E360" s="219" t="s">
        <v>1</v>
      </c>
      <c r="F360" s="220" t="s">
        <v>796</v>
      </c>
      <c r="G360" s="218"/>
      <c r="H360" s="221">
        <v>0.216</v>
      </c>
      <c r="I360" s="222"/>
      <c r="J360" s="218"/>
      <c r="K360" s="218"/>
      <c r="L360" s="223"/>
      <c r="M360" s="224"/>
      <c r="N360" s="225"/>
      <c r="O360" s="225"/>
      <c r="P360" s="225"/>
      <c r="Q360" s="225"/>
      <c r="R360" s="225"/>
      <c r="S360" s="225"/>
      <c r="T360" s="226"/>
      <c r="AT360" s="227" t="s">
        <v>167</v>
      </c>
      <c r="AU360" s="227" t="s">
        <v>89</v>
      </c>
      <c r="AV360" s="14" t="s">
        <v>89</v>
      </c>
      <c r="AW360" s="14" t="s">
        <v>32</v>
      </c>
      <c r="AX360" s="14" t="s">
        <v>76</v>
      </c>
      <c r="AY360" s="227" t="s">
        <v>158</v>
      </c>
    </row>
    <row r="361" spans="1:65" s="14" customFormat="1" ht="11.25">
      <c r="B361" s="217"/>
      <c r="C361" s="218"/>
      <c r="D361" s="208" t="s">
        <v>167</v>
      </c>
      <c r="E361" s="219" t="s">
        <v>1</v>
      </c>
      <c r="F361" s="220" t="s">
        <v>797</v>
      </c>
      <c r="G361" s="218"/>
      <c r="H361" s="221">
        <v>0.52500000000000002</v>
      </c>
      <c r="I361" s="222"/>
      <c r="J361" s="218"/>
      <c r="K361" s="218"/>
      <c r="L361" s="223"/>
      <c r="M361" s="224"/>
      <c r="N361" s="225"/>
      <c r="O361" s="225"/>
      <c r="P361" s="225"/>
      <c r="Q361" s="225"/>
      <c r="R361" s="225"/>
      <c r="S361" s="225"/>
      <c r="T361" s="226"/>
      <c r="AT361" s="227" t="s">
        <v>167</v>
      </c>
      <c r="AU361" s="227" t="s">
        <v>89</v>
      </c>
      <c r="AV361" s="14" t="s">
        <v>89</v>
      </c>
      <c r="AW361" s="14" t="s">
        <v>32</v>
      </c>
      <c r="AX361" s="14" t="s">
        <v>76</v>
      </c>
      <c r="AY361" s="227" t="s">
        <v>158</v>
      </c>
    </row>
    <row r="362" spans="1:65" s="15" customFormat="1" ht="11.25">
      <c r="B362" s="228"/>
      <c r="C362" s="229"/>
      <c r="D362" s="208" t="s">
        <v>167</v>
      </c>
      <c r="E362" s="230" t="s">
        <v>1</v>
      </c>
      <c r="F362" s="231" t="s">
        <v>170</v>
      </c>
      <c r="G362" s="229"/>
      <c r="H362" s="232">
        <v>0.74099999999999999</v>
      </c>
      <c r="I362" s="233"/>
      <c r="J362" s="229"/>
      <c r="K362" s="229"/>
      <c r="L362" s="234"/>
      <c r="M362" s="235"/>
      <c r="N362" s="236"/>
      <c r="O362" s="236"/>
      <c r="P362" s="236"/>
      <c r="Q362" s="236"/>
      <c r="R362" s="236"/>
      <c r="S362" s="236"/>
      <c r="T362" s="237"/>
      <c r="AT362" s="238" t="s">
        <v>167</v>
      </c>
      <c r="AU362" s="238" t="s">
        <v>89</v>
      </c>
      <c r="AV362" s="15" t="s">
        <v>165</v>
      </c>
      <c r="AW362" s="15" t="s">
        <v>32</v>
      </c>
      <c r="AX362" s="15" t="s">
        <v>83</v>
      </c>
      <c r="AY362" s="238" t="s">
        <v>158</v>
      </c>
    </row>
    <row r="363" spans="1:65" s="2" customFormat="1" ht="16.5" customHeight="1">
      <c r="A363" s="35"/>
      <c r="B363" s="36"/>
      <c r="C363" s="193" t="s">
        <v>435</v>
      </c>
      <c r="D363" s="193" t="s">
        <v>160</v>
      </c>
      <c r="E363" s="194" t="s">
        <v>471</v>
      </c>
      <c r="F363" s="195" t="s">
        <v>472</v>
      </c>
      <c r="G363" s="196" t="s">
        <v>473</v>
      </c>
      <c r="H363" s="197">
        <v>6</v>
      </c>
      <c r="I363" s="198"/>
      <c r="J363" s="199">
        <f>ROUND(I363*H363,2)</f>
        <v>0</v>
      </c>
      <c r="K363" s="195" t="s">
        <v>1</v>
      </c>
      <c r="L363" s="40"/>
      <c r="M363" s="200" t="s">
        <v>1</v>
      </c>
      <c r="N363" s="201" t="s">
        <v>41</v>
      </c>
      <c r="O363" s="72"/>
      <c r="P363" s="202">
        <f>O363*H363</f>
        <v>0</v>
      </c>
      <c r="Q363" s="202">
        <v>0</v>
      </c>
      <c r="R363" s="202">
        <f>Q363*H363</f>
        <v>0</v>
      </c>
      <c r="S363" s="202">
        <v>1.9E-2</v>
      </c>
      <c r="T363" s="203">
        <f>S363*H363</f>
        <v>0.11399999999999999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04" t="s">
        <v>165</v>
      </c>
      <c r="AT363" s="204" t="s">
        <v>160</v>
      </c>
      <c r="AU363" s="204" t="s">
        <v>89</v>
      </c>
      <c r="AY363" s="18" t="s">
        <v>158</v>
      </c>
      <c r="BE363" s="205">
        <f>IF(N363="základní",J363,0)</f>
        <v>0</v>
      </c>
      <c r="BF363" s="205">
        <f>IF(N363="snížená",J363,0)</f>
        <v>0</v>
      </c>
      <c r="BG363" s="205">
        <f>IF(N363="zákl. přenesená",J363,0)</f>
        <v>0</v>
      </c>
      <c r="BH363" s="205">
        <f>IF(N363="sníž. přenesená",J363,0)</f>
        <v>0</v>
      </c>
      <c r="BI363" s="205">
        <f>IF(N363="nulová",J363,0)</f>
        <v>0</v>
      </c>
      <c r="BJ363" s="18" t="s">
        <v>83</v>
      </c>
      <c r="BK363" s="205">
        <f>ROUND(I363*H363,2)</f>
        <v>0</v>
      </c>
      <c r="BL363" s="18" t="s">
        <v>165</v>
      </c>
      <c r="BM363" s="204" t="s">
        <v>474</v>
      </c>
    </row>
    <row r="364" spans="1:65" s="2" customFormat="1" ht="24.2" customHeight="1">
      <c r="A364" s="35"/>
      <c r="B364" s="36"/>
      <c r="C364" s="193" t="s">
        <v>439</v>
      </c>
      <c r="D364" s="193" t="s">
        <v>160</v>
      </c>
      <c r="E364" s="194" t="s">
        <v>476</v>
      </c>
      <c r="F364" s="195" t="s">
        <v>477</v>
      </c>
      <c r="G364" s="196" t="s">
        <v>163</v>
      </c>
      <c r="H364" s="197">
        <v>72.429000000000002</v>
      </c>
      <c r="I364" s="198"/>
      <c r="J364" s="199">
        <f>ROUND(I364*H364,2)</f>
        <v>0</v>
      </c>
      <c r="K364" s="195" t="s">
        <v>164</v>
      </c>
      <c r="L364" s="40"/>
      <c r="M364" s="200" t="s">
        <v>1</v>
      </c>
      <c r="N364" s="201" t="s">
        <v>41</v>
      </c>
      <c r="O364" s="72"/>
      <c r="P364" s="202">
        <f>O364*H364</f>
        <v>0</v>
      </c>
      <c r="Q364" s="202">
        <v>0</v>
      </c>
      <c r="R364" s="202">
        <f>Q364*H364</f>
        <v>0</v>
      </c>
      <c r="S364" s="202">
        <v>1.9E-2</v>
      </c>
      <c r="T364" s="203">
        <f>S364*H364</f>
        <v>1.3761509999999999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04" t="s">
        <v>165</v>
      </c>
      <c r="AT364" s="204" t="s">
        <v>160</v>
      </c>
      <c r="AU364" s="204" t="s">
        <v>89</v>
      </c>
      <c r="AY364" s="18" t="s">
        <v>158</v>
      </c>
      <c r="BE364" s="205">
        <f>IF(N364="základní",J364,0)</f>
        <v>0</v>
      </c>
      <c r="BF364" s="205">
        <f>IF(N364="snížená",J364,0)</f>
        <v>0</v>
      </c>
      <c r="BG364" s="205">
        <f>IF(N364="zákl. přenesená",J364,0)</f>
        <v>0</v>
      </c>
      <c r="BH364" s="205">
        <f>IF(N364="sníž. přenesená",J364,0)</f>
        <v>0</v>
      </c>
      <c r="BI364" s="205">
        <f>IF(N364="nulová",J364,0)</f>
        <v>0</v>
      </c>
      <c r="BJ364" s="18" t="s">
        <v>83</v>
      </c>
      <c r="BK364" s="205">
        <f>ROUND(I364*H364,2)</f>
        <v>0</v>
      </c>
      <c r="BL364" s="18" t="s">
        <v>165</v>
      </c>
      <c r="BM364" s="204" t="s">
        <v>478</v>
      </c>
    </row>
    <row r="365" spans="1:65" s="14" customFormat="1" ht="11.25">
      <c r="B365" s="217"/>
      <c r="C365" s="218"/>
      <c r="D365" s="208" t="s">
        <v>167</v>
      </c>
      <c r="E365" s="219" t="s">
        <v>1</v>
      </c>
      <c r="F365" s="220" t="s">
        <v>109</v>
      </c>
      <c r="G365" s="218"/>
      <c r="H365" s="221">
        <v>72.429000000000002</v>
      </c>
      <c r="I365" s="222"/>
      <c r="J365" s="218"/>
      <c r="K365" s="218"/>
      <c r="L365" s="223"/>
      <c r="M365" s="224"/>
      <c r="N365" s="225"/>
      <c r="O365" s="225"/>
      <c r="P365" s="225"/>
      <c r="Q365" s="225"/>
      <c r="R365" s="225"/>
      <c r="S365" s="225"/>
      <c r="T365" s="226"/>
      <c r="AT365" s="227" t="s">
        <v>167</v>
      </c>
      <c r="AU365" s="227" t="s">
        <v>89</v>
      </c>
      <c r="AV365" s="14" t="s">
        <v>89</v>
      </c>
      <c r="AW365" s="14" t="s">
        <v>32</v>
      </c>
      <c r="AX365" s="14" t="s">
        <v>83</v>
      </c>
      <c r="AY365" s="227" t="s">
        <v>158</v>
      </c>
    </row>
    <row r="366" spans="1:65" s="2" customFormat="1" ht="24.2" customHeight="1">
      <c r="A366" s="35"/>
      <c r="B366" s="36"/>
      <c r="C366" s="193" t="s">
        <v>444</v>
      </c>
      <c r="D366" s="193" t="s">
        <v>160</v>
      </c>
      <c r="E366" s="194" t="s">
        <v>479</v>
      </c>
      <c r="F366" s="195" t="s">
        <v>480</v>
      </c>
      <c r="G366" s="196" t="s">
        <v>163</v>
      </c>
      <c r="H366" s="197">
        <v>207.49799999999999</v>
      </c>
      <c r="I366" s="198"/>
      <c r="J366" s="199">
        <f>ROUND(I366*H366,2)</f>
        <v>0</v>
      </c>
      <c r="K366" s="195" t="s">
        <v>164</v>
      </c>
      <c r="L366" s="40"/>
      <c r="M366" s="200" t="s">
        <v>1</v>
      </c>
      <c r="N366" s="201" t="s">
        <v>41</v>
      </c>
      <c r="O366" s="72"/>
      <c r="P366" s="202">
        <f>O366*H366</f>
        <v>0</v>
      </c>
      <c r="Q366" s="202">
        <v>0</v>
      </c>
      <c r="R366" s="202">
        <f>Q366*H366</f>
        <v>0</v>
      </c>
      <c r="S366" s="202">
        <v>3.4000000000000002E-2</v>
      </c>
      <c r="T366" s="203">
        <f>S366*H366</f>
        <v>7.054932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204" t="s">
        <v>165</v>
      </c>
      <c r="AT366" s="204" t="s">
        <v>160</v>
      </c>
      <c r="AU366" s="204" t="s">
        <v>89</v>
      </c>
      <c r="AY366" s="18" t="s">
        <v>158</v>
      </c>
      <c r="BE366" s="205">
        <f>IF(N366="základní",J366,0)</f>
        <v>0</v>
      </c>
      <c r="BF366" s="205">
        <f>IF(N366="snížená",J366,0)</f>
        <v>0</v>
      </c>
      <c r="BG366" s="205">
        <f>IF(N366="zákl. přenesená",J366,0)</f>
        <v>0</v>
      </c>
      <c r="BH366" s="205">
        <f>IF(N366="sníž. přenesená",J366,0)</f>
        <v>0</v>
      </c>
      <c r="BI366" s="205">
        <f>IF(N366="nulová",J366,0)</f>
        <v>0</v>
      </c>
      <c r="BJ366" s="18" t="s">
        <v>83</v>
      </c>
      <c r="BK366" s="205">
        <f>ROUND(I366*H366,2)</f>
        <v>0</v>
      </c>
      <c r="BL366" s="18" t="s">
        <v>165</v>
      </c>
      <c r="BM366" s="204" t="s">
        <v>481</v>
      </c>
    </row>
    <row r="367" spans="1:65" s="14" customFormat="1" ht="11.25">
      <c r="B367" s="217"/>
      <c r="C367" s="218"/>
      <c r="D367" s="208" t="s">
        <v>167</v>
      </c>
      <c r="E367" s="219" t="s">
        <v>1</v>
      </c>
      <c r="F367" s="220" t="s">
        <v>104</v>
      </c>
      <c r="G367" s="218"/>
      <c r="H367" s="221">
        <v>207.49799999999999</v>
      </c>
      <c r="I367" s="222"/>
      <c r="J367" s="218"/>
      <c r="K367" s="218"/>
      <c r="L367" s="223"/>
      <c r="M367" s="224"/>
      <c r="N367" s="225"/>
      <c r="O367" s="225"/>
      <c r="P367" s="225"/>
      <c r="Q367" s="225"/>
      <c r="R367" s="225"/>
      <c r="S367" s="225"/>
      <c r="T367" s="226"/>
      <c r="AT367" s="227" t="s">
        <v>167</v>
      </c>
      <c r="AU367" s="227" t="s">
        <v>89</v>
      </c>
      <c r="AV367" s="14" t="s">
        <v>89</v>
      </c>
      <c r="AW367" s="14" t="s">
        <v>32</v>
      </c>
      <c r="AX367" s="14" t="s">
        <v>83</v>
      </c>
      <c r="AY367" s="227" t="s">
        <v>158</v>
      </c>
    </row>
    <row r="368" spans="1:65" s="2" customFormat="1" ht="24.2" customHeight="1">
      <c r="A368" s="35"/>
      <c r="B368" s="36"/>
      <c r="C368" s="193" t="s">
        <v>448</v>
      </c>
      <c r="D368" s="193" t="s">
        <v>160</v>
      </c>
      <c r="E368" s="194" t="s">
        <v>483</v>
      </c>
      <c r="F368" s="195" t="s">
        <v>484</v>
      </c>
      <c r="G368" s="196" t="s">
        <v>163</v>
      </c>
      <c r="H368" s="197">
        <v>37.826999999999998</v>
      </c>
      <c r="I368" s="198"/>
      <c r="J368" s="199">
        <f>ROUND(I368*H368,2)</f>
        <v>0</v>
      </c>
      <c r="K368" s="195" t="s">
        <v>164</v>
      </c>
      <c r="L368" s="40"/>
      <c r="M368" s="200" t="s">
        <v>1</v>
      </c>
      <c r="N368" s="201" t="s">
        <v>41</v>
      </c>
      <c r="O368" s="72"/>
      <c r="P368" s="202">
        <f>O368*H368</f>
        <v>0</v>
      </c>
      <c r="Q368" s="202">
        <v>0</v>
      </c>
      <c r="R368" s="202">
        <f>Q368*H368</f>
        <v>0</v>
      </c>
      <c r="S368" s="202">
        <v>6.8000000000000005E-2</v>
      </c>
      <c r="T368" s="203">
        <f>S368*H368</f>
        <v>2.5722360000000002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04" t="s">
        <v>165</v>
      </c>
      <c r="AT368" s="204" t="s">
        <v>160</v>
      </c>
      <c r="AU368" s="204" t="s">
        <v>89</v>
      </c>
      <c r="AY368" s="18" t="s">
        <v>158</v>
      </c>
      <c r="BE368" s="205">
        <f>IF(N368="základní",J368,0)</f>
        <v>0</v>
      </c>
      <c r="BF368" s="205">
        <f>IF(N368="snížená",J368,0)</f>
        <v>0</v>
      </c>
      <c r="BG368" s="205">
        <f>IF(N368="zákl. přenesená",J368,0)</f>
        <v>0</v>
      </c>
      <c r="BH368" s="205">
        <f>IF(N368="sníž. přenesená",J368,0)</f>
        <v>0</v>
      </c>
      <c r="BI368" s="205">
        <f>IF(N368="nulová",J368,0)</f>
        <v>0</v>
      </c>
      <c r="BJ368" s="18" t="s">
        <v>83</v>
      </c>
      <c r="BK368" s="205">
        <f>ROUND(I368*H368,2)</f>
        <v>0</v>
      </c>
      <c r="BL368" s="18" t="s">
        <v>165</v>
      </c>
      <c r="BM368" s="204" t="s">
        <v>485</v>
      </c>
    </row>
    <row r="369" spans="2:51" s="13" customFormat="1" ht="11.25">
      <c r="B369" s="206"/>
      <c r="C369" s="207"/>
      <c r="D369" s="208" t="s">
        <v>167</v>
      </c>
      <c r="E369" s="209" t="s">
        <v>1</v>
      </c>
      <c r="F369" s="210" t="s">
        <v>486</v>
      </c>
      <c r="G369" s="207"/>
      <c r="H369" s="209" t="s">
        <v>1</v>
      </c>
      <c r="I369" s="211"/>
      <c r="J369" s="207"/>
      <c r="K369" s="207"/>
      <c r="L369" s="212"/>
      <c r="M369" s="213"/>
      <c r="N369" s="214"/>
      <c r="O369" s="214"/>
      <c r="P369" s="214"/>
      <c r="Q369" s="214"/>
      <c r="R369" s="214"/>
      <c r="S369" s="214"/>
      <c r="T369" s="215"/>
      <c r="AT369" s="216" t="s">
        <v>167</v>
      </c>
      <c r="AU369" s="216" t="s">
        <v>89</v>
      </c>
      <c r="AV369" s="13" t="s">
        <v>83</v>
      </c>
      <c r="AW369" s="13" t="s">
        <v>32</v>
      </c>
      <c r="AX369" s="13" t="s">
        <v>76</v>
      </c>
      <c r="AY369" s="216" t="s">
        <v>158</v>
      </c>
    </row>
    <row r="370" spans="2:51" s="13" customFormat="1" ht="11.25">
      <c r="B370" s="206"/>
      <c r="C370" s="207"/>
      <c r="D370" s="208" t="s">
        <v>167</v>
      </c>
      <c r="E370" s="209" t="s">
        <v>1</v>
      </c>
      <c r="F370" s="210" t="s">
        <v>695</v>
      </c>
      <c r="G370" s="207"/>
      <c r="H370" s="209" t="s">
        <v>1</v>
      </c>
      <c r="I370" s="211"/>
      <c r="J370" s="207"/>
      <c r="K370" s="207"/>
      <c r="L370" s="212"/>
      <c r="M370" s="213"/>
      <c r="N370" s="214"/>
      <c r="O370" s="214"/>
      <c r="P370" s="214"/>
      <c r="Q370" s="214"/>
      <c r="R370" s="214"/>
      <c r="S370" s="214"/>
      <c r="T370" s="215"/>
      <c r="AT370" s="216" t="s">
        <v>167</v>
      </c>
      <c r="AU370" s="216" t="s">
        <v>89</v>
      </c>
      <c r="AV370" s="13" t="s">
        <v>83</v>
      </c>
      <c r="AW370" s="13" t="s">
        <v>32</v>
      </c>
      <c r="AX370" s="13" t="s">
        <v>76</v>
      </c>
      <c r="AY370" s="216" t="s">
        <v>158</v>
      </c>
    </row>
    <row r="371" spans="2:51" s="14" customFormat="1" ht="11.25">
      <c r="B371" s="217"/>
      <c r="C371" s="218"/>
      <c r="D371" s="208" t="s">
        <v>167</v>
      </c>
      <c r="E371" s="219" t="s">
        <v>1</v>
      </c>
      <c r="F371" s="220" t="s">
        <v>798</v>
      </c>
      <c r="G371" s="218"/>
      <c r="H371" s="221">
        <v>0.82499999999999996</v>
      </c>
      <c r="I371" s="222"/>
      <c r="J371" s="218"/>
      <c r="K371" s="218"/>
      <c r="L371" s="223"/>
      <c r="M371" s="224"/>
      <c r="N371" s="225"/>
      <c r="O371" s="225"/>
      <c r="P371" s="225"/>
      <c r="Q371" s="225"/>
      <c r="R371" s="225"/>
      <c r="S371" s="225"/>
      <c r="T371" s="226"/>
      <c r="AT371" s="227" t="s">
        <v>167</v>
      </c>
      <c r="AU371" s="227" t="s">
        <v>89</v>
      </c>
      <c r="AV371" s="14" t="s">
        <v>89</v>
      </c>
      <c r="AW371" s="14" t="s">
        <v>32</v>
      </c>
      <c r="AX371" s="14" t="s">
        <v>76</v>
      </c>
      <c r="AY371" s="227" t="s">
        <v>158</v>
      </c>
    </row>
    <row r="372" spans="2:51" s="14" customFormat="1" ht="11.25">
      <c r="B372" s="217"/>
      <c r="C372" s="218"/>
      <c r="D372" s="208" t="s">
        <v>167</v>
      </c>
      <c r="E372" s="219" t="s">
        <v>1</v>
      </c>
      <c r="F372" s="220" t="s">
        <v>799</v>
      </c>
      <c r="G372" s="218"/>
      <c r="H372" s="221">
        <v>4.6580000000000004</v>
      </c>
      <c r="I372" s="222"/>
      <c r="J372" s="218"/>
      <c r="K372" s="218"/>
      <c r="L372" s="223"/>
      <c r="M372" s="224"/>
      <c r="N372" s="225"/>
      <c r="O372" s="225"/>
      <c r="P372" s="225"/>
      <c r="Q372" s="225"/>
      <c r="R372" s="225"/>
      <c r="S372" s="225"/>
      <c r="T372" s="226"/>
      <c r="AT372" s="227" t="s">
        <v>167</v>
      </c>
      <c r="AU372" s="227" t="s">
        <v>89</v>
      </c>
      <c r="AV372" s="14" t="s">
        <v>89</v>
      </c>
      <c r="AW372" s="14" t="s">
        <v>32</v>
      </c>
      <c r="AX372" s="14" t="s">
        <v>76</v>
      </c>
      <c r="AY372" s="227" t="s">
        <v>158</v>
      </c>
    </row>
    <row r="373" spans="2:51" s="14" customFormat="1" ht="11.25">
      <c r="B373" s="217"/>
      <c r="C373" s="218"/>
      <c r="D373" s="208" t="s">
        <v>167</v>
      </c>
      <c r="E373" s="219" t="s">
        <v>1</v>
      </c>
      <c r="F373" s="220" t="s">
        <v>800</v>
      </c>
      <c r="G373" s="218"/>
      <c r="H373" s="221">
        <v>2.5099999999999998</v>
      </c>
      <c r="I373" s="222"/>
      <c r="J373" s="218"/>
      <c r="K373" s="218"/>
      <c r="L373" s="223"/>
      <c r="M373" s="224"/>
      <c r="N373" s="225"/>
      <c r="O373" s="225"/>
      <c r="P373" s="225"/>
      <c r="Q373" s="225"/>
      <c r="R373" s="225"/>
      <c r="S373" s="225"/>
      <c r="T373" s="226"/>
      <c r="AT373" s="227" t="s">
        <v>167</v>
      </c>
      <c r="AU373" s="227" t="s">
        <v>89</v>
      </c>
      <c r="AV373" s="14" t="s">
        <v>89</v>
      </c>
      <c r="AW373" s="14" t="s">
        <v>32</v>
      </c>
      <c r="AX373" s="14" t="s">
        <v>76</v>
      </c>
      <c r="AY373" s="227" t="s">
        <v>158</v>
      </c>
    </row>
    <row r="374" spans="2:51" s="14" customFormat="1" ht="11.25">
      <c r="B374" s="217"/>
      <c r="C374" s="218"/>
      <c r="D374" s="208" t="s">
        <v>167</v>
      </c>
      <c r="E374" s="219" t="s">
        <v>1</v>
      </c>
      <c r="F374" s="220" t="s">
        <v>801</v>
      </c>
      <c r="G374" s="218"/>
      <c r="H374" s="221">
        <v>2.95</v>
      </c>
      <c r="I374" s="222"/>
      <c r="J374" s="218"/>
      <c r="K374" s="218"/>
      <c r="L374" s="223"/>
      <c r="M374" s="224"/>
      <c r="N374" s="225"/>
      <c r="O374" s="225"/>
      <c r="P374" s="225"/>
      <c r="Q374" s="225"/>
      <c r="R374" s="225"/>
      <c r="S374" s="225"/>
      <c r="T374" s="226"/>
      <c r="AT374" s="227" t="s">
        <v>167</v>
      </c>
      <c r="AU374" s="227" t="s">
        <v>89</v>
      </c>
      <c r="AV374" s="14" t="s">
        <v>89</v>
      </c>
      <c r="AW374" s="14" t="s">
        <v>32</v>
      </c>
      <c r="AX374" s="14" t="s">
        <v>76</v>
      </c>
      <c r="AY374" s="227" t="s">
        <v>158</v>
      </c>
    </row>
    <row r="375" spans="2:51" s="14" customFormat="1" ht="11.25">
      <c r="B375" s="217"/>
      <c r="C375" s="218"/>
      <c r="D375" s="208" t="s">
        <v>167</v>
      </c>
      <c r="E375" s="219" t="s">
        <v>1</v>
      </c>
      <c r="F375" s="220" t="s">
        <v>802</v>
      </c>
      <c r="G375" s="218"/>
      <c r="H375" s="221">
        <v>1.2250000000000001</v>
      </c>
      <c r="I375" s="222"/>
      <c r="J375" s="218"/>
      <c r="K375" s="218"/>
      <c r="L375" s="223"/>
      <c r="M375" s="224"/>
      <c r="N375" s="225"/>
      <c r="O375" s="225"/>
      <c r="P375" s="225"/>
      <c r="Q375" s="225"/>
      <c r="R375" s="225"/>
      <c r="S375" s="225"/>
      <c r="T375" s="226"/>
      <c r="AT375" s="227" t="s">
        <v>167</v>
      </c>
      <c r="AU375" s="227" t="s">
        <v>89</v>
      </c>
      <c r="AV375" s="14" t="s">
        <v>89</v>
      </c>
      <c r="AW375" s="14" t="s">
        <v>32</v>
      </c>
      <c r="AX375" s="14" t="s">
        <v>76</v>
      </c>
      <c r="AY375" s="227" t="s">
        <v>158</v>
      </c>
    </row>
    <row r="376" spans="2:51" s="13" customFormat="1" ht="11.25">
      <c r="B376" s="206"/>
      <c r="C376" s="207"/>
      <c r="D376" s="208" t="s">
        <v>167</v>
      </c>
      <c r="E376" s="209" t="s">
        <v>1</v>
      </c>
      <c r="F376" s="210" t="s">
        <v>699</v>
      </c>
      <c r="G376" s="207"/>
      <c r="H376" s="209" t="s">
        <v>1</v>
      </c>
      <c r="I376" s="211"/>
      <c r="J376" s="207"/>
      <c r="K376" s="207"/>
      <c r="L376" s="212"/>
      <c r="M376" s="213"/>
      <c r="N376" s="214"/>
      <c r="O376" s="214"/>
      <c r="P376" s="214"/>
      <c r="Q376" s="214"/>
      <c r="R376" s="214"/>
      <c r="S376" s="214"/>
      <c r="T376" s="215"/>
      <c r="AT376" s="216" t="s">
        <v>167</v>
      </c>
      <c r="AU376" s="216" t="s">
        <v>89</v>
      </c>
      <c r="AV376" s="13" t="s">
        <v>83</v>
      </c>
      <c r="AW376" s="13" t="s">
        <v>32</v>
      </c>
      <c r="AX376" s="13" t="s">
        <v>76</v>
      </c>
      <c r="AY376" s="216" t="s">
        <v>158</v>
      </c>
    </row>
    <row r="377" spans="2:51" s="14" customFormat="1" ht="11.25">
      <c r="B377" s="217"/>
      <c r="C377" s="218"/>
      <c r="D377" s="208" t="s">
        <v>167</v>
      </c>
      <c r="E377" s="219" t="s">
        <v>1</v>
      </c>
      <c r="F377" s="220" t="s">
        <v>803</v>
      </c>
      <c r="G377" s="218"/>
      <c r="H377" s="221">
        <v>3.3</v>
      </c>
      <c r="I377" s="222"/>
      <c r="J377" s="218"/>
      <c r="K377" s="218"/>
      <c r="L377" s="223"/>
      <c r="M377" s="224"/>
      <c r="N377" s="225"/>
      <c r="O377" s="225"/>
      <c r="P377" s="225"/>
      <c r="Q377" s="225"/>
      <c r="R377" s="225"/>
      <c r="S377" s="225"/>
      <c r="T377" s="226"/>
      <c r="AT377" s="227" t="s">
        <v>167</v>
      </c>
      <c r="AU377" s="227" t="s">
        <v>89</v>
      </c>
      <c r="AV377" s="14" t="s">
        <v>89</v>
      </c>
      <c r="AW377" s="14" t="s">
        <v>32</v>
      </c>
      <c r="AX377" s="14" t="s">
        <v>76</v>
      </c>
      <c r="AY377" s="227" t="s">
        <v>158</v>
      </c>
    </row>
    <row r="378" spans="2:51" s="14" customFormat="1" ht="11.25">
      <c r="B378" s="217"/>
      <c r="C378" s="218"/>
      <c r="D378" s="208" t="s">
        <v>167</v>
      </c>
      <c r="E378" s="219" t="s">
        <v>1</v>
      </c>
      <c r="F378" s="220" t="s">
        <v>804</v>
      </c>
      <c r="G378" s="218"/>
      <c r="H378" s="221">
        <v>0.77500000000000002</v>
      </c>
      <c r="I378" s="222"/>
      <c r="J378" s="218"/>
      <c r="K378" s="218"/>
      <c r="L378" s="223"/>
      <c r="M378" s="224"/>
      <c r="N378" s="225"/>
      <c r="O378" s="225"/>
      <c r="P378" s="225"/>
      <c r="Q378" s="225"/>
      <c r="R378" s="225"/>
      <c r="S378" s="225"/>
      <c r="T378" s="226"/>
      <c r="AT378" s="227" t="s">
        <v>167</v>
      </c>
      <c r="AU378" s="227" t="s">
        <v>89</v>
      </c>
      <c r="AV378" s="14" t="s">
        <v>89</v>
      </c>
      <c r="AW378" s="14" t="s">
        <v>32</v>
      </c>
      <c r="AX378" s="14" t="s">
        <v>76</v>
      </c>
      <c r="AY378" s="227" t="s">
        <v>158</v>
      </c>
    </row>
    <row r="379" spans="2:51" s="13" customFormat="1" ht="11.25">
      <c r="B379" s="206"/>
      <c r="C379" s="207"/>
      <c r="D379" s="208" t="s">
        <v>167</v>
      </c>
      <c r="E379" s="209" t="s">
        <v>1</v>
      </c>
      <c r="F379" s="210" t="s">
        <v>702</v>
      </c>
      <c r="G379" s="207"/>
      <c r="H379" s="209" t="s">
        <v>1</v>
      </c>
      <c r="I379" s="211"/>
      <c r="J379" s="207"/>
      <c r="K379" s="207"/>
      <c r="L379" s="212"/>
      <c r="M379" s="213"/>
      <c r="N379" s="214"/>
      <c r="O379" s="214"/>
      <c r="P379" s="214"/>
      <c r="Q379" s="214"/>
      <c r="R379" s="214"/>
      <c r="S379" s="214"/>
      <c r="T379" s="215"/>
      <c r="AT379" s="216" t="s">
        <v>167</v>
      </c>
      <c r="AU379" s="216" t="s">
        <v>89</v>
      </c>
      <c r="AV379" s="13" t="s">
        <v>83</v>
      </c>
      <c r="AW379" s="13" t="s">
        <v>32</v>
      </c>
      <c r="AX379" s="13" t="s">
        <v>76</v>
      </c>
      <c r="AY379" s="216" t="s">
        <v>158</v>
      </c>
    </row>
    <row r="380" spans="2:51" s="14" customFormat="1" ht="11.25">
      <c r="B380" s="217"/>
      <c r="C380" s="218"/>
      <c r="D380" s="208" t="s">
        <v>167</v>
      </c>
      <c r="E380" s="219" t="s">
        <v>1</v>
      </c>
      <c r="F380" s="220" t="s">
        <v>805</v>
      </c>
      <c r="G380" s="218"/>
      <c r="H380" s="221">
        <v>1.425</v>
      </c>
      <c r="I380" s="222"/>
      <c r="J380" s="218"/>
      <c r="K380" s="218"/>
      <c r="L380" s="223"/>
      <c r="M380" s="224"/>
      <c r="N380" s="225"/>
      <c r="O380" s="225"/>
      <c r="P380" s="225"/>
      <c r="Q380" s="225"/>
      <c r="R380" s="225"/>
      <c r="S380" s="225"/>
      <c r="T380" s="226"/>
      <c r="AT380" s="227" t="s">
        <v>167</v>
      </c>
      <c r="AU380" s="227" t="s">
        <v>89</v>
      </c>
      <c r="AV380" s="14" t="s">
        <v>89</v>
      </c>
      <c r="AW380" s="14" t="s">
        <v>32</v>
      </c>
      <c r="AX380" s="14" t="s">
        <v>76</v>
      </c>
      <c r="AY380" s="227" t="s">
        <v>158</v>
      </c>
    </row>
    <row r="381" spans="2:51" s="14" customFormat="1" ht="11.25">
      <c r="B381" s="217"/>
      <c r="C381" s="218"/>
      <c r="D381" s="208" t="s">
        <v>167</v>
      </c>
      <c r="E381" s="219" t="s">
        <v>1</v>
      </c>
      <c r="F381" s="220" t="s">
        <v>806</v>
      </c>
      <c r="G381" s="218"/>
      <c r="H381" s="221">
        <v>0.67500000000000004</v>
      </c>
      <c r="I381" s="222"/>
      <c r="J381" s="218"/>
      <c r="K381" s="218"/>
      <c r="L381" s="223"/>
      <c r="M381" s="224"/>
      <c r="N381" s="225"/>
      <c r="O381" s="225"/>
      <c r="P381" s="225"/>
      <c r="Q381" s="225"/>
      <c r="R381" s="225"/>
      <c r="S381" s="225"/>
      <c r="T381" s="226"/>
      <c r="AT381" s="227" t="s">
        <v>167</v>
      </c>
      <c r="AU381" s="227" t="s">
        <v>89</v>
      </c>
      <c r="AV381" s="14" t="s">
        <v>89</v>
      </c>
      <c r="AW381" s="14" t="s">
        <v>32</v>
      </c>
      <c r="AX381" s="14" t="s">
        <v>76</v>
      </c>
      <c r="AY381" s="227" t="s">
        <v>158</v>
      </c>
    </row>
    <row r="382" spans="2:51" s="14" customFormat="1" ht="11.25">
      <c r="B382" s="217"/>
      <c r="C382" s="218"/>
      <c r="D382" s="208" t="s">
        <v>167</v>
      </c>
      <c r="E382" s="219" t="s">
        <v>1</v>
      </c>
      <c r="F382" s="220" t="s">
        <v>807</v>
      </c>
      <c r="G382" s="218"/>
      <c r="H382" s="221">
        <v>4.4029999999999996</v>
      </c>
      <c r="I382" s="222"/>
      <c r="J382" s="218"/>
      <c r="K382" s="218"/>
      <c r="L382" s="223"/>
      <c r="M382" s="224"/>
      <c r="N382" s="225"/>
      <c r="O382" s="225"/>
      <c r="P382" s="225"/>
      <c r="Q382" s="225"/>
      <c r="R382" s="225"/>
      <c r="S382" s="225"/>
      <c r="T382" s="226"/>
      <c r="AT382" s="227" t="s">
        <v>167</v>
      </c>
      <c r="AU382" s="227" t="s">
        <v>89</v>
      </c>
      <c r="AV382" s="14" t="s">
        <v>89</v>
      </c>
      <c r="AW382" s="14" t="s">
        <v>32</v>
      </c>
      <c r="AX382" s="14" t="s">
        <v>76</v>
      </c>
      <c r="AY382" s="227" t="s">
        <v>158</v>
      </c>
    </row>
    <row r="383" spans="2:51" s="14" customFormat="1" ht="11.25">
      <c r="B383" s="217"/>
      <c r="C383" s="218"/>
      <c r="D383" s="208" t="s">
        <v>167</v>
      </c>
      <c r="E383" s="219" t="s">
        <v>1</v>
      </c>
      <c r="F383" s="220" t="s">
        <v>806</v>
      </c>
      <c r="G383" s="218"/>
      <c r="H383" s="221">
        <v>0.67500000000000004</v>
      </c>
      <c r="I383" s="222"/>
      <c r="J383" s="218"/>
      <c r="K383" s="218"/>
      <c r="L383" s="223"/>
      <c r="M383" s="224"/>
      <c r="N383" s="225"/>
      <c r="O383" s="225"/>
      <c r="P383" s="225"/>
      <c r="Q383" s="225"/>
      <c r="R383" s="225"/>
      <c r="S383" s="225"/>
      <c r="T383" s="226"/>
      <c r="AT383" s="227" t="s">
        <v>167</v>
      </c>
      <c r="AU383" s="227" t="s">
        <v>89</v>
      </c>
      <c r="AV383" s="14" t="s">
        <v>89</v>
      </c>
      <c r="AW383" s="14" t="s">
        <v>32</v>
      </c>
      <c r="AX383" s="14" t="s">
        <v>76</v>
      </c>
      <c r="AY383" s="227" t="s">
        <v>158</v>
      </c>
    </row>
    <row r="384" spans="2:51" s="14" customFormat="1" ht="11.25">
      <c r="B384" s="217"/>
      <c r="C384" s="218"/>
      <c r="D384" s="208" t="s">
        <v>167</v>
      </c>
      <c r="E384" s="219" t="s">
        <v>1</v>
      </c>
      <c r="F384" s="220" t="s">
        <v>808</v>
      </c>
      <c r="G384" s="218"/>
      <c r="H384" s="221">
        <v>1.6879999999999999</v>
      </c>
      <c r="I384" s="222"/>
      <c r="J384" s="218"/>
      <c r="K384" s="218"/>
      <c r="L384" s="223"/>
      <c r="M384" s="224"/>
      <c r="N384" s="225"/>
      <c r="O384" s="225"/>
      <c r="P384" s="225"/>
      <c r="Q384" s="225"/>
      <c r="R384" s="225"/>
      <c r="S384" s="225"/>
      <c r="T384" s="226"/>
      <c r="AT384" s="227" t="s">
        <v>167</v>
      </c>
      <c r="AU384" s="227" t="s">
        <v>89</v>
      </c>
      <c r="AV384" s="14" t="s">
        <v>89</v>
      </c>
      <c r="AW384" s="14" t="s">
        <v>32</v>
      </c>
      <c r="AX384" s="14" t="s">
        <v>76</v>
      </c>
      <c r="AY384" s="227" t="s">
        <v>158</v>
      </c>
    </row>
    <row r="385" spans="2:51" s="14" customFormat="1" ht="11.25">
      <c r="B385" s="217"/>
      <c r="C385" s="218"/>
      <c r="D385" s="208" t="s">
        <v>167</v>
      </c>
      <c r="E385" s="219" t="s">
        <v>1</v>
      </c>
      <c r="F385" s="220" t="s">
        <v>798</v>
      </c>
      <c r="G385" s="218"/>
      <c r="H385" s="221">
        <v>0.82499999999999996</v>
      </c>
      <c r="I385" s="222"/>
      <c r="J385" s="218"/>
      <c r="K385" s="218"/>
      <c r="L385" s="223"/>
      <c r="M385" s="224"/>
      <c r="N385" s="225"/>
      <c r="O385" s="225"/>
      <c r="P385" s="225"/>
      <c r="Q385" s="225"/>
      <c r="R385" s="225"/>
      <c r="S385" s="225"/>
      <c r="T385" s="226"/>
      <c r="AT385" s="227" t="s">
        <v>167</v>
      </c>
      <c r="AU385" s="227" t="s">
        <v>89</v>
      </c>
      <c r="AV385" s="14" t="s">
        <v>89</v>
      </c>
      <c r="AW385" s="14" t="s">
        <v>32</v>
      </c>
      <c r="AX385" s="14" t="s">
        <v>76</v>
      </c>
      <c r="AY385" s="227" t="s">
        <v>158</v>
      </c>
    </row>
    <row r="386" spans="2:51" s="14" customFormat="1" ht="11.25">
      <c r="B386" s="217"/>
      <c r="C386" s="218"/>
      <c r="D386" s="208" t="s">
        <v>167</v>
      </c>
      <c r="E386" s="219" t="s">
        <v>1</v>
      </c>
      <c r="F386" s="220" t="s">
        <v>306</v>
      </c>
      <c r="G386" s="218"/>
      <c r="H386" s="221">
        <v>2.6</v>
      </c>
      <c r="I386" s="222"/>
      <c r="J386" s="218"/>
      <c r="K386" s="218"/>
      <c r="L386" s="223"/>
      <c r="M386" s="224"/>
      <c r="N386" s="225"/>
      <c r="O386" s="225"/>
      <c r="P386" s="225"/>
      <c r="Q386" s="225"/>
      <c r="R386" s="225"/>
      <c r="S386" s="225"/>
      <c r="T386" s="226"/>
      <c r="AT386" s="227" t="s">
        <v>167</v>
      </c>
      <c r="AU386" s="227" t="s">
        <v>89</v>
      </c>
      <c r="AV386" s="14" t="s">
        <v>89</v>
      </c>
      <c r="AW386" s="14" t="s">
        <v>32</v>
      </c>
      <c r="AX386" s="14" t="s">
        <v>76</v>
      </c>
      <c r="AY386" s="227" t="s">
        <v>158</v>
      </c>
    </row>
    <row r="387" spans="2:51" s="16" customFormat="1" ht="11.25">
      <c r="B387" s="249"/>
      <c r="C387" s="250"/>
      <c r="D387" s="208" t="s">
        <v>167</v>
      </c>
      <c r="E387" s="251" t="s">
        <v>113</v>
      </c>
      <c r="F387" s="252" t="s">
        <v>255</v>
      </c>
      <c r="G387" s="250"/>
      <c r="H387" s="253">
        <v>28.533999999999999</v>
      </c>
      <c r="I387" s="254"/>
      <c r="J387" s="250"/>
      <c r="K387" s="250"/>
      <c r="L387" s="255"/>
      <c r="M387" s="256"/>
      <c r="N387" s="257"/>
      <c r="O387" s="257"/>
      <c r="P387" s="257"/>
      <c r="Q387" s="257"/>
      <c r="R387" s="257"/>
      <c r="S387" s="257"/>
      <c r="T387" s="258"/>
      <c r="AT387" s="259" t="s">
        <v>167</v>
      </c>
      <c r="AU387" s="259" t="s">
        <v>89</v>
      </c>
      <c r="AV387" s="16" t="s">
        <v>177</v>
      </c>
      <c r="AW387" s="16" t="s">
        <v>32</v>
      </c>
      <c r="AX387" s="16" t="s">
        <v>76</v>
      </c>
      <c r="AY387" s="259" t="s">
        <v>158</v>
      </c>
    </row>
    <row r="388" spans="2:51" s="13" customFormat="1" ht="11.25">
      <c r="B388" s="206"/>
      <c r="C388" s="207"/>
      <c r="D388" s="208" t="s">
        <v>167</v>
      </c>
      <c r="E388" s="209" t="s">
        <v>1</v>
      </c>
      <c r="F388" s="210" t="s">
        <v>303</v>
      </c>
      <c r="G388" s="207"/>
      <c r="H388" s="209" t="s">
        <v>1</v>
      </c>
      <c r="I388" s="211"/>
      <c r="J388" s="207"/>
      <c r="K388" s="207"/>
      <c r="L388" s="212"/>
      <c r="M388" s="213"/>
      <c r="N388" s="214"/>
      <c r="O388" s="214"/>
      <c r="P388" s="214"/>
      <c r="Q388" s="214"/>
      <c r="R388" s="214"/>
      <c r="S388" s="214"/>
      <c r="T388" s="215"/>
      <c r="AT388" s="216" t="s">
        <v>167</v>
      </c>
      <c r="AU388" s="216" t="s">
        <v>89</v>
      </c>
      <c r="AV388" s="13" t="s">
        <v>83</v>
      </c>
      <c r="AW388" s="13" t="s">
        <v>32</v>
      </c>
      <c r="AX388" s="13" t="s">
        <v>76</v>
      </c>
      <c r="AY388" s="216" t="s">
        <v>158</v>
      </c>
    </row>
    <row r="389" spans="2:51" s="13" customFormat="1" ht="11.25">
      <c r="B389" s="206"/>
      <c r="C389" s="207"/>
      <c r="D389" s="208" t="s">
        <v>167</v>
      </c>
      <c r="E389" s="209" t="s">
        <v>1</v>
      </c>
      <c r="F389" s="210" t="s">
        <v>695</v>
      </c>
      <c r="G389" s="207"/>
      <c r="H389" s="209" t="s">
        <v>1</v>
      </c>
      <c r="I389" s="211"/>
      <c r="J389" s="207"/>
      <c r="K389" s="207"/>
      <c r="L389" s="212"/>
      <c r="M389" s="213"/>
      <c r="N389" s="214"/>
      <c r="O389" s="214"/>
      <c r="P389" s="214"/>
      <c r="Q389" s="214"/>
      <c r="R389" s="214"/>
      <c r="S389" s="214"/>
      <c r="T389" s="215"/>
      <c r="AT389" s="216" t="s">
        <v>167</v>
      </c>
      <c r="AU389" s="216" t="s">
        <v>89</v>
      </c>
      <c r="AV389" s="13" t="s">
        <v>83</v>
      </c>
      <c r="AW389" s="13" t="s">
        <v>32</v>
      </c>
      <c r="AX389" s="13" t="s">
        <v>76</v>
      </c>
      <c r="AY389" s="216" t="s">
        <v>158</v>
      </c>
    </row>
    <row r="390" spans="2:51" s="14" customFormat="1" ht="11.25">
      <c r="B390" s="217"/>
      <c r="C390" s="218"/>
      <c r="D390" s="208" t="s">
        <v>167</v>
      </c>
      <c r="E390" s="219" t="s">
        <v>1</v>
      </c>
      <c r="F390" s="220" t="s">
        <v>809</v>
      </c>
      <c r="G390" s="218"/>
      <c r="H390" s="221">
        <v>1.35</v>
      </c>
      <c r="I390" s="222"/>
      <c r="J390" s="218"/>
      <c r="K390" s="218"/>
      <c r="L390" s="223"/>
      <c r="M390" s="224"/>
      <c r="N390" s="225"/>
      <c r="O390" s="225"/>
      <c r="P390" s="225"/>
      <c r="Q390" s="225"/>
      <c r="R390" s="225"/>
      <c r="S390" s="225"/>
      <c r="T390" s="226"/>
      <c r="AT390" s="227" t="s">
        <v>167</v>
      </c>
      <c r="AU390" s="227" t="s">
        <v>89</v>
      </c>
      <c r="AV390" s="14" t="s">
        <v>89</v>
      </c>
      <c r="AW390" s="14" t="s">
        <v>32</v>
      </c>
      <c r="AX390" s="14" t="s">
        <v>76</v>
      </c>
      <c r="AY390" s="227" t="s">
        <v>158</v>
      </c>
    </row>
    <row r="391" spans="2:51" s="14" customFormat="1" ht="11.25">
      <c r="B391" s="217"/>
      <c r="C391" s="218"/>
      <c r="D391" s="208" t="s">
        <v>167</v>
      </c>
      <c r="E391" s="219" t="s">
        <v>1</v>
      </c>
      <c r="F391" s="220" t="s">
        <v>810</v>
      </c>
      <c r="G391" s="218"/>
      <c r="H391" s="221">
        <v>0.48799999999999999</v>
      </c>
      <c r="I391" s="222"/>
      <c r="J391" s="218"/>
      <c r="K391" s="218"/>
      <c r="L391" s="223"/>
      <c r="M391" s="224"/>
      <c r="N391" s="225"/>
      <c r="O391" s="225"/>
      <c r="P391" s="225"/>
      <c r="Q391" s="225"/>
      <c r="R391" s="225"/>
      <c r="S391" s="225"/>
      <c r="T391" s="226"/>
      <c r="AT391" s="227" t="s">
        <v>167</v>
      </c>
      <c r="AU391" s="227" t="s">
        <v>89</v>
      </c>
      <c r="AV391" s="14" t="s">
        <v>89</v>
      </c>
      <c r="AW391" s="14" t="s">
        <v>32</v>
      </c>
      <c r="AX391" s="14" t="s">
        <v>76</v>
      </c>
      <c r="AY391" s="227" t="s">
        <v>158</v>
      </c>
    </row>
    <row r="392" spans="2:51" s="14" customFormat="1" ht="11.25">
      <c r="B392" s="217"/>
      <c r="C392" s="218"/>
      <c r="D392" s="208" t="s">
        <v>167</v>
      </c>
      <c r="E392" s="219" t="s">
        <v>1</v>
      </c>
      <c r="F392" s="220" t="s">
        <v>811</v>
      </c>
      <c r="G392" s="218"/>
      <c r="H392" s="221">
        <v>1.05</v>
      </c>
      <c r="I392" s="222"/>
      <c r="J392" s="218"/>
      <c r="K392" s="218"/>
      <c r="L392" s="223"/>
      <c r="M392" s="224"/>
      <c r="N392" s="225"/>
      <c r="O392" s="225"/>
      <c r="P392" s="225"/>
      <c r="Q392" s="225"/>
      <c r="R392" s="225"/>
      <c r="S392" s="225"/>
      <c r="T392" s="226"/>
      <c r="AT392" s="227" t="s">
        <v>167</v>
      </c>
      <c r="AU392" s="227" t="s">
        <v>89</v>
      </c>
      <c r="AV392" s="14" t="s">
        <v>89</v>
      </c>
      <c r="AW392" s="14" t="s">
        <v>32</v>
      </c>
      <c r="AX392" s="14" t="s">
        <v>76</v>
      </c>
      <c r="AY392" s="227" t="s">
        <v>158</v>
      </c>
    </row>
    <row r="393" spans="2:51" s="13" customFormat="1" ht="11.25">
      <c r="B393" s="206"/>
      <c r="C393" s="207"/>
      <c r="D393" s="208" t="s">
        <v>167</v>
      </c>
      <c r="E393" s="209" t="s">
        <v>1</v>
      </c>
      <c r="F393" s="210" t="s">
        <v>699</v>
      </c>
      <c r="G393" s="207"/>
      <c r="H393" s="209" t="s">
        <v>1</v>
      </c>
      <c r="I393" s="211"/>
      <c r="J393" s="207"/>
      <c r="K393" s="207"/>
      <c r="L393" s="212"/>
      <c r="M393" s="213"/>
      <c r="N393" s="214"/>
      <c r="O393" s="214"/>
      <c r="P393" s="214"/>
      <c r="Q393" s="214"/>
      <c r="R393" s="214"/>
      <c r="S393" s="214"/>
      <c r="T393" s="215"/>
      <c r="AT393" s="216" t="s">
        <v>167</v>
      </c>
      <c r="AU393" s="216" t="s">
        <v>89</v>
      </c>
      <c r="AV393" s="13" t="s">
        <v>83</v>
      </c>
      <c r="AW393" s="13" t="s">
        <v>32</v>
      </c>
      <c r="AX393" s="13" t="s">
        <v>76</v>
      </c>
      <c r="AY393" s="216" t="s">
        <v>158</v>
      </c>
    </row>
    <row r="394" spans="2:51" s="14" customFormat="1" ht="11.25">
      <c r="B394" s="217"/>
      <c r="C394" s="218"/>
      <c r="D394" s="208" t="s">
        <v>167</v>
      </c>
      <c r="E394" s="219" t="s">
        <v>1</v>
      </c>
      <c r="F394" s="220" t="s">
        <v>812</v>
      </c>
      <c r="G394" s="218"/>
      <c r="H394" s="221">
        <v>1.55</v>
      </c>
      <c r="I394" s="222"/>
      <c r="J394" s="218"/>
      <c r="K394" s="218"/>
      <c r="L394" s="223"/>
      <c r="M394" s="224"/>
      <c r="N394" s="225"/>
      <c r="O394" s="225"/>
      <c r="P394" s="225"/>
      <c r="Q394" s="225"/>
      <c r="R394" s="225"/>
      <c r="S394" s="225"/>
      <c r="T394" s="226"/>
      <c r="AT394" s="227" t="s">
        <v>167</v>
      </c>
      <c r="AU394" s="227" t="s">
        <v>89</v>
      </c>
      <c r="AV394" s="14" t="s">
        <v>89</v>
      </c>
      <c r="AW394" s="14" t="s">
        <v>32</v>
      </c>
      <c r="AX394" s="14" t="s">
        <v>76</v>
      </c>
      <c r="AY394" s="227" t="s">
        <v>158</v>
      </c>
    </row>
    <row r="395" spans="2:51" s="14" customFormat="1" ht="11.25">
      <c r="B395" s="217"/>
      <c r="C395" s="218"/>
      <c r="D395" s="208" t="s">
        <v>167</v>
      </c>
      <c r="E395" s="219" t="s">
        <v>1</v>
      </c>
      <c r="F395" s="220" t="s">
        <v>813</v>
      </c>
      <c r="G395" s="218"/>
      <c r="H395" s="221">
        <v>1.105</v>
      </c>
      <c r="I395" s="222"/>
      <c r="J395" s="218"/>
      <c r="K395" s="218"/>
      <c r="L395" s="223"/>
      <c r="M395" s="224"/>
      <c r="N395" s="225"/>
      <c r="O395" s="225"/>
      <c r="P395" s="225"/>
      <c r="Q395" s="225"/>
      <c r="R395" s="225"/>
      <c r="S395" s="225"/>
      <c r="T395" s="226"/>
      <c r="AT395" s="227" t="s">
        <v>167</v>
      </c>
      <c r="AU395" s="227" t="s">
        <v>89</v>
      </c>
      <c r="AV395" s="14" t="s">
        <v>89</v>
      </c>
      <c r="AW395" s="14" t="s">
        <v>32</v>
      </c>
      <c r="AX395" s="14" t="s">
        <v>76</v>
      </c>
      <c r="AY395" s="227" t="s">
        <v>158</v>
      </c>
    </row>
    <row r="396" spans="2:51" s="13" customFormat="1" ht="11.25">
      <c r="B396" s="206"/>
      <c r="C396" s="207"/>
      <c r="D396" s="208" t="s">
        <v>167</v>
      </c>
      <c r="E396" s="209" t="s">
        <v>1</v>
      </c>
      <c r="F396" s="210" t="s">
        <v>702</v>
      </c>
      <c r="G396" s="207"/>
      <c r="H396" s="209" t="s">
        <v>1</v>
      </c>
      <c r="I396" s="211"/>
      <c r="J396" s="207"/>
      <c r="K396" s="207"/>
      <c r="L396" s="212"/>
      <c r="M396" s="213"/>
      <c r="N396" s="214"/>
      <c r="O396" s="214"/>
      <c r="P396" s="214"/>
      <c r="Q396" s="214"/>
      <c r="R396" s="214"/>
      <c r="S396" s="214"/>
      <c r="T396" s="215"/>
      <c r="AT396" s="216" t="s">
        <v>167</v>
      </c>
      <c r="AU396" s="216" t="s">
        <v>89</v>
      </c>
      <c r="AV396" s="13" t="s">
        <v>83</v>
      </c>
      <c r="AW396" s="13" t="s">
        <v>32</v>
      </c>
      <c r="AX396" s="13" t="s">
        <v>76</v>
      </c>
      <c r="AY396" s="216" t="s">
        <v>158</v>
      </c>
    </row>
    <row r="397" spans="2:51" s="14" customFormat="1" ht="11.25">
      <c r="B397" s="217"/>
      <c r="C397" s="218"/>
      <c r="D397" s="208" t="s">
        <v>167</v>
      </c>
      <c r="E397" s="219" t="s">
        <v>1</v>
      </c>
      <c r="F397" s="220" t="s">
        <v>814</v>
      </c>
      <c r="G397" s="218"/>
      <c r="H397" s="221">
        <v>1.1000000000000001</v>
      </c>
      <c r="I397" s="222"/>
      <c r="J397" s="218"/>
      <c r="K397" s="218"/>
      <c r="L397" s="223"/>
      <c r="M397" s="224"/>
      <c r="N397" s="225"/>
      <c r="O397" s="225"/>
      <c r="P397" s="225"/>
      <c r="Q397" s="225"/>
      <c r="R397" s="225"/>
      <c r="S397" s="225"/>
      <c r="T397" s="226"/>
      <c r="AT397" s="227" t="s">
        <v>167</v>
      </c>
      <c r="AU397" s="227" t="s">
        <v>89</v>
      </c>
      <c r="AV397" s="14" t="s">
        <v>89</v>
      </c>
      <c r="AW397" s="14" t="s">
        <v>32</v>
      </c>
      <c r="AX397" s="14" t="s">
        <v>76</v>
      </c>
      <c r="AY397" s="227" t="s">
        <v>158</v>
      </c>
    </row>
    <row r="398" spans="2:51" s="14" customFormat="1" ht="11.25">
      <c r="B398" s="217"/>
      <c r="C398" s="218"/>
      <c r="D398" s="208" t="s">
        <v>167</v>
      </c>
      <c r="E398" s="219" t="s">
        <v>1</v>
      </c>
      <c r="F398" s="220" t="s">
        <v>815</v>
      </c>
      <c r="G398" s="218"/>
      <c r="H398" s="221">
        <v>1.25</v>
      </c>
      <c r="I398" s="222"/>
      <c r="J398" s="218"/>
      <c r="K398" s="218"/>
      <c r="L398" s="223"/>
      <c r="M398" s="224"/>
      <c r="N398" s="225"/>
      <c r="O398" s="225"/>
      <c r="P398" s="225"/>
      <c r="Q398" s="225"/>
      <c r="R398" s="225"/>
      <c r="S398" s="225"/>
      <c r="T398" s="226"/>
      <c r="AT398" s="227" t="s">
        <v>167</v>
      </c>
      <c r="AU398" s="227" t="s">
        <v>89</v>
      </c>
      <c r="AV398" s="14" t="s">
        <v>89</v>
      </c>
      <c r="AW398" s="14" t="s">
        <v>32</v>
      </c>
      <c r="AX398" s="14" t="s">
        <v>76</v>
      </c>
      <c r="AY398" s="227" t="s">
        <v>158</v>
      </c>
    </row>
    <row r="399" spans="2:51" s="14" customFormat="1" ht="11.25">
      <c r="B399" s="217"/>
      <c r="C399" s="218"/>
      <c r="D399" s="208" t="s">
        <v>167</v>
      </c>
      <c r="E399" s="219" t="s">
        <v>1</v>
      </c>
      <c r="F399" s="220" t="s">
        <v>816</v>
      </c>
      <c r="G399" s="218"/>
      <c r="H399" s="221">
        <v>0.6</v>
      </c>
      <c r="I399" s="222"/>
      <c r="J399" s="218"/>
      <c r="K399" s="218"/>
      <c r="L399" s="223"/>
      <c r="M399" s="224"/>
      <c r="N399" s="225"/>
      <c r="O399" s="225"/>
      <c r="P399" s="225"/>
      <c r="Q399" s="225"/>
      <c r="R399" s="225"/>
      <c r="S399" s="225"/>
      <c r="T399" s="226"/>
      <c r="AT399" s="227" t="s">
        <v>167</v>
      </c>
      <c r="AU399" s="227" t="s">
        <v>89</v>
      </c>
      <c r="AV399" s="14" t="s">
        <v>89</v>
      </c>
      <c r="AW399" s="14" t="s">
        <v>32</v>
      </c>
      <c r="AX399" s="14" t="s">
        <v>76</v>
      </c>
      <c r="AY399" s="227" t="s">
        <v>158</v>
      </c>
    </row>
    <row r="400" spans="2:51" s="14" customFormat="1" ht="11.25">
      <c r="B400" s="217"/>
      <c r="C400" s="218"/>
      <c r="D400" s="208" t="s">
        <v>167</v>
      </c>
      <c r="E400" s="219" t="s">
        <v>1</v>
      </c>
      <c r="F400" s="220" t="s">
        <v>817</v>
      </c>
      <c r="G400" s="218"/>
      <c r="H400" s="221">
        <v>0.8</v>
      </c>
      <c r="I400" s="222"/>
      <c r="J400" s="218"/>
      <c r="K400" s="218"/>
      <c r="L400" s="223"/>
      <c r="M400" s="224"/>
      <c r="N400" s="225"/>
      <c r="O400" s="225"/>
      <c r="P400" s="225"/>
      <c r="Q400" s="225"/>
      <c r="R400" s="225"/>
      <c r="S400" s="225"/>
      <c r="T400" s="226"/>
      <c r="AT400" s="227" t="s">
        <v>167</v>
      </c>
      <c r="AU400" s="227" t="s">
        <v>89</v>
      </c>
      <c r="AV400" s="14" t="s">
        <v>89</v>
      </c>
      <c r="AW400" s="14" t="s">
        <v>32</v>
      </c>
      <c r="AX400" s="14" t="s">
        <v>76</v>
      </c>
      <c r="AY400" s="227" t="s">
        <v>158</v>
      </c>
    </row>
    <row r="401" spans="1:65" s="16" customFormat="1" ht="11.25">
      <c r="B401" s="249"/>
      <c r="C401" s="250"/>
      <c r="D401" s="208" t="s">
        <v>167</v>
      </c>
      <c r="E401" s="251" t="s">
        <v>116</v>
      </c>
      <c r="F401" s="252" t="s">
        <v>255</v>
      </c>
      <c r="G401" s="250"/>
      <c r="H401" s="253">
        <v>9.2929999999999993</v>
      </c>
      <c r="I401" s="254"/>
      <c r="J401" s="250"/>
      <c r="K401" s="250"/>
      <c r="L401" s="255"/>
      <c r="M401" s="256"/>
      <c r="N401" s="257"/>
      <c r="O401" s="257"/>
      <c r="P401" s="257"/>
      <c r="Q401" s="257"/>
      <c r="R401" s="257"/>
      <c r="S401" s="257"/>
      <c r="T401" s="258"/>
      <c r="AT401" s="259" t="s">
        <v>167</v>
      </c>
      <c r="AU401" s="259" t="s">
        <v>89</v>
      </c>
      <c r="AV401" s="16" t="s">
        <v>177</v>
      </c>
      <c r="AW401" s="16" t="s">
        <v>32</v>
      </c>
      <c r="AX401" s="16" t="s">
        <v>76</v>
      </c>
      <c r="AY401" s="259" t="s">
        <v>158</v>
      </c>
    </row>
    <row r="402" spans="1:65" s="15" customFormat="1" ht="11.25">
      <c r="B402" s="228"/>
      <c r="C402" s="229"/>
      <c r="D402" s="208" t="s">
        <v>167</v>
      </c>
      <c r="E402" s="230" t="s">
        <v>1</v>
      </c>
      <c r="F402" s="231" t="s">
        <v>170</v>
      </c>
      <c r="G402" s="229"/>
      <c r="H402" s="232">
        <v>37.826999999999998</v>
      </c>
      <c r="I402" s="233"/>
      <c r="J402" s="229"/>
      <c r="K402" s="229"/>
      <c r="L402" s="234"/>
      <c r="M402" s="235"/>
      <c r="N402" s="236"/>
      <c r="O402" s="236"/>
      <c r="P402" s="236"/>
      <c r="Q402" s="236"/>
      <c r="R402" s="236"/>
      <c r="S402" s="236"/>
      <c r="T402" s="237"/>
      <c r="AT402" s="238" t="s">
        <v>167</v>
      </c>
      <c r="AU402" s="238" t="s">
        <v>89</v>
      </c>
      <c r="AV402" s="15" t="s">
        <v>165</v>
      </c>
      <c r="AW402" s="15" t="s">
        <v>32</v>
      </c>
      <c r="AX402" s="15" t="s">
        <v>83</v>
      </c>
      <c r="AY402" s="238" t="s">
        <v>158</v>
      </c>
    </row>
    <row r="403" spans="1:65" s="2" customFormat="1" ht="21.75" customHeight="1">
      <c r="A403" s="35"/>
      <c r="B403" s="36"/>
      <c r="C403" s="193" t="s">
        <v>453</v>
      </c>
      <c r="D403" s="193" t="s">
        <v>160</v>
      </c>
      <c r="E403" s="194" t="s">
        <v>519</v>
      </c>
      <c r="F403" s="195" t="s">
        <v>520</v>
      </c>
      <c r="G403" s="196" t="s">
        <v>515</v>
      </c>
      <c r="H403" s="197">
        <v>5</v>
      </c>
      <c r="I403" s="198"/>
      <c r="J403" s="199">
        <f>ROUND(I403*H403,2)</f>
        <v>0</v>
      </c>
      <c r="K403" s="195" t="s">
        <v>1</v>
      </c>
      <c r="L403" s="40"/>
      <c r="M403" s="200" t="s">
        <v>1</v>
      </c>
      <c r="N403" s="201" t="s">
        <v>41</v>
      </c>
      <c r="O403" s="72"/>
      <c r="P403" s="202">
        <f>O403*H403</f>
        <v>0</v>
      </c>
      <c r="Q403" s="202">
        <v>0</v>
      </c>
      <c r="R403" s="202">
        <f>Q403*H403</f>
        <v>0</v>
      </c>
      <c r="S403" s="202">
        <v>0</v>
      </c>
      <c r="T403" s="203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204" t="s">
        <v>165</v>
      </c>
      <c r="AT403" s="204" t="s">
        <v>160</v>
      </c>
      <c r="AU403" s="204" t="s">
        <v>89</v>
      </c>
      <c r="AY403" s="18" t="s">
        <v>158</v>
      </c>
      <c r="BE403" s="205">
        <f>IF(N403="základní",J403,0)</f>
        <v>0</v>
      </c>
      <c r="BF403" s="205">
        <f>IF(N403="snížená",J403,0)</f>
        <v>0</v>
      </c>
      <c r="BG403" s="205">
        <f>IF(N403="zákl. přenesená",J403,0)</f>
        <v>0</v>
      </c>
      <c r="BH403" s="205">
        <f>IF(N403="sníž. přenesená",J403,0)</f>
        <v>0</v>
      </c>
      <c r="BI403" s="205">
        <f>IF(N403="nulová",J403,0)</f>
        <v>0</v>
      </c>
      <c r="BJ403" s="18" t="s">
        <v>83</v>
      </c>
      <c r="BK403" s="205">
        <f>ROUND(I403*H403,2)</f>
        <v>0</v>
      </c>
      <c r="BL403" s="18" t="s">
        <v>165</v>
      </c>
      <c r="BM403" s="204" t="s">
        <v>818</v>
      </c>
    </row>
    <row r="404" spans="1:65" s="14" customFormat="1" ht="11.25">
      <c r="B404" s="217"/>
      <c r="C404" s="218"/>
      <c r="D404" s="208" t="s">
        <v>167</v>
      </c>
      <c r="E404" s="219" t="s">
        <v>1</v>
      </c>
      <c r="F404" s="220" t="s">
        <v>819</v>
      </c>
      <c r="G404" s="218"/>
      <c r="H404" s="221">
        <v>2</v>
      </c>
      <c r="I404" s="222"/>
      <c r="J404" s="218"/>
      <c r="K404" s="218"/>
      <c r="L404" s="223"/>
      <c r="M404" s="224"/>
      <c r="N404" s="225"/>
      <c r="O404" s="225"/>
      <c r="P404" s="225"/>
      <c r="Q404" s="225"/>
      <c r="R404" s="225"/>
      <c r="S404" s="225"/>
      <c r="T404" s="226"/>
      <c r="AT404" s="227" t="s">
        <v>167</v>
      </c>
      <c r="AU404" s="227" t="s">
        <v>89</v>
      </c>
      <c r="AV404" s="14" t="s">
        <v>89</v>
      </c>
      <c r="AW404" s="14" t="s">
        <v>32</v>
      </c>
      <c r="AX404" s="14" t="s">
        <v>76</v>
      </c>
      <c r="AY404" s="227" t="s">
        <v>158</v>
      </c>
    </row>
    <row r="405" spans="1:65" s="14" customFormat="1" ht="11.25">
      <c r="B405" s="217"/>
      <c r="C405" s="218"/>
      <c r="D405" s="208" t="s">
        <v>167</v>
      </c>
      <c r="E405" s="219" t="s">
        <v>1</v>
      </c>
      <c r="F405" s="220" t="s">
        <v>528</v>
      </c>
      <c r="G405" s="218"/>
      <c r="H405" s="221">
        <v>3</v>
      </c>
      <c r="I405" s="222"/>
      <c r="J405" s="218"/>
      <c r="K405" s="218"/>
      <c r="L405" s="223"/>
      <c r="M405" s="224"/>
      <c r="N405" s="225"/>
      <c r="O405" s="225"/>
      <c r="P405" s="225"/>
      <c r="Q405" s="225"/>
      <c r="R405" s="225"/>
      <c r="S405" s="225"/>
      <c r="T405" s="226"/>
      <c r="AT405" s="227" t="s">
        <v>167</v>
      </c>
      <c r="AU405" s="227" t="s">
        <v>89</v>
      </c>
      <c r="AV405" s="14" t="s">
        <v>89</v>
      </c>
      <c r="AW405" s="14" t="s">
        <v>32</v>
      </c>
      <c r="AX405" s="14" t="s">
        <v>76</v>
      </c>
      <c r="AY405" s="227" t="s">
        <v>158</v>
      </c>
    </row>
    <row r="406" spans="1:65" s="15" customFormat="1" ht="11.25">
      <c r="B406" s="228"/>
      <c r="C406" s="229"/>
      <c r="D406" s="208" t="s">
        <v>167</v>
      </c>
      <c r="E406" s="230" t="s">
        <v>1</v>
      </c>
      <c r="F406" s="231" t="s">
        <v>170</v>
      </c>
      <c r="G406" s="229"/>
      <c r="H406" s="232">
        <v>5</v>
      </c>
      <c r="I406" s="233"/>
      <c r="J406" s="229"/>
      <c r="K406" s="229"/>
      <c r="L406" s="234"/>
      <c r="M406" s="235"/>
      <c r="N406" s="236"/>
      <c r="O406" s="236"/>
      <c r="P406" s="236"/>
      <c r="Q406" s="236"/>
      <c r="R406" s="236"/>
      <c r="S406" s="236"/>
      <c r="T406" s="237"/>
      <c r="AT406" s="238" t="s">
        <v>167</v>
      </c>
      <c r="AU406" s="238" t="s">
        <v>89</v>
      </c>
      <c r="AV406" s="15" t="s">
        <v>165</v>
      </c>
      <c r="AW406" s="15" t="s">
        <v>32</v>
      </c>
      <c r="AX406" s="15" t="s">
        <v>83</v>
      </c>
      <c r="AY406" s="238" t="s">
        <v>158</v>
      </c>
    </row>
    <row r="407" spans="1:65" s="2" customFormat="1" ht="21.75" customHeight="1">
      <c r="A407" s="35"/>
      <c r="B407" s="36"/>
      <c r="C407" s="193" t="s">
        <v>465</v>
      </c>
      <c r="D407" s="193" t="s">
        <v>160</v>
      </c>
      <c r="E407" s="194" t="s">
        <v>525</v>
      </c>
      <c r="F407" s="195" t="s">
        <v>526</v>
      </c>
      <c r="G407" s="196" t="s">
        <v>515</v>
      </c>
      <c r="H407" s="197">
        <v>4</v>
      </c>
      <c r="I407" s="198"/>
      <c r="J407" s="199">
        <f>ROUND(I407*H407,2)</f>
        <v>0</v>
      </c>
      <c r="K407" s="195" t="s">
        <v>1</v>
      </c>
      <c r="L407" s="40"/>
      <c r="M407" s="200" t="s">
        <v>1</v>
      </c>
      <c r="N407" s="201" t="s">
        <v>41</v>
      </c>
      <c r="O407" s="72"/>
      <c r="P407" s="202">
        <f>O407*H407</f>
        <v>0</v>
      </c>
      <c r="Q407" s="202">
        <v>0</v>
      </c>
      <c r="R407" s="202">
        <f>Q407*H407</f>
        <v>0</v>
      </c>
      <c r="S407" s="202">
        <v>0</v>
      </c>
      <c r="T407" s="203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204" t="s">
        <v>165</v>
      </c>
      <c r="AT407" s="204" t="s">
        <v>160</v>
      </c>
      <c r="AU407" s="204" t="s">
        <v>89</v>
      </c>
      <c r="AY407" s="18" t="s">
        <v>158</v>
      </c>
      <c r="BE407" s="205">
        <f>IF(N407="základní",J407,0)</f>
        <v>0</v>
      </c>
      <c r="BF407" s="205">
        <f>IF(N407="snížená",J407,0)</f>
        <v>0</v>
      </c>
      <c r="BG407" s="205">
        <f>IF(N407="zákl. přenesená",J407,0)</f>
        <v>0</v>
      </c>
      <c r="BH407" s="205">
        <f>IF(N407="sníž. přenesená",J407,0)</f>
        <v>0</v>
      </c>
      <c r="BI407" s="205">
        <f>IF(N407="nulová",J407,0)</f>
        <v>0</v>
      </c>
      <c r="BJ407" s="18" t="s">
        <v>83</v>
      </c>
      <c r="BK407" s="205">
        <f>ROUND(I407*H407,2)</f>
        <v>0</v>
      </c>
      <c r="BL407" s="18" t="s">
        <v>165</v>
      </c>
      <c r="BM407" s="204" t="s">
        <v>820</v>
      </c>
    </row>
    <row r="408" spans="1:65" s="14" customFormat="1" ht="11.25">
      <c r="B408" s="217"/>
      <c r="C408" s="218"/>
      <c r="D408" s="208" t="s">
        <v>167</v>
      </c>
      <c r="E408" s="219" t="s">
        <v>1</v>
      </c>
      <c r="F408" s="220" t="s">
        <v>821</v>
      </c>
      <c r="G408" s="218"/>
      <c r="H408" s="221">
        <v>1</v>
      </c>
      <c r="I408" s="222"/>
      <c r="J408" s="218"/>
      <c r="K408" s="218"/>
      <c r="L408" s="223"/>
      <c r="M408" s="224"/>
      <c r="N408" s="225"/>
      <c r="O408" s="225"/>
      <c r="P408" s="225"/>
      <c r="Q408" s="225"/>
      <c r="R408" s="225"/>
      <c r="S408" s="225"/>
      <c r="T408" s="226"/>
      <c r="AT408" s="227" t="s">
        <v>167</v>
      </c>
      <c r="AU408" s="227" t="s">
        <v>89</v>
      </c>
      <c r="AV408" s="14" t="s">
        <v>89</v>
      </c>
      <c r="AW408" s="14" t="s">
        <v>32</v>
      </c>
      <c r="AX408" s="14" t="s">
        <v>76</v>
      </c>
      <c r="AY408" s="227" t="s">
        <v>158</v>
      </c>
    </row>
    <row r="409" spans="1:65" s="14" customFormat="1" ht="11.25">
      <c r="B409" s="217"/>
      <c r="C409" s="218"/>
      <c r="D409" s="208" t="s">
        <v>167</v>
      </c>
      <c r="E409" s="219" t="s">
        <v>1</v>
      </c>
      <c r="F409" s="220" t="s">
        <v>822</v>
      </c>
      <c r="G409" s="218"/>
      <c r="H409" s="221">
        <v>2</v>
      </c>
      <c r="I409" s="222"/>
      <c r="J409" s="218"/>
      <c r="K409" s="218"/>
      <c r="L409" s="223"/>
      <c r="M409" s="224"/>
      <c r="N409" s="225"/>
      <c r="O409" s="225"/>
      <c r="P409" s="225"/>
      <c r="Q409" s="225"/>
      <c r="R409" s="225"/>
      <c r="S409" s="225"/>
      <c r="T409" s="226"/>
      <c r="AT409" s="227" t="s">
        <v>167</v>
      </c>
      <c r="AU409" s="227" t="s">
        <v>89</v>
      </c>
      <c r="AV409" s="14" t="s">
        <v>89</v>
      </c>
      <c r="AW409" s="14" t="s">
        <v>32</v>
      </c>
      <c r="AX409" s="14" t="s">
        <v>76</v>
      </c>
      <c r="AY409" s="227" t="s">
        <v>158</v>
      </c>
    </row>
    <row r="410" spans="1:65" s="14" customFormat="1" ht="11.25">
      <c r="B410" s="217"/>
      <c r="C410" s="218"/>
      <c r="D410" s="208" t="s">
        <v>167</v>
      </c>
      <c r="E410" s="219" t="s">
        <v>1</v>
      </c>
      <c r="F410" s="220" t="s">
        <v>823</v>
      </c>
      <c r="G410" s="218"/>
      <c r="H410" s="221">
        <v>1</v>
      </c>
      <c r="I410" s="222"/>
      <c r="J410" s="218"/>
      <c r="K410" s="218"/>
      <c r="L410" s="223"/>
      <c r="M410" s="224"/>
      <c r="N410" s="225"/>
      <c r="O410" s="225"/>
      <c r="P410" s="225"/>
      <c r="Q410" s="225"/>
      <c r="R410" s="225"/>
      <c r="S410" s="225"/>
      <c r="T410" s="226"/>
      <c r="AT410" s="227" t="s">
        <v>167</v>
      </c>
      <c r="AU410" s="227" t="s">
        <v>89</v>
      </c>
      <c r="AV410" s="14" t="s">
        <v>89</v>
      </c>
      <c r="AW410" s="14" t="s">
        <v>32</v>
      </c>
      <c r="AX410" s="14" t="s">
        <v>76</v>
      </c>
      <c r="AY410" s="227" t="s">
        <v>158</v>
      </c>
    </row>
    <row r="411" spans="1:65" s="15" customFormat="1" ht="11.25">
      <c r="B411" s="228"/>
      <c r="C411" s="229"/>
      <c r="D411" s="208" t="s">
        <v>167</v>
      </c>
      <c r="E411" s="230" t="s">
        <v>1</v>
      </c>
      <c r="F411" s="231" t="s">
        <v>170</v>
      </c>
      <c r="G411" s="229"/>
      <c r="H411" s="232">
        <v>4</v>
      </c>
      <c r="I411" s="233"/>
      <c r="J411" s="229"/>
      <c r="K411" s="229"/>
      <c r="L411" s="234"/>
      <c r="M411" s="235"/>
      <c r="N411" s="236"/>
      <c r="O411" s="236"/>
      <c r="P411" s="236"/>
      <c r="Q411" s="236"/>
      <c r="R411" s="236"/>
      <c r="S411" s="236"/>
      <c r="T411" s="237"/>
      <c r="AT411" s="238" t="s">
        <v>167</v>
      </c>
      <c r="AU411" s="238" t="s">
        <v>89</v>
      </c>
      <c r="AV411" s="15" t="s">
        <v>165</v>
      </c>
      <c r="AW411" s="15" t="s">
        <v>32</v>
      </c>
      <c r="AX411" s="15" t="s">
        <v>83</v>
      </c>
      <c r="AY411" s="238" t="s">
        <v>158</v>
      </c>
    </row>
    <row r="412" spans="1:65" s="12" customFormat="1" ht="22.9" customHeight="1">
      <c r="B412" s="177"/>
      <c r="C412" s="178"/>
      <c r="D412" s="179" t="s">
        <v>75</v>
      </c>
      <c r="E412" s="191" t="s">
        <v>538</v>
      </c>
      <c r="F412" s="191" t="s">
        <v>539</v>
      </c>
      <c r="G412" s="178"/>
      <c r="H412" s="178"/>
      <c r="I412" s="181"/>
      <c r="J412" s="192">
        <f>BK412</f>
        <v>0</v>
      </c>
      <c r="K412" s="178"/>
      <c r="L412" s="183"/>
      <c r="M412" s="184"/>
      <c r="N412" s="185"/>
      <c r="O412" s="185"/>
      <c r="P412" s="186">
        <f>SUM(P413:P418)</f>
        <v>0</v>
      </c>
      <c r="Q412" s="185"/>
      <c r="R412" s="186">
        <f>SUM(R413:R418)</f>
        <v>0</v>
      </c>
      <c r="S412" s="185"/>
      <c r="T412" s="187">
        <f>SUM(T413:T418)</f>
        <v>0</v>
      </c>
      <c r="AR412" s="188" t="s">
        <v>83</v>
      </c>
      <c r="AT412" s="189" t="s">
        <v>75</v>
      </c>
      <c r="AU412" s="189" t="s">
        <v>83</v>
      </c>
      <c r="AY412" s="188" t="s">
        <v>158</v>
      </c>
      <c r="BK412" s="190">
        <f>SUM(BK413:BK418)</f>
        <v>0</v>
      </c>
    </row>
    <row r="413" spans="1:65" s="2" customFormat="1" ht="33" customHeight="1">
      <c r="A413" s="35"/>
      <c r="B413" s="36"/>
      <c r="C413" s="193" t="s">
        <v>470</v>
      </c>
      <c r="D413" s="193" t="s">
        <v>160</v>
      </c>
      <c r="E413" s="194" t="s">
        <v>541</v>
      </c>
      <c r="F413" s="195" t="s">
        <v>542</v>
      </c>
      <c r="G413" s="196" t="s">
        <v>543</v>
      </c>
      <c r="H413" s="197">
        <v>19.414999999999999</v>
      </c>
      <c r="I413" s="198"/>
      <c r="J413" s="199">
        <f>ROUND(I413*H413,2)</f>
        <v>0</v>
      </c>
      <c r="K413" s="195" t="s">
        <v>164</v>
      </c>
      <c r="L413" s="40"/>
      <c r="M413" s="200" t="s">
        <v>1</v>
      </c>
      <c r="N413" s="201" t="s">
        <v>41</v>
      </c>
      <c r="O413" s="72"/>
      <c r="P413" s="202">
        <f>O413*H413</f>
        <v>0</v>
      </c>
      <c r="Q413" s="202">
        <v>0</v>
      </c>
      <c r="R413" s="202">
        <f>Q413*H413</f>
        <v>0</v>
      </c>
      <c r="S413" s="202">
        <v>0</v>
      </c>
      <c r="T413" s="203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204" t="s">
        <v>165</v>
      </c>
      <c r="AT413" s="204" t="s">
        <v>160</v>
      </c>
      <c r="AU413" s="204" t="s">
        <v>89</v>
      </c>
      <c r="AY413" s="18" t="s">
        <v>158</v>
      </c>
      <c r="BE413" s="205">
        <f>IF(N413="základní",J413,0)</f>
        <v>0</v>
      </c>
      <c r="BF413" s="205">
        <f>IF(N413="snížená",J413,0)</f>
        <v>0</v>
      </c>
      <c r="BG413" s="205">
        <f>IF(N413="zákl. přenesená",J413,0)</f>
        <v>0</v>
      </c>
      <c r="BH413" s="205">
        <f>IF(N413="sníž. přenesená",J413,0)</f>
        <v>0</v>
      </c>
      <c r="BI413" s="205">
        <f>IF(N413="nulová",J413,0)</f>
        <v>0</v>
      </c>
      <c r="BJ413" s="18" t="s">
        <v>83</v>
      </c>
      <c r="BK413" s="205">
        <f>ROUND(I413*H413,2)</f>
        <v>0</v>
      </c>
      <c r="BL413" s="18" t="s">
        <v>165</v>
      </c>
      <c r="BM413" s="204" t="s">
        <v>544</v>
      </c>
    </row>
    <row r="414" spans="1:65" s="2" customFormat="1" ht="24.2" customHeight="1">
      <c r="A414" s="35"/>
      <c r="B414" s="36"/>
      <c r="C414" s="193" t="s">
        <v>475</v>
      </c>
      <c r="D414" s="193" t="s">
        <v>160</v>
      </c>
      <c r="E414" s="194" t="s">
        <v>546</v>
      </c>
      <c r="F414" s="195" t="s">
        <v>547</v>
      </c>
      <c r="G414" s="196" t="s">
        <v>543</v>
      </c>
      <c r="H414" s="197">
        <v>19.414999999999999</v>
      </c>
      <c r="I414" s="198"/>
      <c r="J414" s="199">
        <f>ROUND(I414*H414,2)</f>
        <v>0</v>
      </c>
      <c r="K414" s="195" t="s">
        <v>164</v>
      </c>
      <c r="L414" s="40"/>
      <c r="M414" s="200" t="s">
        <v>1</v>
      </c>
      <c r="N414" s="201" t="s">
        <v>41</v>
      </c>
      <c r="O414" s="72"/>
      <c r="P414" s="202">
        <f>O414*H414</f>
        <v>0</v>
      </c>
      <c r="Q414" s="202">
        <v>0</v>
      </c>
      <c r="R414" s="202">
        <f>Q414*H414</f>
        <v>0</v>
      </c>
      <c r="S414" s="202">
        <v>0</v>
      </c>
      <c r="T414" s="203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204" t="s">
        <v>165</v>
      </c>
      <c r="AT414" s="204" t="s">
        <v>160</v>
      </c>
      <c r="AU414" s="204" t="s">
        <v>89</v>
      </c>
      <c r="AY414" s="18" t="s">
        <v>158</v>
      </c>
      <c r="BE414" s="205">
        <f>IF(N414="základní",J414,0)</f>
        <v>0</v>
      </c>
      <c r="BF414" s="205">
        <f>IF(N414="snížená",J414,0)</f>
        <v>0</v>
      </c>
      <c r="BG414" s="205">
        <f>IF(N414="zákl. přenesená",J414,0)</f>
        <v>0</v>
      </c>
      <c r="BH414" s="205">
        <f>IF(N414="sníž. přenesená",J414,0)</f>
        <v>0</v>
      </c>
      <c r="BI414" s="205">
        <f>IF(N414="nulová",J414,0)</f>
        <v>0</v>
      </c>
      <c r="BJ414" s="18" t="s">
        <v>83</v>
      </c>
      <c r="BK414" s="205">
        <f>ROUND(I414*H414,2)</f>
        <v>0</v>
      </c>
      <c r="BL414" s="18" t="s">
        <v>165</v>
      </c>
      <c r="BM414" s="204" t="s">
        <v>548</v>
      </c>
    </row>
    <row r="415" spans="1:65" s="2" customFormat="1" ht="24.2" customHeight="1">
      <c r="A415" s="35"/>
      <c r="B415" s="36"/>
      <c r="C415" s="193" t="s">
        <v>108</v>
      </c>
      <c r="D415" s="193" t="s">
        <v>160</v>
      </c>
      <c r="E415" s="194" t="s">
        <v>550</v>
      </c>
      <c r="F415" s="195" t="s">
        <v>551</v>
      </c>
      <c r="G415" s="196" t="s">
        <v>543</v>
      </c>
      <c r="H415" s="197">
        <v>77.66</v>
      </c>
      <c r="I415" s="198"/>
      <c r="J415" s="199">
        <f>ROUND(I415*H415,2)</f>
        <v>0</v>
      </c>
      <c r="K415" s="195" t="s">
        <v>164</v>
      </c>
      <c r="L415" s="40"/>
      <c r="M415" s="200" t="s">
        <v>1</v>
      </c>
      <c r="N415" s="201" t="s">
        <v>41</v>
      </c>
      <c r="O415" s="72"/>
      <c r="P415" s="202">
        <f>O415*H415</f>
        <v>0</v>
      </c>
      <c r="Q415" s="202">
        <v>0</v>
      </c>
      <c r="R415" s="202">
        <f>Q415*H415</f>
        <v>0</v>
      </c>
      <c r="S415" s="202">
        <v>0</v>
      </c>
      <c r="T415" s="203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204" t="s">
        <v>165</v>
      </c>
      <c r="AT415" s="204" t="s">
        <v>160</v>
      </c>
      <c r="AU415" s="204" t="s">
        <v>89</v>
      </c>
      <c r="AY415" s="18" t="s">
        <v>158</v>
      </c>
      <c r="BE415" s="205">
        <f>IF(N415="základní",J415,0)</f>
        <v>0</v>
      </c>
      <c r="BF415" s="205">
        <f>IF(N415="snížená",J415,0)</f>
        <v>0</v>
      </c>
      <c r="BG415" s="205">
        <f>IF(N415="zákl. přenesená",J415,0)</f>
        <v>0</v>
      </c>
      <c r="BH415" s="205">
        <f>IF(N415="sníž. přenesená",J415,0)</f>
        <v>0</v>
      </c>
      <c r="BI415" s="205">
        <f>IF(N415="nulová",J415,0)</f>
        <v>0</v>
      </c>
      <c r="BJ415" s="18" t="s">
        <v>83</v>
      </c>
      <c r="BK415" s="205">
        <f>ROUND(I415*H415,2)</f>
        <v>0</v>
      </c>
      <c r="BL415" s="18" t="s">
        <v>165</v>
      </c>
      <c r="BM415" s="204" t="s">
        <v>552</v>
      </c>
    </row>
    <row r="416" spans="1:65" s="2" customFormat="1" ht="19.5">
      <c r="A416" s="35"/>
      <c r="B416" s="36"/>
      <c r="C416" s="37"/>
      <c r="D416" s="208" t="s">
        <v>332</v>
      </c>
      <c r="E416" s="37"/>
      <c r="F416" s="260" t="s">
        <v>553</v>
      </c>
      <c r="G416" s="37"/>
      <c r="H416" s="37"/>
      <c r="I416" s="261"/>
      <c r="J416" s="37"/>
      <c r="K416" s="37"/>
      <c r="L416" s="40"/>
      <c r="M416" s="262"/>
      <c r="N416" s="263"/>
      <c r="O416" s="72"/>
      <c r="P416" s="72"/>
      <c r="Q416" s="72"/>
      <c r="R416" s="72"/>
      <c r="S416" s="72"/>
      <c r="T416" s="73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T416" s="18" t="s">
        <v>332</v>
      </c>
      <c r="AU416" s="18" t="s">
        <v>89</v>
      </c>
    </row>
    <row r="417" spans="1:65" s="14" customFormat="1" ht="11.25">
      <c r="B417" s="217"/>
      <c r="C417" s="218"/>
      <c r="D417" s="208" t="s">
        <v>167</v>
      </c>
      <c r="E417" s="218"/>
      <c r="F417" s="220" t="s">
        <v>824</v>
      </c>
      <c r="G417" s="218"/>
      <c r="H417" s="221">
        <v>77.66</v>
      </c>
      <c r="I417" s="222"/>
      <c r="J417" s="218"/>
      <c r="K417" s="218"/>
      <c r="L417" s="223"/>
      <c r="M417" s="224"/>
      <c r="N417" s="225"/>
      <c r="O417" s="225"/>
      <c r="P417" s="225"/>
      <c r="Q417" s="225"/>
      <c r="R417" s="225"/>
      <c r="S417" s="225"/>
      <c r="T417" s="226"/>
      <c r="AT417" s="227" t="s">
        <v>167</v>
      </c>
      <c r="AU417" s="227" t="s">
        <v>89</v>
      </c>
      <c r="AV417" s="14" t="s">
        <v>89</v>
      </c>
      <c r="AW417" s="14" t="s">
        <v>4</v>
      </c>
      <c r="AX417" s="14" t="s">
        <v>83</v>
      </c>
      <c r="AY417" s="227" t="s">
        <v>158</v>
      </c>
    </row>
    <row r="418" spans="1:65" s="2" customFormat="1" ht="33" customHeight="1">
      <c r="A418" s="35"/>
      <c r="B418" s="36"/>
      <c r="C418" s="193" t="s">
        <v>482</v>
      </c>
      <c r="D418" s="193" t="s">
        <v>160</v>
      </c>
      <c r="E418" s="194" t="s">
        <v>556</v>
      </c>
      <c r="F418" s="195" t="s">
        <v>557</v>
      </c>
      <c r="G418" s="196" t="s">
        <v>543</v>
      </c>
      <c r="H418" s="197">
        <v>19.414999999999999</v>
      </c>
      <c r="I418" s="198"/>
      <c r="J418" s="199">
        <f>ROUND(I418*H418,2)</f>
        <v>0</v>
      </c>
      <c r="K418" s="195" t="s">
        <v>164</v>
      </c>
      <c r="L418" s="40"/>
      <c r="M418" s="200" t="s">
        <v>1</v>
      </c>
      <c r="N418" s="201" t="s">
        <v>41</v>
      </c>
      <c r="O418" s="72"/>
      <c r="P418" s="202">
        <f>O418*H418</f>
        <v>0</v>
      </c>
      <c r="Q418" s="202">
        <v>0</v>
      </c>
      <c r="R418" s="202">
        <f>Q418*H418</f>
        <v>0</v>
      </c>
      <c r="S418" s="202">
        <v>0</v>
      </c>
      <c r="T418" s="203">
        <f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204" t="s">
        <v>165</v>
      </c>
      <c r="AT418" s="204" t="s">
        <v>160</v>
      </c>
      <c r="AU418" s="204" t="s">
        <v>89</v>
      </c>
      <c r="AY418" s="18" t="s">
        <v>158</v>
      </c>
      <c r="BE418" s="205">
        <f>IF(N418="základní",J418,0)</f>
        <v>0</v>
      </c>
      <c r="BF418" s="205">
        <f>IF(N418="snížená",J418,0)</f>
        <v>0</v>
      </c>
      <c r="BG418" s="205">
        <f>IF(N418="zákl. přenesená",J418,0)</f>
        <v>0</v>
      </c>
      <c r="BH418" s="205">
        <f>IF(N418="sníž. přenesená",J418,0)</f>
        <v>0</v>
      </c>
      <c r="BI418" s="205">
        <f>IF(N418="nulová",J418,0)</f>
        <v>0</v>
      </c>
      <c r="BJ418" s="18" t="s">
        <v>83</v>
      </c>
      <c r="BK418" s="205">
        <f>ROUND(I418*H418,2)</f>
        <v>0</v>
      </c>
      <c r="BL418" s="18" t="s">
        <v>165</v>
      </c>
      <c r="BM418" s="204" t="s">
        <v>558</v>
      </c>
    </row>
    <row r="419" spans="1:65" s="12" customFormat="1" ht="22.9" customHeight="1">
      <c r="B419" s="177"/>
      <c r="C419" s="178"/>
      <c r="D419" s="179" t="s">
        <v>75</v>
      </c>
      <c r="E419" s="191" t="s">
        <v>559</v>
      </c>
      <c r="F419" s="191" t="s">
        <v>560</v>
      </c>
      <c r="G419" s="178"/>
      <c r="H419" s="178"/>
      <c r="I419" s="181"/>
      <c r="J419" s="192">
        <f>BK419</f>
        <v>0</v>
      </c>
      <c r="K419" s="178"/>
      <c r="L419" s="183"/>
      <c r="M419" s="184"/>
      <c r="N419" s="185"/>
      <c r="O419" s="185"/>
      <c r="P419" s="186">
        <f>P420</f>
        <v>0</v>
      </c>
      <c r="Q419" s="185"/>
      <c r="R419" s="186">
        <f>R420</f>
        <v>0</v>
      </c>
      <c r="S419" s="185"/>
      <c r="T419" s="187">
        <f>T420</f>
        <v>0</v>
      </c>
      <c r="AR419" s="188" t="s">
        <v>83</v>
      </c>
      <c r="AT419" s="189" t="s">
        <v>75</v>
      </c>
      <c r="AU419" s="189" t="s">
        <v>83</v>
      </c>
      <c r="AY419" s="188" t="s">
        <v>158</v>
      </c>
      <c r="BK419" s="190">
        <f>BK420</f>
        <v>0</v>
      </c>
    </row>
    <row r="420" spans="1:65" s="2" customFormat="1" ht="21.75" customHeight="1">
      <c r="A420" s="35"/>
      <c r="B420" s="36"/>
      <c r="C420" s="193" t="s">
        <v>501</v>
      </c>
      <c r="D420" s="193" t="s">
        <v>160</v>
      </c>
      <c r="E420" s="194" t="s">
        <v>562</v>
      </c>
      <c r="F420" s="195" t="s">
        <v>563</v>
      </c>
      <c r="G420" s="196" t="s">
        <v>543</v>
      </c>
      <c r="H420" s="197">
        <v>13.644</v>
      </c>
      <c r="I420" s="198"/>
      <c r="J420" s="199">
        <f>ROUND(I420*H420,2)</f>
        <v>0</v>
      </c>
      <c r="K420" s="195" t="s">
        <v>164</v>
      </c>
      <c r="L420" s="40"/>
      <c r="M420" s="200" t="s">
        <v>1</v>
      </c>
      <c r="N420" s="201" t="s">
        <v>41</v>
      </c>
      <c r="O420" s="72"/>
      <c r="P420" s="202">
        <f>O420*H420</f>
        <v>0</v>
      </c>
      <c r="Q420" s="202">
        <v>0</v>
      </c>
      <c r="R420" s="202">
        <f>Q420*H420</f>
        <v>0</v>
      </c>
      <c r="S420" s="202">
        <v>0</v>
      </c>
      <c r="T420" s="203">
        <f>S420*H420</f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204" t="s">
        <v>165</v>
      </c>
      <c r="AT420" s="204" t="s">
        <v>160</v>
      </c>
      <c r="AU420" s="204" t="s">
        <v>89</v>
      </c>
      <c r="AY420" s="18" t="s">
        <v>158</v>
      </c>
      <c r="BE420" s="205">
        <f>IF(N420="základní",J420,0)</f>
        <v>0</v>
      </c>
      <c r="BF420" s="205">
        <f>IF(N420="snížená",J420,0)</f>
        <v>0</v>
      </c>
      <c r="BG420" s="205">
        <f>IF(N420="zákl. přenesená",J420,0)</f>
        <v>0</v>
      </c>
      <c r="BH420" s="205">
        <f>IF(N420="sníž. přenesená",J420,0)</f>
        <v>0</v>
      </c>
      <c r="BI420" s="205">
        <f>IF(N420="nulová",J420,0)</f>
        <v>0</v>
      </c>
      <c r="BJ420" s="18" t="s">
        <v>83</v>
      </c>
      <c r="BK420" s="205">
        <f>ROUND(I420*H420,2)</f>
        <v>0</v>
      </c>
      <c r="BL420" s="18" t="s">
        <v>165</v>
      </c>
      <c r="BM420" s="204" t="s">
        <v>564</v>
      </c>
    </row>
    <row r="421" spans="1:65" s="12" customFormat="1" ht="25.9" customHeight="1">
      <c r="B421" s="177"/>
      <c r="C421" s="178"/>
      <c r="D421" s="179" t="s">
        <v>75</v>
      </c>
      <c r="E421" s="180" t="s">
        <v>565</v>
      </c>
      <c r="F421" s="180" t="s">
        <v>566</v>
      </c>
      <c r="G421" s="178"/>
      <c r="H421" s="178"/>
      <c r="I421" s="181"/>
      <c r="J421" s="182">
        <f>BK421</f>
        <v>0</v>
      </c>
      <c r="K421" s="178"/>
      <c r="L421" s="183"/>
      <c r="M421" s="184"/>
      <c r="N421" s="185"/>
      <c r="O421" s="185"/>
      <c r="P421" s="186">
        <f>P422+P442+P464+P469+P478</f>
        <v>0</v>
      </c>
      <c r="Q421" s="185"/>
      <c r="R421" s="186">
        <f>R422+R442+R464+R469+R478</f>
        <v>0.26327250000000002</v>
      </c>
      <c r="S421" s="185"/>
      <c r="T421" s="187">
        <f>T422+T442+T464+T469+T478</f>
        <v>0.102244</v>
      </c>
      <c r="AR421" s="188" t="s">
        <v>89</v>
      </c>
      <c r="AT421" s="189" t="s">
        <v>75</v>
      </c>
      <c r="AU421" s="189" t="s">
        <v>76</v>
      </c>
      <c r="AY421" s="188" t="s">
        <v>158</v>
      </c>
      <c r="BK421" s="190">
        <f>BK422+BK442+BK464+BK469+BK478</f>
        <v>0</v>
      </c>
    </row>
    <row r="422" spans="1:65" s="12" customFormat="1" ht="22.9" customHeight="1">
      <c r="B422" s="177"/>
      <c r="C422" s="178"/>
      <c r="D422" s="179" t="s">
        <v>75</v>
      </c>
      <c r="E422" s="191" t="s">
        <v>580</v>
      </c>
      <c r="F422" s="191" t="s">
        <v>581</v>
      </c>
      <c r="G422" s="178"/>
      <c r="H422" s="178"/>
      <c r="I422" s="181"/>
      <c r="J422" s="192">
        <f>BK422</f>
        <v>0</v>
      </c>
      <c r="K422" s="178"/>
      <c r="L422" s="183"/>
      <c r="M422" s="184"/>
      <c r="N422" s="185"/>
      <c r="O422" s="185"/>
      <c r="P422" s="186">
        <f>SUM(P423:P441)</f>
        <v>0</v>
      </c>
      <c r="Q422" s="185"/>
      <c r="R422" s="186">
        <f>SUM(R423:R441)</f>
        <v>0.16508800000000001</v>
      </c>
      <c r="S422" s="185"/>
      <c r="T422" s="187">
        <f>SUM(T423:T441)</f>
        <v>5.5444000000000007E-2</v>
      </c>
      <c r="AR422" s="188" t="s">
        <v>89</v>
      </c>
      <c r="AT422" s="189" t="s">
        <v>75</v>
      </c>
      <c r="AU422" s="189" t="s">
        <v>83</v>
      </c>
      <c r="AY422" s="188" t="s">
        <v>158</v>
      </c>
      <c r="BK422" s="190">
        <f>SUM(BK423:BK441)</f>
        <v>0</v>
      </c>
    </row>
    <row r="423" spans="1:65" s="2" customFormat="1" ht="16.5" customHeight="1">
      <c r="A423" s="35"/>
      <c r="B423" s="36"/>
      <c r="C423" s="193" t="s">
        <v>507</v>
      </c>
      <c r="D423" s="193" t="s">
        <v>160</v>
      </c>
      <c r="E423" s="194" t="s">
        <v>583</v>
      </c>
      <c r="F423" s="195" t="s">
        <v>584</v>
      </c>
      <c r="G423" s="196" t="s">
        <v>290</v>
      </c>
      <c r="H423" s="197">
        <v>33.200000000000003</v>
      </c>
      <c r="I423" s="198"/>
      <c r="J423" s="199">
        <f>ROUND(I423*H423,2)</f>
        <v>0</v>
      </c>
      <c r="K423" s="195" t="s">
        <v>164</v>
      </c>
      <c r="L423" s="40"/>
      <c r="M423" s="200" t="s">
        <v>1</v>
      </c>
      <c r="N423" s="201" t="s">
        <v>41</v>
      </c>
      <c r="O423" s="72"/>
      <c r="P423" s="202">
        <f>O423*H423</f>
        <v>0</v>
      </c>
      <c r="Q423" s="202">
        <v>0</v>
      </c>
      <c r="R423" s="202">
        <f>Q423*H423</f>
        <v>0</v>
      </c>
      <c r="S423" s="202">
        <v>1.67E-3</v>
      </c>
      <c r="T423" s="203">
        <f>S423*H423</f>
        <v>5.5444000000000007E-2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204" t="s">
        <v>244</v>
      </c>
      <c r="AT423" s="204" t="s">
        <v>160</v>
      </c>
      <c r="AU423" s="204" t="s">
        <v>89</v>
      </c>
      <c r="AY423" s="18" t="s">
        <v>158</v>
      </c>
      <c r="BE423" s="205">
        <f>IF(N423="základní",J423,0)</f>
        <v>0</v>
      </c>
      <c r="BF423" s="205">
        <f>IF(N423="snížená",J423,0)</f>
        <v>0</v>
      </c>
      <c r="BG423" s="205">
        <f>IF(N423="zákl. přenesená",J423,0)</f>
        <v>0</v>
      </c>
      <c r="BH423" s="205">
        <f>IF(N423="sníž. přenesená",J423,0)</f>
        <v>0</v>
      </c>
      <c r="BI423" s="205">
        <f>IF(N423="nulová",J423,0)</f>
        <v>0</v>
      </c>
      <c r="BJ423" s="18" t="s">
        <v>83</v>
      </c>
      <c r="BK423" s="205">
        <f>ROUND(I423*H423,2)</f>
        <v>0</v>
      </c>
      <c r="BL423" s="18" t="s">
        <v>244</v>
      </c>
      <c r="BM423" s="204" t="s">
        <v>585</v>
      </c>
    </row>
    <row r="424" spans="1:65" s="13" customFormat="1" ht="11.25">
      <c r="B424" s="206"/>
      <c r="C424" s="207"/>
      <c r="D424" s="208" t="s">
        <v>167</v>
      </c>
      <c r="E424" s="209" t="s">
        <v>1</v>
      </c>
      <c r="F424" s="210" t="s">
        <v>393</v>
      </c>
      <c r="G424" s="207"/>
      <c r="H424" s="209" t="s">
        <v>1</v>
      </c>
      <c r="I424" s="211"/>
      <c r="J424" s="207"/>
      <c r="K424" s="207"/>
      <c r="L424" s="212"/>
      <c r="M424" s="213"/>
      <c r="N424" s="214"/>
      <c r="O424" s="214"/>
      <c r="P424" s="214"/>
      <c r="Q424" s="214"/>
      <c r="R424" s="214"/>
      <c r="S424" s="214"/>
      <c r="T424" s="215"/>
      <c r="AT424" s="216" t="s">
        <v>167</v>
      </c>
      <c r="AU424" s="216" t="s">
        <v>89</v>
      </c>
      <c r="AV424" s="13" t="s">
        <v>83</v>
      </c>
      <c r="AW424" s="13" t="s">
        <v>32</v>
      </c>
      <c r="AX424" s="13" t="s">
        <v>76</v>
      </c>
      <c r="AY424" s="216" t="s">
        <v>158</v>
      </c>
    </row>
    <row r="425" spans="1:65" s="14" customFormat="1" ht="11.25">
      <c r="B425" s="217"/>
      <c r="C425" s="218"/>
      <c r="D425" s="208" t="s">
        <v>167</v>
      </c>
      <c r="E425" s="219" t="s">
        <v>1</v>
      </c>
      <c r="F425" s="220" t="s">
        <v>825</v>
      </c>
      <c r="G425" s="218"/>
      <c r="H425" s="221">
        <v>14.3</v>
      </c>
      <c r="I425" s="222"/>
      <c r="J425" s="218"/>
      <c r="K425" s="218"/>
      <c r="L425" s="223"/>
      <c r="M425" s="224"/>
      <c r="N425" s="225"/>
      <c r="O425" s="225"/>
      <c r="P425" s="225"/>
      <c r="Q425" s="225"/>
      <c r="R425" s="225"/>
      <c r="S425" s="225"/>
      <c r="T425" s="226"/>
      <c r="AT425" s="227" t="s">
        <v>167</v>
      </c>
      <c r="AU425" s="227" t="s">
        <v>89</v>
      </c>
      <c r="AV425" s="14" t="s">
        <v>89</v>
      </c>
      <c r="AW425" s="14" t="s">
        <v>32</v>
      </c>
      <c r="AX425" s="14" t="s">
        <v>76</v>
      </c>
      <c r="AY425" s="227" t="s">
        <v>158</v>
      </c>
    </row>
    <row r="426" spans="1:65" s="13" customFormat="1" ht="11.25">
      <c r="B426" s="206"/>
      <c r="C426" s="207"/>
      <c r="D426" s="208" t="s">
        <v>167</v>
      </c>
      <c r="E426" s="209" t="s">
        <v>1</v>
      </c>
      <c r="F426" s="210" t="s">
        <v>699</v>
      </c>
      <c r="G426" s="207"/>
      <c r="H426" s="209" t="s">
        <v>1</v>
      </c>
      <c r="I426" s="211"/>
      <c r="J426" s="207"/>
      <c r="K426" s="207"/>
      <c r="L426" s="212"/>
      <c r="M426" s="213"/>
      <c r="N426" s="214"/>
      <c r="O426" s="214"/>
      <c r="P426" s="214"/>
      <c r="Q426" s="214"/>
      <c r="R426" s="214"/>
      <c r="S426" s="214"/>
      <c r="T426" s="215"/>
      <c r="AT426" s="216" t="s">
        <v>167</v>
      </c>
      <c r="AU426" s="216" t="s">
        <v>89</v>
      </c>
      <c r="AV426" s="13" t="s">
        <v>83</v>
      </c>
      <c r="AW426" s="13" t="s">
        <v>32</v>
      </c>
      <c r="AX426" s="13" t="s">
        <v>76</v>
      </c>
      <c r="AY426" s="216" t="s">
        <v>158</v>
      </c>
    </row>
    <row r="427" spans="1:65" s="14" customFormat="1" ht="11.25">
      <c r="B427" s="217"/>
      <c r="C427" s="218"/>
      <c r="D427" s="208" t="s">
        <v>167</v>
      </c>
      <c r="E427" s="219" t="s">
        <v>1</v>
      </c>
      <c r="F427" s="220" t="s">
        <v>826</v>
      </c>
      <c r="G427" s="218"/>
      <c r="H427" s="221">
        <v>6</v>
      </c>
      <c r="I427" s="222"/>
      <c r="J427" s="218"/>
      <c r="K427" s="218"/>
      <c r="L427" s="223"/>
      <c r="M427" s="224"/>
      <c r="N427" s="225"/>
      <c r="O427" s="225"/>
      <c r="P427" s="225"/>
      <c r="Q427" s="225"/>
      <c r="R427" s="225"/>
      <c r="S427" s="225"/>
      <c r="T427" s="226"/>
      <c r="AT427" s="227" t="s">
        <v>167</v>
      </c>
      <c r="AU427" s="227" t="s">
        <v>89</v>
      </c>
      <c r="AV427" s="14" t="s">
        <v>89</v>
      </c>
      <c r="AW427" s="14" t="s">
        <v>32</v>
      </c>
      <c r="AX427" s="14" t="s">
        <v>76</v>
      </c>
      <c r="AY427" s="227" t="s">
        <v>158</v>
      </c>
    </row>
    <row r="428" spans="1:65" s="13" customFormat="1" ht="11.25">
      <c r="B428" s="206"/>
      <c r="C428" s="207"/>
      <c r="D428" s="208" t="s">
        <v>167</v>
      </c>
      <c r="E428" s="209" t="s">
        <v>1</v>
      </c>
      <c r="F428" s="210" t="s">
        <v>391</v>
      </c>
      <c r="G428" s="207"/>
      <c r="H428" s="209" t="s">
        <v>1</v>
      </c>
      <c r="I428" s="211"/>
      <c r="J428" s="207"/>
      <c r="K428" s="207"/>
      <c r="L428" s="212"/>
      <c r="M428" s="213"/>
      <c r="N428" s="214"/>
      <c r="O428" s="214"/>
      <c r="P428" s="214"/>
      <c r="Q428" s="214"/>
      <c r="R428" s="214"/>
      <c r="S428" s="214"/>
      <c r="T428" s="215"/>
      <c r="AT428" s="216" t="s">
        <v>167</v>
      </c>
      <c r="AU428" s="216" t="s">
        <v>89</v>
      </c>
      <c r="AV428" s="13" t="s">
        <v>83</v>
      </c>
      <c r="AW428" s="13" t="s">
        <v>32</v>
      </c>
      <c r="AX428" s="13" t="s">
        <v>76</v>
      </c>
      <c r="AY428" s="216" t="s">
        <v>158</v>
      </c>
    </row>
    <row r="429" spans="1:65" s="14" customFormat="1" ht="11.25">
      <c r="B429" s="217"/>
      <c r="C429" s="218"/>
      <c r="D429" s="208" t="s">
        <v>167</v>
      </c>
      <c r="E429" s="219" t="s">
        <v>1</v>
      </c>
      <c r="F429" s="220" t="s">
        <v>827</v>
      </c>
      <c r="G429" s="218"/>
      <c r="H429" s="221">
        <v>12.9</v>
      </c>
      <c r="I429" s="222"/>
      <c r="J429" s="218"/>
      <c r="K429" s="218"/>
      <c r="L429" s="223"/>
      <c r="M429" s="224"/>
      <c r="N429" s="225"/>
      <c r="O429" s="225"/>
      <c r="P429" s="225"/>
      <c r="Q429" s="225"/>
      <c r="R429" s="225"/>
      <c r="S429" s="225"/>
      <c r="T429" s="226"/>
      <c r="AT429" s="227" t="s">
        <v>167</v>
      </c>
      <c r="AU429" s="227" t="s">
        <v>89</v>
      </c>
      <c r="AV429" s="14" t="s">
        <v>89</v>
      </c>
      <c r="AW429" s="14" t="s">
        <v>32</v>
      </c>
      <c r="AX429" s="14" t="s">
        <v>76</v>
      </c>
      <c r="AY429" s="227" t="s">
        <v>158</v>
      </c>
    </row>
    <row r="430" spans="1:65" s="15" customFormat="1" ht="11.25">
      <c r="B430" s="228"/>
      <c r="C430" s="229"/>
      <c r="D430" s="208" t="s">
        <v>167</v>
      </c>
      <c r="E430" s="230" t="s">
        <v>1</v>
      </c>
      <c r="F430" s="231" t="s">
        <v>170</v>
      </c>
      <c r="G430" s="229"/>
      <c r="H430" s="232">
        <v>33.200000000000003</v>
      </c>
      <c r="I430" s="233"/>
      <c r="J430" s="229"/>
      <c r="K430" s="229"/>
      <c r="L430" s="234"/>
      <c r="M430" s="235"/>
      <c r="N430" s="236"/>
      <c r="O430" s="236"/>
      <c r="P430" s="236"/>
      <c r="Q430" s="236"/>
      <c r="R430" s="236"/>
      <c r="S430" s="236"/>
      <c r="T430" s="237"/>
      <c r="AT430" s="238" t="s">
        <v>167</v>
      </c>
      <c r="AU430" s="238" t="s">
        <v>89</v>
      </c>
      <c r="AV430" s="15" t="s">
        <v>165</v>
      </c>
      <c r="AW430" s="15" t="s">
        <v>32</v>
      </c>
      <c r="AX430" s="15" t="s">
        <v>83</v>
      </c>
      <c r="AY430" s="238" t="s">
        <v>158</v>
      </c>
    </row>
    <row r="431" spans="1:65" s="2" customFormat="1" ht="24.2" customHeight="1">
      <c r="A431" s="35"/>
      <c r="B431" s="36"/>
      <c r="C431" s="193" t="s">
        <v>512</v>
      </c>
      <c r="D431" s="193" t="s">
        <v>160</v>
      </c>
      <c r="E431" s="194" t="s">
        <v>591</v>
      </c>
      <c r="F431" s="195" t="s">
        <v>592</v>
      </c>
      <c r="G431" s="196" t="s">
        <v>290</v>
      </c>
      <c r="H431" s="197">
        <v>46.9</v>
      </c>
      <c r="I431" s="198"/>
      <c r="J431" s="199">
        <f>ROUND(I431*H431,2)</f>
        <v>0</v>
      </c>
      <c r="K431" s="195" t="s">
        <v>164</v>
      </c>
      <c r="L431" s="40"/>
      <c r="M431" s="200" t="s">
        <v>1</v>
      </c>
      <c r="N431" s="201" t="s">
        <v>41</v>
      </c>
      <c r="O431" s="72"/>
      <c r="P431" s="202">
        <f>O431*H431</f>
        <v>0</v>
      </c>
      <c r="Q431" s="202">
        <v>3.5200000000000001E-3</v>
      </c>
      <c r="R431" s="202">
        <f>Q431*H431</f>
        <v>0.16508800000000001</v>
      </c>
      <c r="S431" s="202">
        <v>0</v>
      </c>
      <c r="T431" s="203">
        <f>S431*H431</f>
        <v>0</v>
      </c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R431" s="204" t="s">
        <v>244</v>
      </c>
      <c r="AT431" s="204" t="s">
        <v>160</v>
      </c>
      <c r="AU431" s="204" t="s">
        <v>89</v>
      </c>
      <c r="AY431" s="18" t="s">
        <v>158</v>
      </c>
      <c r="BE431" s="205">
        <f>IF(N431="základní",J431,0)</f>
        <v>0</v>
      </c>
      <c r="BF431" s="205">
        <f>IF(N431="snížená",J431,0)</f>
        <v>0</v>
      </c>
      <c r="BG431" s="205">
        <f>IF(N431="zákl. přenesená",J431,0)</f>
        <v>0</v>
      </c>
      <c r="BH431" s="205">
        <f>IF(N431="sníž. přenesená",J431,0)</f>
        <v>0</v>
      </c>
      <c r="BI431" s="205">
        <f>IF(N431="nulová",J431,0)</f>
        <v>0</v>
      </c>
      <c r="BJ431" s="18" t="s">
        <v>83</v>
      </c>
      <c r="BK431" s="205">
        <f>ROUND(I431*H431,2)</f>
        <v>0</v>
      </c>
      <c r="BL431" s="18" t="s">
        <v>244</v>
      </c>
      <c r="BM431" s="204" t="s">
        <v>828</v>
      </c>
    </row>
    <row r="432" spans="1:65" s="13" customFormat="1" ht="11.25">
      <c r="B432" s="206"/>
      <c r="C432" s="207"/>
      <c r="D432" s="208" t="s">
        <v>167</v>
      </c>
      <c r="E432" s="209" t="s">
        <v>1</v>
      </c>
      <c r="F432" s="210" t="s">
        <v>597</v>
      </c>
      <c r="G432" s="207"/>
      <c r="H432" s="209" t="s">
        <v>1</v>
      </c>
      <c r="I432" s="211"/>
      <c r="J432" s="207"/>
      <c r="K432" s="207"/>
      <c r="L432" s="212"/>
      <c r="M432" s="213"/>
      <c r="N432" s="214"/>
      <c r="O432" s="214"/>
      <c r="P432" s="214"/>
      <c r="Q432" s="214"/>
      <c r="R432" s="214"/>
      <c r="S432" s="214"/>
      <c r="T432" s="215"/>
      <c r="AT432" s="216" t="s">
        <v>167</v>
      </c>
      <c r="AU432" s="216" t="s">
        <v>89</v>
      </c>
      <c r="AV432" s="13" t="s">
        <v>83</v>
      </c>
      <c r="AW432" s="13" t="s">
        <v>32</v>
      </c>
      <c r="AX432" s="13" t="s">
        <v>76</v>
      </c>
      <c r="AY432" s="216" t="s">
        <v>158</v>
      </c>
    </row>
    <row r="433" spans="1:65" s="14" customFormat="1" ht="11.25">
      <c r="B433" s="217"/>
      <c r="C433" s="218"/>
      <c r="D433" s="208" t="s">
        <v>167</v>
      </c>
      <c r="E433" s="219" t="s">
        <v>1</v>
      </c>
      <c r="F433" s="220" t="s">
        <v>829</v>
      </c>
      <c r="G433" s="218"/>
      <c r="H433" s="221">
        <v>16.8</v>
      </c>
      <c r="I433" s="222"/>
      <c r="J433" s="218"/>
      <c r="K433" s="218"/>
      <c r="L433" s="223"/>
      <c r="M433" s="224"/>
      <c r="N433" s="225"/>
      <c r="O433" s="225"/>
      <c r="P433" s="225"/>
      <c r="Q433" s="225"/>
      <c r="R433" s="225"/>
      <c r="S433" s="225"/>
      <c r="T433" s="226"/>
      <c r="AT433" s="227" t="s">
        <v>167</v>
      </c>
      <c r="AU433" s="227" t="s">
        <v>89</v>
      </c>
      <c r="AV433" s="14" t="s">
        <v>89</v>
      </c>
      <c r="AW433" s="14" t="s">
        <v>32</v>
      </c>
      <c r="AX433" s="14" t="s">
        <v>76</v>
      </c>
      <c r="AY433" s="227" t="s">
        <v>158</v>
      </c>
    </row>
    <row r="434" spans="1:65" s="14" customFormat="1" ht="11.25">
      <c r="B434" s="217"/>
      <c r="C434" s="218"/>
      <c r="D434" s="208" t="s">
        <v>167</v>
      </c>
      <c r="E434" s="219" t="s">
        <v>1</v>
      </c>
      <c r="F434" s="220" t="s">
        <v>830</v>
      </c>
      <c r="G434" s="218"/>
      <c r="H434" s="221">
        <v>4.9000000000000004</v>
      </c>
      <c r="I434" s="222"/>
      <c r="J434" s="218"/>
      <c r="K434" s="218"/>
      <c r="L434" s="223"/>
      <c r="M434" s="224"/>
      <c r="N434" s="225"/>
      <c r="O434" s="225"/>
      <c r="P434" s="225"/>
      <c r="Q434" s="225"/>
      <c r="R434" s="225"/>
      <c r="S434" s="225"/>
      <c r="T434" s="226"/>
      <c r="AT434" s="227" t="s">
        <v>167</v>
      </c>
      <c r="AU434" s="227" t="s">
        <v>89</v>
      </c>
      <c r="AV434" s="14" t="s">
        <v>89</v>
      </c>
      <c r="AW434" s="14" t="s">
        <v>32</v>
      </c>
      <c r="AX434" s="14" t="s">
        <v>76</v>
      </c>
      <c r="AY434" s="227" t="s">
        <v>158</v>
      </c>
    </row>
    <row r="435" spans="1:65" s="13" customFormat="1" ht="11.25">
      <c r="B435" s="206"/>
      <c r="C435" s="207"/>
      <c r="D435" s="208" t="s">
        <v>167</v>
      </c>
      <c r="E435" s="209" t="s">
        <v>1</v>
      </c>
      <c r="F435" s="210" t="s">
        <v>393</v>
      </c>
      <c r="G435" s="207"/>
      <c r="H435" s="209" t="s">
        <v>1</v>
      </c>
      <c r="I435" s="211"/>
      <c r="J435" s="207"/>
      <c r="K435" s="207"/>
      <c r="L435" s="212"/>
      <c r="M435" s="213"/>
      <c r="N435" s="214"/>
      <c r="O435" s="214"/>
      <c r="P435" s="214"/>
      <c r="Q435" s="214"/>
      <c r="R435" s="214"/>
      <c r="S435" s="214"/>
      <c r="T435" s="215"/>
      <c r="AT435" s="216" t="s">
        <v>167</v>
      </c>
      <c r="AU435" s="216" t="s">
        <v>89</v>
      </c>
      <c r="AV435" s="13" t="s">
        <v>83</v>
      </c>
      <c r="AW435" s="13" t="s">
        <v>32</v>
      </c>
      <c r="AX435" s="13" t="s">
        <v>76</v>
      </c>
      <c r="AY435" s="216" t="s">
        <v>158</v>
      </c>
    </row>
    <row r="436" spans="1:65" s="14" customFormat="1" ht="11.25">
      <c r="B436" s="217"/>
      <c r="C436" s="218"/>
      <c r="D436" s="208" t="s">
        <v>167</v>
      </c>
      <c r="E436" s="219" t="s">
        <v>1</v>
      </c>
      <c r="F436" s="220" t="s">
        <v>831</v>
      </c>
      <c r="G436" s="218"/>
      <c r="H436" s="221">
        <v>12.3</v>
      </c>
      <c r="I436" s="222"/>
      <c r="J436" s="218"/>
      <c r="K436" s="218"/>
      <c r="L436" s="223"/>
      <c r="M436" s="224"/>
      <c r="N436" s="225"/>
      <c r="O436" s="225"/>
      <c r="P436" s="225"/>
      <c r="Q436" s="225"/>
      <c r="R436" s="225"/>
      <c r="S436" s="225"/>
      <c r="T436" s="226"/>
      <c r="AT436" s="227" t="s">
        <v>167</v>
      </c>
      <c r="AU436" s="227" t="s">
        <v>89</v>
      </c>
      <c r="AV436" s="14" t="s">
        <v>89</v>
      </c>
      <c r="AW436" s="14" t="s">
        <v>32</v>
      </c>
      <c r="AX436" s="14" t="s">
        <v>76</v>
      </c>
      <c r="AY436" s="227" t="s">
        <v>158</v>
      </c>
    </row>
    <row r="437" spans="1:65" s="14" customFormat="1" ht="11.25">
      <c r="B437" s="217"/>
      <c r="C437" s="218"/>
      <c r="D437" s="208" t="s">
        <v>167</v>
      </c>
      <c r="E437" s="219" t="s">
        <v>1</v>
      </c>
      <c r="F437" s="220" t="s">
        <v>832</v>
      </c>
      <c r="G437" s="218"/>
      <c r="H437" s="221">
        <v>3.8</v>
      </c>
      <c r="I437" s="222"/>
      <c r="J437" s="218"/>
      <c r="K437" s="218"/>
      <c r="L437" s="223"/>
      <c r="M437" s="224"/>
      <c r="N437" s="225"/>
      <c r="O437" s="225"/>
      <c r="P437" s="225"/>
      <c r="Q437" s="225"/>
      <c r="R437" s="225"/>
      <c r="S437" s="225"/>
      <c r="T437" s="226"/>
      <c r="AT437" s="227" t="s">
        <v>167</v>
      </c>
      <c r="AU437" s="227" t="s">
        <v>89</v>
      </c>
      <c r="AV437" s="14" t="s">
        <v>89</v>
      </c>
      <c r="AW437" s="14" t="s">
        <v>32</v>
      </c>
      <c r="AX437" s="14" t="s">
        <v>76</v>
      </c>
      <c r="AY437" s="227" t="s">
        <v>158</v>
      </c>
    </row>
    <row r="438" spans="1:65" s="13" customFormat="1" ht="11.25">
      <c r="B438" s="206"/>
      <c r="C438" s="207"/>
      <c r="D438" s="208" t="s">
        <v>167</v>
      </c>
      <c r="E438" s="209" t="s">
        <v>1</v>
      </c>
      <c r="F438" s="210" t="s">
        <v>395</v>
      </c>
      <c r="G438" s="207"/>
      <c r="H438" s="209" t="s">
        <v>1</v>
      </c>
      <c r="I438" s="211"/>
      <c r="J438" s="207"/>
      <c r="K438" s="207"/>
      <c r="L438" s="212"/>
      <c r="M438" s="213"/>
      <c r="N438" s="214"/>
      <c r="O438" s="214"/>
      <c r="P438" s="214"/>
      <c r="Q438" s="214"/>
      <c r="R438" s="214"/>
      <c r="S438" s="214"/>
      <c r="T438" s="215"/>
      <c r="AT438" s="216" t="s">
        <v>167</v>
      </c>
      <c r="AU438" s="216" t="s">
        <v>89</v>
      </c>
      <c r="AV438" s="13" t="s">
        <v>83</v>
      </c>
      <c r="AW438" s="13" t="s">
        <v>32</v>
      </c>
      <c r="AX438" s="13" t="s">
        <v>76</v>
      </c>
      <c r="AY438" s="216" t="s">
        <v>158</v>
      </c>
    </row>
    <row r="439" spans="1:65" s="14" customFormat="1" ht="11.25">
      <c r="B439" s="217"/>
      <c r="C439" s="218"/>
      <c r="D439" s="208" t="s">
        <v>167</v>
      </c>
      <c r="E439" s="219" t="s">
        <v>1</v>
      </c>
      <c r="F439" s="220" t="s">
        <v>833</v>
      </c>
      <c r="G439" s="218"/>
      <c r="H439" s="221">
        <v>9.1</v>
      </c>
      <c r="I439" s="222"/>
      <c r="J439" s="218"/>
      <c r="K439" s="218"/>
      <c r="L439" s="223"/>
      <c r="M439" s="224"/>
      <c r="N439" s="225"/>
      <c r="O439" s="225"/>
      <c r="P439" s="225"/>
      <c r="Q439" s="225"/>
      <c r="R439" s="225"/>
      <c r="S439" s="225"/>
      <c r="T439" s="226"/>
      <c r="AT439" s="227" t="s">
        <v>167</v>
      </c>
      <c r="AU439" s="227" t="s">
        <v>89</v>
      </c>
      <c r="AV439" s="14" t="s">
        <v>89</v>
      </c>
      <c r="AW439" s="14" t="s">
        <v>32</v>
      </c>
      <c r="AX439" s="14" t="s">
        <v>76</v>
      </c>
      <c r="AY439" s="227" t="s">
        <v>158</v>
      </c>
    </row>
    <row r="440" spans="1:65" s="15" customFormat="1" ht="11.25">
      <c r="B440" s="228"/>
      <c r="C440" s="229"/>
      <c r="D440" s="208" t="s">
        <v>167</v>
      </c>
      <c r="E440" s="230" t="s">
        <v>1</v>
      </c>
      <c r="F440" s="231" t="s">
        <v>170</v>
      </c>
      <c r="G440" s="229"/>
      <c r="H440" s="232">
        <v>46.9</v>
      </c>
      <c r="I440" s="233"/>
      <c r="J440" s="229"/>
      <c r="K440" s="229"/>
      <c r="L440" s="234"/>
      <c r="M440" s="235"/>
      <c r="N440" s="236"/>
      <c r="O440" s="236"/>
      <c r="P440" s="236"/>
      <c r="Q440" s="236"/>
      <c r="R440" s="236"/>
      <c r="S440" s="236"/>
      <c r="T440" s="237"/>
      <c r="AT440" s="238" t="s">
        <v>167</v>
      </c>
      <c r="AU440" s="238" t="s">
        <v>89</v>
      </c>
      <c r="AV440" s="15" t="s">
        <v>165</v>
      </c>
      <c r="AW440" s="15" t="s">
        <v>32</v>
      </c>
      <c r="AX440" s="15" t="s">
        <v>83</v>
      </c>
      <c r="AY440" s="238" t="s">
        <v>158</v>
      </c>
    </row>
    <row r="441" spans="1:65" s="2" customFormat="1" ht="24.2" customHeight="1">
      <c r="A441" s="35"/>
      <c r="B441" s="36"/>
      <c r="C441" s="193" t="s">
        <v>518</v>
      </c>
      <c r="D441" s="193" t="s">
        <v>160</v>
      </c>
      <c r="E441" s="194" t="s">
        <v>604</v>
      </c>
      <c r="F441" s="195" t="s">
        <v>605</v>
      </c>
      <c r="G441" s="196" t="s">
        <v>578</v>
      </c>
      <c r="H441" s="264"/>
      <c r="I441" s="198"/>
      <c r="J441" s="199">
        <f>ROUND(I441*H441,2)</f>
        <v>0</v>
      </c>
      <c r="K441" s="195" t="s">
        <v>164</v>
      </c>
      <c r="L441" s="40"/>
      <c r="M441" s="200" t="s">
        <v>1</v>
      </c>
      <c r="N441" s="201" t="s">
        <v>41</v>
      </c>
      <c r="O441" s="72"/>
      <c r="P441" s="202">
        <f>O441*H441</f>
        <v>0</v>
      </c>
      <c r="Q441" s="202">
        <v>0</v>
      </c>
      <c r="R441" s="202">
        <f>Q441*H441</f>
        <v>0</v>
      </c>
      <c r="S441" s="202">
        <v>0</v>
      </c>
      <c r="T441" s="203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204" t="s">
        <v>244</v>
      </c>
      <c r="AT441" s="204" t="s">
        <v>160</v>
      </c>
      <c r="AU441" s="204" t="s">
        <v>89</v>
      </c>
      <c r="AY441" s="18" t="s">
        <v>158</v>
      </c>
      <c r="BE441" s="205">
        <f>IF(N441="základní",J441,0)</f>
        <v>0</v>
      </c>
      <c r="BF441" s="205">
        <f>IF(N441="snížená",J441,0)</f>
        <v>0</v>
      </c>
      <c r="BG441" s="205">
        <f>IF(N441="zákl. přenesená",J441,0)</f>
        <v>0</v>
      </c>
      <c r="BH441" s="205">
        <f>IF(N441="sníž. přenesená",J441,0)</f>
        <v>0</v>
      </c>
      <c r="BI441" s="205">
        <f>IF(N441="nulová",J441,0)</f>
        <v>0</v>
      </c>
      <c r="BJ441" s="18" t="s">
        <v>83</v>
      </c>
      <c r="BK441" s="205">
        <f>ROUND(I441*H441,2)</f>
        <v>0</v>
      </c>
      <c r="BL441" s="18" t="s">
        <v>244</v>
      </c>
      <c r="BM441" s="204" t="s">
        <v>834</v>
      </c>
    </row>
    <row r="442" spans="1:65" s="12" customFormat="1" ht="22.9" customHeight="1">
      <c r="B442" s="177"/>
      <c r="C442" s="178"/>
      <c r="D442" s="179" t="s">
        <v>75</v>
      </c>
      <c r="E442" s="191" t="s">
        <v>835</v>
      </c>
      <c r="F442" s="191" t="s">
        <v>836</v>
      </c>
      <c r="G442" s="178"/>
      <c r="H442" s="178"/>
      <c r="I442" s="181"/>
      <c r="J442" s="192">
        <f>BK442</f>
        <v>0</v>
      </c>
      <c r="K442" s="178"/>
      <c r="L442" s="183"/>
      <c r="M442" s="184"/>
      <c r="N442" s="185"/>
      <c r="O442" s="185"/>
      <c r="P442" s="186">
        <f>SUM(P443:P463)</f>
        <v>0</v>
      </c>
      <c r="Q442" s="185"/>
      <c r="R442" s="186">
        <f>SUM(R443:R463)</f>
        <v>0</v>
      </c>
      <c r="S442" s="185"/>
      <c r="T442" s="187">
        <f>SUM(T443:T463)</f>
        <v>0</v>
      </c>
      <c r="AR442" s="188" t="s">
        <v>89</v>
      </c>
      <c r="AT442" s="189" t="s">
        <v>75</v>
      </c>
      <c r="AU442" s="189" t="s">
        <v>83</v>
      </c>
      <c r="AY442" s="188" t="s">
        <v>158</v>
      </c>
      <c r="BK442" s="190">
        <f>SUM(BK443:BK463)</f>
        <v>0</v>
      </c>
    </row>
    <row r="443" spans="1:65" s="2" customFormat="1" ht="24.2" customHeight="1">
      <c r="A443" s="35"/>
      <c r="B443" s="36"/>
      <c r="C443" s="193" t="s">
        <v>524</v>
      </c>
      <c r="D443" s="193" t="s">
        <v>160</v>
      </c>
      <c r="E443" s="194" t="s">
        <v>837</v>
      </c>
      <c r="F443" s="195" t="s">
        <v>838</v>
      </c>
      <c r="G443" s="196" t="s">
        <v>515</v>
      </c>
      <c r="H443" s="197">
        <v>3</v>
      </c>
      <c r="I443" s="198"/>
      <c r="J443" s="199">
        <f>ROUND(I443*H443,2)</f>
        <v>0</v>
      </c>
      <c r="K443" s="195" t="s">
        <v>1</v>
      </c>
      <c r="L443" s="40"/>
      <c r="M443" s="200" t="s">
        <v>1</v>
      </c>
      <c r="N443" s="201" t="s">
        <v>41</v>
      </c>
      <c r="O443" s="72"/>
      <c r="P443" s="202">
        <f>O443*H443</f>
        <v>0</v>
      </c>
      <c r="Q443" s="202">
        <v>0</v>
      </c>
      <c r="R443" s="202">
        <f>Q443*H443</f>
        <v>0</v>
      </c>
      <c r="S443" s="202">
        <v>0</v>
      </c>
      <c r="T443" s="203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204" t="s">
        <v>244</v>
      </c>
      <c r="AT443" s="204" t="s">
        <v>160</v>
      </c>
      <c r="AU443" s="204" t="s">
        <v>89</v>
      </c>
      <c r="AY443" s="18" t="s">
        <v>158</v>
      </c>
      <c r="BE443" s="205">
        <f>IF(N443="základní",J443,0)</f>
        <v>0</v>
      </c>
      <c r="BF443" s="205">
        <f>IF(N443="snížená",J443,0)</f>
        <v>0</v>
      </c>
      <c r="BG443" s="205">
        <f>IF(N443="zákl. přenesená",J443,0)</f>
        <v>0</v>
      </c>
      <c r="BH443" s="205">
        <f>IF(N443="sníž. přenesená",J443,0)</f>
        <v>0</v>
      </c>
      <c r="BI443" s="205">
        <f>IF(N443="nulová",J443,0)</f>
        <v>0</v>
      </c>
      <c r="BJ443" s="18" t="s">
        <v>83</v>
      </c>
      <c r="BK443" s="205">
        <f>ROUND(I443*H443,2)</f>
        <v>0</v>
      </c>
      <c r="BL443" s="18" t="s">
        <v>244</v>
      </c>
      <c r="BM443" s="204" t="s">
        <v>839</v>
      </c>
    </row>
    <row r="444" spans="1:65" s="2" customFormat="1" ht="29.25">
      <c r="A444" s="35"/>
      <c r="B444" s="36"/>
      <c r="C444" s="37"/>
      <c r="D444" s="208" t="s">
        <v>332</v>
      </c>
      <c r="E444" s="37"/>
      <c r="F444" s="260" t="s">
        <v>840</v>
      </c>
      <c r="G444" s="37"/>
      <c r="H444" s="37"/>
      <c r="I444" s="261"/>
      <c r="J444" s="37"/>
      <c r="K444" s="37"/>
      <c r="L444" s="40"/>
      <c r="M444" s="262"/>
      <c r="N444" s="263"/>
      <c r="O444" s="72"/>
      <c r="P444" s="72"/>
      <c r="Q444" s="72"/>
      <c r="R444" s="72"/>
      <c r="S444" s="72"/>
      <c r="T444" s="73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T444" s="18" t="s">
        <v>332</v>
      </c>
      <c r="AU444" s="18" t="s">
        <v>89</v>
      </c>
    </row>
    <row r="445" spans="1:65" s="2" customFormat="1" ht="24.2" customHeight="1">
      <c r="A445" s="35"/>
      <c r="B445" s="36"/>
      <c r="C445" s="193" t="s">
        <v>529</v>
      </c>
      <c r="D445" s="193" t="s">
        <v>160</v>
      </c>
      <c r="E445" s="194" t="s">
        <v>841</v>
      </c>
      <c r="F445" s="195" t="s">
        <v>842</v>
      </c>
      <c r="G445" s="196" t="s">
        <v>515</v>
      </c>
      <c r="H445" s="197">
        <v>4</v>
      </c>
      <c r="I445" s="198"/>
      <c r="J445" s="199">
        <f>ROUND(I445*H445,2)</f>
        <v>0</v>
      </c>
      <c r="K445" s="195" t="s">
        <v>1</v>
      </c>
      <c r="L445" s="40"/>
      <c r="M445" s="200" t="s">
        <v>1</v>
      </c>
      <c r="N445" s="201" t="s">
        <v>41</v>
      </c>
      <c r="O445" s="72"/>
      <c r="P445" s="202">
        <f>O445*H445</f>
        <v>0</v>
      </c>
      <c r="Q445" s="202">
        <v>0</v>
      </c>
      <c r="R445" s="202">
        <f>Q445*H445</f>
        <v>0</v>
      </c>
      <c r="S445" s="202">
        <v>0</v>
      </c>
      <c r="T445" s="203">
        <f>S445*H445</f>
        <v>0</v>
      </c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R445" s="204" t="s">
        <v>244</v>
      </c>
      <c r="AT445" s="204" t="s">
        <v>160</v>
      </c>
      <c r="AU445" s="204" t="s">
        <v>89</v>
      </c>
      <c r="AY445" s="18" t="s">
        <v>158</v>
      </c>
      <c r="BE445" s="205">
        <f>IF(N445="základní",J445,0)</f>
        <v>0</v>
      </c>
      <c r="BF445" s="205">
        <f>IF(N445="snížená",J445,0)</f>
        <v>0</v>
      </c>
      <c r="BG445" s="205">
        <f>IF(N445="zákl. přenesená",J445,0)</f>
        <v>0</v>
      </c>
      <c r="BH445" s="205">
        <f>IF(N445="sníž. přenesená",J445,0)</f>
        <v>0</v>
      </c>
      <c r="BI445" s="205">
        <f>IF(N445="nulová",J445,0)</f>
        <v>0</v>
      </c>
      <c r="BJ445" s="18" t="s">
        <v>83</v>
      </c>
      <c r="BK445" s="205">
        <f>ROUND(I445*H445,2)</f>
        <v>0</v>
      </c>
      <c r="BL445" s="18" t="s">
        <v>244</v>
      </c>
      <c r="BM445" s="204" t="s">
        <v>843</v>
      </c>
    </row>
    <row r="446" spans="1:65" s="2" customFormat="1" ht="29.25">
      <c r="A446" s="35"/>
      <c r="B446" s="36"/>
      <c r="C446" s="37"/>
      <c r="D446" s="208" t="s">
        <v>332</v>
      </c>
      <c r="E446" s="37"/>
      <c r="F446" s="260" t="s">
        <v>840</v>
      </c>
      <c r="G446" s="37"/>
      <c r="H446" s="37"/>
      <c r="I446" s="261"/>
      <c r="J446" s="37"/>
      <c r="K446" s="37"/>
      <c r="L446" s="40"/>
      <c r="M446" s="262"/>
      <c r="N446" s="263"/>
      <c r="O446" s="72"/>
      <c r="P446" s="72"/>
      <c r="Q446" s="72"/>
      <c r="R446" s="72"/>
      <c r="S446" s="72"/>
      <c r="T446" s="73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T446" s="18" t="s">
        <v>332</v>
      </c>
      <c r="AU446" s="18" t="s">
        <v>89</v>
      </c>
    </row>
    <row r="447" spans="1:65" s="2" customFormat="1" ht="24.2" customHeight="1">
      <c r="A447" s="35"/>
      <c r="B447" s="36"/>
      <c r="C447" s="193" t="s">
        <v>533</v>
      </c>
      <c r="D447" s="193" t="s">
        <v>160</v>
      </c>
      <c r="E447" s="194" t="s">
        <v>844</v>
      </c>
      <c r="F447" s="195" t="s">
        <v>845</v>
      </c>
      <c r="G447" s="196" t="s">
        <v>515</v>
      </c>
      <c r="H447" s="197">
        <v>2</v>
      </c>
      <c r="I447" s="198"/>
      <c r="J447" s="199">
        <f>ROUND(I447*H447,2)</f>
        <v>0</v>
      </c>
      <c r="K447" s="195" t="s">
        <v>1</v>
      </c>
      <c r="L447" s="40"/>
      <c r="M447" s="200" t="s">
        <v>1</v>
      </c>
      <c r="N447" s="201" t="s">
        <v>41</v>
      </c>
      <c r="O447" s="72"/>
      <c r="P447" s="202">
        <f>O447*H447</f>
        <v>0</v>
      </c>
      <c r="Q447" s="202">
        <v>0</v>
      </c>
      <c r="R447" s="202">
        <f>Q447*H447</f>
        <v>0</v>
      </c>
      <c r="S447" s="202">
        <v>0</v>
      </c>
      <c r="T447" s="203">
        <f>S447*H447</f>
        <v>0</v>
      </c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R447" s="204" t="s">
        <v>244</v>
      </c>
      <c r="AT447" s="204" t="s">
        <v>160</v>
      </c>
      <c r="AU447" s="204" t="s">
        <v>89</v>
      </c>
      <c r="AY447" s="18" t="s">
        <v>158</v>
      </c>
      <c r="BE447" s="205">
        <f>IF(N447="základní",J447,0)</f>
        <v>0</v>
      </c>
      <c r="BF447" s="205">
        <f>IF(N447="snížená",J447,0)</f>
        <v>0</v>
      </c>
      <c r="BG447" s="205">
        <f>IF(N447="zákl. přenesená",J447,0)</f>
        <v>0</v>
      </c>
      <c r="BH447" s="205">
        <f>IF(N447="sníž. přenesená",J447,0)</f>
        <v>0</v>
      </c>
      <c r="BI447" s="205">
        <f>IF(N447="nulová",J447,0)</f>
        <v>0</v>
      </c>
      <c r="BJ447" s="18" t="s">
        <v>83</v>
      </c>
      <c r="BK447" s="205">
        <f>ROUND(I447*H447,2)</f>
        <v>0</v>
      </c>
      <c r="BL447" s="18" t="s">
        <v>244</v>
      </c>
      <c r="BM447" s="204" t="s">
        <v>846</v>
      </c>
    </row>
    <row r="448" spans="1:65" s="2" customFormat="1" ht="29.25">
      <c r="A448" s="35"/>
      <c r="B448" s="36"/>
      <c r="C448" s="37"/>
      <c r="D448" s="208" t="s">
        <v>332</v>
      </c>
      <c r="E448" s="37"/>
      <c r="F448" s="260" t="s">
        <v>840</v>
      </c>
      <c r="G448" s="37"/>
      <c r="H448" s="37"/>
      <c r="I448" s="261"/>
      <c r="J448" s="37"/>
      <c r="K448" s="37"/>
      <c r="L448" s="40"/>
      <c r="M448" s="262"/>
      <c r="N448" s="263"/>
      <c r="O448" s="72"/>
      <c r="P448" s="72"/>
      <c r="Q448" s="72"/>
      <c r="R448" s="72"/>
      <c r="S448" s="72"/>
      <c r="T448" s="73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T448" s="18" t="s">
        <v>332</v>
      </c>
      <c r="AU448" s="18" t="s">
        <v>89</v>
      </c>
    </row>
    <row r="449" spans="1:65" s="2" customFormat="1" ht="24.2" customHeight="1">
      <c r="A449" s="35"/>
      <c r="B449" s="36"/>
      <c r="C449" s="193" t="s">
        <v>540</v>
      </c>
      <c r="D449" s="193" t="s">
        <v>160</v>
      </c>
      <c r="E449" s="194" t="s">
        <v>847</v>
      </c>
      <c r="F449" s="195" t="s">
        <v>848</v>
      </c>
      <c r="G449" s="196" t="s">
        <v>515</v>
      </c>
      <c r="H449" s="197">
        <v>1</v>
      </c>
      <c r="I449" s="198"/>
      <c r="J449" s="199">
        <f>ROUND(I449*H449,2)</f>
        <v>0</v>
      </c>
      <c r="K449" s="195" t="s">
        <v>1</v>
      </c>
      <c r="L449" s="40"/>
      <c r="M449" s="200" t="s">
        <v>1</v>
      </c>
      <c r="N449" s="201" t="s">
        <v>41</v>
      </c>
      <c r="O449" s="72"/>
      <c r="P449" s="202">
        <f>O449*H449</f>
        <v>0</v>
      </c>
      <c r="Q449" s="202">
        <v>0</v>
      </c>
      <c r="R449" s="202">
        <f>Q449*H449</f>
        <v>0</v>
      </c>
      <c r="S449" s="202">
        <v>0</v>
      </c>
      <c r="T449" s="203">
        <f>S449*H449</f>
        <v>0</v>
      </c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R449" s="204" t="s">
        <v>244</v>
      </c>
      <c r="AT449" s="204" t="s">
        <v>160</v>
      </c>
      <c r="AU449" s="204" t="s">
        <v>89</v>
      </c>
      <c r="AY449" s="18" t="s">
        <v>158</v>
      </c>
      <c r="BE449" s="205">
        <f>IF(N449="základní",J449,0)</f>
        <v>0</v>
      </c>
      <c r="BF449" s="205">
        <f>IF(N449="snížená",J449,0)</f>
        <v>0</v>
      </c>
      <c r="BG449" s="205">
        <f>IF(N449="zákl. přenesená",J449,0)</f>
        <v>0</v>
      </c>
      <c r="BH449" s="205">
        <f>IF(N449="sníž. přenesená",J449,0)</f>
        <v>0</v>
      </c>
      <c r="BI449" s="205">
        <f>IF(N449="nulová",J449,0)</f>
        <v>0</v>
      </c>
      <c r="BJ449" s="18" t="s">
        <v>83</v>
      </c>
      <c r="BK449" s="205">
        <f>ROUND(I449*H449,2)</f>
        <v>0</v>
      </c>
      <c r="BL449" s="18" t="s">
        <v>244</v>
      </c>
      <c r="BM449" s="204" t="s">
        <v>849</v>
      </c>
    </row>
    <row r="450" spans="1:65" s="2" customFormat="1" ht="29.25">
      <c r="A450" s="35"/>
      <c r="B450" s="36"/>
      <c r="C450" s="37"/>
      <c r="D450" s="208" t="s">
        <v>332</v>
      </c>
      <c r="E450" s="37"/>
      <c r="F450" s="260" t="s">
        <v>840</v>
      </c>
      <c r="G450" s="37"/>
      <c r="H450" s="37"/>
      <c r="I450" s="261"/>
      <c r="J450" s="37"/>
      <c r="K450" s="37"/>
      <c r="L450" s="40"/>
      <c r="M450" s="262"/>
      <c r="N450" s="263"/>
      <c r="O450" s="72"/>
      <c r="P450" s="72"/>
      <c r="Q450" s="72"/>
      <c r="R450" s="72"/>
      <c r="S450" s="72"/>
      <c r="T450" s="73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T450" s="18" t="s">
        <v>332</v>
      </c>
      <c r="AU450" s="18" t="s">
        <v>89</v>
      </c>
    </row>
    <row r="451" spans="1:65" s="2" customFormat="1" ht="24.2" customHeight="1">
      <c r="A451" s="35"/>
      <c r="B451" s="36"/>
      <c r="C451" s="193" t="s">
        <v>545</v>
      </c>
      <c r="D451" s="193" t="s">
        <v>160</v>
      </c>
      <c r="E451" s="194" t="s">
        <v>850</v>
      </c>
      <c r="F451" s="195" t="s">
        <v>851</v>
      </c>
      <c r="G451" s="196" t="s">
        <v>515</v>
      </c>
      <c r="H451" s="197">
        <v>1</v>
      </c>
      <c r="I451" s="198"/>
      <c r="J451" s="199">
        <f>ROUND(I451*H451,2)</f>
        <v>0</v>
      </c>
      <c r="K451" s="195" t="s">
        <v>1</v>
      </c>
      <c r="L451" s="40"/>
      <c r="M451" s="200" t="s">
        <v>1</v>
      </c>
      <c r="N451" s="201" t="s">
        <v>41</v>
      </c>
      <c r="O451" s="72"/>
      <c r="P451" s="202">
        <f>O451*H451</f>
        <v>0</v>
      </c>
      <c r="Q451" s="202">
        <v>0</v>
      </c>
      <c r="R451" s="202">
        <f>Q451*H451</f>
        <v>0</v>
      </c>
      <c r="S451" s="202">
        <v>0</v>
      </c>
      <c r="T451" s="203">
        <f>S451*H451</f>
        <v>0</v>
      </c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R451" s="204" t="s">
        <v>244</v>
      </c>
      <c r="AT451" s="204" t="s">
        <v>160</v>
      </c>
      <c r="AU451" s="204" t="s">
        <v>89</v>
      </c>
      <c r="AY451" s="18" t="s">
        <v>158</v>
      </c>
      <c r="BE451" s="205">
        <f>IF(N451="základní",J451,0)</f>
        <v>0</v>
      </c>
      <c r="BF451" s="205">
        <f>IF(N451="snížená",J451,0)</f>
        <v>0</v>
      </c>
      <c r="BG451" s="205">
        <f>IF(N451="zákl. přenesená",J451,0)</f>
        <v>0</v>
      </c>
      <c r="BH451" s="205">
        <f>IF(N451="sníž. přenesená",J451,0)</f>
        <v>0</v>
      </c>
      <c r="BI451" s="205">
        <f>IF(N451="nulová",J451,0)</f>
        <v>0</v>
      </c>
      <c r="BJ451" s="18" t="s">
        <v>83</v>
      </c>
      <c r="BK451" s="205">
        <f>ROUND(I451*H451,2)</f>
        <v>0</v>
      </c>
      <c r="BL451" s="18" t="s">
        <v>244</v>
      </c>
      <c r="BM451" s="204" t="s">
        <v>852</v>
      </c>
    </row>
    <row r="452" spans="1:65" s="2" customFormat="1" ht="29.25">
      <c r="A452" s="35"/>
      <c r="B452" s="36"/>
      <c r="C452" s="37"/>
      <c r="D452" s="208" t="s">
        <v>332</v>
      </c>
      <c r="E452" s="37"/>
      <c r="F452" s="260" t="s">
        <v>840</v>
      </c>
      <c r="G452" s="37"/>
      <c r="H452" s="37"/>
      <c r="I452" s="261"/>
      <c r="J452" s="37"/>
      <c r="K452" s="37"/>
      <c r="L452" s="40"/>
      <c r="M452" s="262"/>
      <c r="N452" s="263"/>
      <c r="O452" s="72"/>
      <c r="P452" s="72"/>
      <c r="Q452" s="72"/>
      <c r="R452" s="72"/>
      <c r="S452" s="72"/>
      <c r="T452" s="73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T452" s="18" t="s">
        <v>332</v>
      </c>
      <c r="AU452" s="18" t="s">
        <v>89</v>
      </c>
    </row>
    <row r="453" spans="1:65" s="2" customFormat="1" ht="24.2" customHeight="1">
      <c r="A453" s="35"/>
      <c r="B453" s="36"/>
      <c r="C453" s="193" t="s">
        <v>549</v>
      </c>
      <c r="D453" s="193" t="s">
        <v>160</v>
      </c>
      <c r="E453" s="194" t="s">
        <v>853</v>
      </c>
      <c r="F453" s="195" t="s">
        <v>854</v>
      </c>
      <c r="G453" s="196" t="s">
        <v>515</v>
      </c>
      <c r="H453" s="197">
        <v>2</v>
      </c>
      <c r="I453" s="198"/>
      <c r="J453" s="199">
        <f>ROUND(I453*H453,2)</f>
        <v>0</v>
      </c>
      <c r="K453" s="195" t="s">
        <v>1</v>
      </c>
      <c r="L453" s="40"/>
      <c r="M453" s="200" t="s">
        <v>1</v>
      </c>
      <c r="N453" s="201" t="s">
        <v>41</v>
      </c>
      <c r="O453" s="72"/>
      <c r="P453" s="202">
        <f>O453*H453</f>
        <v>0</v>
      </c>
      <c r="Q453" s="202">
        <v>0</v>
      </c>
      <c r="R453" s="202">
        <f>Q453*H453</f>
        <v>0</v>
      </c>
      <c r="S453" s="202">
        <v>0</v>
      </c>
      <c r="T453" s="203">
        <f>S453*H453</f>
        <v>0</v>
      </c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R453" s="204" t="s">
        <v>244</v>
      </c>
      <c r="AT453" s="204" t="s">
        <v>160</v>
      </c>
      <c r="AU453" s="204" t="s">
        <v>89</v>
      </c>
      <c r="AY453" s="18" t="s">
        <v>158</v>
      </c>
      <c r="BE453" s="205">
        <f>IF(N453="základní",J453,0)</f>
        <v>0</v>
      </c>
      <c r="BF453" s="205">
        <f>IF(N453="snížená",J453,0)</f>
        <v>0</v>
      </c>
      <c r="BG453" s="205">
        <f>IF(N453="zákl. přenesená",J453,0)</f>
        <v>0</v>
      </c>
      <c r="BH453" s="205">
        <f>IF(N453="sníž. přenesená",J453,0)</f>
        <v>0</v>
      </c>
      <c r="BI453" s="205">
        <f>IF(N453="nulová",J453,0)</f>
        <v>0</v>
      </c>
      <c r="BJ453" s="18" t="s">
        <v>83</v>
      </c>
      <c r="BK453" s="205">
        <f>ROUND(I453*H453,2)</f>
        <v>0</v>
      </c>
      <c r="BL453" s="18" t="s">
        <v>244</v>
      </c>
      <c r="BM453" s="204" t="s">
        <v>855</v>
      </c>
    </row>
    <row r="454" spans="1:65" s="2" customFormat="1" ht="29.25">
      <c r="A454" s="35"/>
      <c r="B454" s="36"/>
      <c r="C454" s="37"/>
      <c r="D454" s="208" t="s">
        <v>332</v>
      </c>
      <c r="E454" s="37"/>
      <c r="F454" s="260" t="s">
        <v>840</v>
      </c>
      <c r="G454" s="37"/>
      <c r="H454" s="37"/>
      <c r="I454" s="261"/>
      <c r="J454" s="37"/>
      <c r="K454" s="37"/>
      <c r="L454" s="40"/>
      <c r="M454" s="262"/>
      <c r="N454" s="263"/>
      <c r="O454" s="72"/>
      <c r="P454" s="72"/>
      <c r="Q454" s="72"/>
      <c r="R454" s="72"/>
      <c r="S454" s="72"/>
      <c r="T454" s="73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T454" s="18" t="s">
        <v>332</v>
      </c>
      <c r="AU454" s="18" t="s">
        <v>89</v>
      </c>
    </row>
    <row r="455" spans="1:65" s="2" customFormat="1" ht="24.2" customHeight="1">
      <c r="A455" s="35"/>
      <c r="B455" s="36"/>
      <c r="C455" s="193" t="s">
        <v>555</v>
      </c>
      <c r="D455" s="193" t="s">
        <v>160</v>
      </c>
      <c r="E455" s="194" t="s">
        <v>856</v>
      </c>
      <c r="F455" s="195" t="s">
        <v>857</v>
      </c>
      <c r="G455" s="196" t="s">
        <v>515</v>
      </c>
      <c r="H455" s="197">
        <v>1</v>
      </c>
      <c r="I455" s="198"/>
      <c r="J455" s="199">
        <f>ROUND(I455*H455,2)</f>
        <v>0</v>
      </c>
      <c r="K455" s="195" t="s">
        <v>1</v>
      </c>
      <c r="L455" s="40"/>
      <c r="M455" s="200" t="s">
        <v>1</v>
      </c>
      <c r="N455" s="201" t="s">
        <v>41</v>
      </c>
      <c r="O455" s="72"/>
      <c r="P455" s="202">
        <f>O455*H455</f>
        <v>0</v>
      </c>
      <c r="Q455" s="202">
        <v>0</v>
      </c>
      <c r="R455" s="202">
        <f>Q455*H455</f>
        <v>0</v>
      </c>
      <c r="S455" s="202">
        <v>0</v>
      </c>
      <c r="T455" s="203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204" t="s">
        <v>244</v>
      </c>
      <c r="AT455" s="204" t="s">
        <v>160</v>
      </c>
      <c r="AU455" s="204" t="s">
        <v>89</v>
      </c>
      <c r="AY455" s="18" t="s">
        <v>158</v>
      </c>
      <c r="BE455" s="205">
        <f>IF(N455="základní",J455,0)</f>
        <v>0</v>
      </c>
      <c r="BF455" s="205">
        <f>IF(N455="snížená",J455,0)</f>
        <v>0</v>
      </c>
      <c r="BG455" s="205">
        <f>IF(N455="zákl. přenesená",J455,0)</f>
        <v>0</v>
      </c>
      <c r="BH455" s="205">
        <f>IF(N455="sníž. přenesená",J455,0)</f>
        <v>0</v>
      </c>
      <c r="BI455" s="205">
        <f>IF(N455="nulová",J455,0)</f>
        <v>0</v>
      </c>
      <c r="BJ455" s="18" t="s">
        <v>83</v>
      </c>
      <c r="BK455" s="205">
        <f>ROUND(I455*H455,2)</f>
        <v>0</v>
      </c>
      <c r="BL455" s="18" t="s">
        <v>244</v>
      </c>
      <c r="BM455" s="204" t="s">
        <v>858</v>
      </c>
    </row>
    <row r="456" spans="1:65" s="2" customFormat="1" ht="29.25">
      <c r="A456" s="35"/>
      <c r="B456" s="36"/>
      <c r="C456" s="37"/>
      <c r="D456" s="208" t="s">
        <v>332</v>
      </c>
      <c r="E456" s="37"/>
      <c r="F456" s="260" t="s">
        <v>840</v>
      </c>
      <c r="G456" s="37"/>
      <c r="H456" s="37"/>
      <c r="I456" s="261"/>
      <c r="J456" s="37"/>
      <c r="K456" s="37"/>
      <c r="L456" s="40"/>
      <c r="M456" s="262"/>
      <c r="N456" s="263"/>
      <c r="O456" s="72"/>
      <c r="P456" s="72"/>
      <c r="Q456" s="72"/>
      <c r="R456" s="72"/>
      <c r="S456" s="72"/>
      <c r="T456" s="73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T456" s="18" t="s">
        <v>332</v>
      </c>
      <c r="AU456" s="18" t="s">
        <v>89</v>
      </c>
    </row>
    <row r="457" spans="1:65" s="2" customFormat="1" ht="24.2" customHeight="1">
      <c r="A457" s="35"/>
      <c r="B457" s="36"/>
      <c r="C457" s="193" t="s">
        <v>561</v>
      </c>
      <c r="D457" s="193" t="s">
        <v>160</v>
      </c>
      <c r="E457" s="194" t="s">
        <v>859</v>
      </c>
      <c r="F457" s="195" t="s">
        <v>860</v>
      </c>
      <c r="G457" s="196" t="s">
        <v>515</v>
      </c>
      <c r="H457" s="197">
        <v>1</v>
      </c>
      <c r="I457" s="198"/>
      <c r="J457" s="199">
        <f>ROUND(I457*H457,2)</f>
        <v>0</v>
      </c>
      <c r="K457" s="195" t="s">
        <v>1</v>
      </c>
      <c r="L457" s="40"/>
      <c r="M457" s="200" t="s">
        <v>1</v>
      </c>
      <c r="N457" s="201" t="s">
        <v>41</v>
      </c>
      <c r="O457" s="72"/>
      <c r="P457" s="202">
        <f>O457*H457</f>
        <v>0</v>
      </c>
      <c r="Q457" s="202">
        <v>0</v>
      </c>
      <c r="R457" s="202">
        <f>Q457*H457</f>
        <v>0</v>
      </c>
      <c r="S457" s="202">
        <v>0</v>
      </c>
      <c r="T457" s="203">
        <f>S457*H457</f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204" t="s">
        <v>244</v>
      </c>
      <c r="AT457" s="204" t="s">
        <v>160</v>
      </c>
      <c r="AU457" s="204" t="s">
        <v>89</v>
      </c>
      <c r="AY457" s="18" t="s">
        <v>158</v>
      </c>
      <c r="BE457" s="205">
        <f>IF(N457="základní",J457,0)</f>
        <v>0</v>
      </c>
      <c r="BF457" s="205">
        <f>IF(N457="snížená",J457,0)</f>
        <v>0</v>
      </c>
      <c r="BG457" s="205">
        <f>IF(N457="zákl. přenesená",J457,0)</f>
        <v>0</v>
      </c>
      <c r="BH457" s="205">
        <f>IF(N457="sníž. přenesená",J457,0)</f>
        <v>0</v>
      </c>
      <c r="BI457" s="205">
        <f>IF(N457="nulová",J457,0)</f>
        <v>0</v>
      </c>
      <c r="BJ457" s="18" t="s">
        <v>83</v>
      </c>
      <c r="BK457" s="205">
        <f>ROUND(I457*H457,2)</f>
        <v>0</v>
      </c>
      <c r="BL457" s="18" t="s">
        <v>244</v>
      </c>
      <c r="BM457" s="204" t="s">
        <v>861</v>
      </c>
    </row>
    <row r="458" spans="1:65" s="2" customFormat="1" ht="29.25">
      <c r="A458" s="35"/>
      <c r="B458" s="36"/>
      <c r="C458" s="37"/>
      <c r="D458" s="208" t="s">
        <v>332</v>
      </c>
      <c r="E458" s="37"/>
      <c r="F458" s="260" t="s">
        <v>862</v>
      </c>
      <c r="G458" s="37"/>
      <c r="H458" s="37"/>
      <c r="I458" s="261"/>
      <c r="J458" s="37"/>
      <c r="K458" s="37"/>
      <c r="L458" s="40"/>
      <c r="M458" s="262"/>
      <c r="N458" s="263"/>
      <c r="O458" s="72"/>
      <c r="P458" s="72"/>
      <c r="Q458" s="72"/>
      <c r="R458" s="72"/>
      <c r="S458" s="72"/>
      <c r="T458" s="73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T458" s="18" t="s">
        <v>332</v>
      </c>
      <c r="AU458" s="18" t="s">
        <v>89</v>
      </c>
    </row>
    <row r="459" spans="1:65" s="2" customFormat="1" ht="24.2" customHeight="1">
      <c r="A459" s="35"/>
      <c r="B459" s="36"/>
      <c r="C459" s="193" t="s">
        <v>569</v>
      </c>
      <c r="D459" s="193" t="s">
        <v>160</v>
      </c>
      <c r="E459" s="194" t="s">
        <v>863</v>
      </c>
      <c r="F459" s="195" t="s">
        <v>864</v>
      </c>
      <c r="G459" s="196" t="s">
        <v>515</v>
      </c>
      <c r="H459" s="197">
        <v>1</v>
      </c>
      <c r="I459" s="198"/>
      <c r="J459" s="199">
        <f>ROUND(I459*H459,2)</f>
        <v>0</v>
      </c>
      <c r="K459" s="195" t="s">
        <v>1</v>
      </c>
      <c r="L459" s="40"/>
      <c r="M459" s="200" t="s">
        <v>1</v>
      </c>
      <c r="N459" s="201" t="s">
        <v>41</v>
      </c>
      <c r="O459" s="72"/>
      <c r="P459" s="202">
        <f>O459*H459</f>
        <v>0</v>
      </c>
      <c r="Q459" s="202">
        <v>0</v>
      </c>
      <c r="R459" s="202">
        <f>Q459*H459</f>
        <v>0</v>
      </c>
      <c r="S459" s="202">
        <v>0</v>
      </c>
      <c r="T459" s="203">
        <f>S459*H459</f>
        <v>0</v>
      </c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R459" s="204" t="s">
        <v>244</v>
      </c>
      <c r="AT459" s="204" t="s">
        <v>160</v>
      </c>
      <c r="AU459" s="204" t="s">
        <v>89</v>
      </c>
      <c r="AY459" s="18" t="s">
        <v>158</v>
      </c>
      <c r="BE459" s="205">
        <f>IF(N459="základní",J459,0)</f>
        <v>0</v>
      </c>
      <c r="BF459" s="205">
        <f>IF(N459="snížená",J459,0)</f>
        <v>0</v>
      </c>
      <c r="BG459" s="205">
        <f>IF(N459="zákl. přenesená",J459,0)</f>
        <v>0</v>
      </c>
      <c r="BH459" s="205">
        <f>IF(N459="sníž. přenesená",J459,0)</f>
        <v>0</v>
      </c>
      <c r="BI459" s="205">
        <f>IF(N459="nulová",J459,0)</f>
        <v>0</v>
      </c>
      <c r="BJ459" s="18" t="s">
        <v>83</v>
      </c>
      <c r="BK459" s="205">
        <f>ROUND(I459*H459,2)</f>
        <v>0</v>
      </c>
      <c r="BL459" s="18" t="s">
        <v>244</v>
      </c>
      <c r="BM459" s="204" t="s">
        <v>865</v>
      </c>
    </row>
    <row r="460" spans="1:65" s="2" customFormat="1" ht="29.25">
      <c r="A460" s="35"/>
      <c r="B460" s="36"/>
      <c r="C460" s="37"/>
      <c r="D460" s="208" t="s">
        <v>332</v>
      </c>
      <c r="E460" s="37"/>
      <c r="F460" s="260" t="s">
        <v>862</v>
      </c>
      <c r="G460" s="37"/>
      <c r="H460" s="37"/>
      <c r="I460" s="261"/>
      <c r="J460" s="37"/>
      <c r="K460" s="37"/>
      <c r="L460" s="40"/>
      <c r="M460" s="262"/>
      <c r="N460" s="263"/>
      <c r="O460" s="72"/>
      <c r="P460" s="72"/>
      <c r="Q460" s="72"/>
      <c r="R460" s="72"/>
      <c r="S460" s="72"/>
      <c r="T460" s="73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T460" s="18" t="s">
        <v>332</v>
      </c>
      <c r="AU460" s="18" t="s">
        <v>89</v>
      </c>
    </row>
    <row r="461" spans="1:65" s="2" customFormat="1" ht="16.5" customHeight="1">
      <c r="A461" s="35"/>
      <c r="B461" s="36"/>
      <c r="C461" s="193" t="s">
        <v>575</v>
      </c>
      <c r="D461" s="193" t="s">
        <v>160</v>
      </c>
      <c r="E461" s="194" t="s">
        <v>866</v>
      </c>
      <c r="F461" s="195" t="s">
        <v>867</v>
      </c>
      <c r="G461" s="196" t="s">
        <v>290</v>
      </c>
      <c r="H461" s="197">
        <v>15.08</v>
      </c>
      <c r="I461" s="198"/>
      <c r="J461" s="199">
        <f>ROUND(I461*H461,2)</f>
        <v>0</v>
      </c>
      <c r="K461" s="195" t="s">
        <v>1</v>
      </c>
      <c r="L461" s="40"/>
      <c r="M461" s="200" t="s">
        <v>1</v>
      </c>
      <c r="N461" s="201" t="s">
        <v>41</v>
      </c>
      <c r="O461" s="72"/>
      <c r="P461" s="202">
        <f>O461*H461</f>
        <v>0</v>
      </c>
      <c r="Q461" s="202">
        <v>0</v>
      </c>
      <c r="R461" s="202">
        <f>Q461*H461</f>
        <v>0</v>
      </c>
      <c r="S461" s="202">
        <v>0</v>
      </c>
      <c r="T461" s="203">
        <f>S461*H461</f>
        <v>0</v>
      </c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R461" s="204" t="s">
        <v>244</v>
      </c>
      <c r="AT461" s="204" t="s">
        <v>160</v>
      </c>
      <c r="AU461" s="204" t="s">
        <v>89</v>
      </c>
      <c r="AY461" s="18" t="s">
        <v>158</v>
      </c>
      <c r="BE461" s="205">
        <f>IF(N461="základní",J461,0)</f>
        <v>0</v>
      </c>
      <c r="BF461" s="205">
        <f>IF(N461="snížená",J461,0)</f>
        <v>0</v>
      </c>
      <c r="BG461" s="205">
        <f>IF(N461="zákl. přenesená",J461,0)</f>
        <v>0</v>
      </c>
      <c r="BH461" s="205">
        <f>IF(N461="sníž. přenesená",J461,0)</f>
        <v>0</v>
      </c>
      <c r="BI461" s="205">
        <f>IF(N461="nulová",J461,0)</f>
        <v>0</v>
      </c>
      <c r="BJ461" s="18" t="s">
        <v>83</v>
      </c>
      <c r="BK461" s="205">
        <f>ROUND(I461*H461,2)</f>
        <v>0</v>
      </c>
      <c r="BL461" s="18" t="s">
        <v>244</v>
      </c>
      <c r="BM461" s="204" t="s">
        <v>868</v>
      </c>
    </row>
    <row r="462" spans="1:65" s="14" customFormat="1" ht="11.25">
      <c r="B462" s="217"/>
      <c r="C462" s="218"/>
      <c r="D462" s="208" t="s">
        <v>167</v>
      </c>
      <c r="E462" s="219" t="s">
        <v>1</v>
      </c>
      <c r="F462" s="220" t="s">
        <v>869</v>
      </c>
      <c r="G462" s="218"/>
      <c r="H462" s="221">
        <v>15.08</v>
      </c>
      <c r="I462" s="222"/>
      <c r="J462" s="218"/>
      <c r="K462" s="218"/>
      <c r="L462" s="223"/>
      <c r="M462" s="224"/>
      <c r="N462" s="225"/>
      <c r="O462" s="225"/>
      <c r="P462" s="225"/>
      <c r="Q462" s="225"/>
      <c r="R462" s="225"/>
      <c r="S462" s="225"/>
      <c r="T462" s="226"/>
      <c r="AT462" s="227" t="s">
        <v>167</v>
      </c>
      <c r="AU462" s="227" t="s">
        <v>89</v>
      </c>
      <c r="AV462" s="14" t="s">
        <v>89</v>
      </c>
      <c r="AW462" s="14" t="s">
        <v>32</v>
      </c>
      <c r="AX462" s="14" t="s">
        <v>83</v>
      </c>
      <c r="AY462" s="227" t="s">
        <v>158</v>
      </c>
    </row>
    <row r="463" spans="1:65" s="2" customFormat="1" ht="24.2" customHeight="1">
      <c r="A463" s="35"/>
      <c r="B463" s="36"/>
      <c r="C463" s="193" t="s">
        <v>582</v>
      </c>
      <c r="D463" s="193" t="s">
        <v>160</v>
      </c>
      <c r="E463" s="194" t="s">
        <v>870</v>
      </c>
      <c r="F463" s="195" t="s">
        <v>871</v>
      </c>
      <c r="G463" s="196" t="s">
        <v>578</v>
      </c>
      <c r="H463" s="264"/>
      <c r="I463" s="198"/>
      <c r="J463" s="199">
        <f>ROUND(I463*H463,2)</f>
        <v>0</v>
      </c>
      <c r="K463" s="195" t="s">
        <v>164</v>
      </c>
      <c r="L463" s="40"/>
      <c r="M463" s="200" t="s">
        <v>1</v>
      </c>
      <c r="N463" s="201" t="s">
        <v>41</v>
      </c>
      <c r="O463" s="72"/>
      <c r="P463" s="202">
        <f>O463*H463</f>
        <v>0</v>
      </c>
      <c r="Q463" s="202">
        <v>0</v>
      </c>
      <c r="R463" s="202">
        <f>Q463*H463</f>
        <v>0</v>
      </c>
      <c r="S463" s="202">
        <v>0</v>
      </c>
      <c r="T463" s="203">
        <f>S463*H463</f>
        <v>0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204" t="s">
        <v>244</v>
      </c>
      <c r="AT463" s="204" t="s">
        <v>160</v>
      </c>
      <c r="AU463" s="204" t="s">
        <v>89</v>
      </c>
      <c r="AY463" s="18" t="s">
        <v>158</v>
      </c>
      <c r="BE463" s="205">
        <f>IF(N463="základní",J463,0)</f>
        <v>0</v>
      </c>
      <c r="BF463" s="205">
        <f>IF(N463="snížená",J463,0)</f>
        <v>0</v>
      </c>
      <c r="BG463" s="205">
        <f>IF(N463="zákl. přenesená",J463,0)</f>
        <v>0</v>
      </c>
      <c r="BH463" s="205">
        <f>IF(N463="sníž. přenesená",J463,0)</f>
        <v>0</v>
      </c>
      <c r="BI463" s="205">
        <f>IF(N463="nulová",J463,0)</f>
        <v>0</v>
      </c>
      <c r="BJ463" s="18" t="s">
        <v>83</v>
      </c>
      <c r="BK463" s="205">
        <f>ROUND(I463*H463,2)</f>
        <v>0</v>
      </c>
      <c r="BL463" s="18" t="s">
        <v>244</v>
      </c>
      <c r="BM463" s="204" t="s">
        <v>872</v>
      </c>
    </row>
    <row r="464" spans="1:65" s="12" customFormat="1" ht="22.9" customHeight="1">
      <c r="B464" s="177"/>
      <c r="C464" s="178"/>
      <c r="D464" s="179" t="s">
        <v>75</v>
      </c>
      <c r="E464" s="191" t="s">
        <v>873</v>
      </c>
      <c r="F464" s="191" t="s">
        <v>874</v>
      </c>
      <c r="G464" s="178"/>
      <c r="H464" s="178"/>
      <c r="I464" s="181"/>
      <c r="J464" s="192">
        <f>BK464</f>
        <v>0</v>
      </c>
      <c r="K464" s="178"/>
      <c r="L464" s="183"/>
      <c r="M464" s="184"/>
      <c r="N464" s="185"/>
      <c r="O464" s="185"/>
      <c r="P464" s="186">
        <f>SUM(P465:P468)</f>
        <v>0</v>
      </c>
      <c r="Q464" s="185"/>
      <c r="R464" s="186">
        <f>SUM(R465:R468)</f>
        <v>0</v>
      </c>
      <c r="S464" s="185"/>
      <c r="T464" s="187">
        <f>SUM(T465:T468)</f>
        <v>4.6800000000000001E-2</v>
      </c>
      <c r="AR464" s="188" t="s">
        <v>89</v>
      </c>
      <c r="AT464" s="189" t="s">
        <v>75</v>
      </c>
      <c r="AU464" s="189" t="s">
        <v>83</v>
      </c>
      <c r="AY464" s="188" t="s">
        <v>158</v>
      </c>
      <c r="BK464" s="190">
        <f>SUM(BK465:BK468)</f>
        <v>0</v>
      </c>
    </row>
    <row r="465" spans="1:65" s="2" customFormat="1" ht="16.5" customHeight="1">
      <c r="A465" s="35"/>
      <c r="B465" s="36"/>
      <c r="C465" s="193" t="s">
        <v>590</v>
      </c>
      <c r="D465" s="193" t="s">
        <v>160</v>
      </c>
      <c r="E465" s="194" t="s">
        <v>875</v>
      </c>
      <c r="F465" s="195" t="s">
        <v>876</v>
      </c>
      <c r="G465" s="196" t="s">
        <v>163</v>
      </c>
      <c r="H465" s="197">
        <v>2.34</v>
      </c>
      <c r="I465" s="198"/>
      <c r="J465" s="199">
        <f>ROUND(I465*H465,2)</f>
        <v>0</v>
      </c>
      <c r="K465" s="195" t="s">
        <v>164</v>
      </c>
      <c r="L465" s="40"/>
      <c r="M465" s="200" t="s">
        <v>1</v>
      </c>
      <c r="N465" s="201" t="s">
        <v>41</v>
      </c>
      <c r="O465" s="72"/>
      <c r="P465" s="202">
        <f>O465*H465</f>
        <v>0</v>
      </c>
      <c r="Q465" s="202">
        <v>0</v>
      </c>
      <c r="R465" s="202">
        <f>Q465*H465</f>
        <v>0</v>
      </c>
      <c r="S465" s="202">
        <v>0.02</v>
      </c>
      <c r="T465" s="203">
        <f>S465*H465</f>
        <v>4.6800000000000001E-2</v>
      </c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R465" s="204" t="s">
        <v>244</v>
      </c>
      <c r="AT465" s="204" t="s">
        <v>160</v>
      </c>
      <c r="AU465" s="204" t="s">
        <v>89</v>
      </c>
      <c r="AY465" s="18" t="s">
        <v>158</v>
      </c>
      <c r="BE465" s="205">
        <f>IF(N465="základní",J465,0)</f>
        <v>0</v>
      </c>
      <c r="BF465" s="205">
        <f>IF(N465="snížená",J465,0)</f>
        <v>0</v>
      </c>
      <c r="BG465" s="205">
        <f>IF(N465="zákl. přenesená",J465,0)</f>
        <v>0</v>
      </c>
      <c r="BH465" s="205">
        <f>IF(N465="sníž. přenesená",J465,0)</f>
        <v>0</v>
      </c>
      <c r="BI465" s="205">
        <f>IF(N465="nulová",J465,0)</f>
        <v>0</v>
      </c>
      <c r="BJ465" s="18" t="s">
        <v>83</v>
      </c>
      <c r="BK465" s="205">
        <f>ROUND(I465*H465,2)</f>
        <v>0</v>
      </c>
      <c r="BL465" s="18" t="s">
        <v>244</v>
      </c>
      <c r="BM465" s="204" t="s">
        <v>877</v>
      </c>
    </row>
    <row r="466" spans="1:65" s="14" customFormat="1" ht="11.25">
      <c r="B466" s="217"/>
      <c r="C466" s="218"/>
      <c r="D466" s="208" t="s">
        <v>167</v>
      </c>
      <c r="E466" s="219" t="s">
        <v>1</v>
      </c>
      <c r="F466" s="220" t="s">
        <v>878</v>
      </c>
      <c r="G466" s="218"/>
      <c r="H466" s="221">
        <v>2.34</v>
      </c>
      <c r="I466" s="222"/>
      <c r="J466" s="218"/>
      <c r="K466" s="218"/>
      <c r="L466" s="223"/>
      <c r="M466" s="224"/>
      <c r="N466" s="225"/>
      <c r="O466" s="225"/>
      <c r="P466" s="225"/>
      <c r="Q466" s="225"/>
      <c r="R466" s="225"/>
      <c r="S466" s="225"/>
      <c r="T466" s="226"/>
      <c r="AT466" s="227" t="s">
        <v>167</v>
      </c>
      <c r="AU466" s="227" t="s">
        <v>89</v>
      </c>
      <c r="AV466" s="14" t="s">
        <v>89</v>
      </c>
      <c r="AW466" s="14" t="s">
        <v>32</v>
      </c>
      <c r="AX466" s="14" t="s">
        <v>83</v>
      </c>
      <c r="AY466" s="227" t="s">
        <v>158</v>
      </c>
    </row>
    <row r="467" spans="1:65" s="2" customFormat="1" ht="16.5" customHeight="1">
      <c r="A467" s="35"/>
      <c r="B467" s="36"/>
      <c r="C467" s="193" t="s">
        <v>603</v>
      </c>
      <c r="D467" s="193" t="s">
        <v>160</v>
      </c>
      <c r="E467" s="194" t="s">
        <v>879</v>
      </c>
      <c r="F467" s="195" t="s">
        <v>880</v>
      </c>
      <c r="G467" s="196" t="s">
        <v>628</v>
      </c>
      <c r="H467" s="197">
        <v>2</v>
      </c>
      <c r="I467" s="198"/>
      <c r="J467" s="199">
        <f>ROUND(I467*H467,2)</f>
        <v>0</v>
      </c>
      <c r="K467" s="195" t="s">
        <v>1</v>
      </c>
      <c r="L467" s="40"/>
      <c r="M467" s="200" t="s">
        <v>1</v>
      </c>
      <c r="N467" s="201" t="s">
        <v>41</v>
      </c>
      <c r="O467" s="72"/>
      <c r="P467" s="202">
        <f>O467*H467</f>
        <v>0</v>
      </c>
      <c r="Q467" s="202">
        <v>0</v>
      </c>
      <c r="R467" s="202">
        <f>Q467*H467</f>
        <v>0</v>
      </c>
      <c r="S467" s="202">
        <v>0</v>
      </c>
      <c r="T467" s="203">
        <f>S467*H467</f>
        <v>0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204" t="s">
        <v>244</v>
      </c>
      <c r="AT467" s="204" t="s">
        <v>160</v>
      </c>
      <c r="AU467" s="204" t="s">
        <v>89</v>
      </c>
      <c r="AY467" s="18" t="s">
        <v>158</v>
      </c>
      <c r="BE467" s="205">
        <f>IF(N467="základní",J467,0)</f>
        <v>0</v>
      </c>
      <c r="BF467" s="205">
        <f>IF(N467="snížená",J467,0)</f>
        <v>0</v>
      </c>
      <c r="BG467" s="205">
        <f>IF(N467="zákl. přenesená",J467,0)</f>
        <v>0</v>
      </c>
      <c r="BH467" s="205">
        <f>IF(N467="sníž. přenesená",J467,0)</f>
        <v>0</v>
      </c>
      <c r="BI467" s="205">
        <f>IF(N467="nulová",J467,0)</f>
        <v>0</v>
      </c>
      <c r="BJ467" s="18" t="s">
        <v>83</v>
      </c>
      <c r="BK467" s="205">
        <f>ROUND(I467*H467,2)</f>
        <v>0</v>
      </c>
      <c r="BL467" s="18" t="s">
        <v>244</v>
      </c>
      <c r="BM467" s="204" t="s">
        <v>881</v>
      </c>
    </row>
    <row r="468" spans="1:65" s="2" customFormat="1" ht="24.2" customHeight="1">
      <c r="A468" s="35"/>
      <c r="B468" s="36"/>
      <c r="C468" s="193" t="s">
        <v>609</v>
      </c>
      <c r="D468" s="193" t="s">
        <v>160</v>
      </c>
      <c r="E468" s="194" t="s">
        <v>882</v>
      </c>
      <c r="F468" s="195" t="s">
        <v>883</v>
      </c>
      <c r="G468" s="196" t="s">
        <v>578</v>
      </c>
      <c r="H468" s="264"/>
      <c r="I468" s="198"/>
      <c r="J468" s="199">
        <f>ROUND(I468*H468,2)</f>
        <v>0</v>
      </c>
      <c r="K468" s="195" t="s">
        <v>164</v>
      </c>
      <c r="L468" s="40"/>
      <c r="M468" s="200" t="s">
        <v>1</v>
      </c>
      <c r="N468" s="201" t="s">
        <v>41</v>
      </c>
      <c r="O468" s="72"/>
      <c r="P468" s="202">
        <f>O468*H468</f>
        <v>0</v>
      </c>
      <c r="Q468" s="202">
        <v>0</v>
      </c>
      <c r="R468" s="202">
        <f>Q468*H468</f>
        <v>0</v>
      </c>
      <c r="S468" s="202">
        <v>0</v>
      </c>
      <c r="T468" s="203">
        <f>S468*H468</f>
        <v>0</v>
      </c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R468" s="204" t="s">
        <v>244</v>
      </c>
      <c r="AT468" s="204" t="s">
        <v>160</v>
      </c>
      <c r="AU468" s="204" t="s">
        <v>89</v>
      </c>
      <c r="AY468" s="18" t="s">
        <v>158</v>
      </c>
      <c r="BE468" s="205">
        <f>IF(N468="základní",J468,0)</f>
        <v>0</v>
      </c>
      <c r="BF468" s="205">
        <f>IF(N468="snížená",J468,0)</f>
        <v>0</v>
      </c>
      <c r="BG468" s="205">
        <f>IF(N468="zákl. přenesená",J468,0)</f>
        <v>0</v>
      </c>
      <c r="BH468" s="205">
        <f>IF(N468="sníž. přenesená",J468,0)</f>
        <v>0</v>
      </c>
      <c r="BI468" s="205">
        <f>IF(N468="nulová",J468,0)</f>
        <v>0</v>
      </c>
      <c r="BJ468" s="18" t="s">
        <v>83</v>
      </c>
      <c r="BK468" s="205">
        <f>ROUND(I468*H468,2)</f>
        <v>0</v>
      </c>
      <c r="BL468" s="18" t="s">
        <v>244</v>
      </c>
      <c r="BM468" s="204" t="s">
        <v>884</v>
      </c>
    </row>
    <row r="469" spans="1:65" s="12" customFormat="1" ht="22.9" customHeight="1">
      <c r="B469" s="177"/>
      <c r="C469" s="178"/>
      <c r="D469" s="179" t="s">
        <v>75</v>
      </c>
      <c r="E469" s="191" t="s">
        <v>607</v>
      </c>
      <c r="F469" s="191" t="s">
        <v>608</v>
      </c>
      <c r="G469" s="178"/>
      <c r="H469" s="178"/>
      <c r="I469" s="181"/>
      <c r="J469" s="192">
        <f>BK469</f>
        <v>0</v>
      </c>
      <c r="K469" s="178"/>
      <c r="L469" s="183"/>
      <c r="M469" s="184"/>
      <c r="N469" s="185"/>
      <c r="O469" s="185"/>
      <c r="P469" s="186">
        <f>SUM(P470:P477)</f>
        <v>0</v>
      </c>
      <c r="Q469" s="185"/>
      <c r="R469" s="186">
        <f>SUM(R470:R477)</f>
        <v>2.4684500000000002E-2</v>
      </c>
      <c r="S469" s="185"/>
      <c r="T469" s="187">
        <f>SUM(T470:T477)</f>
        <v>0</v>
      </c>
      <c r="AR469" s="188" t="s">
        <v>89</v>
      </c>
      <c r="AT469" s="189" t="s">
        <v>75</v>
      </c>
      <c r="AU469" s="189" t="s">
        <v>83</v>
      </c>
      <c r="AY469" s="188" t="s">
        <v>158</v>
      </c>
      <c r="BK469" s="190">
        <f>SUM(BK470:BK477)</f>
        <v>0</v>
      </c>
    </row>
    <row r="470" spans="1:65" s="2" customFormat="1" ht="37.9" customHeight="1">
      <c r="A470" s="35"/>
      <c r="B470" s="36"/>
      <c r="C470" s="193" t="s">
        <v>618</v>
      </c>
      <c r="D470" s="193" t="s">
        <v>160</v>
      </c>
      <c r="E470" s="194" t="s">
        <v>610</v>
      </c>
      <c r="F470" s="195" t="s">
        <v>611</v>
      </c>
      <c r="G470" s="196" t="s">
        <v>290</v>
      </c>
      <c r="H470" s="197">
        <v>22.97</v>
      </c>
      <c r="I470" s="198"/>
      <c r="J470" s="199">
        <f>ROUND(I470*H470,2)</f>
        <v>0</v>
      </c>
      <c r="K470" s="195" t="s">
        <v>164</v>
      </c>
      <c r="L470" s="40"/>
      <c r="M470" s="200" t="s">
        <v>1</v>
      </c>
      <c r="N470" s="201" t="s">
        <v>41</v>
      </c>
      <c r="O470" s="72"/>
      <c r="P470" s="202">
        <f>O470*H470</f>
        <v>0</v>
      </c>
      <c r="Q470" s="202">
        <v>8.0000000000000004E-4</v>
      </c>
      <c r="R470" s="202">
        <f>Q470*H470</f>
        <v>1.8376E-2</v>
      </c>
      <c r="S470" s="202">
        <v>0</v>
      </c>
      <c r="T470" s="203">
        <f>S470*H470</f>
        <v>0</v>
      </c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R470" s="204" t="s">
        <v>244</v>
      </c>
      <c r="AT470" s="204" t="s">
        <v>160</v>
      </c>
      <c r="AU470" s="204" t="s">
        <v>89</v>
      </c>
      <c r="AY470" s="18" t="s">
        <v>158</v>
      </c>
      <c r="BE470" s="205">
        <f>IF(N470="základní",J470,0)</f>
        <v>0</v>
      </c>
      <c r="BF470" s="205">
        <f>IF(N470="snížená",J470,0)</f>
        <v>0</v>
      </c>
      <c r="BG470" s="205">
        <f>IF(N470="zákl. přenesená",J470,0)</f>
        <v>0</v>
      </c>
      <c r="BH470" s="205">
        <f>IF(N470="sníž. přenesená",J470,0)</f>
        <v>0</v>
      </c>
      <c r="BI470" s="205">
        <f>IF(N470="nulová",J470,0)</f>
        <v>0</v>
      </c>
      <c r="BJ470" s="18" t="s">
        <v>83</v>
      </c>
      <c r="BK470" s="205">
        <f>ROUND(I470*H470,2)</f>
        <v>0</v>
      </c>
      <c r="BL470" s="18" t="s">
        <v>244</v>
      </c>
      <c r="BM470" s="204" t="s">
        <v>885</v>
      </c>
    </row>
    <row r="471" spans="1:65" s="13" customFormat="1" ht="11.25">
      <c r="B471" s="206"/>
      <c r="C471" s="207"/>
      <c r="D471" s="208" t="s">
        <v>167</v>
      </c>
      <c r="E471" s="209" t="s">
        <v>1</v>
      </c>
      <c r="F471" s="210" t="s">
        <v>613</v>
      </c>
      <c r="G471" s="207"/>
      <c r="H471" s="209" t="s">
        <v>1</v>
      </c>
      <c r="I471" s="211"/>
      <c r="J471" s="207"/>
      <c r="K471" s="207"/>
      <c r="L471" s="212"/>
      <c r="M471" s="213"/>
      <c r="N471" s="214"/>
      <c r="O471" s="214"/>
      <c r="P471" s="214"/>
      <c r="Q471" s="214"/>
      <c r="R471" s="214"/>
      <c r="S471" s="214"/>
      <c r="T471" s="215"/>
      <c r="AT471" s="216" t="s">
        <v>167</v>
      </c>
      <c r="AU471" s="216" t="s">
        <v>89</v>
      </c>
      <c r="AV471" s="13" t="s">
        <v>83</v>
      </c>
      <c r="AW471" s="13" t="s">
        <v>32</v>
      </c>
      <c r="AX471" s="13" t="s">
        <v>76</v>
      </c>
      <c r="AY471" s="216" t="s">
        <v>158</v>
      </c>
    </row>
    <row r="472" spans="1:65" s="14" customFormat="1" ht="11.25">
      <c r="B472" s="217"/>
      <c r="C472" s="218"/>
      <c r="D472" s="208" t="s">
        <v>167</v>
      </c>
      <c r="E472" s="219" t="s">
        <v>1</v>
      </c>
      <c r="F472" s="220" t="s">
        <v>886</v>
      </c>
      <c r="G472" s="218"/>
      <c r="H472" s="221">
        <v>15.02</v>
      </c>
      <c r="I472" s="222"/>
      <c r="J472" s="218"/>
      <c r="K472" s="218"/>
      <c r="L472" s="223"/>
      <c r="M472" s="224"/>
      <c r="N472" s="225"/>
      <c r="O472" s="225"/>
      <c r="P472" s="225"/>
      <c r="Q472" s="225"/>
      <c r="R472" s="225"/>
      <c r="S472" s="225"/>
      <c r="T472" s="226"/>
      <c r="AT472" s="227" t="s">
        <v>167</v>
      </c>
      <c r="AU472" s="227" t="s">
        <v>89</v>
      </c>
      <c r="AV472" s="14" t="s">
        <v>89</v>
      </c>
      <c r="AW472" s="14" t="s">
        <v>32</v>
      </c>
      <c r="AX472" s="14" t="s">
        <v>76</v>
      </c>
      <c r="AY472" s="227" t="s">
        <v>158</v>
      </c>
    </row>
    <row r="473" spans="1:65" s="14" customFormat="1" ht="11.25">
      <c r="B473" s="217"/>
      <c r="C473" s="218"/>
      <c r="D473" s="208" t="s">
        <v>167</v>
      </c>
      <c r="E473" s="219" t="s">
        <v>1</v>
      </c>
      <c r="F473" s="220" t="s">
        <v>887</v>
      </c>
      <c r="G473" s="218"/>
      <c r="H473" s="221">
        <v>7.95</v>
      </c>
      <c r="I473" s="222"/>
      <c r="J473" s="218"/>
      <c r="K473" s="218"/>
      <c r="L473" s="223"/>
      <c r="M473" s="224"/>
      <c r="N473" s="225"/>
      <c r="O473" s="225"/>
      <c r="P473" s="225"/>
      <c r="Q473" s="225"/>
      <c r="R473" s="225"/>
      <c r="S473" s="225"/>
      <c r="T473" s="226"/>
      <c r="AT473" s="227" t="s">
        <v>167</v>
      </c>
      <c r="AU473" s="227" t="s">
        <v>89</v>
      </c>
      <c r="AV473" s="14" t="s">
        <v>89</v>
      </c>
      <c r="AW473" s="14" t="s">
        <v>32</v>
      </c>
      <c r="AX473" s="14" t="s">
        <v>76</v>
      </c>
      <c r="AY473" s="227" t="s">
        <v>158</v>
      </c>
    </row>
    <row r="474" spans="1:65" s="15" customFormat="1" ht="11.25">
      <c r="B474" s="228"/>
      <c r="C474" s="229"/>
      <c r="D474" s="208" t="s">
        <v>167</v>
      </c>
      <c r="E474" s="230" t="s">
        <v>1</v>
      </c>
      <c r="F474" s="231" t="s">
        <v>170</v>
      </c>
      <c r="G474" s="229"/>
      <c r="H474" s="232">
        <v>22.97</v>
      </c>
      <c r="I474" s="233"/>
      <c r="J474" s="229"/>
      <c r="K474" s="229"/>
      <c r="L474" s="234"/>
      <c r="M474" s="235"/>
      <c r="N474" s="236"/>
      <c r="O474" s="236"/>
      <c r="P474" s="236"/>
      <c r="Q474" s="236"/>
      <c r="R474" s="236"/>
      <c r="S474" s="236"/>
      <c r="T474" s="237"/>
      <c r="AT474" s="238" t="s">
        <v>167</v>
      </c>
      <c r="AU474" s="238" t="s">
        <v>89</v>
      </c>
      <c r="AV474" s="15" t="s">
        <v>165</v>
      </c>
      <c r="AW474" s="15" t="s">
        <v>32</v>
      </c>
      <c r="AX474" s="15" t="s">
        <v>83</v>
      </c>
      <c r="AY474" s="238" t="s">
        <v>158</v>
      </c>
    </row>
    <row r="475" spans="1:65" s="2" customFormat="1" ht="16.5" customHeight="1">
      <c r="A475" s="35"/>
      <c r="B475" s="36"/>
      <c r="C475" s="239" t="s">
        <v>626</v>
      </c>
      <c r="D475" s="239" t="s">
        <v>214</v>
      </c>
      <c r="E475" s="240" t="s">
        <v>619</v>
      </c>
      <c r="F475" s="241" t="s">
        <v>620</v>
      </c>
      <c r="G475" s="242" t="s">
        <v>290</v>
      </c>
      <c r="H475" s="243">
        <v>25.234000000000002</v>
      </c>
      <c r="I475" s="244"/>
      <c r="J475" s="245">
        <f>ROUND(I475*H475,2)</f>
        <v>0</v>
      </c>
      <c r="K475" s="241" t="s">
        <v>1</v>
      </c>
      <c r="L475" s="246"/>
      <c r="M475" s="247" t="s">
        <v>1</v>
      </c>
      <c r="N475" s="248" t="s">
        <v>41</v>
      </c>
      <c r="O475" s="72"/>
      <c r="P475" s="202">
        <f>O475*H475</f>
        <v>0</v>
      </c>
      <c r="Q475" s="202">
        <v>2.5000000000000001E-4</v>
      </c>
      <c r="R475" s="202">
        <f>Q475*H475</f>
        <v>6.3085000000000007E-3</v>
      </c>
      <c r="S475" s="202">
        <v>0</v>
      </c>
      <c r="T475" s="203">
        <f>S475*H475</f>
        <v>0</v>
      </c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R475" s="204" t="s">
        <v>365</v>
      </c>
      <c r="AT475" s="204" t="s">
        <v>214</v>
      </c>
      <c r="AU475" s="204" t="s">
        <v>89</v>
      </c>
      <c r="AY475" s="18" t="s">
        <v>158</v>
      </c>
      <c r="BE475" s="205">
        <f>IF(N475="základní",J475,0)</f>
        <v>0</v>
      </c>
      <c r="BF475" s="205">
        <f>IF(N475="snížená",J475,0)</f>
        <v>0</v>
      </c>
      <c r="BG475" s="205">
        <f>IF(N475="zákl. přenesená",J475,0)</f>
        <v>0</v>
      </c>
      <c r="BH475" s="205">
        <f>IF(N475="sníž. přenesená",J475,0)</f>
        <v>0</v>
      </c>
      <c r="BI475" s="205">
        <f>IF(N475="nulová",J475,0)</f>
        <v>0</v>
      </c>
      <c r="BJ475" s="18" t="s">
        <v>83</v>
      </c>
      <c r="BK475" s="205">
        <f>ROUND(I475*H475,2)</f>
        <v>0</v>
      </c>
      <c r="BL475" s="18" t="s">
        <v>244</v>
      </c>
      <c r="BM475" s="204" t="s">
        <v>888</v>
      </c>
    </row>
    <row r="476" spans="1:65" s="2" customFormat="1" ht="19.5">
      <c r="A476" s="35"/>
      <c r="B476" s="36"/>
      <c r="C476" s="37"/>
      <c r="D476" s="208" t="s">
        <v>332</v>
      </c>
      <c r="E476" s="37"/>
      <c r="F476" s="260" t="s">
        <v>622</v>
      </c>
      <c r="G476" s="37"/>
      <c r="H476" s="37"/>
      <c r="I476" s="261"/>
      <c r="J476" s="37"/>
      <c r="K476" s="37"/>
      <c r="L476" s="40"/>
      <c r="M476" s="262"/>
      <c r="N476" s="263"/>
      <c r="O476" s="72"/>
      <c r="P476" s="72"/>
      <c r="Q476" s="72"/>
      <c r="R476" s="72"/>
      <c r="S476" s="72"/>
      <c r="T476" s="73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T476" s="18" t="s">
        <v>332</v>
      </c>
      <c r="AU476" s="18" t="s">
        <v>89</v>
      </c>
    </row>
    <row r="477" spans="1:65" s="14" customFormat="1" ht="11.25">
      <c r="B477" s="217"/>
      <c r="C477" s="218"/>
      <c r="D477" s="208" t="s">
        <v>167</v>
      </c>
      <c r="E477" s="219" t="s">
        <v>1</v>
      </c>
      <c r="F477" s="220" t="s">
        <v>889</v>
      </c>
      <c r="G477" s="218"/>
      <c r="H477" s="221">
        <v>25.234000000000002</v>
      </c>
      <c r="I477" s="222"/>
      <c r="J477" s="218"/>
      <c r="K477" s="218"/>
      <c r="L477" s="223"/>
      <c r="M477" s="224"/>
      <c r="N477" s="225"/>
      <c r="O477" s="225"/>
      <c r="P477" s="225"/>
      <c r="Q477" s="225"/>
      <c r="R477" s="225"/>
      <c r="S477" s="225"/>
      <c r="T477" s="226"/>
      <c r="AT477" s="227" t="s">
        <v>167</v>
      </c>
      <c r="AU477" s="227" t="s">
        <v>89</v>
      </c>
      <c r="AV477" s="14" t="s">
        <v>89</v>
      </c>
      <c r="AW477" s="14" t="s">
        <v>32</v>
      </c>
      <c r="AX477" s="14" t="s">
        <v>83</v>
      </c>
      <c r="AY477" s="227" t="s">
        <v>158</v>
      </c>
    </row>
    <row r="478" spans="1:65" s="12" customFormat="1" ht="22.9" customHeight="1">
      <c r="B478" s="177"/>
      <c r="C478" s="178"/>
      <c r="D478" s="179" t="s">
        <v>75</v>
      </c>
      <c r="E478" s="191" t="s">
        <v>890</v>
      </c>
      <c r="F478" s="191" t="s">
        <v>891</v>
      </c>
      <c r="G478" s="178"/>
      <c r="H478" s="178"/>
      <c r="I478" s="181"/>
      <c r="J478" s="192">
        <f>BK478</f>
        <v>0</v>
      </c>
      <c r="K478" s="178"/>
      <c r="L478" s="183"/>
      <c r="M478" s="184"/>
      <c r="N478" s="185"/>
      <c r="O478" s="185"/>
      <c r="P478" s="186">
        <f>SUM(P479:P485)</f>
        <v>0</v>
      </c>
      <c r="Q478" s="185"/>
      <c r="R478" s="186">
        <f>SUM(R479:R485)</f>
        <v>7.3499999999999996E-2</v>
      </c>
      <c r="S478" s="185"/>
      <c r="T478" s="187">
        <f>SUM(T479:T485)</f>
        <v>0</v>
      </c>
      <c r="AR478" s="188" t="s">
        <v>89</v>
      </c>
      <c r="AT478" s="189" t="s">
        <v>75</v>
      </c>
      <c r="AU478" s="189" t="s">
        <v>83</v>
      </c>
      <c r="AY478" s="188" t="s">
        <v>158</v>
      </c>
      <c r="BK478" s="190">
        <f>SUM(BK479:BK485)</f>
        <v>0</v>
      </c>
    </row>
    <row r="479" spans="1:65" s="2" customFormat="1" ht="24.2" customHeight="1">
      <c r="A479" s="35"/>
      <c r="B479" s="36"/>
      <c r="C479" s="193" t="s">
        <v>631</v>
      </c>
      <c r="D479" s="193" t="s">
        <v>160</v>
      </c>
      <c r="E479" s="194" t="s">
        <v>892</v>
      </c>
      <c r="F479" s="195" t="s">
        <v>893</v>
      </c>
      <c r="G479" s="196" t="s">
        <v>163</v>
      </c>
      <c r="H479" s="197">
        <v>150</v>
      </c>
      <c r="I479" s="198"/>
      <c r="J479" s="199">
        <f>ROUND(I479*H479,2)</f>
        <v>0</v>
      </c>
      <c r="K479" s="195" t="s">
        <v>164</v>
      </c>
      <c r="L479" s="40"/>
      <c r="M479" s="200" t="s">
        <v>1</v>
      </c>
      <c r="N479" s="201" t="s">
        <v>41</v>
      </c>
      <c r="O479" s="72"/>
      <c r="P479" s="202">
        <f>O479*H479</f>
        <v>0</v>
      </c>
      <c r="Q479" s="202">
        <v>2.0000000000000001E-4</v>
      </c>
      <c r="R479" s="202">
        <f>Q479*H479</f>
        <v>3.0000000000000002E-2</v>
      </c>
      <c r="S479" s="202">
        <v>0</v>
      </c>
      <c r="T479" s="203">
        <f>S479*H479</f>
        <v>0</v>
      </c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R479" s="204" t="s">
        <v>244</v>
      </c>
      <c r="AT479" s="204" t="s">
        <v>160</v>
      </c>
      <c r="AU479" s="204" t="s">
        <v>89</v>
      </c>
      <c r="AY479" s="18" t="s">
        <v>158</v>
      </c>
      <c r="BE479" s="205">
        <f>IF(N479="základní",J479,0)</f>
        <v>0</v>
      </c>
      <c r="BF479" s="205">
        <f>IF(N479="snížená",J479,0)</f>
        <v>0</v>
      </c>
      <c r="BG479" s="205">
        <f>IF(N479="zákl. přenesená",J479,0)</f>
        <v>0</v>
      </c>
      <c r="BH479" s="205">
        <f>IF(N479="sníž. přenesená",J479,0)</f>
        <v>0</v>
      </c>
      <c r="BI479" s="205">
        <f>IF(N479="nulová",J479,0)</f>
        <v>0</v>
      </c>
      <c r="BJ479" s="18" t="s">
        <v>83</v>
      </c>
      <c r="BK479" s="205">
        <f>ROUND(I479*H479,2)</f>
        <v>0</v>
      </c>
      <c r="BL479" s="18" t="s">
        <v>244</v>
      </c>
      <c r="BM479" s="204" t="s">
        <v>894</v>
      </c>
    </row>
    <row r="480" spans="1:65" s="14" customFormat="1" ht="11.25">
      <c r="B480" s="217"/>
      <c r="C480" s="218"/>
      <c r="D480" s="208" t="s">
        <v>167</v>
      </c>
      <c r="E480" s="219" t="s">
        <v>1</v>
      </c>
      <c r="F480" s="220" t="s">
        <v>665</v>
      </c>
      <c r="G480" s="218"/>
      <c r="H480" s="221">
        <v>150</v>
      </c>
      <c r="I480" s="222"/>
      <c r="J480" s="218"/>
      <c r="K480" s="218"/>
      <c r="L480" s="223"/>
      <c r="M480" s="224"/>
      <c r="N480" s="225"/>
      <c r="O480" s="225"/>
      <c r="P480" s="225"/>
      <c r="Q480" s="225"/>
      <c r="R480" s="225"/>
      <c r="S480" s="225"/>
      <c r="T480" s="226"/>
      <c r="AT480" s="227" t="s">
        <v>167</v>
      </c>
      <c r="AU480" s="227" t="s">
        <v>89</v>
      </c>
      <c r="AV480" s="14" t="s">
        <v>89</v>
      </c>
      <c r="AW480" s="14" t="s">
        <v>32</v>
      </c>
      <c r="AX480" s="14" t="s">
        <v>83</v>
      </c>
      <c r="AY480" s="227" t="s">
        <v>158</v>
      </c>
    </row>
    <row r="481" spans="1:65" s="2" customFormat="1" ht="24.2" customHeight="1">
      <c r="A481" s="35"/>
      <c r="B481" s="36"/>
      <c r="C481" s="193" t="s">
        <v>634</v>
      </c>
      <c r="D481" s="193" t="s">
        <v>160</v>
      </c>
      <c r="E481" s="194" t="s">
        <v>895</v>
      </c>
      <c r="F481" s="195" t="s">
        <v>896</v>
      </c>
      <c r="G481" s="196" t="s">
        <v>163</v>
      </c>
      <c r="H481" s="197">
        <v>150</v>
      </c>
      <c r="I481" s="198"/>
      <c r="J481" s="199">
        <f>ROUND(I481*H481,2)</f>
        <v>0</v>
      </c>
      <c r="K481" s="195" t="s">
        <v>164</v>
      </c>
      <c r="L481" s="40"/>
      <c r="M481" s="200" t="s">
        <v>1</v>
      </c>
      <c r="N481" s="201" t="s">
        <v>41</v>
      </c>
      <c r="O481" s="72"/>
      <c r="P481" s="202">
        <f>O481*H481</f>
        <v>0</v>
      </c>
      <c r="Q481" s="202">
        <v>2.9E-4</v>
      </c>
      <c r="R481" s="202">
        <f>Q481*H481</f>
        <v>4.3499999999999997E-2</v>
      </c>
      <c r="S481" s="202">
        <v>0</v>
      </c>
      <c r="T481" s="203">
        <f>S481*H481</f>
        <v>0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204" t="s">
        <v>244</v>
      </c>
      <c r="AT481" s="204" t="s">
        <v>160</v>
      </c>
      <c r="AU481" s="204" t="s">
        <v>89</v>
      </c>
      <c r="AY481" s="18" t="s">
        <v>158</v>
      </c>
      <c r="BE481" s="205">
        <f>IF(N481="základní",J481,0)</f>
        <v>0</v>
      </c>
      <c r="BF481" s="205">
        <f>IF(N481="snížená",J481,0)</f>
        <v>0</v>
      </c>
      <c r="BG481" s="205">
        <f>IF(N481="zákl. přenesená",J481,0)</f>
        <v>0</v>
      </c>
      <c r="BH481" s="205">
        <f>IF(N481="sníž. přenesená",J481,0)</f>
        <v>0</v>
      </c>
      <c r="BI481" s="205">
        <f>IF(N481="nulová",J481,0)</f>
        <v>0</v>
      </c>
      <c r="BJ481" s="18" t="s">
        <v>83</v>
      </c>
      <c r="BK481" s="205">
        <f>ROUND(I481*H481,2)</f>
        <v>0</v>
      </c>
      <c r="BL481" s="18" t="s">
        <v>244</v>
      </c>
      <c r="BM481" s="204" t="s">
        <v>897</v>
      </c>
    </row>
    <row r="482" spans="1:65" s="2" customFormat="1" ht="19.5">
      <c r="A482" s="35"/>
      <c r="B482" s="36"/>
      <c r="C482" s="37"/>
      <c r="D482" s="208" t="s">
        <v>332</v>
      </c>
      <c r="E482" s="37"/>
      <c r="F482" s="260" t="s">
        <v>898</v>
      </c>
      <c r="G482" s="37"/>
      <c r="H482" s="37"/>
      <c r="I482" s="261"/>
      <c r="J482" s="37"/>
      <c r="K482" s="37"/>
      <c r="L482" s="40"/>
      <c r="M482" s="262"/>
      <c r="N482" s="263"/>
      <c r="O482" s="72"/>
      <c r="P482" s="72"/>
      <c r="Q482" s="72"/>
      <c r="R482" s="72"/>
      <c r="S482" s="72"/>
      <c r="T482" s="73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T482" s="18" t="s">
        <v>332</v>
      </c>
      <c r="AU482" s="18" t="s">
        <v>89</v>
      </c>
    </row>
    <row r="483" spans="1:65" s="13" customFormat="1" ht="11.25">
      <c r="B483" s="206"/>
      <c r="C483" s="207"/>
      <c r="D483" s="208" t="s">
        <v>167</v>
      </c>
      <c r="E483" s="209" t="s">
        <v>1</v>
      </c>
      <c r="F483" s="210" t="s">
        <v>899</v>
      </c>
      <c r="G483" s="207"/>
      <c r="H483" s="209" t="s">
        <v>1</v>
      </c>
      <c r="I483" s="211"/>
      <c r="J483" s="207"/>
      <c r="K483" s="207"/>
      <c r="L483" s="212"/>
      <c r="M483" s="213"/>
      <c r="N483" s="214"/>
      <c r="O483" s="214"/>
      <c r="P483" s="214"/>
      <c r="Q483" s="214"/>
      <c r="R483" s="214"/>
      <c r="S483" s="214"/>
      <c r="T483" s="215"/>
      <c r="AT483" s="216" t="s">
        <v>167</v>
      </c>
      <c r="AU483" s="216" t="s">
        <v>89</v>
      </c>
      <c r="AV483" s="13" t="s">
        <v>83</v>
      </c>
      <c r="AW483" s="13" t="s">
        <v>32</v>
      </c>
      <c r="AX483" s="13" t="s">
        <v>76</v>
      </c>
      <c r="AY483" s="216" t="s">
        <v>158</v>
      </c>
    </row>
    <row r="484" spans="1:65" s="14" customFormat="1" ht="11.25">
      <c r="B484" s="217"/>
      <c r="C484" s="218"/>
      <c r="D484" s="208" t="s">
        <v>167</v>
      </c>
      <c r="E484" s="219" t="s">
        <v>1</v>
      </c>
      <c r="F484" s="220" t="s">
        <v>666</v>
      </c>
      <c r="G484" s="218"/>
      <c r="H484" s="221">
        <v>150</v>
      </c>
      <c r="I484" s="222"/>
      <c r="J484" s="218"/>
      <c r="K484" s="218"/>
      <c r="L484" s="223"/>
      <c r="M484" s="224"/>
      <c r="N484" s="225"/>
      <c r="O484" s="225"/>
      <c r="P484" s="225"/>
      <c r="Q484" s="225"/>
      <c r="R484" s="225"/>
      <c r="S484" s="225"/>
      <c r="T484" s="226"/>
      <c r="AT484" s="227" t="s">
        <v>167</v>
      </c>
      <c r="AU484" s="227" t="s">
        <v>89</v>
      </c>
      <c r="AV484" s="14" t="s">
        <v>89</v>
      </c>
      <c r="AW484" s="14" t="s">
        <v>32</v>
      </c>
      <c r="AX484" s="14" t="s">
        <v>76</v>
      </c>
      <c r="AY484" s="227" t="s">
        <v>158</v>
      </c>
    </row>
    <row r="485" spans="1:65" s="15" customFormat="1" ht="11.25">
      <c r="B485" s="228"/>
      <c r="C485" s="229"/>
      <c r="D485" s="208" t="s">
        <v>167</v>
      </c>
      <c r="E485" s="230" t="s">
        <v>665</v>
      </c>
      <c r="F485" s="231" t="s">
        <v>170</v>
      </c>
      <c r="G485" s="229"/>
      <c r="H485" s="232">
        <v>150</v>
      </c>
      <c r="I485" s="233"/>
      <c r="J485" s="229"/>
      <c r="K485" s="229"/>
      <c r="L485" s="234"/>
      <c r="M485" s="235"/>
      <c r="N485" s="236"/>
      <c r="O485" s="236"/>
      <c r="P485" s="236"/>
      <c r="Q485" s="236"/>
      <c r="R485" s="236"/>
      <c r="S485" s="236"/>
      <c r="T485" s="237"/>
      <c r="AT485" s="238" t="s">
        <v>167</v>
      </c>
      <c r="AU485" s="238" t="s">
        <v>89</v>
      </c>
      <c r="AV485" s="15" t="s">
        <v>165</v>
      </c>
      <c r="AW485" s="15" t="s">
        <v>32</v>
      </c>
      <c r="AX485" s="15" t="s">
        <v>83</v>
      </c>
      <c r="AY485" s="238" t="s">
        <v>158</v>
      </c>
    </row>
    <row r="486" spans="1:65" s="12" customFormat="1" ht="25.9" customHeight="1">
      <c r="B486" s="177"/>
      <c r="C486" s="178"/>
      <c r="D486" s="179" t="s">
        <v>75</v>
      </c>
      <c r="E486" s="180" t="s">
        <v>624</v>
      </c>
      <c r="F486" s="180" t="s">
        <v>625</v>
      </c>
      <c r="G486" s="178"/>
      <c r="H486" s="178"/>
      <c r="I486" s="181"/>
      <c r="J486" s="182">
        <f>BK486</f>
        <v>0</v>
      </c>
      <c r="K486" s="178"/>
      <c r="L486" s="183"/>
      <c r="M486" s="184"/>
      <c r="N486" s="185"/>
      <c r="O486" s="185"/>
      <c r="P486" s="186">
        <f>SUM(P487:P491)</f>
        <v>0</v>
      </c>
      <c r="Q486" s="185"/>
      <c r="R486" s="186">
        <f>SUM(R487:R491)</f>
        <v>0</v>
      </c>
      <c r="S486" s="185"/>
      <c r="T486" s="187">
        <f>SUM(T487:T491)</f>
        <v>0</v>
      </c>
      <c r="AR486" s="188" t="s">
        <v>165</v>
      </c>
      <c r="AT486" s="189" t="s">
        <v>75</v>
      </c>
      <c r="AU486" s="189" t="s">
        <v>76</v>
      </c>
      <c r="AY486" s="188" t="s">
        <v>158</v>
      </c>
      <c r="BK486" s="190">
        <f>SUM(BK487:BK491)</f>
        <v>0</v>
      </c>
    </row>
    <row r="487" spans="1:65" s="2" customFormat="1" ht="24.2" customHeight="1">
      <c r="A487" s="35"/>
      <c r="B487" s="36"/>
      <c r="C487" s="193" t="s">
        <v>638</v>
      </c>
      <c r="D487" s="193" t="s">
        <v>160</v>
      </c>
      <c r="E487" s="194" t="s">
        <v>80</v>
      </c>
      <c r="F487" s="195" t="s">
        <v>627</v>
      </c>
      <c r="G487" s="196" t="s">
        <v>628</v>
      </c>
      <c r="H487" s="197">
        <v>1</v>
      </c>
      <c r="I487" s="198"/>
      <c r="J487" s="199">
        <f>ROUND(I487*H487,2)</f>
        <v>0</v>
      </c>
      <c r="K487" s="195" t="s">
        <v>1</v>
      </c>
      <c r="L487" s="40"/>
      <c r="M487" s="200" t="s">
        <v>1</v>
      </c>
      <c r="N487" s="201" t="s">
        <v>41</v>
      </c>
      <c r="O487" s="72"/>
      <c r="P487" s="202">
        <f>O487*H487</f>
        <v>0</v>
      </c>
      <c r="Q487" s="202">
        <v>0</v>
      </c>
      <c r="R487" s="202">
        <f>Q487*H487</f>
        <v>0</v>
      </c>
      <c r="S487" s="202">
        <v>0</v>
      </c>
      <c r="T487" s="203">
        <f>S487*H487</f>
        <v>0</v>
      </c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R487" s="204" t="s">
        <v>629</v>
      </c>
      <c r="AT487" s="204" t="s">
        <v>160</v>
      </c>
      <c r="AU487" s="204" t="s">
        <v>83</v>
      </c>
      <c r="AY487" s="18" t="s">
        <v>158</v>
      </c>
      <c r="BE487" s="205">
        <f>IF(N487="základní",J487,0)</f>
        <v>0</v>
      </c>
      <c r="BF487" s="205">
        <f>IF(N487="snížená",J487,0)</f>
        <v>0</v>
      </c>
      <c r="BG487" s="205">
        <f>IF(N487="zákl. přenesená",J487,0)</f>
        <v>0</v>
      </c>
      <c r="BH487" s="205">
        <f>IF(N487="sníž. přenesená",J487,0)</f>
        <v>0</v>
      </c>
      <c r="BI487" s="205">
        <f>IF(N487="nulová",J487,0)</f>
        <v>0</v>
      </c>
      <c r="BJ487" s="18" t="s">
        <v>83</v>
      </c>
      <c r="BK487" s="205">
        <f>ROUND(I487*H487,2)</f>
        <v>0</v>
      </c>
      <c r="BL487" s="18" t="s">
        <v>629</v>
      </c>
      <c r="BM487" s="204" t="s">
        <v>900</v>
      </c>
    </row>
    <row r="488" spans="1:65" s="2" customFormat="1" ht="16.5" customHeight="1">
      <c r="A488" s="35"/>
      <c r="B488" s="36"/>
      <c r="C488" s="193" t="s">
        <v>642</v>
      </c>
      <c r="D488" s="193" t="s">
        <v>160</v>
      </c>
      <c r="E488" s="194" t="s">
        <v>94</v>
      </c>
      <c r="F488" s="195" t="s">
        <v>632</v>
      </c>
      <c r="G488" s="196" t="s">
        <v>628</v>
      </c>
      <c r="H488" s="197">
        <v>1</v>
      </c>
      <c r="I488" s="198"/>
      <c r="J488" s="199">
        <f>ROUND(I488*H488,2)</f>
        <v>0</v>
      </c>
      <c r="K488" s="195" t="s">
        <v>1</v>
      </c>
      <c r="L488" s="40"/>
      <c r="M488" s="200" t="s">
        <v>1</v>
      </c>
      <c r="N488" s="201" t="s">
        <v>41</v>
      </c>
      <c r="O488" s="72"/>
      <c r="P488" s="202">
        <f>O488*H488</f>
        <v>0</v>
      </c>
      <c r="Q488" s="202">
        <v>0</v>
      </c>
      <c r="R488" s="202">
        <f>Q488*H488</f>
        <v>0</v>
      </c>
      <c r="S488" s="202">
        <v>0</v>
      </c>
      <c r="T488" s="203">
        <f>S488*H488</f>
        <v>0</v>
      </c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R488" s="204" t="s">
        <v>629</v>
      </c>
      <c r="AT488" s="204" t="s">
        <v>160</v>
      </c>
      <c r="AU488" s="204" t="s">
        <v>83</v>
      </c>
      <c r="AY488" s="18" t="s">
        <v>158</v>
      </c>
      <c r="BE488" s="205">
        <f>IF(N488="základní",J488,0)</f>
        <v>0</v>
      </c>
      <c r="BF488" s="205">
        <f>IF(N488="snížená",J488,0)</f>
        <v>0</v>
      </c>
      <c r="BG488" s="205">
        <f>IF(N488="zákl. přenesená",J488,0)</f>
        <v>0</v>
      </c>
      <c r="BH488" s="205">
        <f>IF(N488="sníž. přenesená",J488,0)</f>
        <v>0</v>
      </c>
      <c r="BI488" s="205">
        <f>IF(N488="nulová",J488,0)</f>
        <v>0</v>
      </c>
      <c r="BJ488" s="18" t="s">
        <v>83</v>
      </c>
      <c r="BK488" s="205">
        <f>ROUND(I488*H488,2)</f>
        <v>0</v>
      </c>
      <c r="BL488" s="18" t="s">
        <v>629</v>
      </c>
      <c r="BM488" s="204" t="s">
        <v>901</v>
      </c>
    </row>
    <row r="489" spans="1:65" s="2" customFormat="1" ht="16.5" customHeight="1">
      <c r="A489" s="35"/>
      <c r="B489" s="36"/>
      <c r="C489" s="193" t="s">
        <v>647</v>
      </c>
      <c r="D489" s="193" t="s">
        <v>160</v>
      </c>
      <c r="E489" s="194" t="s">
        <v>635</v>
      </c>
      <c r="F489" s="195" t="s">
        <v>636</v>
      </c>
      <c r="G489" s="196" t="s">
        <v>628</v>
      </c>
      <c r="H489" s="197">
        <v>1</v>
      </c>
      <c r="I489" s="198"/>
      <c r="J489" s="199">
        <f>ROUND(I489*H489,2)</f>
        <v>0</v>
      </c>
      <c r="K489" s="195" t="s">
        <v>1</v>
      </c>
      <c r="L489" s="40"/>
      <c r="M489" s="200" t="s">
        <v>1</v>
      </c>
      <c r="N489" s="201" t="s">
        <v>41</v>
      </c>
      <c r="O489" s="72"/>
      <c r="P489" s="202">
        <f>O489*H489</f>
        <v>0</v>
      </c>
      <c r="Q489" s="202">
        <v>0</v>
      </c>
      <c r="R489" s="202">
        <f>Q489*H489</f>
        <v>0</v>
      </c>
      <c r="S489" s="202">
        <v>0</v>
      </c>
      <c r="T489" s="203">
        <f>S489*H489</f>
        <v>0</v>
      </c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R489" s="204" t="s">
        <v>629</v>
      </c>
      <c r="AT489" s="204" t="s">
        <v>160</v>
      </c>
      <c r="AU489" s="204" t="s">
        <v>83</v>
      </c>
      <c r="AY489" s="18" t="s">
        <v>158</v>
      </c>
      <c r="BE489" s="205">
        <f>IF(N489="základní",J489,0)</f>
        <v>0</v>
      </c>
      <c r="BF489" s="205">
        <f>IF(N489="snížená",J489,0)</f>
        <v>0</v>
      </c>
      <c r="BG489" s="205">
        <f>IF(N489="zákl. přenesená",J489,0)</f>
        <v>0</v>
      </c>
      <c r="BH489" s="205">
        <f>IF(N489="sníž. přenesená",J489,0)</f>
        <v>0</v>
      </c>
      <c r="BI489" s="205">
        <f>IF(N489="nulová",J489,0)</f>
        <v>0</v>
      </c>
      <c r="BJ489" s="18" t="s">
        <v>83</v>
      </c>
      <c r="BK489" s="205">
        <f>ROUND(I489*H489,2)</f>
        <v>0</v>
      </c>
      <c r="BL489" s="18" t="s">
        <v>629</v>
      </c>
      <c r="BM489" s="204" t="s">
        <v>902</v>
      </c>
    </row>
    <row r="490" spans="1:65" s="2" customFormat="1" ht="21.75" customHeight="1">
      <c r="A490" s="35"/>
      <c r="B490" s="36"/>
      <c r="C490" s="193" t="s">
        <v>903</v>
      </c>
      <c r="D490" s="193" t="s">
        <v>160</v>
      </c>
      <c r="E490" s="194" t="s">
        <v>639</v>
      </c>
      <c r="F490" s="195" t="s">
        <v>904</v>
      </c>
      <c r="G490" s="196" t="s">
        <v>628</v>
      </c>
      <c r="H490" s="197">
        <v>1</v>
      </c>
      <c r="I490" s="198"/>
      <c r="J490" s="199">
        <f>ROUND(I490*H490,2)</f>
        <v>0</v>
      </c>
      <c r="K490" s="195" t="s">
        <v>1</v>
      </c>
      <c r="L490" s="40"/>
      <c r="M490" s="200" t="s">
        <v>1</v>
      </c>
      <c r="N490" s="201" t="s">
        <v>41</v>
      </c>
      <c r="O490" s="72"/>
      <c r="P490" s="202">
        <f>O490*H490</f>
        <v>0</v>
      </c>
      <c r="Q490" s="202">
        <v>0</v>
      </c>
      <c r="R490" s="202">
        <f>Q490*H490</f>
        <v>0</v>
      </c>
      <c r="S490" s="202">
        <v>0</v>
      </c>
      <c r="T490" s="203">
        <f>S490*H490</f>
        <v>0</v>
      </c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R490" s="204" t="s">
        <v>629</v>
      </c>
      <c r="AT490" s="204" t="s">
        <v>160</v>
      </c>
      <c r="AU490" s="204" t="s">
        <v>83</v>
      </c>
      <c r="AY490" s="18" t="s">
        <v>158</v>
      </c>
      <c r="BE490" s="205">
        <f>IF(N490="základní",J490,0)</f>
        <v>0</v>
      </c>
      <c r="BF490" s="205">
        <f>IF(N490="snížená",J490,0)</f>
        <v>0</v>
      </c>
      <c r="BG490" s="205">
        <f>IF(N490="zákl. přenesená",J490,0)</f>
        <v>0</v>
      </c>
      <c r="BH490" s="205">
        <f>IF(N490="sníž. přenesená",J490,0)</f>
        <v>0</v>
      </c>
      <c r="BI490" s="205">
        <f>IF(N490="nulová",J490,0)</f>
        <v>0</v>
      </c>
      <c r="BJ490" s="18" t="s">
        <v>83</v>
      </c>
      <c r="BK490" s="205">
        <f>ROUND(I490*H490,2)</f>
        <v>0</v>
      </c>
      <c r="BL490" s="18" t="s">
        <v>629</v>
      </c>
      <c r="BM490" s="204" t="s">
        <v>905</v>
      </c>
    </row>
    <row r="491" spans="1:65" s="2" customFormat="1" ht="16.5" customHeight="1">
      <c r="A491" s="35"/>
      <c r="B491" s="36"/>
      <c r="C491" s="193" t="s">
        <v>906</v>
      </c>
      <c r="D491" s="193" t="s">
        <v>160</v>
      </c>
      <c r="E491" s="194" t="s">
        <v>648</v>
      </c>
      <c r="F491" s="195" t="s">
        <v>907</v>
      </c>
      <c r="G491" s="196" t="s">
        <v>628</v>
      </c>
      <c r="H491" s="197">
        <v>1</v>
      </c>
      <c r="I491" s="198"/>
      <c r="J491" s="199">
        <f>ROUND(I491*H491,2)</f>
        <v>0</v>
      </c>
      <c r="K491" s="195" t="s">
        <v>1</v>
      </c>
      <c r="L491" s="40"/>
      <c r="M491" s="265" t="s">
        <v>1</v>
      </c>
      <c r="N491" s="266" t="s">
        <v>41</v>
      </c>
      <c r="O491" s="267"/>
      <c r="P491" s="268">
        <f>O491*H491</f>
        <v>0</v>
      </c>
      <c r="Q491" s="268">
        <v>0</v>
      </c>
      <c r="R491" s="268">
        <f>Q491*H491</f>
        <v>0</v>
      </c>
      <c r="S491" s="268">
        <v>0</v>
      </c>
      <c r="T491" s="269">
        <f>S491*H491</f>
        <v>0</v>
      </c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R491" s="204" t="s">
        <v>629</v>
      </c>
      <c r="AT491" s="204" t="s">
        <v>160</v>
      </c>
      <c r="AU491" s="204" t="s">
        <v>83</v>
      </c>
      <c r="AY491" s="18" t="s">
        <v>158</v>
      </c>
      <c r="BE491" s="205">
        <f>IF(N491="základní",J491,0)</f>
        <v>0</v>
      </c>
      <c r="BF491" s="205">
        <f>IF(N491="snížená",J491,0)</f>
        <v>0</v>
      </c>
      <c r="BG491" s="205">
        <f>IF(N491="zákl. přenesená",J491,0)</f>
        <v>0</v>
      </c>
      <c r="BH491" s="205">
        <f>IF(N491="sníž. přenesená",J491,0)</f>
        <v>0</v>
      </c>
      <c r="BI491" s="205">
        <f>IF(N491="nulová",J491,0)</f>
        <v>0</v>
      </c>
      <c r="BJ491" s="18" t="s">
        <v>83</v>
      </c>
      <c r="BK491" s="205">
        <f>ROUND(I491*H491,2)</f>
        <v>0</v>
      </c>
      <c r="BL491" s="18" t="s">
        <v>629</v>
      </c>
      <c r="BM491" s="204" t="s">
        <v>908</v>
      </c>
    </row>
    <row r="492" spans="1:65" s="2" customFormat="1" ht="6.95" customHeight="1">
      <c r="A492" s="35"/>
      <c r="B492" s="55"/>
      <c r="C492" s="56"/>
      <c r="D492" s="56"/>
      <c r="E492" s="56"/>
      <c r="F492" s="56"/>
      <c r="G492" s="56"/>
      <c r="H492" s="56"/>
      <c r="I492" s="56"/>
      <c r="J492" s="56"/>
      <c r="K492" s="56"/>
      <c r="L492" s="40"/>
      <c r="M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</row>
  </sheetData>
  <sheetProtection algorithmName="SHA-512" hashValue="vrbYg/3BKSdH5Zepv1HbgveHN8TtZJI6xmEQeMASKPJm6l6ok/78ppKDqHoz6QF9x6ckKK8JiivBztYXhwT0xw==" saltValue="kOjFk8TleLATrAwp1wvMgjRKYoflLHuFoEJXA5/Xmpb+tjFC/UqW4AcRHC8pKisXQA6cND1v3E/JY4pPajKQoQ==" spinCount="100000" sheet="1" objects="1" scenarios="1" formatColumns="0" formatRows="0" autoFilter="0"/>
  <autoFilter ref="C133:K491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AT2" s="18" t="s">
        <v>101</v>
      </c>
    </row>
    <row r="3" spans="1:46" s="1" customFormat="1" ht="6.95" customHeight="1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89</v>
      </c>
    </row>
    <row r="4" spans="1:46" s="1" customFormat="1" ht="24.95" customHeight="1">
      <c r="B4" s="21"/>
      <c r="D4" s="119" t="s">
        <v>106</v>
      </c>
      <c r="L4" s="21"/>
      <c r="M4" s="120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1" t="s">
        <v>16</v>
      </c>
      <c r="L6" s="21"/>
    </row>
    <row r="7" spans="1:46" s="1" customFormat="1" ht="26.25" customHeight="1">
      <c r="B7" s="21"/>
      <c r="E7" s="329" t="str">
        <f>'Rekapitulace stavby'!K6</f>
        <v>Zateplení objektu pro bydlení ul. K Jídelně 635, Rtyně v Podkrkonoší</v>
      </c>
      <c r="F7" s="330"/>
      <c r="G7" s="330"/>
      <c r="H7" s="330"/>
      <c r="L7" s="21"/>
    </row>
    <row r="8" spans="1:46" s="1" customFormat="1" ht="12" customHeight="1">
      <c r="B8" s="21"/>
      <c r="D8" s="121" t="s">
        <v>115</v>
      </c>
      <c r="L8" s="21"/>
    </row>
    <row r="9" spans="1:46" s="2" customFormat="1" ht="16.5" customHeight="1">
      <c r="A9" s="35"/>
      <c r="B9" s="40"/>
      <c r="C9" s="35"/>
      <c r="D9" s="35"/>
      <c r="E9" s="329" t="s">
        <v>667</v>
      </c>
      <c r="F9" s="331"/>
      <c r="G9" s="331"/>
      <c r="H9" s="331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1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32" t="s">
        <v>909</v>
      </c>
      <c r="F11" s="331"/>
      <c r="G11" s="331"/>
      <c r="H11" s="331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1" t="s">
        <v>18</v>
      </c>
      <c r="E13" s="35"/>
      <c r="F13" s="111" t="s">
        <v>1</v>
      </c>
      <c r="G13" s="35"/>
      <c r="H13" s="35"/>
      <c r="I13" s="121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1" t="s">
        <v>20</v>
      </c>
      <c r="E14" s="35"/>
      <c r="F14" s="111" t="s">
        <v>21</v>
      </c>
      <c r="G14" s="35"/>
      <c r="H14" s="35"/>
      <c r="I14" s="121" t="s">
        <v>22</v>
      </c>
      <c r="J14" s="122" t="str">
        <f>'Rekapitulace stavby'!AN8</f>
        <v>17. 8. 2023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1" t="s">
        <v>24</v>
      </c>
      <c r="E16" s="35"/>
      <c r="F16" s="35"/>
      <c r="G16" s="35"/>
      <c r="H16" s="35"/>
      <c r="I16" s="121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1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1" t="s">
        <v>28</v>
      </c>
      <c r="E19" s="35"/>
      <c r="F19" s="35"/>
      <c r="G19" s="35"/>
      <c r="H19" s="35"/>
      <c r="I19" s="121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3" t="str">
        <f>'Rekapitulace stavby'!E14</f>
        <v>Vyplň údaj</v>
      </c>
      <c r="F20" s="334"/>
      <c r="G20" s="334"/>
      <c r="H20" s="334"/>
      <c r="I20" s="121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1" t="s">
        <v>30</v>
      </c>
      <c r="E22" s="35"/>
      <c r="F22" s="35"/>
      <c r="G22" s="35"/>
      <c r="H22" s="35"/>
      <c r="I22" s="121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1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1" t="s">
        <v>33</v>
      </c>
      <c r="E25" s="35"/>
      <c r="F25" s="35"/>
      <c r="G25" s="35"/>
      <c r="H25" s="35"/>
      <c r="I25" s="121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1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1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3"/>
      <c r="B29" s="124"/>
      <c r="C29" s="123"/>
      <c r="D29" s="123"/>
      <c r="E29" s="335" t="s">
        <v>1</v>
      </c>
      <c r="F29" s="335"/>
      <c r="G29" s="335"/>
      <c r="H29" s="335"/>
      <c r="I29" s="123"/>
      <c r="J29" s="123"/>
      <c r="K29" s="123"/>
      <c r="L29" s="125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6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7" t="s">
        <v>36</v>
      </c>
      <c r="E32" s="35"/>
      <c r="F32" s="35"/>
      <c r="G32" s="35"/>
      <c r="H32" s="35"/>
      <c r="I32" s="35"/>
      <c r="J32" s="128">
        <f>ROUND(J122,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6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9" t="s">
        <v>38</v>
      </c>
      <c r="G34" s="35"/>
      <c r="H34" s="35"/>
      <c r="I34" s="129" t="s">
        <v>37</v>
      </c>
      <c r="J34" s="129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0" t="s">
        <v>40</v>
      </c>
      <c r="E35" s="121" t="s">
        <v>41</v>
      </c>
      <c r="F35" s="131">
        <f>ROUND((SUM(BE122:BE125)),  2)</f>
        <v>0</v>
      </c>
      <c r="G35" s="35"/>
      <c r="H35" s="35"/>
      <c r="I35" s="132">
        <v>0.21</v>
      </c>
      <c r="J35" s="131">
        <f>ROUND(((SUM(BE122:BE125))*I35),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1" t="s">
        <v>42</v>
      </c>
      <c r="F36" s="131">
        <f>ROUND((SUM(BF122:BF125)),  2)</f>
        <v>0</v>
      </c>
      <c r="G36" s="35"/>
      <c r="H36" s="35"/>
      <c r="I36" s="132">
        <v>0.15</v>
      </c>
      <c r="J36" s="131">
        <f>ROUND(((SUM(BF122:BF125))*I36),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1" t="s">
        <v>43</v>
      </c>
      <c r="F37" s="131">
        <f>ROUND((SUM(BG122:BG125)),  2)</f>
        <v>0</v>
      </c>
      <c r="G37" s="35"/>
      <c r="H37" s="35"/>
      <c r="I37" s="132">
        <v>0.21</v>
      </c>
      <c r="J37" s="131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1" t="s">
        <v>44</v>
      </c>
      <c r="F38" s="131">
        <f>ROUND((SUM(BH122:BH125)),  2)</f>
        <v>0</v>
      </c>
      <c r="G38" s="35"/>
      <c r="H38" s="35"/>
      <c r="I38" s="132">
        <v>0.15</v>
      </c>
      <c r="J38" s="131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1" t="s">
        <v>45</v>
      </c>
      <c r="F39" s="131">
        <f>ROUND((SUM(BI122:BI125)),  2)</f>
        <v>0</v>
      </c>
      <c r="G39" s="35"/>
      <c r="H39" s="35"/>
      <c r="I39" s="132">
        <v>0</v>
      </c>
      <c r="J39" s="131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3"/>
      <c r="D41" s="134" t="s">
        <v>46</v>
      </c>
      <c r="E41" s="135"/>
      <c r="F41" s="135"/>
      <c r="G41" s="136" t="s">
        <v>47</v>
      </c>
      <c r="H41" s="137" t="s">
        <v>48</v>
      </c>
      <c r="I41" s="135"/>
      <c r="J41" s="138">
        <f>SUM(J32:J39)</f>
        <v>0</v>
      </c>
      <c r="K41" s="139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40" t="s">
        <v>49</v>
      </c>
      <c r="E50" s="141"/>
      <c r="F50" s="141"/>
      <c r="G50" s="140" t="s">
        <v>50</v>
      </c>
      <c r="H50" s="141"/>
      <c r="I50" s="141"/>
      <c r="J50" s="141"/>
      <c r="K50" s="141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2" t="s">
        <v>51</v>
      </c>
      <c r="E61" s="143"/>
      <c r="F61" s="144" t="s">
        <v>52</v>
      </c>
      <c r="G61" s="142" t="s">
        <v>51</v>
      </c>
      <c r="H61" s="143"/>
      <c r="I61" s="143"/>
      <c r="J61" s="145" t="s">
        <v>52</v>
      </c>
      <c r="K61" s="143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40" t="s">
        <v>53</v>
      </c>
      <c r="E65" s="146"/>
      <c r="F65" s="146"/>
      <c r="G65" s="140" t="s">
        <v>54</v>
      </c>
      <c r="H65" s="146"/>
      <c r="I65" s="146"/>
      <c r="J65" s="146"/>
      <c r="K65" s="146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2" t="s">
        <v>51</v>
      </c>
      <c r="E76" s="143"/>
      <c r="F76" s="144" t="s">
        <v>52</v>
      </c>
      <c r="G76" s="142" t="s">
        <v>51</v>
      </c>
      <c r="H76" s="143"/>
      <c r="I76" s="143"/>
      <c r="J76" s="145" t="s">
        <v>52</v>
      </c>
      <c r="K76" s="143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6.25" customHeight="1">
      <c r="A85" s="35"/>
      <c r="B85" s="36"/>
      <c r="C85" s="37"/>
      <c r="D85" s="37"/>
      <c r="E85" s="336" t="str">
        <f>E7</f>
        <v>Zateplení objektu pro bydlení ul. K Jídelně 635, Rtyně v Podkrkonoší</v>
      </c>
      <c r="F85" s="337"/>
      <c r="G85" s="337"/>
      <c r="H85" s="337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115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6" t="s">
        <v>667</v>
      </c>
      <c r="F87" s="338"/>
      <c r="G87" s="338"/>
      <c r="H87" s="338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84" t="str">
        <f>E11</f>
        <v>002-02 - Vedlejší rozpočtové náklady</v>
      </c>
      <c r="F89" s="338"/>
      <c r="G89" s="338"/>
      <c r="H89" s="338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Rtyně v Podkrkonoší</v>
      </c>
      <c r="G91" s="37"/>
      <c r="H91" s="37"/>
      <c r="I91" s="30" t="s">
        <v>22</v>
      </c>
      <c r="J91" s="67" t="str">
        <f>IF(J14="","",J14)</f>
        <v>17. 8. 2023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Město Rtyně v Podkrkonoší</v>
      </c>
      <c r="G93" s="37"/>
      <c r="H93" s="37"/>
      <c r="I93" s="30" t="s">
        <v>30</v>
      </c>
      <c r="J93" s="33" t="str">
        <f>E23</f>
        <v>Ing. Lucie Pražáková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Ing. Lenka Kasperová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1" t="s">
        <v>126</v>
      </c>
      <c r="D96" s="152"/>
      <c r="E96" s="152"/>
      <c r="F96" s="152"/>
      <c r="G96" s="152"/>
      <c r="H96" s="152"/>
      <c r="I96" s="152"/>
      <c r="J96" s="153" t="s">
        <v>127</v>
      </c>
      <c r="K96" s="152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4" t="s">
        <v>128</v>
      </c>
      <c r="D98" s="37"/>
      <c r="E98" s="37"/>
      <c r="F98" s="37"/>
      <c r="G98" s="37"/>
      <c r="H98" s="37"/>
      <c r="I98" s="37"/>
      <c r="J98" s="85">
        <f>J122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129</v>
      </c>
    </row>
    <row r="99" spans="1:47" s="9" customFormat="1" ht="24.95" customHeight="1">
      <c r="B99" s="155"/>
      <c r="C99" s="156"/>
      <c r="D99" s="157" t="s">
        <v>652</v>
      </c>
      <c r="E99" s="158"/>
      <c r="F99" s="158"/>
      <c r="G99" s="158"/>
      <c r="H99" s="158"/>
      <c r="I99" s="158"/>
      <c r="J99" s="159">
        <f>J123</f>
        <v>0</v>
      </c>
      <c r="K99" s="156"/>
      <c r="L99" s="160"/>
    </row>
    <row r="100" spans="1:47" s="10" customFormat="1" ht="19.899999999999999" customHeight="1">
      <c r="B100" s="161"/>
      <c r="C100" s="105"/>
      <c r="D100" s="162" t="s">
        <v>653</v>
      </c>
      <c r="E100" s="163"/>
      <c r="F100" s="163"/>
      <c r="G100" s="163"/>
      <c r="H100" s="163"/>
      <c r="I100" s="163"/>
      <c r="J100" s="164">
        <f>J124</f>
        <v>0</v>
      </c>
      <c r="K100" s="105"/>
      <c r="L100" s="165"/>
    </row>
    <row r="101" spans="1:47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47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47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47" s="2" customFormat="1" ht="24.95" customHeight="1">
      <c r="A107" s="35"/>
      <c r="B107" s="36"/>
      <c r="C107" s="24" t="s">
        <v>143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26.25" customHeight="1">
      <c r="A110" s="35"/>
      <c r="B110" s="36"/>
      <c r="C110" s="37"/>
      <c r="D110" s="37"/>
      <c r="E110" s="336" t="str">
        <f>E7</f>
        <v>Zateplení objektu pro bydlení ul. K Jídelně 635, Rtyně v Podkrkonoší</v>
      </c>
      <c r="F110" s="337"/>
      <c r="G110" s="337"/>
      <c r="H110" s="3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1" customFormat="1" ht="12" customHeight="1">
      <c r="B111" s="22"/>
      <c r="C111" s="30" t="s">
        <v>115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pans="1:47" s="2" customFormat="1" ht="16.5" customHeight="1">
      <c r="A112" s="35"/>
      <c r="B112" s="36"/>
      <c r="C112" s="37"/>
      <c r="D112" s="37"/>
      <c r="E112" s="336" t="s">
        <v>667</v>
      </c>
      <c r="F112" s="338"/>
      <c r="G112" s="338"/>
      <c r="H112" s="338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121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84" t="str">
        <f>E11</f>
        <v>002-02 - Vedlejší rozpočtové náklady</v>
      </c>
      <c r="F114" s="338"/>
      <c r="G114" s="338"/>
      <c r="H114" s="338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F14</f>
        <v>Rtyně v Podkrkonoší</v>
      </c>
      <c r="G116" s="37"/>
      <c r="H116" s="37"/>
      <c r="I116" s="30" t="s">
        <v>22</v>
      </c>
      <c r="J116" s="67" t="str">
        <f>IF(J14="","",J14)</f>
        <v>17. 8. 2023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24</v>
      </c>
      <c r="D118" s="37"/>
      <c r="E118" s="37"/>
      <c r="F118" s="28" t="str">
        <f>E17</f>
        <v>Město Rtyně v Podkrkonoší</v>
      </c>
      <c r="G118" s="37"/>
      <c r="H118" s="37"/>
      <c r="I118" s="30" t="s">
        <v>30</v>
      </c>
      <c r="J118" s="33" t="str">
        <f>E23</f>
        <v>Ing. Lucie Pražáková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28</v>
      </c>
      <c r="D119" s="37"/>
      <c r="E119" s="37"/>
      <c r="F119" s="28" t="str">
        <f>IF(E20="","",E20)</f>
        <v>Vyplň údaj</v>
      </c>
      <c r="G119" s="37"/>
      <c r="H119" s="37"/>
      <c r="I119" s="30" t="s">
        <v>33</v>
      </c>
      <c r="J119" s="33" t="str">
        <f>E26</f>
        <v>Ing. Lenka Kasperová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6"/>
      <c r="B121" s="167"/>
      <c r="C121" s="168" t="s">
        <v>144</v>
      </c>
      <c r="D121" s="169" t="s">
        <v>61</v>
      </c>
      <c r="E121" s="169" t="s">
        <v>57</v>
      </c>
      <c r="F121" s="169" t="s">
        <v>58</v>
      </c>
      <c r="G121" s="169" t="s">
        <v>145</v>
      </c>
      <c r="H121" s="169" t="s">
        <v>146</v>
      </c>
      <c r="I121" s="169" t="s">
        <v>147</v>
      </c>
      <c r="J121" s="169" t="s">
        <v>127</v>
      </c>
      <c r="K121" s="170" t="s">
        <v>148</v>
      </c>
      <c r="L121" s="171"/>
      <c r="M121" s="76" t="s">
        <v>1</v>
      </c>
      <c r="N121" s="77" t="s">
        <v>40</v>
      </c>
      <c r="O121" s="77" t="s">
        <v>149</v>
      </c>
      <c r="P121" s="77" t="s">
        <v>150</v>
      </c>
      <c r="Q121" s="77" t="s">
        <v>151</v>
      </c>
      <c r="R121" s="77" t="s">
        <v>152</v>
      </c>
      <c r="S121" s="77" t="s">
        <v>153</v>
      </c>
      <c r="T121" s="78" t="s">
        <v>154</v>
      </c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</row>
    <row r="122" spans="1:65" s="2" customFormat="1" ht="22.9" customHeight="1">
      <c r="A122" s="35"/>
      <c r="B122" s="36"/>
      <c r="C122" s="83" t="s">
        <v>155</v>
      </c>
      <c r="D122" s="37"/>
      <c r="E122" s="37"/>
      <c r="F122" s="37"/>
      <c r="G122" s="37"/>
      <c r="H122" s="37"/>
      <c r="I122" s="37"/>
      <c r="J122" s="172">
        <f>BK122</f>
        <v>0</v>
      </c>
      <c r="K122" s="37"/>
      <c r="L122" s="40"/>
      <c r="M122" s="79"/>
      <c r="N122" s="173"/>
      <c r="O122" s="80"/>
      <c r="P122" s="174">
        <f>P123</f>
        <v>0</v>
      </c>
      <c r="Q122" s="80"/>
      <c r="R122" s="174">
        <f>R123</f>
        <v>0</v>
      </c>
      <c r="S122" s="80"/>
      <c r="T122" s="175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75</v>
      </c>
      <c r="AU122" s="18" t="s">
        <v>129</v>
      </c>
      <c r="BK122" s="176">
        <f>BK123</f>
        <v>0</v>
      </c>
    </row>
    <row r="123" spans="1:65" s="12" customFormat="1" ht="25.9" customHeight="1">
      <c r="B123" s="177"/>
      <c r="C123" s="178"/>
      <c r="D123" s="179" t="s">
        <v>75</v>
      </c>
      <c r="E123" s="180" t="s">
        <v>654</v>
      </c>
      <c r="F123" s="180" t="s">
        <v>92</v>
      </c>
      <c r="G123" s="178"/>
      <c r="H123" s="178"/>
      <c r="I123" s="181"/>
      <c r="J123" s="182">
        <f>BK123</f>
        <v>0</v>
      </c>
      <c r="K123" s="178"/>
      <c r="L123" s="183"/>
      <c r="M123" s="184"/>
      <c r="N123" s="185"/>
      <c r="O123" s="185"/>
      <c r="P123" s="186">
        <f>P124</f>
        <v>0</v>
      </c>
      <c r="Q123" s="185"/>
      <c r="R123" s="186">
        <f>R124</f>
        <v>0</v>
      </c>
      <c r="S123" s="185"/>
      <c r="T123" s="187">
        <f>T124</f>
        <v>0</v>
      </c>
      <c r="AR123" s="188" t="s">
        <v>188</v>
      </c>
      <c r="AT123" s="189" t="s">
        <v>75</v>
      </c>
      <c r="AU123" s="189" t="s">
        <v>76</v>
      </c>
      <c r="AY123" s="188" t="s">
        <v>158</v>
      </c>
      <c r="BK123" s="190">
        <f>BK124</f>
        <v>0</v>
      </c>
    </row>
    <row r="124" spans="1:65" s="12" customFormat="1" ht="22.9" customHeight="1">
      <c r="B124" s="177"/>
      <c r="C124" s="178"/>
      <c r="D124" s="179" t="s">
        <v>75</v>
      </c>
      <c r="E124" s="191" t="s">
        <v>655</v>
      </c>
      <c r="F124" s="191" t="s">
        <v>656</v>
      </c>
      <c r="G124" s="178"/>
      <c r="H124" s="178"/>
      <c r="I124" s="181"/>
      <c r="J124" s="192">
        <f>BK124</f>
        <v>0</v>
      </c>
      <c r="K124" s="178"/>
      <c r="L124" s="183"/>
      <c r="M124" s="184"/>
      <c r="N124" s="185"/>
      <c r="O124" s="185"/>
      <c r="P124" s="186">
        <f>P125</f>
        <v>0</v>
      </c>
      <c r="Q124" s="185"/>
      <c r="R124" s="186">
        <f>R125</f>
        <v>0</v>
      </c>
      <c r="S124" s="185"/>
      <c r="T124" s="187">
        <f>T125</f>
        <v>0</v>
      </c>
      <c r="AR124" s="188" t="s">
        <v>188</v>
      </c>
      <c r="AT124" s="189" t="s">
        <v>75</v>
      </c>
      <c r="AU124" s="189" t="s">
        <v>83</v>
      </c>
      <c r="AY124" s="188" t="s">
        <v>158</v>
      </c>
      <c r="BK124" s="190">
        <f>BK125</f>
        <v>0</v>
      </c>
    </row>
    <row r="125" spans="1:65" s="2" customFormat="1" ht="16.5" customHeight="1">
      <c r="A125" s="35"/>
      <c r="B125" s="36"/>
      <c r="C125" s="193" t="s">
        <v>83</v>
      </c>
      <c r="D125" s="193" t="s">
        <v>160</v>
      </c>
      <c r="E125" s="194" t="s">
        <v>657</v>
      </c>
      <c r="F125" s="195" t="s">
        <v>656</v>
      </c>
      <c r="G125" s="196" t="s">
        <v>628</v>
      </c>
      <c r="H125" s="197">
        <v>1</v>
      </c>
      <c r="I125" s="198"/>
      <c r="J125" s="199">
        <f>ROUND(I125*H125,2)</f>
        <v>0</v>
      </c>
      <c r="K125" s="195" t="s">
        <v>164</v>
      </c>
      <c r="L125" s="40"/>
      <c r="M125" s="265" t="s">
        <v>1</v>
      </c>
      <c r="N125" s="266" t="s">
        <v>41</v>
      </c>
      <c r="O125" s="267"/>
      <c r="P125" s="268">
        <f>O125*H125</f>
        <v>0</v>
      </c>
      <c r="Q125" s="268">
        <v>0</v>
      </c>
      <c r="R125" s="268">
        <f>Q125*H125</f>
        <v>0</v>
      </c>
      <c r="S125" s="268">
        <v>0</v>
      </c>
      <c r="T125" s="26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4" t="s">
        <v>658</v>
      </c>
      <c r="AT125" s="204" t="s">
        <v>160</v>
      </c>
      <c r="AU125" s="204" t="s">
        <v>89</v>
      </c>
      <c r="AY125" s="18" t="s">
        <v>158</v>
      </c>
      <c r="BE125" s="205">
        <f>IF(N125="základní",J125,0)</f>
        <v>0</v>
      </c>
      <c r="BF125" s="205">
        <f>IF(N125="snížená",J125,0)</f>
        <v>0</v>
      </c>
      <c r="BG125" s="205">
        <f>IF(N125="zákl. přenesená",J125,0)</f>
        <v>0</v>
      </c>
      <c r="BH125" s="205">
        <f>IF(N125="sníž. přenesená",J125,0)</f>
        <v>0</v>
      </c>
      <c r="BI125" s="205">
        <f>IF(N125="nulová",J125,0)</f>
        <v>0</v>
      </c>
      <c r="BJ125" s="18" t="s">
        <v>83</v>
      </c>
      <c r="BK125" s="205">
        <f>ROUND(I125*H125,2)</f>
        <v>0</v>
      </c>
      <c r="BL125" s="18" t="s">
        <v>658</v>
      </c>
      <c r="BM125" s="204" t="s">
        <v>659</v>
      </c>
    </row>
    <row r="126" spans="1:65" s="2" customFormat="1" ht="6.95" customHeight="1">
      <c r="A126" s="35"/>
      <c r="B126" s="55"/>
      <c r="C126" s="56"/>
      <c r="D126" s="56"/>
      <c r="E126" s="56"/>
      <c r="F126" s="56"/>
      <c r="G126" s="56"/>
      <c r="H126" s="56"/>
      <c r="I126" s="56"/>
      <c r="J126" s="56"/>
      <c r="K126" s="56"/>
      <c r="L126" s="40"/>
      <c r="M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</sheetData>
  <sheetProtection algorithmName="SHA-512" hashValue="mCys+DJvzQHdpG2IHD77mYuYvW64Ly27WAIwx2ceWR+Wc2lQVXmrZ5Jj220KHFyJcYx8PPMF3cUnjNOgRNOw7g==" saltValue="cqv7p0INhfoePQuwtiKmtGk9GHYQmNlpCMQ+LVAuYMXZDhmOIiZypx+Z2Ivxv3YxsILvPJmkzo/35hU6IReWxQ==" spinCount="100000" sheet="1" objects="1" scenarios="1" formatColumns="0" formatRows="0" autoFilter="0"/>
  <autoFilter ref="C121:K125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9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17"/>
      <c r="C3" s="118"/>
      <c r="D3" s="118"/>
      <c r="E3" s="118"/>
      <c r="F3" s="118"/>
      <c r="G3" s="118"/>
      <c r="H3" s="21"/>
    </row>
    <row r="4" spans="1:8" s="1" customFormat="1" ht="24.95" customHeight="1">
      <c r="B4" s="21"/>
      <c r="C4" s="119" t="s">
        <v>910</v>
      </c>
      <c r="H4" s="21"/>
    </row>
    <row r="5" spans="1:8" s="1" customFormat="1" ht="12" customHeight="1">
      <c r="B5" s="21"/>
      <c r="C5" s="270" t="s">
        <v>13</v>
      </c>
      <c r="D5" s="335" t="s">
        <v>14</v>
      </c>
      <c r="E5" s="328"/>
      <c r="F5" s="328"/>
      <c r="H5" s="21"/>
    </row>
    <row r="6" spans="1:8" s="1" customFormat="1" ht="36.950000000000003" customHeight="1">
      <c r="B6" s="21"/>
      <c r="C6" s="271" t="s">
        <v>16</v>
      </c>
      <c r="D6" s="339" t="s">
        <v>17</v>
      </c>
      <c r="E6" s="328"/>
      <c r="F6" s="328"/>
      <c r="H6" s="21"/>
    </row>
    <row r="7" spans="1:8" s="1" customFormat="1" ht="16.5" customHeight="1">
      <c r="B7" s="21"/>
      <c r="C7" s="121" t="s">
        <v>22</v>
      </c>
      <c r="D7" s="122" t="str">
        <f>'Rekapitulace stavby'!AN8</f>
        <v>17. 8. 2023</v>
      </c>
      <c r="H7" s="21"/>
    </row>
    <row r="8" spans="1:8" s="2" customFormat="1" ht="10.9" customHeight="1">
      <c r="A8" s="35"/>
      <c r="B8" s="40"/>
      <c r="C8" s="35"/>
      <c r="D8" s="35"/>
      <c r="E8" s="35"/>
      <c r="F8" s="35"/>
      <c r="G8" s="35"/>
      <c r="H8" s="40"/>
    </row>
    <row r="9" spans="1:8" s="11" customFormat="1" ht="29.25" customHeight="1">
      <c r="A9" s="166"/>
      <c r="B9" s="272"/>
      <c r="C9" s="273" t="s">
        <v>57</v>
      </c>
      <c r="D9" s="274" t="s">
        <v>58</v>
      </c>
      <c r="E9" s="274" t="s">
        <v>145</v>
      </c>
      <c r="F9" s="275" t="s">
        <v>911</v>
      </c>
      <c r="G9" s="166"/>
      <c r="H9" s="272"/>
    </row>
    <row r="10" spans="1:8" s="2" customFormat="1" ht="26.45" customHeight="1">
      <c r="A10" s="35"/>
      <c r="B10" s="40"/>
      <c r="C10" s="276" t="s">
        <v>912</v>
      </c>
      <c r="D10" s="276" t="s">
        <v>87</v>
      </c>
      <c r="E10" s="35"/>
      <c r="F10" s="35"/>
      <c r="G10" s="35"/>
      <c r="H10" s="40"/>
    </row>
    <row r="11" spans="1:8" s="2" customFormat="1" ht="16.899999999999999" customHeight="1">
      <c r="A11" s="35"/>
      <c r="B11" s="40"/>
      <c r="C11" s="277" t="s">
        <v>122</v>
      </c>
      <c r="D11" s="278" t="s">
        <v>1</v>
      </c>
      <c r="E11" s="279" t="s">
        <v>1</v>
      </c>
      <c r="F11" s="280">
        <v>18.2</v>
      </c>
      <c r="G11" s="35"/>
      <c r="H11" s="40"/>
    </row>
    <row r="12" spans="1:8" s="2" customFormat="1" ht="16.899999999999999" customHeight="1">
      <c r="A12" s="35"/>
      <c r="B12" s="40"/>
      <c r="C12" s="281" t="s">
        <v>1</v>
      </c>
      <c r="D12" s="281" t="s">
        <v>168</v>
      </c>
      <c r="E12" s="18" t="s">
        <v>1</v>
      </c>
      <c r="F12" s="282">
        <v>0</v>
      </c>
      <c r="G12" s="35"/>
      <c r="H12" s="40"/>
    </row>
    <row r="13" spans="1:8" s="2" customFormat="1" ht="16.899999999999999" customHeight="1">
      <c r="A13" s="35"/>
      <c r="B13" s="40"/>
      <c r="C13" s="281" t="s">
        <v>1</v>
      </c>
      <c r="D13" s="281" t="s">
        <v>169</v>
      </c>
      <c r="E13" s="18" t="s">
        <v>1</v>
      </c>
      <c r="F13" s="282">
        <v>18.2</v>
      </c>
      <c r="G13" s="35"/>
      <c r="H13" s="40"/>
    </row>
    <row r="14" spans="1:8" s="2" customFormat="1" ht="16.899999999999999" customHeight="1">
      <c r="A14" s="35"/>
      <c r="B14" s="40"/>
      <c r="C14" s="281" t="s">
        <v>122</v>
      </c>
      <c r="D14" s="281" t="s">
        <v>170</v>
      </c>
      <c r="E14" s="18" t="s">
        <v>1</v>
      </c>
      <c r="F14" s="282">
        <v>18.2</v>
      </c>
      <c r="G14" s="35"/>
      <c r="H14" s="40"/>
    </row>
    <row r="15" spans="1:8" s="2" customFormat="1" ht="16.899999999999999" customHeight="1">
      <c r="A15" s="35"/>
      <c r="B15" s="40"/>
      <c r="C15" s="283" t="s">
        <v>913</v>
      </c>
      <c r="D15" s="35"/>
      <c r="E15" s="35"/>
      <c r="F15" s="35"/>
      <c r="G15" s="35"/>
      <c r="H15" s="40"/>
    </row>
    <row r="16" spans="1:8" s="2" customFormat="1" ht="16.899999999999999" customHeight="1">
      <c r="A16" s="35"/>
      <c r="B16" s="40"/>
      <c r="C16" s="281" t="s">
        <v>161</v>
      </c>
      <c r="D16" s="281" t="s">
        <v>162</v>
      </c>
      <c r="E16" s="18" t="s">
        <v>163</v>
      </c>
      <c r="F16" s="282">
        <v>18.2</v>
      </c>
      <c r="G16" s="35"/>
      <c r="H16" s="40"/>
    </row>
    <row r="17" spans="1:8" s="2" customFormat="1" ht="16.899999999999999" customHeight="1">
      <c r="A17" s="35"/>
      <c r="B17" s="40"/>
      <c r="C17" s="281" t="s">
        <v>190</v>
      </c>
      <c r="D17" s="281" t="s">
        <v>191</v>
      </c>
      <c r="E17" s="18" t="s">
        <v>163</v>
      </c>
      <c r="F17" s="282">
        <v>18.2</v>
      </c>
      <c r="G17" s="35"/>
      <c r="H17" s="40"/>
    </row>
    <row r="18" spans="1:8" s="2" customFormat="1" ht="16.899999999999999" customHeight="1">
      <c r="A18" s="35"/>
      <c r="B18" s="40"/>
      <c r="C18" s="281" t="s">
        <v>194</v>
      </c>
      <c r="D18" s="281" t="s">
        <v>195</v>
      </c>
      <c r="E18" s="18" t="s">
        <v>163</v>
      </c>
      <c r="F18" s="282">
        <v>18.2</v>
      </c>
      <c r="G18" s="35"/>
      <c r="H18" s="40"/>
    </row>
    <row r="19" spans="1:8" s="2" customFormat="1" ht="16.899999999999999" customHeight="1">
      <c r="A19" s="35"/>
      <c r="B19" s="40"/>
      <c r="C19" s="277" t="s">
        <v>104</v>
      </c>
      <c r="D19" s="278" t="s">
        <v>1</v>
      </c>
      <c r="E19" s="279" t="s">
        <v>1</v>
      </c>
      <c r="F19" s="280">
        <v>736.81</v>
      </c>
      <c r="G19" s="35"/>
      <c r="H19" s="40"/>
    </row>
    <row r="20" spans="1:8" s="2" customFormat="1" ht="16.899999999999999" customHeight="1">
      <c r="A20" s="35"/>
      <c r="B20" s="40"/>
      <c r="C20" s="281" t="s">
        <v>1</v>
      </c>
      <c r="D20" s="281" t="s">
        <v>237</v>
      </c>
      <c r="E20" s="18" t="s">
        <v>1</v>
      </c>
      <c r="F20" s="282">
        <v>0</v>
      </c>
      <c r="G20" s="35"/>
      <c r="H20" s="40"/>
    </row>
    <row r="21" spans="1:8" s="2" customFormat="1" ht="16.899999999999999" customHeight="1">
      <c r="A21" s="35"/>
      <c r="B21" s="40"/>
      <c r="C21" s="281" t="s">
        <v>1</v>
      </c>
      <c r="D21" s="281" t="s">
        <v>272</v>
      </c>
      <c r="E21" s="18" t="s">
        <v>1</v>
      </c>
      <c r="F21" s="282">
        <v>331.24</v>
      </c>
      <c r="G21" s="35"/>
      <c r="H21" s="40"/>
    </row>
    <row r="22" spans="1:8" s="2" customFormat="1" ht="16.899999999999999" customHeight="1">
      <c r="A22" s="35"/>
      <c r="B22" s="40"/>
      <c r="C22" s="281" t="s">
        <v>1</v>
      </c>
      <c r="D22" s="281" t="s">
        <v>273</v>
      </c>
      <c r="E22" s="18" t="s">
        <v>1</v>
      </c>
      <c r="F22" s="282">
        <v>-59.16</v>
      </c>
      <c r="G22" s="35"/>
      <c r="H22" s="40"/>
    </row>
    <row r="23" spans="1:8" s="2" customFormat="1" ht="16.899999999999999" customHeight="1">
      <c r="A23" s="35"/>
      <c r="B23" s="40"/>
      <c r="C23" s="281" t="s">
        <v>1</v>
      </c>
      <c r="D23" s="281" t="s">
        <v>274</v>
      </c>
      <c r="E23" s="18" t="s">
        <v>1</v>
      </c>
      <c r="F23" s="282">
        <v>-13.92</v>
      </c>
      <c r="G23" s="35"/>
      <c r="H23" s="40"/>
    </row>
    <row r="24" spans="1:8" s="2" customFormat="1" ht="16.899999999999999" customHeight="1">
      <c r="A24" s="35"/>
      <c r="B24" s="40"/>
      <c r="C24" s="281" t="s">
        <v>1</v>
      </c>
      <c r="D24" s="281" t="s">
        <v>275</v>
      </c>
      <c r="E24" s="18" t="s">
        <v>1</v>
      </c>
      <c r="F24" s="282">
        <v>-14.39</v>
      </c>
      <c r="G24" s="35"/>
      <c r="H24" s="40"/>
    </row>
    <row r="25" spans="1:8" s="2" customFormat="1" ht="16.899999999999999" customHeight="1">
      <c r="A25" s="35"/>
      <c r="B25" s="40"/>
      <c r="C25" s="281" t="s">
        <v>1</v>
      </c>
      <c r="D25" s="281" t="s">
        <v>248</v>
      </c>
      <c r="E25" s="18" t="s">
        <v>1</v>
      </c>
      <c r="F25" s="282">
        <v>0</v>
      </c>
      <c r="G25" s="35"/>
      <c r="H25" s="40"/>
    </row>
    <row r="26" spans="1:8" s="2" customFormat="1" ht="16.899999999999999" customHeight="1">
      <c r="A26" s="35"/>
      <c r="B26" s="40"/>
      <c r="C26" s="281" t="s">
        <v>1</v>
      </c>
      <c r="D26" s="281" t="s">
        <v>276</v>
      </c>
      <c r="E26" s="18" t="s">
        <v>1</v>
      </c>
      <c r="F26" s="282">
        <v>91.91</v>
      </c>
      <c r="G26" s="35"/>
      <c r="H26" s="40"/>
    </row>
    <row r="27" spans="1:8" s="2" customFormat="1" ht="16.899999999999999" customHeight="1">
      <c r="A27" s="35"/>
      <c r="B27" s="40"/>
      <c r="C27" s="281" t="s">
        <v>1</v>
      </c>
      <c r="D27" s="281" t="s">
        <v>277</v>
      </c>
      <c r="E27" s="18" t="s">
        <v>1</v>
      </c>
      <c r="F27" s="282">
        <v>-3.08</v>
      </c>
      <c r="G27" s="35"/>
      <c r="H27" s="40"/>
    </row>
    <row r="28" spans="1:8" s="2" customFormat="1" ht="16.899999999999999" customHeight="1">
      <c r="A28" s="35"/>
      <c r="B28" s="40"/>
      <c r="C28" s="281" t="s">
        <v>1</v>
      </c>
      <c r="D28" s="281" t="s">
        <v>278</v>
      </c>
      <c r="E28" s="18" t="s">
        <v>1</v>
      </c>
      <c r="F28" s="282">
        <v>0</v>
      </c>
      <c r="G28" s="35"/>
      <c r="H28" s="40"/>
    </row>
    <row r="29" spans="1:8" s="2" customFormat="1" ht="16.899999999999999" customHeight="1">
      <c r="A29" s="35"/>
      <c r="B29" s="40"/>
      <c r="C29" s="281" t="s">
        <v>1</v>
      </c>
      <c r="D29" s="281" t="s">
        <v>276</v>
      </c>
      <c r="E29" s="18" t="s">
        <v>1</v>
      </c>
      <c r="F29" s="282">
        <v>91.91</v>
      </c>
      <c r="G29" s="35"/>
      <c r="H29" s="40"/>
    </row>
    <row r="30" spans="1:8" s="2" customFormat="1" ht="16.899999999999999" customHeight="1">
      <c r="A30" s="35"/>
      <c r="B30" s="40"/>
      <c r="C30" s="281" t="s">
        <v>1</v>
      </c>
      <c r="D30" s="281" t="s">
        <v>279</v>
      </c>
      <c r="E30" s="18" t="s">
        <v>1</v>
      </c>
      <c r="F30" s="282">
        <v>-3.12</v>
      </c>
      <c r="G30" s="35"/>
      <c r="H30" s="40"/>
    </row>
    <row r="31" spans="1:8" s="2" customFormat="1" ht="16.899999999999999" customHeight="1">
      <c r="A31" s="35"/>
      <c r="B31" s="40"/>
      <c r="C31" s="281" t="s">
        <v>1</v>
      </c>
      <c r="D31" s="281" t="s">
        <v>252</v>
      </c>
      <c r="E31" s="18" t="s">
        <v>1</v>
      </c>
      <c r="F31" s="282">
        <v>0</v>
      </c>
      <c r="G31" s="35"/>
      <c r="H31" s="40"/>
    </row>
    <row r="32" spans="1:8" s="2" customFormat="1" ht="16.899999999999999" customHeight="1">
      <c r="A32" s="35"/>
      <c r="B32" s="40"/>
      <c r="C32" s="281" t="s">
        <v>1</v>
      </c>
      <c r="D32" s="281" t="s">
        <v>280</v>
      </c>
      <c r="E32" s="18" t="s">
        <v>1</v>
      </c>
      <c r="F32" s="282">
        <v>286.24</v>
      </c>
      <c r="G32" s="35"/>
      <c r="H32" s="40"/>
    </row>
    <row r="33" spans="1:8" s="2" customFormat="1" ht="16.899999999999999" customHeight="1">
      <c r="A33" s="35"/>
      <c r="B33" s="40"/>
      <c r="C33" s="281" t="s">
        <v>1</v>
      </c>
      <c r="D33" s="281" t="s">
        <v>281</v>
      </c>
      <c r="E33" s="18" t="s">
        <v>1</v>
      </c>
      <c r="F33" s="282">
        <v>-37.72</v>
      </c>
      <c r="G33" s="35"/>
      <c r="H33" s="40"/>
    </row>
    <row r="34" spans="1:8" s="2" customFormat="1" ht="16.899999999999999" customHeight="1">
      <c r="A34" s="35"/>
      <c r="B34" s="40"/>
      <c r="C34" s="281" t="s">
        <v>1</v>
      </c>
      <c r="D34" s="281" t="s">
        <v>282</v>
      </c>
      <c r="E34" s="18" t="s">
        <v>1</v>
      </c>
      <c r="F34" s="282">
        <v>66.900000000000006</v>
      </c>
      <c r="G34" s="35"/>
      <c r="H34" s="40"/>
    </row>
    <row r="35" spans="1:8" s="2" customFormat="1" ht="16.899999999999999" customHeight="1">
      <c r="A35" s="35"/>
      <c r="B35" s="40"/>
      <c r="C35" s="281" t="s">
        <v>104</v>
      </c>
      <c r="D35" s="281" t="s">
        <v>170</v>
      </c>
      <c r="E35" s="18" t="s">
        <v>1</v>
      </c>
      <c r="F35" s="282">
        <v>736.81</v>
      </c>
      <c r="G35" s="35"/>
      <c r="H35" s="40"/>
    </row>
    <row r="36" spans="1:8" s="2" customFormat="1" ht="16.899999999999999" customHeight="1">
      <c r="A36" s="35"/>
      <c r="B36" s="40"/>
      <c r="C36" s="283" t="s">
        <v>913</v>
      </c>
      <c r="D36" s="35"/>
      <c r="E36" s="35"/>
      <c r="F36" s="35"/>
      <c r="G36" s="35"/>
      <c r="H36" s="40"/>
    </row>
    <row r="37" spans="1:8" s="2" customFormat="1" ht="22.5">
      <c r="A37" s="35"/>
      <c r="B37" s="40"/>
      <c r="C37" s="281" t="s">
        <v>269</v>
      </c>
      <c r="D37" s="281" t="s">
        <v>270</v>
      </c>
      <c r="E37" s="18" t="s">
        <v>163</v>
      </c>
      <c r="F37" s="282">
        <v>736.81</v>
      </c>
      <c r="G37" s="35"/>
      <c r="H37" s="40"/>
    </row>
    <row r="38" spans="1:8" s="2" customFormat="1" ht="16.899999999999999" customHeight="1">
      <c r="A38" s="35"/>
      <c r="B38" s="40"/>
      <c r="C38" s="281" t="s">
        <v>229</v>
      </c>
      <c r="D38" s="281" t="s">
        <v>230</v>
      </c>
      <c r="E38" s="18" t="s">
        <v>163</v>
      </c>
      <c r="F38" s="282">
        <v>825.005</v>
      </c>
      <c r="G38" s="35"/>
      <c r="H38" s="40"/>
    </row>
    <row r="39" spans="1:8" s="2" customFormat="1" ht="16.899999999999999" customHeight="1">
      <c r="A39" s="35"/>
      <c r="B39" s="40"/>
      <c r="C39" s="281" t="s">
        <v>357</v>
      </c>
      <c r="D39" s="281" t="s">
        <v>358</v>
      </c>
      <c r="E39" s="18" t="s">
        <v>163</v>
      </c>
      <c r="F39" s="282">
        <v>749.29</v>
      </c>
      <c r="G39" s="35"/>
      <c r="H39" s="40"/>
    </row>
    <row r="40" spans="1:8" s="2" customFormat="1" ht="16.899999999999999" customHeight="1">
      <c r="A40" s="35"/>
      <c r="B40" s="40"/>
      <c r="C40" s="281" t="s">
        <v>366</v>
      </c>
      <c r="D40" s="281" t="s">
        <v>367</v>
      </c>
      <c r="E40" s="18" t="s">
        <v>163</v>
      </c>
      <c r="F40" s="282">
        <v>825.005</v>
      </c>
      <c r="G40" s="35"/>
      <c r="H40" s="40"/>
    </row>
    <row r="41" spans="1:8" s="2" customFormat="1" ht="16.899999999999999" customHeight="1">
      <c r="A41" s="35"/>
      <c r="B41" s="40"/>
      <c r="C41" s="281" t="s">
        <v>382</v>
      </c>
      <c r="D41" s="281" t="s">
        <v>383</v>
      </c>
      <c r="E41" s="18" t="s">
        <v>163</v>
      </c>
      <c r="F41" s="282">
        <v>877.41</v>
      </c>
      <c r="G41" s="35"/>
      <c r="H41" s="40"/>
    </row>
    <row r="42" spans="1:8" s="2" customFormat="1" ht="16.899999999999999" customHeight="1">
      <c r="A42" s="35"/>
      <c r="B42" s="40"/>
      <c r="C42" s="281" t="s">
        <v>479</v>
      </c>
      <c r="D42" s="281" t="s">
        <v>480</v>
      </c>
      <c r="E42" s="18" t="s">
        <v>163</v>
      </c>
      <c r="F42" s="282">
        <v>749.29</v>
      </c>
      <c r="G42" s="35"/>
      <c r="H42" s="40"/>
    </row>
    <row r="43" spans="1:8" s="2" customFormat="1" ht="16.899999999999999" customHeight="1">
      <c r="A43" s="35"/>
      <c r="B43" s="40"/>
      <c r="C43" s="281" t="s">
        <v>284</v>
      </c>
      <c r="D43" s="281" t="s">
        <v>285</v>
      </c>
      <c r="E43" s="18" t="s">
        <v>163</v>
      </c>
      <c r="F43" s="282">
        <v>773.65099999999995</v>
      </c>
      <c r="G43" s="35"/>
      <c r="H43" s="40"/>
    </row>
    <row r="44" spans="1:8" s="2" customFormat="1" ht="16.899999999999999" customHeight="1">
      <c r="A44" s="35"/>
      <c r="B44" s="40"/>
      <c r="C44" s="277" t="s">
        <v>119</v>
      </c>
      <c r="D44" s="278" t="s">
        <v>1</v>
      </c>
      <c r="E44" s="279" t="s">
        <v>1</v>
      </c>
      <c r="F44" s="280">
        <v>1167</v>
      </c>
      <c r="G44" s="35"/>
      <c r="H44" s="40"/>
    </row>
    <row r="45" spans="1:8" s="2" customFormat="1" ht="16.899999999999999" customHeight="1">
      <c r="A45" s="35"/>
      <c r="B45" s="40"/>
      <c r="C45" s="281" t="s">
        <v>1</v>
      </c>
      <c r="D45" s="281" t="s">
        <v>410</v>
      </c>
      <c r="E45" s="18" t="s">
        <v>1</v>
      </c>
      <c r="F45" s="282">
        <v>451.95</v>
      </c>
      <c r="G45" s="35"/>
      <c r="H45" s="40"/>
    </row>
    <row r="46" spans="1:8" s="2" customFormat="1" ht="16.899999999999999" customHeight="1">
      <c r="A46" s="35"/>
      <c r="B46" s="40"/>
      <c r="C46" s="281" t="s">
        <v>1</v>
      </c>
      <c r="D46" s="281" t="s">
        <v>411</v>
      </c>
      <c r="E46" s="18" t="s">
        <v>1</v>
      </c>
      <c r="F46" s="282">
        <v>137.55000000000001</v>
      </c>
      <c r="G46" s="35"/>
      <c r="H46" s="40"/>
    </row>
    <row r="47" spans="1:8" s="2" customFormat="1" ht="16.899999999999999" customHeight="1">
      <c r="A47" s="35"/>
      <c r="B47" s="40"/>
      <c r="C47" s="281" t="s">
        <v>1</v>
      </c>
      <c r="D47" s="281" t="s">
        <v>412</v>
      </c>
      <c r="E47" s="18" t="s">
        <v>1</v>
      </c>
      <c r="F47" s="282">
        <v>144.1</v>
      </c>
      <c r="G47" s="35"/>
      <c r="H47" s="40"/>
    </row>
    <row r="48" spans="1:8" s="2" customFormat="1" ht="16.899999999999999" customHeight="1">
      <c r="A48" s="35"/>
      <c r="B48" s="40"/>
      <c r="C48" s="281" t="s">
        <v>1</v>
      </c>
      <c r="D48" s="281" t="s">
        <v>413</v>
      </c>
      <c r="E48" s="18" t="s">
        <v>1</v>
      </c>
      <c r="F48" s="282">
        <v>433.4</v>
      </c>
      <c r="G48" s="35"/>
      <c r="H48" s="40"/>
    </row>
    <row r="49" spans="1:8" s="2" customFormat="1" ht="16.899999999999999" customHeight="1">
      <c r="A49" s="35"/>
      <c r="B49" s="40"/>
      <c r="C49" s="281" t="s">
        <v>119</v>
      </c>
      <c r="D49" s="281" t="s">
        <v>170</v>
      </c>
      <c r="E49" s="18" t="s">
        <v>1</v>
      </c>
      <c r="F49" s="282">
        <v>1167</v>
      </c>
      <c r="G49" s="35"/>
      <c r="H49" s="40"/>
    </row>
    <row r="50" spans="1:8" s="2" customFormat="1" ht="16.899999999999999" customHeight="1">
      <c r="A50" s="35"/>
      <c r="B50" s="40"/>
      <c r="C50" s="283" t="s">
        <v>913</v>
      </c>
      <c r="D50" s="35"/>
      <c r="E50" s="35"/>
      <c r="F50" s="35"/>
      <c r="G50" s="35"/>
      <c r="H50" s="40"/>
    </row>
    <row r="51" spans="1:8" s="2" customFormat="1" ht="22.5">
      <c r="A51" s="35"/>
      <c r="B51" s="40"/>
      <c r="C51" s="281" t="s">
        <v>407</v>
      </c>
      <c r="D51" s="281" t="s">
        <v>408</v>
      </c>
      <c r="E51" s="18" t="s">
        <v>163</v>
      </c>
      <c r="F51" s="282">
        <v>1167</v>
      </c>
      <c r="G51" s="35"/>
      <c r="H51" s="40"/>
    </row>
    <row r="52" spans="1:8" s="2" customFormat="1" ht="22.5">
      <c r="A52" s="35"/>
      <c r="B52" s="40"/>
      <c r="C52" s="281" t="s">
        <v>415</v>
      </c>
      <c r="D52" s="281" t="s">
        <v>416</v>
      </c>
      <c r="E52" s="18" t="s">
        <v>163</v>
      </c>
      <c r="F52" s="282">
        <v>116700</v>
      </c>
      <c r="G52" s="35"/>
      <c r="H52" s="40"/>
    </row>
    <row r="53" spans="1:8" s="2" customFormat="1" ht="22.5">
      <c r="A53" s="35"/>
      <c r="B53" s="40"/>
      <c r="C53" s="281" t="s">
        <v>420</v>
      </c>
      <c r="D53" s="281" t="s">
        <v>421</v>
      </c>
      <c r="E53" s="18" t="s">
        <v>163</v>
      </c>
      <c r="F53" s="282">
        <v>1167</v>
      </c>
      <c r="G53" s="35"/>
      <c r="H53" s="40"/>
    </row>
    <row r="54" spans="1:8" s="2" customFormat="1" ht="16.899999999999999" customHeight="1">
      <c r="A54" s="35"/>
      <c r="B54" s="40"/>
      <c r="C54" s="281" t="s">
        <v>424</v>
      </c>
      <c r="D54" s="281" t="s">
        <v>425</v>
      </c>
      <c r="E54" s="18" t="s">
        <v>163</v>
      </c>
      <c r="F54" s="282">
        <v>1167</v>
      </c>
      <c r="G54" s="35"/>
      <c r="H54" s="40"/>
    </row>
    <row r="55" spans="1:8" s="2" customFormat="1" ht="16.899999999999999" customHeight="1">
      <c r="A55" s="35"/>
      <c r="B55" s="40"/>
      <c r="C55" s="281" t="s">
        <v>428</v>
      </c>
      <c r="D55" s="281" t="s">
        <v>429</v>
      </c>
      <c r="E55" s="18" t="s">
        <v>163</v>
      </c>
      <c r="F55" s="282">
        <v>116700</v>
      </c>
      <c r="G55" s="35"/>
      <c r="H55" s="40"/>
    </row>
    <row r="56" spans="1:8" s="2" customFormat="1" ht="16.899999999999999" customHeight="1">
      <c r="A56" s="35"/>
      <c r="B56" s="40"/>
      <c r="C56" s="281" t="s">
        <v>432</v>
      </c>
      <c r="D56" s="281" t="s">
        <v>433</v>
      </c>
      <c r="E56" s="18" t="s">
        <v>163</v>
      </c>
      <c r="F56" s="282">
        <v>1167</v>
      </c>
      <c r="G56" s="35"/>
      <c r="H56" s="40"/>
    </row>
    <row r="57" spans="1:8" s="2" customFormat="1" ht="16.899999999999999" customHeight="1">
      <c r="A57" s="35"/>
      <c r="B57" s="40"/>
      <c r="C57" s="277" t="s">
        <v>113</v>
      </c>
      <c r="D57" s="278" t="s">
        <v>1</v>
      </c>
      <c r="E57" s="279" t="s">
        <v>1</v>
      </c>
      <c r="F57" s="280">
        <v>75.715000000000003</v>
      </c>
      <c r="G57" s="35"/>
      <c r="H57" s="40"/>
    </row>
    <row r="58" spans="1:8" s="2" customFormat="1" ht="16.899999999999999" customHeight="1">
      <c r="A58" s="35"/>
      <c r="B58" s="40"/>
      <c r="C58" s="281" t="s">
        <v>1</v>
      </c>
      <c r="D58" s="281" t="s">
        <v>486</v>
      </c>
      <c r="E58" s="18" t="s">
        <v>1</v>
      </c>
      <c r="F58" s="282">
        <v>0</v>
      </c>
      <c r="G58" s="35"/>
      <c r="H58" s="40"/>
    </row>
    <row r="59" spans="1:8" s="2" customFormat="1" ht="16.899999999999999" customHeight="1">
      <c r="A59" s="35"/>
      <c r="B59" s="40"/>
      <c r="C59" s="281" t="s">
        <v>1</v>
      </c>
      <c r="D59" s="281" t="s">
        <v>237</v>
      </c>
      <c r="E59" s="18" t="s">
        <v>1</v>
      </c>
      <c r="F59" s="282">
        <v>0</v>
      </c>
      <c r="G59" s="35"/>
      <c r="H59" s="40"/>
    </row>
    <row r="60" spans="1:8" s="2" customFormat="1" ht="16.899999999999999" customHeight="1">
      <c r="A60" s="35"/>
      <c r="B60" s="40"/>
      <c r="C60" s="281" t="s">
        <v>1</v>
      </c>
      <c r="D60" s="281" t="s">
        <v>487</v>
      </c>
      <c r="E60" s="18" t="s">
        <v>1</v>
      </c>
      <c r="F60" s="282">
        <v>24.7</v>
      </c>
      <c r="G60" s="35"/>
      <c r="H60" s="40"/>
    </row>
    <row r="61" spans="1:8" s="2" customFormat="1" ht="16.899999999999999" customHeight="1">
      <c r="A61" s="35"/>
      <c r="B61" s="40"/>
      <c r="C61" s="281" t="s">
        <v>1</v>
      </c>
      <c r="D61" s="281" t="s">
        <v>488</v>
      </c>
      <c r="E61" s="18" t="s">
        <v>1</v>
      </c>
      <c r="F61" s="282">
        <v>6.44</v>
      </c>
      <c r="G61" s="35"/>
      <c r="H61" s="40"/>
    </row>
    <row r="62" spans="1:8" s="2" customFormat="1" ht="16.899999999999999" customHeight="1">
      <c r="A62" s="35"/>
      <c r="B62" s="40"/>
      <c r="C62" s="281" t="s">
        <v>1</v>
      </c>
      <c r="D62" s="281" t="s">
        <v>489</v>
      </c>
      <c r="E62" s="18" t="s">
        <v>1</v>
      </c>
      <c r="F62" s="282">
        <v>3.3</v>
      </c>
      <c r="G62" s="35"/>
      <c r="H62" s="40"/>
    </row>
    <row r="63" spans="1:8" s="2" customFormat="1" ht="16.899999999999999" customHeight="1">
      <c r="A63" s="35"/>
      <c r="B63" s="40"/>
      <c r="C63" s="281" t="s">
        <v>1</v>
      </c>
      <c r="D63" s="281" t="s">
        <v>490</v>
      </c>
      <c r="E63" s="18" t="s">
        <v>1</v>
      </c>
      <c r="F63" s="282">
        <v>1.825</v>
      </c>
      <c r="G63" s="35"/>
      <c r="H63" s="40"/>
    </row>
    <row r="64" spans="1:8" s="2" customFormat="1" ht="16.899999999999999" customHeight="1">
      <c r="A64" s="35"/>
      <c r="B64" s="40"/>
      <c r="C64" s="281" t="s">
        <v>1</v>
      </c>
      <c r="D64" s="281" t="s">
        <v>248</v>
      </c>
      <c r="E64" s="18" t="s">
        <v>1</v>
      </c>
      <c r="F64" s="282">
        <v>0</v>
      </c>
      <c r="G64" s="35"/>
      <c r="H64" s="40"/>
    </row>
    <row r="65" spans="1:8" s="2" customFormat="1" ht="16.899999999999999" customHeight="1">
      <c r="A65" s="35"/>
      <c r="B65" s="40"/>
      <c r="C65" s="281" t="s">
        <v>1</v>
      </c>
      <c r="D65" s="281" t="s">
        <v>491</v>
      </c>
      <c r="E65" s="18" t="s">
        <v>1</v>
      </c>
      <c r="F65" s="282">
        <v>1.8</v>
      </c>
      <c r="G65" s="35"/>
      <c r="H65" s="40"/>
    </row>
    <row r="66" spans="1:8" s="2" customFormat="1" ht="16.899999999999999" customHeight="1">
      <c r="A66" s="35"/>
      <c r="B66" s="40"/>
      <c r="C66" s="281" t="s">
        <v>1</v>
      </c>
      <c r="D66" s="281" t="s">
        <v>250</v>
      </c>
      <c r="E66" s="18" t="s">
        <v>1</v>
      </c>
      <c r="F66" s="282">
        <v>0</v>
      </c>
      <c r="G66" s="35"/>
      <c r="H66" s="40"/>
    </row>
    <row r="67" spans="1:8" s="2" customFormat="1" ht="16.899999999999999" customHeight="1">
      <c r="A67" s="35"/>
      <c r="B67" s="40"/>
      <c r="C67" s="281" t="s">
        <v>1</v>
      </c>
      <c r="D67" s="281" t="s">
        <v>492</v>
      </c>
      <c r="E67" s="18" t="s">
        <v>1</v>
      </c>
      <c r="F67" s="282">
        <v>1.85</v>
      </c>
      <c r="G67" s="35"/>
      <c r="H67" s="40"/>
    </row>
    <row r="68" spans="1:8" s="2" customFormat="1" ht="16.899999999999999" customHeight="1">
      <c r="A68" s="35"/>
      <c r="B68" s="40"/>
      <c r="C68" s="281" t="s">
        <v>1</v>
      </c>
      <c r="D68" s="281" t="s">
        <v>299</v>
      </c>
      <c r="E68" s="18" t="s">
        <v>1</v>
      </c>
      <c r="F68" s="282">
        <v>0</v>
      </c>
      <c r="G68" s="35"/>
      <c r="H68" s="40"/>
    </row>
    <row r="69" spans="1:8" s="2" customFormat="1" ht="16.899999999999999" customHeight="1">
      <c r="A69" s="35"/>
      <c r="B69" s="40"/>
      <c r="C69" s="281" t="s">
        <v>1</v>
      </c>
      <c r="D69" s="281" t="s">
        <v>493</v>
      </c>
      <c r="E69" s="18" t="s">
        <v>1</v>
      </c>
      <c r="F69" s="282">
        <v>14.4</v>
      </c>
      <c r="G69" s="35"/>
      <c r="H69" s="40"/>
    </row>
    <row r="70" spans="1:8" s="2" customFormat="1" ht="16.899999999999999" customHeight="1">
      <c r="A70" s="35"/>
      <c r="B70" s="40"/>
      <c r="C70" s="281" t="s">
        <v>1</v>
      </c>
      <c r="D70" s="281" t="s">
        <v>494</v>
      </c>
      <c r="E70" s="18" t="s">
        <v>1</v>
      </c>
      <c r="F70" s="282">
        <v>14.5</v>
      </c>
      <c r="G70" s="35"/>
      <c r="H70" s="40"/>
    </row>
    <row r="71" spans="1:8" s="2" customFormat="1" ht="16.899999999999999" customHeight="1">
      <c r="A71" s="35"/>
      <c r="B71" s="40"/>
      <c r="C71" s="281" t="s">
        <v>1</v>
      </c>
      <c r="D71" s="281" t="s">
        <v>495</v>
      </c>
      <c r="E71" s="18" t="s">
        <v>1</v>
      </c>
      <c r="F71" s="282">
        <v>6.9</v>
      </c>
      <c r="G71" s="35"/>
      <c r="H71" s="40"/>
    </row>
    <row r="72" spans="1:8" s="2" customFormat="1" ht="16.899999999999999" customHeight="1">
      <c r="A72" s="35"/>
      <c r="B72" s="40"/>
      <c r="C72" s="281" t="s">
        <v>113</v>
      </c>
      <c r="D72" s="281" t="s">
        <v>255</v>
      </c>
      <c r="E72" s="18" t="s">
        <v>1</v>
      </c>
      <c r="F72" s="282">
        <v>75.715000000000003</v>
      </c>
      <c r="G72" s="35"/>
      <c r="H72" s="40"/>
    </row>
    <row r="73" spans="1:8" s="2" customFormat="1" ht="16.899999999999999" customHeight="1">
      <c r="A73" s="35"/>
      <c r="B73" s="40"/>
      <c r="C73" s="283" t="s">
        <v>913</v>
      </c>
      <c r="D73" s="35"/>
      <c r="E73" s="35"/>
      <c r="F73" s="35"/>
      <c r="G73" s="35"/>
      <c r="H73" s="40"/>
    </row>
    <row r="74" spans="1:8" s="2" customFormat="1" ht="16.899999999999999" customHeight="1">
      <c r="A74" s="35"/>
      <c r="B74" s="40"/>
      <c r="C74" s="281" t="s">
        <v>483</v>
      </c>
      <c r="D74" s="281" t="s">
        <v>484</v>
      </c>
      <c r="E74" s="18" t="s">
        <v>163</v>
      </c>
      <c r="F74" s="282">
        <v>85.09</v>
      </c>
      <c r="G74" s="35"/>
      <c r="H74" s="40"/>
    </row>
    <row r="75" spans="1:8" s="2" customFormat="1" ht="16.899999999999999" customHeight="1">
      <c r="A75" s="35"/>
      <c r="B75" s="40"/>
      <c r="C75" s="281" t="s">
        <v>200</v>
      </c>
      <c r="D75" s="281" t="s">
        <v>201</v>
      </c>
      <c r="E75" s="18" t="s">
        <v>163</v>
      </c>
      <c r="F75" s="282">
        <v>85.09</v>
      </c>
      <c r="G75" s="35"/>
      <c r="H75" s="40"/>
    </row>
    <row r="76" spans="1:8" s="2" customFormat="1" ht="16.899999999999999" customHeight="1">
      <c r="A76" s="35"/>
      <c r="B76" s="40"/>
      <c r="C76" s="281" t="s">
        <v>229</v>
      </c>
      <c r="D76" s="281" t="s">
        <v>230</v>
      </c>
      <c r="E76" s="18" t="s">
        <v>163</v>
      </c>
      <c r="F76" s="282">
        <v>825.005</v>
      </c>
      <c r="G76" s="35"/>
      <c r="H76" s="40"/>
    </row>
    <row r="77" spans="1:8" s="2" customFormat="1" ht="16.899999999999999" customHeight="1">
      <c r="A77" s="35"/>
      <c r="B77" s="40"/>
      <c r="C77" s="281" t="s">
        <v>366</v>
      </c>
      <c r="D77" s="281" t="s">
        <v>367</v>
      </c>
      <c r="E77" s="18" t="s">
        <v>163</v>
      </c>
      <c r="F77" s="282">
        <v>825.005</v>
      </c>
      <c r="G77" s="35"/>
      <c r="H77" s="40"/>
    </row>
    <row r="78" spans="1:8" s="2" customFormat="1" ht="16.899999999999999" customHeight="1">
      <c r="A78" s="35"/>
      <c r="B78" s="40"/>
      <c r="C78" s="277" t="s">
        <v>116</v>
      </c>
      <c r="D78" s="278" t="s">
        <v>1</v>
      </c>
      <c r="E78" s="279" t="s">
        <v>1</v>
      </c>
      <c r="F78" s="280">
        <v>9.375</v>
      </c>
      <c r="G78" s="35"/>
      <c r="H78" s="40"/>
    </row>
    <row r="79" spans="1:8" s="2" customFormat="1" ht="16.899999999999999" customHeight="1">
      <c r="A79" s="35"/>
      <c r="B79" s="40"/>
      <c r="C79" s="281" t="s">
        <v>1</v>
      </c>
      <c r="D79" s="281" t="s">
        <v>303</v>
      </c>
      <c r="E79" s="18" t="s">
        <v>1</v>
      </c>
      <c r="F79" s="282">
        <v>0</v>
      </c>
      <c r="G79" s="35"/>
      <c r="H79" s="40"/>
    </row>
    <row r="80" spans="1:8" s="2" customFormat="1" ht="16.899999999999999" customHeight="1">
      <c r="A80" s="35"/>
      <c r="B80" s="40"/>
      <c r="C80" s="281" t="s">
        <v>1</v>
      </c>
      <c r="D80" s="281" t="s">
        <v>237</v>
      </c>
      <c r="E80" s="18" t="s">
        <v>1</v>
      </c>
      <c r="F80" s="282">
        <v>0</v>
      </c>
      <c r="G80" s="35"/>
      <c r="H80" s="40"/>
    </row>
    <row r="81" spans="1:8" s="2" customFormat="1" ht="16.899999999999999" customHeight="1">
      <c r="A81" s="35"/>
      <c r="B81" s="40"/>
      <c r="C81" s="281" t="s">
        <v>1</v>
      </c>
      <c r="D81" s="281" t="s">
        <v>496</v>
      </c>
      <c r="E81" s="18" t="s">
        <v>1</v>
      </c>
      <c r="F81" s="282">
        <v>3</v>
      </c>
      <c r="G81" s="35"/>
      <c r="H81" s="40"/>
    </row>
    <row r="82" spans="1:8" s="2" customFormat="1" ht="16.899999999999999" customHeight="1">
      <c r="A82" s="35"/>
      <c r="B82" s="40"/>
      <c r="C82" s="281" t="s">
        <v>1</v>
      </c>
      <c r="D82" s="281" t="s">
        <v>497</v>
      </c>
      <c r="E82" s="18" t="s">
        <v>1</v>
      </c>
      <c r="F82" s="282">
        <v>3.125</v>
      </c>
      <c r="G82" s="35"/>
      <c r="H82" s="40"/>
    </row>
    <row r="83" spans="1:8" s="2" customFormat="1" ht="16.899999999999999" customHeight="1">
      <c r="A83" s="35"/>
      <c r="B83" s="40"/>
      <c r="C83" s="281" t="s">
        <v>1</v>
      </c>
      <c r="D83" s="281" t="s">
        <v>252</v>
      </c>
      <c r="E83" s="18" t="s">
        <v>1</v>
      </c>
      <c r="F83" s="282">
        <v>0</v>
      </c>
      <c r="G83" s="35"/>
      <c r="H83" s="40"/>
    </row>
    <row r="84" spans="1:8" s="2" customFormat="1" ht="16.899999999999999" customHeight="1">
      <c r="A84" s="35"/>
      <c r="B84" s="40"/>
      <c r="C84" s="281" t="s">
        <v>1</v>
      </c>
      <c r="D84" s="281" t="s">
        <v>498</v>
      </c>
      <c r="E84" s="18" t="s">
        <v>1</v>
      </c>
      <c r="F84" s="282">
        <v>1.2</v>
      </c>
      <c r="G84" s="35"/>
      <c r="H84" s="40"/>
    </row>
    <row r="85" spans="1:8" s="2" customFormat="1" ht="16.899999999999999" customHeight="1">
      <c r="A85" s="35"/>
      <c r="B85" s="40"/>
      <c r="C85" s="281" t="s">
        <v>1</v>
      </c>
      <c r="D85" s="281" t="s">
        <v>499</v>
      </c>
      <c r="E85" s="18" t="s">
        <v>1</v>
      </c>
      <c r="F85" s="282">
        <v>1.2</v>
      </c>
      <c r="G85" s="35"/>
      <c r="H85" s="40"/>
    </row>
    <row r="86" spans="1:8" s="2" customFormat="1" ht="16.899999999999999" customHeight="1">
      <c r="A86" s="35"/>
      <c r="B86" s="40"/>
      <c r="C86" s="281" t="s">
        <v>1</v>
      </c>
      <c r="D86" s="281" t="s">
        <v>500</v>
      </c>
      <c r="E86" s="18" t="s">
        <v>1</v>
      </c>
      <c r="F86" s="282">
        <v>0.85</v>
      </c>
      <c r="G86" s="35"/>
      <c r="H86" s="40"/>
    </row>
    <row r="87" spans="1:8" s="2" customFormat="1" ht="16.899999999999999" customHeight="1">
      <c r="A87" s="35"/>
      <c r="B87" s="40"/>
      <c r="C87" s="281" t="s">
        <v>116</v>
      </c>
      <c r="D87" s="281" t="s">
        <v>255</v>
      </c>
      <c r="E87" s="18" t="s">
        <v>1</v>
      </c>
      <c r="F87" s="282">
        <v>9.375</v>
      </c>
      <c r="G87" s="35"/>
      <c r="H87" s="40"/>
    </row>
    <row r="88" spans="1:8" s="2" customFormat="1" ht="16.899999999999999" customHeight="1">
      <c r="A88" s="35"/>
      <c r="B88" s="40"/>
      <c r="C88" s="283" t="s">
        <v>913</v>
      </c>
      <c r="D88" s="35"/>
      <c r="E88" s="35"/>
      <c r="F88" s="35"/>
      <c r="G88" s="35"/>
      <c r="H88" s="40"/>
    </row>
    <row r="89" spans="1:8" s="2" customFormat="1" ht="16.899999999999999" customHeight="1">
      <c r="A89" s="35"/>
      <c r="B89" s="40"/>
      <c r="C89" s="281" t="s">
        <v>483</v>
      </c>
      <c r="D89" s="281" t="s">
        <v>484</v>
      </c>
      <c r="E89" s="18" t="s">
        <v>163</v>
      </c>
      <c r="F89" s="282">
        <v>85.09</v>
      </c>
      <c r="G89" s="35"/>
      <c r="H89" s="40"/>
    </row>
    <row r="90" spans="1:8" s="2" customFormat="1" ht="16.899999999999999" customHeight="1">
      <c r="A90" s="35"/>
      <c r="B90" s="40"/>
      <c r="C90" s="281" t="s">
        <v>200</v>
      </c>
      <c r="D90" s="281" t="s">
        <v>201</v>
      </c>
      <c r="E90" s="18" t="s">
        <v>163</v>
      </c>
      <c r="F90" s="282">
        <v>85.09</v>
      </c>
      <c r="G90" s="35"/>
      <c r="H90" s="40"/>
    </row>
    <row r="91" spans="1:8" s="2" customFormat="1" ht="16.899999999999999" customHeight="1">
      <c r="A91" s="35"/>
      <c r="B91" s="40"/>
      <c r="C91" s="281" t="s">
        <v>224</v>
      </c>
      <c r="D91" s="281" t="s">
        <v>225</v>
      </c>
      <c r="E91" s="18" t="s">
        <v>163</v>
      </c>
      <c r="F91" s="282">
        <v>137.495</v>
      </c>
      <c r="G91" s="35"/>
      <c r="H91" s="40"/>
    </row>
    <row r="92" spans="1:8" s="2" customFormat="1" ht="16.899999999999999" customHeight="1">
      <c r="A92" s="35"/>
      <c r="B92" s="40"/>
      <c r="C92" s="281" t="s">
        <v>362</v>
      </c>
      <c r="D92" s="281" t="s">
        <v>363</v>
      </c>
      <c r="E92" s="18" t="s">
        <v>163</v>
      </c>
      <c r="F92" s="282">
        <v>137.495</v>
      </c>
      <c r="G92" s="35"/>
      <c r="H92" s="40"/>
    </row>
    <row r="93" spans="1:8" s="2" customFormat="1" ht="16.899999999999999" customHeight="1">
      <c r="A93" s="35"/>
      <c r="B93" s="40"/>
      <c r="C93" s="277" t="s">
        <v>102</v>
      </c>
      <c r="D93" s="278" t="s">
        <v>1</v>
      </c>
      <c r="E93" s="279" t="s">
        <v>1</v>
      </c>
      <c r="F93" s="280">
        <v>6.5</v>
      </c>
      <c r="G93" s="35"/>
      <c r="H93" s="40"/>
    </row>
    <row r="94" spans="1:8" s="2" customFormat="1" ht="16.899999999999999" customHeight="1">
      <c r="A94" s="35"/>
      <c r="B94" s="40"/>
      <c r="C94" s="281" t="s">
        <v>1</v>
      </c>
      <c r="D94" s="281" t="s">
        <v>212</v>
      </c>
      <c r="E94" s="18" t="s">
        <v>1</v>
      </c>
      <c r="F94" s="282">
        <v>0</v>
      </c>
      <c r="G94" s="35"/>
      <c r="H94" s="40"/>
    </row>
    <row r="95" spans="1:8" s="2" customFormat="1" ht="16.899999999999999" customHeight="1">
      <c r="A95" s="35"/>
      <c r="B95" s="40"/>
      <c r="C95" s="281" t="s">
        <v>1</v>
      </c>
      <c r="D95" s="281" t="s">
        <v>103</v>
      </c>
      <c r="E95" s="18" t="s">
        <v>1</v>
      </c>
      <c r="F95" s="282">
        <v>6.5</v>
      </c>
      <c r="G95" s="35"/>
      <c r="H95" s="40"/>
    </row>
    <row r="96" spans="1:8" s="2" customFormat="1" ht="16.899999999999999" customHeight="1">
      <c r="A96" s="35"/>
      <c r="B96" s="40"/>
      <c r="C96" s="281" t="s">
        <v>102</v>
      </c>
      <c r="D96" s="281" t="s">
        <v>170</v>
      </c>
      <c r="E96" s="18" t="s">
        <v>1</v>
      </c>
      <c r="F96" s="282">
        <v>6.5</v>
      </c>
      <c r="G96" s="35"/>
      <c r="H96" s="40"/>
    </row>
    <row r="97" spans="1:8" s="2" customFormat="1" ht="16.899999999999999" customHeight="1">
      <c r="A97" s="35"/>
      <c r="B97" s="40"/>
      <c r="C97" s="283" t="s">
        <v>913</v>
      </c>
      <c r="D97" s="35"/>
      <c r="E97" s="35"/>
      <c r="F97" s="35"/>
      <c r="G97" s="35"/>
      <c r="H97" s="40"/>
    </row>
    <row r="98" spans="1:8" s="2" customFormat="1" ht="22.5">
      <c r="A98" s="35"/>
      <c r="B98" s="40"/>
      <c r="C98" s="281" t="s">
        <v>209</v>
      </c>
      <c r="D98" s="281" t="s">
        <v>210</v>
      </c>
      <c r="E98" s="18" t="s">
        <v>163</v>
      </c>
      <c r="F98" s="282">
        <v>6.5</v>
      </c>
      <c r="G98" s="35"/>
      <c r="H98" s="40"/>
    </row>
    <row r="99" spans="1:8" s="2" customFormat="1" ht="16.899999999999999" customHeight="1">
      <c r="A99" s="35"/>
      <c r="B99" s="40"/>
      <c r="C99" s="281" t="s">
        <v>205</v>
      </c>
      <c r="D99" s="281" t="s">
        <v>206</v>
      </c>
      <c r="E99" s="18" t="s">
        <v>163</v>
      </c>
      <c r="F99" s="282">
        <v>6.5</v>
      </c>
      <c r="G99" s="35"/>
      <c r="H99" s="40"/>
    </row>
    <row r="100" spans="1:8" s="2" customFormat="1" ht="16.899999999999999" customHeight="1">
      <c r="A100" s="35"/>
      <c r="B100" s="40"/>
      <c r="C100" s="281" t="s">
        <v>220</v>
      </c>
      <c r="D100" s="281" t="s">
        <v>221</v>
      </c>
      <c r="E100" s="18" t="s">
        <v>163</v>
      </c>
      <c r="F100" s="282">
        <v>6.5</v>
      </c>
      <c r="G100" s="35"/>
      <c r="H100" s="40"/>
    </row>
    <row r="101" spans="1:8" s="2" customFormat="1" ht="16.899999999999999" customHeight="1">
      <c r="A101" s="35"/>
      <c r="B101" s="40"/>
      <c r="C101" s="281" t="s">
        <v>215</v>
      </c>
      <c r="D101" s="281" t="s">
        <v>216</v>
      </c>
      <c r="E101" s="18" t="s">
        <v>163</v>
      </c>
      <c r="F101" s="282">
        <v>6.8250000000000002</v>
      </c>
      <c r="G101" s="35"/>
      <c r="H101" s="40"/>
    </row>
    <row r="102" spans="1:8" s="2" customFormat="1" ht="16.899999999999999" customHeight="1">
      <c r="A102" s="35"/>
      <c r="B102" s="40"/>
      <c r="C102" s="277" t="s">
        <v>107</v>
      </c>
      <c r="D102" s="278" t="s">
        <v>1</v>
      </c>
      <c r="E102" s="279" t="s">
        <v>1</v>
      </c>
      <c r="F102" s="280">
        <v>51</v>
      </c>
      <c r="G102" s="35"/>
      <c r="H102" s="40"/>
    </row>
    <row r="103" spans="1:8" s="2" customFormat="1" ht="16.899999999999999" customHeight="1">
      <c r="A103" s="35"/>
      <c r="B103" s="40"/>
      <c r="C103" s="281" t="s">
        <v>1</v>
      </c>
      <c r="D103" s="281" t="s">
        <v>237</v>
      </c>
      <c r="E103" s="18" t="s">
        <v>1</v>
      </c>
      <c r="F103" s="282">
        <v>0</v>
      </c>
      <c r="G103" s="35"/>
      <c r="H103" s="40"/>
    </row>
    <row r="104" spans="1:8" s="2" customFormat="1" ht="16.899999999999999" customHeight="1">
      <c r="A104" s="35"/>
      <c r="B104" s="40"/>
      <c r="C104" s="281" t="s">
        <v>1</v>
      </c>
      <c r="D104" s="281" t="s">
        <v>238</v>
      </c>
      <c r="E104" s="18" t="s">
        <v>1</v>
      </c>
      <c r="F104" s="282">
        <v>54.9</v>
      </c>
      <c r="G104" s="35"/>
      <c r="H104" s="40"/>
    </row>
    <row r="105" spans="1:8" s="2" customFormat="1" ht="16.899999999999999" customHeight="1">
      <c r="A105" s="35"/>
      <c r="B105" s="40"/>
      <c r="C105" s="281" t="s">
        <v>1</v>
      </c>
      <c r="D105" s="281" t="s">
        <v>239</v>
      </c>
      <c r="E105" s="18" t="s">
        <v>1</v>
      </c>
      <c r="F105" s="282">
        <v>-3.9</v>
      </c>
      <c r="G105" s="35"/>
      <c r="H105" s="40"/>
    </row>
    <row r="106" spans="1:8" s="2" customFormat="1" ht="16.899999999999999" customHeight="1">
      <c r="A106" s="35"/>
      <c r="B106" s="40"/>
      <c r="C106" s="281" t="s">
        <v>107</v>
      </c>
      <c r="D106" s="281" t="s">
        <v>170</v>
      </c>
      <c r="E106" s="18" t="s">
        <v>1</v>
      </c>
      <c r="F106" s="282">
        <v>51</v>
      </c>
      <c r="G106" s="35"/>
      <c r="H106" s="40"/>
    </row>
    <row r="107" spans="1:8" s="2" customFormat="1" ht="16.899999999999999" customHeight="1">
      <c r="A107" s="35"/>
      <c r="B107" s="40"/>
      <c r="C107" s="283" t="s">
        <v>913</v>
      </c>
      <c r="D107" s="35"/>
      <c r="E107" s="35"/>
      <c r="F107" s="35"/>
      <c r="G107" s="35"/>
      <c r="H107" s="40"/>
    </row>
    <row r="108" spans="1:8" s="2" customFormat="1" ht="22.5">
      <c r="A108" s="35"/>
      <c r="B108" s="40"/>
      <c r="C108" s="281" t="s">
        <v>234</v>
      </c>
      <c r="D108" s="281" t="s">
        <v>235</v>
      </c>
      <c r="E108" s="18" t="s">
        <v>163</v>
      </c>
      <c r="F108" s="282">
        <v>51</v>
      </c>
      <c r="G108" s="35"/>
      <c r="H108" s="40"/>
    </row>
    <row r="109" spans="1:8" s="2" customFormat="1" ht="16.899999999999999" customHeight="1">
      <c r="A109" s="35"/>
      <c r="B109" s="40"/>
      <c r="C109" s="281" t="s">
        <v>224</v>
      </c>
      <c r="D109" s="281" t="s">
        <v>225</v>
      </c>
      <c r="E109" s="18" t="s">
        <v>163</v>
      </c>
      <c r="F109" s="282">
        <v>137.495</v>
      </c>
      <c r="G109" s="35"/>
      <c r="H109" s="40"/>
    </row>
    <row r="110" spans="1:8" s="2" customFormat="1" ht="16.899999999999999" customHeight="1">
      <c r="A110" s="35"/>
      <c r="B110" s="40"/>
      <c r="C110" s="281" t="s">
        <v>352</v>
      </c>
      <c r="D110" s="281" t="s">
        <v>353</v>
      </c>
      <c r="E110" s="18" t="s">
        <v>163</v>
      </c>
      <c r="F110" s="282">
        <v>128.12</v>
      </c>
      <c r="G110" s="35"/>
      <c r="H110" s="40"/>
    </row>
    <row r="111" spans="1:8" s="2" customFormat="1" ht="16.899999999999999" customHeight="1">
      <c r="A111" s="35"/>
      <c r="B111" s="40"/>
      <c r="C111" s="281" t="s">
        <v>362</v>
      </c>
      <c r="D111" s="281" t="s">
        <v>363</v>
      </c>
      <c r="E111" s="18" t="s">
        <v>163</v>
      </c>
      <c r="F111" s="282">
        <v>137.495</v>
      </c>
      <c r="G111" s="35"/>
      <c r="H111" s="40"/>
    </row>
    <row r="112" spans="1:8" s="2" customFormat="1" ht="16.899999999999999" customHeight="1">
      <c r="A112" s="35"/>
      <c r="B112" s="40"/>
      <c r="C112" s="281" t="s">
        <v>382</v>
      </c>
      <c r="D112" s="281" t="s">
        <v>383</v>
      </c>
      <c r="E112" s="18" t="s">
        <v>163</v>
      </c>
      <c r="F112" s="282">
        <v>877.41</v>
      </c>
      <c r="G112" s="35"/>
      <c r="H112" s="40"/>
    </row>
    <row r="113" spans="1:8" s="2" customFormat="1" ht="16.899999999999999" customHeight="1">
      <c r="A113" s="35"/>
      <c r="B113" s="40"/>
      <c r="C113" s="281" t="s">
        <v>476</v>
      </c>
      <c r="D113" s="281" t="s">
        <v>477</v>
      </c>
      <c r="E113" s="18" t="s">
        <v>163</v>
      </c>
      <c r="F113" s="282">
        <v>128.12</v>
      </c>
      <c r="G113" s="35"/>
      <c r="H113" s="40"/>
    </row>
    <row r="114" spans="1:8" s="2" customFormat="1" ht="16.899999999999999" customHeight="1">
      <c r="A114" s="35"/>
      <c r="B114" s="40"/>
      <c r="C114" s="281" t="s">
        <v>240</v>
      </c>
      <c r="D114" s="281" t="s">
        <v>241</v>
      </c>
      <c r="E114" s="18" t="s">
        <v>163</v>
      </c>
      <c r="F114" s="282">
        <v>53.55</v>
      </c>
      <c r="G114" s="35"/>
      <c r="H114" s="40"/>
    </row>
    <row r="115" spans="1:8" s="2" customFormat="1" ht="16.899999999999999" customHeight="1">
      <c r="A115" s="35"/>
      <c r="B115" s="40"/>
      <c r="C115" s="277" t="s">
        <v>109</v>
      </c>
      <c r="D115" s="278" t="s">
        <v>1</v>
      </c>
      <c r="E115" s="279" t="s">
        <v>1</v>
      </c>
      <c r="F115" s="280">
        <v>77.12</v>
      </c>
      <c r="G115" s="35"/>
      <c r="H115" s="40"/>
    </row>
    <row r="116" spans="1:8" s="2" customFormat="1" ht="16.899999999999999" customHeight="1">
      <c r="A116" s="35"/>
      <c r="B116" s="40"/>
      <c r="C116" s="281" t="s">
        <v>1</v>
      </c>
      <c r="D116" s="281" t="s">
        <v>248</v>
      </c>
      <c r="E116" s="18" t="s">
        <v>1</v>
      </c>
      <c r="F116" s="282">
        <v>0</v>
      </c>
      <c r="G116" s="35"/>
      <c r="H116" s="40"/>
    </row>
    <row r="117" spans="1:8" s="2" customFormat="1" ht="16.899999999999999" customHeight="1">
      <c r="A117" s="35"/>
      <c r="B117" s="40"/>
      <c r="C117" s="281" t="s">
        <v>1</v>
      </c>
      <c r="D117" s="281" t="s">
        <v>249</v>
      </c>
      <c r="E117" s="18" t="s">
        <v>1</v>
      </c>
      <c r="F117" s="282">
        <v>11.11</v>
      </c>
      <c r="G117" s="35"/>
      <c r="H117" s="40"/>
    </row>
    <row r="118" spans="1:8" s="2" customFormat="1" ht="16.899999999999999" customHeight="1">
      <c r="A118" s="35"/>
      <c r="B118" s="40"/>
      <c r="C118" s="281" t="s">
        <v>1</v>
      </c>
      <c r="D118" s="281" t="s">
        <v>250</v>
      </c>
      <c r="E118" s="18" t="s">
        <v>1</v>
      </c>
      <c r="F118" s="282">
        <v>0</v>
      </c>
      <c r="G118" s="35"/>
      <c r="H118" s="40"/>
    </row>
    <row r="119" spans="1:8" s="2" customFormat="1" ht="16.899999999999999" customHeight="1">
      <c r="A119" s="35"/>
      <c r="B119" s="40"/>
      <c r="C119" s="281" t="s">
        <v>1</v>
      </c>
      <c r="D119" s="281" t="s">
        <v>251</v>
      </c>
      <c r="E119" s="18" t="s">
        <v>1</v>
      </c>
      <c r="F119" s="282">
        <v>20.2</v>
      </c>
      <c r="G119" s="35"/>
      <c r="H119" s="40"/>
    </row>
    <row r="120" spans="1:8" s="2" customFormat="1" ht="16.899999999999999" customHeight="1">
      <c r="A120" s="35"/>
      <c r="B120" s="40"/>
      <c r="C120" s="281" t="s">
        <v>1</v>
      </c>
      <c r="D120" s="281" t="s">
        <v>252</v>
      </c>
      <c r="E120" s="18" t="s">
        <v>1</v>
      </c>
      <c r="F120" s="282">
        <v>0</v>
      </c>
      <c r="G120" s="35"/>
      <c r="H120" s="40"/>
    </row>
    <row r="121" spans="1:8" s="2" customFormat="1" ht="16.899999999999999" customHeight="1">
      <c r="A121" s="35"/>
      <c r="B121" s="40"/>
      <c r="C121" s="281" t="s">
        <v>1</v>
      </c>
      <c r="D121" s="281" t="s">
        <v>253</v>
      </c>
      <c r="E121" s="18" t="s">
        <v>1</v>
      </c>
      <c r="F121" s="282">
        <v>38.799999999999997</v>
      </c>
      <c r="G121" s="35"/>
      <c r="H121" s="40"/>
    </row>
    <row r="122" spans="1:8" s="2" customFormat="1" ht="16.899999999999999" customHeight="1">
      <c r="A122" s="35"/>
      <c r="B122" s="40"/>
      <c r="C122" s="281" t="s">
        <v>1</v>
      </c>
      <c r="D122" s="281" t="s">
        <v>254</v>
      </c>
      <c r="E122" s="18" t="s">
        <v>1</v>
      </c>
      <c r="F122" s="282">
        <v>7.01</v>
      </c>
      <c r="G122" s="35"/>
      <c r="H122" s="40"/>
    </row>
    <row r="123" spans="1:8" s="2" customFormat="1" ht="16.899999999999999" customHeight="1">
      <c r="A123" s="35"/>
      <c r="B123" s="40"/>
      <c r="C123" s="281" t="s">
        <v>109</v>
      </c>
      <c r="D123" s="281" t="s">
        <v>255</v>
      </c>
      <c r="E123" s="18" t="s">
        <v>1</v>
      </c>
      <c r="F123" s="282">
        <v>77.12</v>
      </c>
      <c r="G123" s="35"/>
      <c r="H123" s="40"/>
    </row>
    <row r="124" spans="1:8" s="2" customFormat="1" ht="16.899999999999999" customHeight="1">
      <c r="A124" s="35"/>
      <c r="B124" s="40"/>
      <c r="C124" s="283" t="s">
        <v>913</v>
      </c>
      <c r="D124" s="35"/>
      <c r="E124" s="35"/>
      <c r="F124" s="35"/>
      <c r="G124" s="35"/>
      <c r="H124" s="40"/>
    </row>
    <row r="125" spans="1:8" s="2" customFormat="1" ht="22.5">
      <c r="A125" s="35"/>
      <c r="B125" s="40"/>
      <c r="C125" s="281" t="s">
        <v>245</v>
      </c>
      <c r="D125" s="281" t="s">
        <v>246</v>
      </c>
      <c r="E125" s="18" t="s">
        <v>163</v>
      </c>
      <c r="F125" s="282">
        <v>89.6</v>
      </c>
      <c r="G125" s="35"/>
      <c r="H125" s="40"/>
    </row>
    <row r="126" spans="1:8" s="2" customFormat="1" ht="16.899999999999999" customHeight="1">
      <c r="A126" s="35"/>
      <c r="B126" s="40"/>
      <c r="C126" s="281" t="s">
        <v>224</v>
      </c>
      <c r="D126" s="281" t="s">
        <v>225</v>
      </c>
      <c r="E126" s="18" t="s">
        <v>163</v>
      </c>
      <c r="F126" s="282">
        <v>137.495</v>
      </c>
      <c r="G126" s="35"/>
      <c r="H126" s="40"/>
    </row>
    <row r="127" spans="1:8" s="2" customFormat="1" ht="16.899999999999999" customHeight="1">
      <c r="A127" s="35"/>
      <c r="B127" s="40"/>
      <c r="C127" s="281" t="s">
        <v>352</v>
      </c>
      <c r="D127" s="281" t="s">
        <v>353</v>
      </c>
      <c r="E127" s="18" t="s">
        <v>163</v>
      </c>
      <c r="F127" s="282">
        <v>128.12</v>
      </c>
      <c r="G127" s="35"/>
      <c r="H127" s="40"/>
    </row>
    <row r="128" spans="1:8" s="2" customFormat="1" ht="16.899999999999999" customHeight="1">
      <c r="A128" s="35"/>
      <c r="B128" s="40"/>
      <c r="C128" s="281" t="s">
        <v>362</v>
      </c>
      <c r="D128" s="281" t="s">
        <v>363</v>
      </c>
      <c r="E128" s="18" t="s">
        <v>163</v>
      </c>
      <c r="F128" s="282">
        <v>137.495</v>
      </c>
      <c r="G128" s="35"/>
      <c r="H128" s="40"/>
    </row>
    <row r="129" spans="1:8" s="2" customFormat="1" ht="16.899999999999999" customHeight="1">
      <c r="A129" s="35"/>
      <c r="B129" s="40"/>
      <c r="C129" s="281" t="s">
        <v>382</v>
      </c>
      <c r="D129" s="281" t="s">
        <v>383</v>
      </c>
      <c r="E129" s="18" t="s">
        <v>163</v>
      </c>
      <c r="F129" s="282">
        <v>877.41</v>
      </c>
      <c r="G129" s="35"/>
      <c r="H129" s="40"/>
    </row>
    <row r="130" spans="1:8" s="2" customFormat="1" ht="16.899999999999999" customHeight="1">
      <c r="A130" s="35"/>
      <c r="B130" s="40"/>
      <c r="C130" s="281" t="s">
        <v>476</v>
      </c>
      <c r="D130" s="281" t="s">
        <v>477</v>
      </c>
      <c r="E130" s="18" t="s">
        <v>163</v>
      </c>
      <c r="F130" s="282">
        <v>128.12</v>
      </c>
      <c r="G130" s="35"/>
      <c r="H130" s="40"/>
    </row>
    <row r="131" spans="1:8" s="2" customFormat="1" ht="16.899999999999999" customHeight="1">
      <c r="A131" s="35"/>
      <c r="B131" s="40"/>
      <c r="C131" s="281" t="s">
        <v>259</v>
      </c>
      <c r="D131" s="281" t="s">
        <v>260</v>
      </c>
      <c r="E131" s="18" t="s">
        <v>163</v>
      </c>
      <c r="F131" s="282">
        <v>80.975999999999999</v>
      </c>
      <c r="G131" s="35"/>
      <c r="H131" s="40"/>
    </row>
    <row r="132" spans="1:8" s="2" customFormat="1" ht="16.899999999999999" customHeight="1">
      <c r="A132" s="35"/>
      <c r="B132" s="40"/>
      <c r="C132" s="277" t="s">
        <v>111</v>
      </c>
      <c r="D132" s="278" t="s">
        <v>1</v>
      </c>
      <c r="E132" s="279" t="s">
        <v>1</v>
      </c>
      <c r="F132" s="280">
        <v>12.48</v>
      </c>
      <c r="G132" s="35"/>
      <c r="H132" s="40"/>
    </row>
    <row r="133" spans="1:8" s="2" customFormat="1" ht="16.899999999999999" customHeight="1">
      <c r="A133" s="35"/>
      <c r="B133" s="40"/>
      <c r="C133" s="281" t="s">
        <v>1</v>
      </c>
      <c r="D133" s="281" t="s">
        <v>256</v>
      </c>
      <c r="E133" s="18" t="s">
        <v>1</v>
      </c>
      <c r="F133" s="282">
        <v>0</v>
      </c>
      <c r="G133" s="35"/>
      <c r="H133" s="40"/>
    </row>
    <row r="134" spans="1:8" s="2" customFormat="1" ht="16.899999999999999" customHeight="1">
      <c r="A134" s="35"/>
      <c r="B134" s="40"/>
      <c r="C134" s="281" t="s">
        <v>1</v>
      </c>
      <c r="D134" s="281" t="s">
        <v>257</v>
      </c>
      <c r="E134" s="18" t="s">
        <v>1</v>
      </c>
      <c r="F134" s="282">
        <v>12.48</v>
      </c>
      <c r="G134" s="35"/>
      <c r="H134" s="40"/>
    </row>
    <row r="135" spans="1:8" s="2" customFormat="1" ht="16.899999999999999" customHeight="1">
      <c r="A135" s="35"/>
      <c r="B135" s="40"/>
      <c r="C135" s="281" t="s">
        <v>111</v>
      </c>
      <c r="D135" s="281" t="s">
        <v>255</v>
      </c>
      <c r="E135" s="18" t="s">
        <v>1</v>
      </c>
      <c r="F135" s="282">
        <v>12.48</v>
      </c>
      <c r="G135" s="35"/>
      <c r="H135" s="40"/>
    </row>
    <row r="136" spans="1:8" s="2" customFormat="1" ht="16.899999999999999" customHeight="1">
      <c r="A136" s="35"/>
      <c r="B136" s="40"/>
      <c r="C136" s="283" t="s">
        <v>913</v>
      </c>
      <c r="D136" s="35"/>
      <c r="E136" s="35"/>
      <c r="F136" s="35"/>
      <c r="G136" s="35"/>
      <c r="H136" s="40"/>
    </row>
    <row r="137" spans="1:8" s="2" customFormat="1" ht="22.5">
      <c r="A137" s="35"/>
      <c r="B137" s="40"/>
      <c r="C137" s="281" t="s">
        <v>245</v>
      </c>
      <c r="D137" s="281" t="s">
        <v>246</v>
      </c>
      <c r="E137" s="18" t="s">
        <v>163</v>
      </c>
      <c r="F137" s="282">
        <v>89.6</v>
      </c>
      <c r="G137" s="35"/>
      <c r="H137" s="40"/>
    </row>
    <row r="138" spans="1:8" s="2" customFormat="1" ht="16.899999999999999" customHeight="1">
      <c r="A138" s="35"/>
      <c r="B138" s="40"/>
      <c r="C138" s="281" t="s">
        <v>229</v>
      </c>
      <c r="D138" s="281" t="s">
        <v>230</v>
      </c>
      <c r="E138" s="18" t="s">
        <v>163</v>
      </c>
      <c r="F138" s="282">
        <v>825.005</v>
      </c>
      <c r="G138" s="35"/>
      <c r="H138" s="40"/>
    </row>
    <row r="139" spans="1:8" s="2" customFormat="1" ht="16.899999999999999" customHeight="1">
      <c r="A139" s="35"/>
      <c r="B139" s="40"/>
      <c r="C139" s="281" t="s">
        <v>357</v>
      </c>
      <c r="D139" s="281" t="s">
        <v>358</v>
      </c>
      <c r="E139" s="18" t="s">
        <v>163</v>
      </c>
      <c r="F139" s="282">
        <v>749.29</v>
      </c>
      <c r="G139" s="35"/>
      <c r="H139" s="40"/>
    </row>
    <row r="140" spans="1:8" s="2" customFormat="1" ht="16.899999999999999" customHeight="1">
      <c r="A140" s="35"/>
      <c r="B140" s="40"/>
      <c r="C140" s="281" t="s">
        <v>366</v>
      </c>
      <c r="D140" s="281" t="s">
        <v>367</v>
      </c>
      <c r="E140" s="18" t="s">
        <v>163</v>
      </c>
      <c r="F140" s="282">
        <v>825.005</v>
      </c>
      <c r="G140" s="35"/>
      <c r="H140" s="40"/>
    </row>
    <row r="141" spans="1:8" s="2" customFormat="1" ht="16.899999999999999" customHeight="1">
      <c r="A141" s="35"/>
      <c r="B141" s="40"/>
      <c r="C141" s="281" t="s">
        <v>382</v>
      </c>
      <c r="D141" s="281" t="s">
        <v>383</v>
      </c>
      <c r="E141" s="18" t="s">
        <v>163</v>
      </c>
      <c r="F141" s="282">
        <v>877.41</v>
      </c>
      <c r="G141" s="35"/>
      <c r="H141" s="40"/>
    </row>
    <row r="142" spans="1:8" s="2" customFormat="1" ht="16.899999999999999" customHeight="1">
      <c r="A142" s="35"/>
      <c r="B142" s="40"/>
      <c r="C142" s="281" t="s">
        <v>479</v>
      </c>
      <c r="D142" s="281" t="s">
        <v>480</v>
      </c>
      <c r="E142" s="18" t="s">
        <v>163</v>
      </c>
      <c r="F142" s="282">
        <v>749.29</v>
      </c>
      <c r="G142" s="35"/>
      <c r="H142" s="40"/>
    </row>
    <row r="143" spans="1:8" s="2" customFormat="1" ht="16.899999999999999" customHeight="1">
      <c r="A143" s="35"/>
      <c r="B143" s="40"/>
      <c r="C143" s="281" t="s">
        <v>264</v>
      </c>
      <c r="D143" s="281" t="s">
        <v>265</v>
      </c>
      <c r="E143" s="18" t="s">
        <v>163</v>
      </c>
      <c r="F143" s="282">
        <v>13.103999999999999</v>
      </c>
      <c r="G143" s="35"/>
      <c r="H143" s="40"/>
    </row>
    <row r="144" spans="1:8" s="2" customFormat="1" ht="26.45" customHeight="1">
      <c r="A144" s="35"/>
      <c r="B144" s="40"/>
      <c r="C144" s="276" t="s">
        <v>914</v>
      </c>
      <c r="D144" s="276" t="s">
        <v>98</v>
      </c>
      <c r="E144" s="35"/>
      <c r="F144" s="35"/>
      <c r="G144" s="35"/>
      <c r="H144" s="40"/>
    </row>
    <row r="145" spans="1:8" s="2" customFormat="1" ht="16.899999999999999" customHeight="1">
      <c r="A145" s="35"/>
      <c r="B145" s="40"/>
      <c r="C145" s="277" t="s">
        <v>104</v>
      </c>
      <c r="D145" s="278" t="s">
        <v>1</v>
      </c>
      <c r="E145" s="279" t="s">
        <v>1</v>
      </c>
      <c r="F145" s="280">
        <v>207.49799999999999</v>
      </c>
      <c r="G145" s="35"/>
      <c r="H145" s="40"/>
    </row>
    <row r="146" spans="1:8" s="2" customFormat="1" ht="16.899999999999999" customHeight="1">
      <c r="A146" s="35"/>
      <c r="B146" s="40"/>
      <c r="C146" s="281" t="s">
        <v>1</v>
      </c>
      <c r="D146" s="281" t="s">
        <v>695</v>
      </c>
      <c r="E146" s="18" t="s">
        <v>1</v>
      </c>
      <c r="F146" s="282">
        <v>0</v>
      </c>
      <c r="G146" s="35"/>
      <c r="H146" s="40"/>
    </row>
    <row r="147" spans="1:8" s="2" customFormat="1" ht="16.899999999999999" customHeight="1">
      <c r="A147" s="35"/>
      <c r="B147" s="40"/>
      <c r="C147" s="281" t="s">
        <v>1</v>
      </c>
      <c r="D147" s="281" t="s">
        <v>705</v>
      </c>
      <c r="E147" s="18" t="s">
        <v>1</v>
      </c>
      <c r="F147" s="282">
        <v>43.06</v>
      </c>
      <c r="G147" s="35"/>
      <c r="H147" s="40"/>
    </row>
    <row r="148" spans="1:8" s="2" customFormat="1" ht="16.899999999999999" customHeight="1">
      <c r="A148" s="35"/>
      <c r="B148" s="40"/>
      <c r="C148" s="281" t="s">
        <v>1</v>
      </c>
      <c r="D148" s="281" t="s">
        <v>706</v>
      </c>
      <c r="E148" s="18" t="s">
        <v>1</v>
      </c>
      <c r="F148" s="282">
        <v>48.65</v>
      </c>
      <c r="G148" s="35"/>
      <c r="H148" s="40"/>
    </row>
    <row r="149" spans="1:8" s="2" customFormat="1" ht="16.899999999999999" customHeight="1">
      <c r="A149" s="35"/>
      <c r="B149" s="40"/>
      <c r="C149" s="281" t="s">
        <v>1</v>
      </c>
      <c r="D149" s="281" t="s">
        <v>707</v>
      </c>
      <c r="E149" s="18" t="s">
        <v>1</v>
      </c>
      <c r="F149" s="282">
        <v>-30.651</v>
      </c>
      <c r="G149" s="35"/>
      <c r="H149" s="40"/>
    </row>
    <row r="150" spans="1:8" s="2" customFormat="1" ht="16.899999999999999" customHeight="1">
      <c r="A150" s="35"/>
      <c r="B150" s="40"/>
      <c r="C150" s="281" t="s">
        <v>1</v>
      </c>
      <c r="D150" s="281" t="s">
        <v>699</v>
      </c>
      <c r="E150" s="18" t="s">
        <v>1</v>
      </c>
      <c r="F150" s="282">
        <v>0</v>
      </c>
      <c r="G150" s="35"/>
      <c r="H150" s="40"/>
    </row>
    <row r="151" spans="1:8" s="2" customFormat="1" ht="16.899999999999999" customHeight="1">
      <c r="A151" s="35"/>
      <c r="B151" s="40"/>
      <c r="C151" s="281" t="s">
        <v>1</v>
      </c>
      <c r="D151" s="281" t="s">
        <v>708</v>
      </c>
      <c r="E151" s="18" t="s">
        <v>1</v>
      </c>
      <c r="F151" s="282">
        <v>63.35</v>
      </c>
      <c r="G151" s="35"/>
      <c r="H151" s="40"/>
    </row>
    <row r="152" spans="1:8" s="2" customFormat="1" ht="16.899999999999999" customHeight="1">
      <c r="A152" s="35"/>
      <c r="B152" s="40"/>
      <c r="C152" s="281" t="s">
        <v>1</v>
      </c>
      <c r="D152" s="281" t="s">
        <v>709</v>
      </c>
      <c r="E152" s="18" t="s">
        <v>1</v>
      </c>
      <c r="F152" s="282">
        <v>-6.93</v>
      </c>
      <c r="G152" s="35"/>
      <c r="H152" s="40"/>
    </row>
    <row r="153" spans="1:8" s="2" customFormat="1" ht="16.899999999999999" customHeight="1">
      <c r="A153" s="35"/>
      <c r="B153" s="40"/>
      <c r="C153" s="281" t="s">
        <v>1</v>
      </c>
      <c r="D153" s="281" t="s">
        <v>702</v>
      </c>
      <c r="E153" s="18" t="s">
        <v>1</v>
      </c>
      <c r="F153" s="282">
        <v>0</v>
      </c>
      <c r="G153" s="35"/>
      <c r="H153" s="40"/>
    </row>
    <row r="154" spans="1:8" s="2" customFormat="1" ht="16.899999999999999" customHeight="1">
      <c r="A154" s="35"/>
      <c r="B154" s="40"/>
      <c r="C154" s="281" t="s">
        <v>1</v>
      </c>
      <c r="D154" s="281" t="s">
        <v>710</v>
      </c>
      <c r="E154" s="18" t="s">
        <v>1</v>
      </c>
      <c r="F154" s="282">
        <v>48.65</v>
      </c>
      <c r="G154" s="35"/>
      <c r="H154" s="40"/>
    </row>
    <row r="155" spans="1:8" s="2" customFormat="1" ht="16.899999999999999" customHeight="1">
      <c r="A155" s="35"/>
      <c r="B155" s="40"/>
      <c r="C155" s="281" t="s">
        <v>1</v>
      </c>
      <c r="D155" s="281" t="s">
        <v>705</v>
      </c>
      <c r="E155" s="18" t="s">
        <v>1</v>
      </c>
      <c r="F155" s="282">
        <v>43.06</v>
      </c>
      <c r="G155" s="35"/>
      <c r="H155" s="40"/>
    </row>
    <row r="156" spans="1:8" s="2" customFormat="1" ht="16.899999999999999" customHeight="1">
      <c r="A156" s="35"/>
      <c r="B156" s="40"/>
      <c r="C156" s="281" t="s">
        <v>1</v>
      </c>
      <c r="D156" s="281" t="s">
        <v>711</v>
      </c>
      <c r="E156" s="18" t="s">
        <v>1</v>
      </c>
      <c r="F156" s="282">
        <v>-15.036</v>
      </c>
      <c r="G156" s="35"/>
      <c r="H156" s="40"/>
    </row>
    <row r="157" spans="1:8" s="2" customFormat="1" ht="16.899999999999999" customHeight="1">
      <c r="A157" s="35"/>
      <c r="B157" s="40"/>
      <c r="C157" s="281" t="s">
        <v>1</v>
      </c>
      <c r="D157" s="281" t="s">
        <v>712</v>
      </c>
      <c r="E157" s="18" t="s">
        <v>1</v>
      </c>
      <c r="F157" s="282">
        <v>-5.4550000000000001</v>
      </c>
      <c r="G157" s="35"/>
      <c r="H157" s="40"/>
    </row>
    <row r="158" spans="1:8" s="2" customFormat="1" ht="16.899999999999999" customHeight="1">
      <c r="A158" s="35"/>
      <c r="B158" s="40"/>
      <c r="C158" s="281" t="s">
        <v>1</v>
      </c>
      <c r="D158" s="281" t="s">
        <v>713</v>
      </c>
      <c r="E158" s="18" t="s">
        <v>1</v>
      </c>
      <c r="F158" s="282">
        <v>18.8</v>
      </c>
      <c r="G158" s="35"/>
      <c r="H158" s="40"/>
    </row>
    <row r="159" spans="1:8" s="2" customFormat="1" ht="16.899999999999999" customHeight="1">
      <c r="A159" s="35"/>
      <c r="B159" s="40"/>
      <c r="C159" s="281" t="s">
        <v>104</v>
      </c>
      <c r="D159" s="281" t="s">
        <v>170</v>
      </c>
      <c r="E159" s="18" t="s">
        <v>1</v>
      </c>
      <c r="F159" s="282">
        <v>207.49799999999999</v>
      </c>
      <c r="G159" s="35"/>
      <c r="H159" s="40"/>
    </row>
    <row r="160" spans="1:8" s="2" customFormat="1" ht="16.899999999999999" customHeight="1">
      <c r="A160" s="35"/>
      <c r="B160" s="40"/>
      <c r="C160" s="283" t="s">
        <v>913</v>
      </c>
      <c r="D160" s="35"/>
      <c r="E160" s="35"/>
      <c r="F160" s="35"/>
      <c r="G160" s="35"/>
      <c r="H160" s="40"/>
    </row>
    <row r="161" spans="1:8" s="2" customFormat="1" ht="22.5">
      <c r="A161" s="35"/>
      <c r="B161" s="40"/>
      <c r="C161" s="281" t="s">
        <v>269</v>
      </c>
      <c r="D161" s="281" t="s">
        <v>270</v>
      </c>
      <c r="E161" s="18" t="s">
        <v>163</v>
      </c>
      <c r="F161" s="282">
        <v>207.49799999999999</v>
      </c>
      <c r="G161" s="35"/>
      <c r="H161" s="40"/>
    </row>
    <row r="162" spans="1:8" s="2" customFormat="1" ht="16.899999999999999" customHeight="1">
      <c r="A162" s="35"/>
      <c r="B162" s="40"/>
      <c r="C162" s="281" t="s">
        <v>229</v>
      </c>
      <c r="D162" s="281" t="s">
        <v>230</v>
      </c>
      <c r="E162" s="18" t="s">
        <v>163</v>
      </c>
      <c r="F162" s="282">
        <v>248.512</v>
      </c>
      <c r="G162" s="35"/>
      <c r="H162" s="40"/>
    </row>
    <row r="163" spans="1:8" s="2" customFormat="1" ht="16.899999999999999" customHeight="1">
      <c r="A163" s="35"/>
      <c r="B163" s="40"/>
      <c r="C163" s="281" t="s">
        <v>357</v>
      </c>
      <c r="D163" s="281" t="s">
        <v>358</v>
      </c>
      <c r="E163" s="18" t="s">
        <v>163</v>
      </c>
      <c r="F163" s="282">
        <v>207.49799999999999</v>
      </c>
      <c r="G163" s="35"/>
      <c r="H163" s="40"/>
    </row>
    <row r="164" spans="1:8" s="2" customFormat="1" ht="16.899999999999999" customHeight="1">
      <c r="A164" s="35"/>
      <c r="B164" s="40"/>
      <c r="C164" s="281" t="s">
        <v>366</v>
      </c>
      <c r="D164" s="281" t="s">
        <v>367</v>
      </c>
      <c r="E164" s="18" t="s">
        <v>163</v>
      </c>
      <c r="F164" s="282">
        <v>236.03200000000001</v>
      </c>
      <c r="G164" s="35"/>
      <c r="H164" s="40"/>
    </row>
    <row r="165" spans="1:8" s="2" customFormat="1" ht="16.899999999999999" customHeight="1">
      <c r="A165" s="35"/>
      <c r="B165" s="40"/>
      <c r="C165" s="281" t="s">
        <v>382</v>
      </c>
      <c r="D165" s="281" t="s">
        <v>383</v>
      </c>
      <c r="E165" s="18" t="s">
        <v>163</v>
      </c>
      <c r="F165" s="282">
        <v>279.92700000000002</v>
      </c>
      <c r="G165" s="35"/>
      <c r="H165" s="40"/>
    </row>
    <row r="166" spans="1:8" s="2" customFormat="1" ht="16.899999999999999" customHeight="1">
      <c r="A166" s="35"/>
      <c r="B166" s="40"/>
      <c r="C166" s="281" t="s">
        <v>479</v>
      </c>
      <c r="D166" s="281" t="s">
        <v>480</v>
      </c>
      <c r="E166" s="18" t="s">
        <v>163</v>
      </c>
      <c r="F166" s="282">
        <v>207.49799999999999</v>
      </c>
      <c r="G166" s="35"/>
      <c r="H166" s="40"/>
    </row>
    <row r="167" spans="1:8" s="2" customFormat="1" ht="16.899999999999999" customHeight="1">
      <c r="A167" s="35"/>
      <c r="B167" s="40"/>
      <c r="C167" s="281" t="s">
        <v>284</v>
      </c>
      <c r="D167" s="281" t="s">
        <v>285</v>
      </c>
      <c r="E167" s="18" t="s">
        <v>163</v>
      </c>
      <c r="F167" s="282">
        <v>217.87299999999999</v>
      </c>
      <c r="G167" s="35"/>
      <c r="H167" s="40"/>
    </row>
    <row r="168" spans="1:8" s="2" customFormat="1" ht="16.899999999999999" customHeight="1">
      <c r="A168" s="35"/>
      <c r="B168" s="40"/>
      <c r="C168" s="277" t="s">
        <v>119</v>
      </c>
      <c r="D168" s="278" t="s">
        <v>1</v>
      </c>
      <c r="E168" s="279" t="s">
        <v>1</v>
      </c>
      <c r="F168" s="280">
        <v>419.95</v>
      </c>
      <c r="G168" s="35"/>
      <c r="H168" s="40"/>
    </row>
    <row r="169" spans="1:8" s="2" customFormat="1" ht="16.899999999999999" customHeight="1">
      <c r="A169" s="35"/>
      <c r="B169" s="40"/>
      <c r="C169" s="281" t="s">
        <v>1</v>
      </c>
      <c r="D169" s="281" t="s">
        <v>764</v>
      </c>
      <c r="E169" s="18" t="s">
        <v>1</v>
      </c>
      <c r="F169" s="282">
        <v>132.5</v>
      </c>
      <c r="G169" s="35"/>
      <c r="H169" s="40"/>
    </row>
    <row r="170" spans="1:8" s="2" customFormat="1" ht="16.899999999999999" customHeight="1">
      <c r="A170" s="35"/>
      <c r="B170" s="40"/>
      <c r="C170" s="281" t="s">
        <v>1</v>
      </c>
      <c r="D170" s="281" t="s">
        <v>765</v>
      </c>
      <c r="E170" s="18" t="s">
        <v>1</v>
      </c>
      <c r="F170" s="282">
        <v>30</v>
      </c>
      <c r="G170" s="35"/>
      <c r="H170" s="40"/>
    </row>
    <row r="171" spans="1:8" s="2" customFormat="1" ht="16.899999999999999" customHeight="1">
      <c r="A171" s="35"/>
      <c r="B171" s="40"/>
      <c r="C171" s="281" t="s">
        <v>1</v>
      </c>
      <c r="D171" s="281" t="s">
        <v>766</v>
      </c>
      <c r="E171" s="18" t="s">
        <v>1</v>
      </c>
      <c r="F171" s="282">
        <v>94.95</v>
      </c>
      <c r="G171" s="35"/>
      <c r="H171" s="40"/>
    </row>
    <row r="172" spans="1:8" s="2" customFormat="1" ht="16.899999999999999" customHeight="1">
      <c r="A172" s="35"/>
      <c r="B172" s="40"/>
      <c r="C172" s="281" t="s">
        <v>1</v>
      </c>
      <c r="D172" s="281" t="s">
        <v>764</v>
      </c>
      <c r="E172" s="18" t="s">
        <v>1</v>
      </c>
      <c r="F172" s="282">
        <v>132.5</v>
      </c>
      <c r="G172" s="35"/>
      <c r="H172" s="40"/>
    </row>
    <row r="173" spans="1:8" s="2" customFormat="1" ht="16.899999999999999" customHeight="1">
      <c r="A173" s="35"/>
      <c r="B173" s="40"/>
      <c r="C173" s="281" t="s">
        <v>1</v>
      </c>
      <c r="D173" s="281" t="s">
        <v>765</v>
      </c>
      <c r="E173" s="18" t="s">
        <v>1</v>
      </c>
      <c r="F173" s="282">
        <v>30</v>
      </c>
      <c r="G173" s="35"/>
      <c r="H173" s="40"/>
    </row>
    <row r="174" spans="1:8" s="2" customFormat="1" ht="16.899999999999999" customHeight="1">
      <c r="A174" s="35"/>
      <c r="B174" s="40"/>
      <c r="C174" s="281" t="s">
        <v>119</v>
      </c>
      <c r="D174" s="281" t="s">
        <v>170</v>
      </c>
      <c r="E174" s="18" t="s">
        <v>1</v>
      </c>
      <c r="F174" s="282">
        <v>419.95</v>
      </c>
      <c r="G174" s="35"/>
      <c r="H174" s="40"/>
    </row>
    <row r="175" spans="1:8" s="2" customFormat="1" ht="16.899999999999999" customHeight="1">
      <c r="A175" s="35"/>
      <c r="B175" s="40"/>
      <c r="C175" s="283" t="s">
        <v>913</v>
      </c>
      <c r="D175" s="35"/>
      <c r="E175" s="35"/>
      <c r="F175" s="35"/>
      <c r="G175" s="35"/>
      <c r="H175" s="40"/>
    </row>
    <row r="176" spans="1:8" s="2" customFormat="1" ht="22.5">
      <c r="A176" s="35"/>
      <c r="B176" s="40"/>
      <c r="C176" s="281" t="s">
        <v>407</v>
      </c>
      <c r="D176" s="281" t="s">
        <v>408</v>
      </c>
      <c r="E176" s="18" t="s">
        <v>163</v>
      </c>
      <c r="F176" s="282">
        <v>419.95</v>
      </c>
      <c r="G176" s="35"/>
      <c r="H176" s="40"/>
    </row>
    <row r="177" spans="1:8" s="2" customFormat="1" ht="22.5">
      <c r="A177" s="35"/>
      <c r="B177" s="40"/>
      <c r="C177" s="281" t="s">
        <v>415</v>
      </c>
      <c r="D177" s="281" t="s">
        <v>416</v>
      </c>
      <c r="E177" s="18" t="s">
        <v>163</v>
      </c>
      <c r="F177" s="282">
        <v>41995</v>
      </c>
      <c r="G177" s="35"/>
      <c r="H177" s="40"/>
    </row>
    <row r="178" spans="1:8" s="2" customFormat="1" ht="22.5">
      <c r="A178" s="35"/>
      <c r="B178" s="40"/>
      <c r="C178" s="281" t="s">
        <v>420</v>
      </c>
      <c r="D178" s="281" t="s">
        <v>421</v>
      </c>
      <c r="E178" s="18" t="s">
        <v>163</v>
      </c>
      <c r="F178" s="282">
        <v>419.95</v>
      </c>
      <c r="G178" s="35"/>
      <c r="H178" s="40"/>
    </row>
    <row r="179" spans="1:8" s="2" customFormat="1" ht="16.899999999999999" customHeight="1">
      <c r="A179" s="35"/>
      <c r="B179" s="40"/>
      <c r="C179" s="281" t="s">
        <v>424</v>
      </c>
      <c r="D179" s="281" t="s">
        <v>425</v>
      </c>
      <c r="E179" s="18" t="s">
        <v>163</v>
      </c>
      <c r="F179" s="282">
        <v>419.95</v>
      </c>
      <c r="G179" s="35"/>
      <c r="H179" s="40"/>
    </row>
    <row r="180" spans="1:8" s="2" customFormat="1" ht="16.899999999999999" customHeight="1">
      <c r="A180" s="35"/>
      <c r="B180" s="40"/>
      <c r="C180" s="281" t="s">
        <v>428</v>
      </c>
      <c r="D180" s="281" t="s">
        <v>429</v>
      </c>
      <c r="E180" s="18" t="s">
        <v>163</v>
      </c>
      <c r="F180" s="282">
        <v>41995</v>
      </c>
      <c r="G180" s="35"/>
      <c r="H180" s="40"/>
    </row>
    <row r="181" spans="1:8" s="2" customFormat="1" ht="16.899999999999999" customHeight="1">
      <c r="A181" s="35"/>
      <c r="B181" s="40"/>
      <c r="C181" s="281" t="s">
        <v>432</v>
      </c>
      <c r="D181" s="281" t="s">
        <v>433</v>
      </c>
      <c r="E181" s="18" t="s">
        <v>163</v>
      </c>
      <c r="F181" s="282">
        <v>419.95</v>
      </c>
      <c r="G181" s="35"/>
      <c r="H181" s="40"/>
    </row>
    <row r="182" spans="1:8" s="2" customFormat="1" ht="16.899999999999999" customHeight="1">
      <c r="A182" s="35"/>
      <c r="B182" s="40"/>
      <c r="C182" s="277" t="s">
        <v>665</v>
      </c>
      <c r="D182" s="278" t="s">
        <v>1</v>
      </c>
      <c r="E182" s="279" t="s">
        <v>1</v>
      </c>
      <c r="F182" s="280">
        <v>150</v>
      </c>
      <c r="G182" s="35"/>
      <c r="H182" s="40"/>
    </row>
    <row r="183" spans="1:8" s="2" customFormat="1" ht="16.899999999999999" customHeight="1">
      <c r="A183" s="35"/>
      <c r="B183" s="40"/>
      <c r="C183" s="281" t="s">
        <v>1</v>
      </c>
      <c r="D183" s="281" t="s">
        <v>899</v>
      </c>
      <c r="E183" s="18" t="s">
        <v>1</v>
      </c>
      <c r="F183" s="282">
        <v>0</v>
      </c>
      <c r="G183" s="35"/>
      <c r="H183" s="40"/>
    </row>
    <row r="184" spans="1:8" s="2" customFormat="1" ht="16.899999999999999" customHeight="1">
      <c r="A184" s="35"/>
      <c r="B184" s="40"/>
      <c r="C184" s="281" t="s">
        <v>1</v>
      </c>
      <c r="D184" s="281" t="s">
        <v>666</v>
      </c>
      <c r="E184" s="18" t="s">
        <v>1</v>
      </c>
      <c r="F184" s="282">
        <v>150</v>
      </c>
      <c r="G184" s="35"/>
      <c r="H184" s="40"/>
    </row>
    <row r="185" spans="1:8" s="2" customFormat="1" ht="16.899999999999999" customHeight="1">
      <c r="A185" s="35"/>
      <c r="B185" s="40"/>
      <c r="C185" s="281" t="s">
        <v>665</v>
      </c>
      <c r="D185" s="281" t="s">
        <v>170</v>
      </c>
      <c r="E185" s="18" t="s">
        <v>1</v>
      </c>
      <c r="F185" s="282">
        <v>150</v>
      </c>
      <c r="G185" s="35"/>
      <c r="H185" s="40"/>
    </row>
    <row r="186" spans="1:8" s="2" customFormat="1" ht="16.899999999999999" customHeight="1">
      <c r="A186" s="35"/>
      <c r="B186" s="40"/>
      <c r="C186" s="283" t="s">
        <v>913</v>
      </c>
      <c r="D186" s="35"/>
      <c r="E186" s="35"/>
      <c r="F186" s="35"/>
      <c r="G186" s="35"/>
      <c r="H186" s="40"/>
    </row>
    <row r="187" spans="1:8" s="2" customFormat="1" ht="16.899999999999999" customHeight="1">
      <c r="A187" s="35"/>
      <c r="B187" s="40"/>
      <c r="C187" s="281" t="s">
        <v>895</v>
      </c>
      <c r="D187" s="281" t="s">
        <v>896</v>
      </c>
      <c r="E187" s="18" t="s">
        <v>163</v>
      </c>
      <c r="F187" s="282">
        <v>150</v>
      </c>
      <c r="G187" s="35"/>
      <c r="H187" s="40"/>
    </row>
    <row r="188" spans="1:8" s="2" customFormat="1" ht="16.899999999999999" customHeight="1">
      <c r="A188" s="35"/>
      <c r="B188" s="40"/>
      <c r="C188" s="281" t="s">
        <v>892</v>
      </c>
      <c r="D188" s="281" t="s">
        <v>893</v>
      </c>
      <c r="E188" s="18" t="s">
        <v>163</v>
      </c>
      <c r="F188" s="282">
        <v>150</v>
      </c>
      <c r="G188" s="35"/>
      <c r="H188" s="40"/>
    </row>
    <row r="189" spans="1:8" s="2" customFormat="1" ht="16.899999999999999" customHeight="1">
      <c r="A189" s="35"/>
      <c r="B189" s="40"/>
      <c r="C189" s="277" t="s">
        <v>113</v>
      </c>
      <c r="D189" s="278" t="s">
        <v>1</v>
      </c>
      <c r="E189" s="279" t="s">
        <v>1</v>
      </c>
      <c r="F189" s="280">
        <v>28.533999999999999</v>
      </c>
      <c r="G189" s="35"/>
      <c r="H189" s="40"/>
    </row>
    <row r="190" spans="1:8" s="2" customFormat="1" ht="16.899999999999999" customHeight="1">
      <c r="A190" s="35"/>
      <c r="B190" s="40"/>
      <c r="C190" s="281" t="s">
        <v>1</v>
      </c>
      <c r="D190" s="281" t="s">
        <v>486</v>
      </c>
      <c r="E190" s="18" t="s">
        <v>1</v>
      </c>
      <c r="F190" s="282">
        <v>0</v>
      </c>
      <c r="G190" s="35"/>
      <c r="H190" s="40"/>
    </row>
    <row r="191" spans="1:8" s="2" customFormat="1" ht="16.899999999999999" customHeight="1">
      <c r="A191" s="35"/>
      <c r="B191" s="40"/>
      <c r="C191" s="281" t="s">
        <v>1</v>
      </c>
      <c r="D191" s="281" t="s">
        <v>695</v>
      </c>
      <c r="E191" s="18" t="s">
        <v>1</v>
      </c>
      <c r="F191" s="282">
        <v>0</v>
      </c>
      <c r="G191" s="35"/>
      <c r="H191" s="40"/>
    </row>
    <row r="192" spans="1:8" s="2" customFormat="1" ht="16.899999999999999" customHeight="1">
      <c r="A192" s="35"/>
      <c r="B192" s="40"/>
      <c r="C192" s="281" t="s">
        <v>1</v>
      </c>
      <c r="D192" s="281" t="s">
        <v>798</v>
      </c>
      <c r="E192" s="18" t="s">
        <v>1</v>
      </c>
      <c r="F192" s="282">
        <v>0.82499999999999996</v>
      </c>
      <c r="G192" s="35"/>
      <c r="H192" s="40"/>
    </row>
    <row r="193" spans="1:8" s="2" customFormat="1" ht="16.899999999999999" customHeight="1">
      <c r="A193" s="35"/>
      <c r="B193" s="40"/>
      <c r="C193" s="281" t="s">
        <v>1</v>
      </c>
      <c r="D193" s="281" t="s">
        <v>799</v>
      </c>
      <c r="E193" s="18" t="s">
        <v>1</v>
      </c>
      <c r="F193" s="282">
        <v>4.6580000000000004</v>
      </c>
      <c r="G193" s="35"/>
      <c r="H193" s="40"/>
    </row>
    <row r="194" spans="1:8" s="2" customFormat="1" ht="16.899999999999999" customHeight="1">
      <c r="A194" s="35"/>
      <c r="B194" s="40"/>
      <c r="C194" s="281" t="s">
        <v>1</v>
      </c>
      <c r="D194" s="281" t="s">
        <v>800</v>
      </c>
      <c r="E194" s="18" t="s">
        <v>1</v>
      </c>
      <c r="F194" s="282">
        <v>2.5099999999999998</v>
      </c>
      <c r="G194" s="35"/>
      <c r="H194" s="40"/>
    </row>
    <row r="195" spans="1:8" s="2" customFormat="1" ht="16.899999999999999" customHeight="1">
      <c r="A195" s="35"/>
      <c r="B195" s="40"/>
      <c r="C195" s="281" t="s">
        <v>1</v>
      </c>
      <c r="D195" s="281" t="s">
        <v>801</v>
      </c>
      <c r="E195" s="18" t="s">
        <v>1</v>
      </c>
      <c r="F195" s="282">
        <v>2.95</v>
      </c>
      <c r="G195" s="35"/>
      <c r="H195" s="40"/>
    </row>
    <row r="196" spans="1:8" s="2" customFormat="1" ht="16.899999999999999" customHeight="1">
      <c r="A196" s="35"/>
      <c r="B196" s="40"/>
      <c r="C196" s="281" t="s">
        <v>1</v>
      </c>
      <c r="D196" s="281" t="s">
        <v>802</v>
      </c>
      <c r="E196" s="18" t="s">
        <v>1</v>
      </c>
      <c r="F196" s="282">
        <v>1.2250000000000001</v>
      </c>
      <c r="G196" s="35"/>
      <c r="H196" s="40"/>
    </row>
    <row r="197" spans="1:8" s="2" customFormat="1" ht="16.899999999999999" customHeight="1">
      <c r="A197" s="35"/>
      <c r="B197" s="40"/>
      <c r="C197" s="281" t="s">
        <v>1</v>
      </c>
      <c r="D197" s="281" t="s">
        <v>699</v>
      </c>
      <c r="E197" s="18" t="s">
        <v>1</v>
      </c>
      <c r="F197" s="282">
        <v>0</v>
      </c>
      <c r="G197" s="35"/>
      <c r="H197" s="40"/>
    </row>
    <row r="198" spans="1:8" s="2" customFormat="1" ht="16.899999999999999" customHeight="1">
      <c r="A198" s="35"/>
      <c r="B198" s="40"/>
      <c r="C198" s="281" t="s">
        <v>1</v>
      </c>
      <c r="D198" s="281" t="s">
        <v>803</v>
      </c>
      <c r="E198" s="18" t="s">
        <v>1</v>
      </c>
      <c r="F198" s="282">
        <v>3.3</v>
      </c>
      <c r="G198" s="35"/>
      <c r="H198" s="40"/>
    </row>
    <row r="199" spans="1:8" s="2" customFormat="1" ht="16.899999999999999" customHeight="1">
      <c r="A199" s="35"/>
      <c r="B199" s="40"/>
      <c r="C199" s="281" t="s">
        <v>1</v>
      </c>
      <c r="D199" s="281" t="s">
        <v>804</v>
      </c>
      <c r="E199" s="18" t="s">
        <v>1</v>
      </c>
      <c r="F199" s="282">
        <v>0.77500000000000002</v>
      </c>
      <c r="G199" s="35"/>
      <c r="H199" s="40"/>
    </row>
    <row r="200" spans="1:8" s="2" customFormat="1" ht="16.899999999999999" customHeight="1">
      <c r="A200" s="35"/>
      <c r="B200" s="40"/>
      <c r="C200" s="281" t="s">
        <v>1</v>
      </c>
      <c r="D200" s="281" t="s">
        <v>702</v>
      </c>
      <c r="E200" s="18" t="s">
        <v>1</v>
      </c>
      <c r="F200" s="282">
        <v>0</v>
      </c>
      <c r="G200" s="35"/>
      <c r="H200" s="40"/>
    </row>
    <row r="201" spans="1:8" s="2" customFormat="1" ht="16.899999999999999" customHeight="1">
      <c r="A201" s="35"/>
      <c r="B201" s="40"/>
      <c r="C201" s="281" t="s">
        <v>1</v>
      </c>
      <c r="D201" s="281" t="s">
        <v>805</v>
      </c>
      <c r="E201" s="18" t="s">
        <v>1</v>
      </c>
      <c r="F201" s="282">
        <v>1.425</v>
      </c>
      <c r="G201" s="35"/>
      <c r="H201" s="40"/>
    </row>
    <row r="202" spans="1:8" s="2" customFormat="1" ht="16.899999999999999" customHeight="1">
      <c r="A202" s="35"/>
      <c r="B202" s="40"/>
      <c r="C202" s="281" t="s">
        <v>1</v>
      </c>
      <c r="D202" s="281" t="s">
        <v>806</v>
      </c>
      <c r="E202" s="18" t="s">
        <v>1</v>
      </c>
      <c r="F202" s="282">
        <v>0.67500000000000004</v>
      </c>
      <c r="G202" s="35"/>
      <c r="H202" s="40"/>
    </row>
    <row r="203" spans="1:8" s="2" customFormat="1" ht="16.899999999999999" customHeight="1">
      <c r="A203" s="35"/>
      <c r="B203" s="40"/>
      <c r="C203" s="281" t="s">
        <v>1</v>
      </c>
      <c r="D203" s="281" t="s">
        <v>807</v>
      </c>
      <c r="E203" s="18" t="s">
        <v>1</v>
      </c>
      <c r="F203" s="282">
        <v>4.4029999999999996</v>
      </c>
      <c r="G203" s="35"/>
      <c r="H203" s="40"/>
    </row>
    <row r="204" spans="1:8" s="2" customFormat="1" ht="16.899999999999999" customHeight="1">
      <c r="A204" s="35"/>
      <c r="B204" s="40"/>
      <c r="C204" s="281" t="s">
        <v>1</v>
      </c>
      <c r="D204" s="281" t="s">
        <v>806</v>
      </c>
      <c r="E204" s="18" t="s">
        <v>1</v>
      </c>
      <c r="F204" s="282">
        <v>0.67500000000000004</v>
      </c>
      <c r="G204" s="35"/>
      <c r="H204" s="40"/>
    </row>
    <row r="205" spans="1:8" s="2" customFormat="1" ht="16.899999999999999" customHeight="1">
      <c r="A205" s="35"/>
      <c r="B205" s="40"/>
      <c r="C205" s="281" t="s">
        <v>1</v>
      </c>
      <c r="D205" s="281" t="s">
        <v>808</v>
      </c>
      <c r="E205" s="18" t="s">
        <v>1</v>
      </c>
      <c r="F205" s="282">
        <v>1.6879999999999999</v>
      </c>
      <c r="G205" s="35"/>
      <c r="H205" s="40"/>
    </row>
    <row r="206" spans="1:8" s="2" customFormat="1" ht="16.899999999999999" customHeight="1">
      <c r="A206" s="35"/>
      <c r="B206" s="40"/>
      <c r="C206" s="281" t="s">
        <v>1</v>
      </c>
      <c r="D206" s="281" t="s">
        <v>798</v>
      </c>
      <c r="E206" s="18" t="s">
        <v>1</v>
      </c>
      <c r="F206" s="282">
        <v>0.82499999999999996</v>
      </c>
      <c r="G206" s="35"/>
      <c r="H206" s="40"/>
    </row>
    <row r="207" spans="1:8" s="2" customFormat="1" ht="16.899999999999999" customHeight="1">
      <c r="A207" s="35"/>
      <c r="B207" s="40"/>
      <c r="C207" s="281" t="s">
        <v>1</v>
      </c>
      <c r="D207" s="281" t="s">
        <v>306</v>
      </c>
      <c r="E207" s="18" t="s">
        <v>1</v>
      </c>
      <c r="F207" s="282">
        <v>2.6</v>
      </c>
      <c r="G207" s="35"/>
      <c r="H207" s="40"/>
    </row>
    <row r="208" spans="1:8" s="2" customFormat="1" ht="16.899999999999999" customHeight="1">
      <c r="A208" s="35"/>
      <c r="B208" s="40"/>
      <c r="C208" s="281" t="s">
        <v>113</v>
      </c>
      <c r="D208" s="281" t="s">
        <v>255</v>
      </c>
      <c r="E208" s="18" t="s">
        <v>1</v>
      </c>
      <c r="F208" s="282">
        <v>28.533999999999999</v>
      </c>
      <c r="G208" s="35"/>
      <c r="H208" s="40"/>
    </row>
    <row r="209" spans="1:8" s="2" customFormat="1" ht="16.899999999999999" customHeight="1">
      <c r="A209" s="35"/>
      <c r="B209" s="40"/>
      <c r="C209" s="283" t="s">
        <v>913</v>
      </c>
      <c r="D209" s="35"/>
      <c r="E209" s="35"/>
      <c r="F209" s="35"/>
      <c r="G209" s="35"/>
      <c r="H209" s="40"/>
    </row>
    <row r="210" spans="1:8" s="2" customFormat="1" ht="16.899999999999999" customHeight="1">
      <c r="A210" s="35"/>
      <c r="B210" s="40"/>
      <c r="C210" s="281" t="s">
        <v>483</v>
      </c>
      <c r="D210" s="281" t="s">
        <v>484</v>
      </c>
      <c r="E210" s="18" t="s">
        <v>163</v>
      </c>
      <c r="F210" s="282">
        <v>37.826999999999998</v>
      </c>
      <c r="G210" s="35"/>
      <c r="H210" s="40"/>
    </row>
    <row r="211" spans="1:8" s="2" customFormat="1" ht="16.899999999999999" customHeight="1">
      <c r="A211" s="35"/>
      <c r="B211" s="40"/>
      <c r="C211" s="281" t="s">
        <v>200</v>
      </c>
      <c r="D211" s="281" t="s">
        <v>201</v>
      </c>
      <c r="E211" s="18" t="s">
        <v>163</v>
      </c>
      <c r="F211" s="282">
        <v>37.826999999999998</v>
      </c>
      <c r="G211" s="35"/>
      <c r="H211" s="40"/>
    </row>
    <row r="212" spans="1:8" s="2" customFormat="1" ht="16.899999999999999" customHeight="1">
      <c r="A212" s="35"/>
      <c r="B212" s="40"/>
      <c r="C212" s="281" t="s">
        <v>229</v>
      </c>
      <c r="D212" s="281" t="s">
        <v>230</v>
      </c>
      <c r="E212" s="18" t="s">
        <v>163</v>
      </c>
      <c r="F212" s="282">
        <v>248.512</v>
      </c>
      <c r="G212" s="35"/>
      <c r="H212" s="40"/>
    </row>
    <row r="213" spans="1:8" s="2" customFormat="1" ht="16.899999999999999" customHeight="1">
      <c r="A213" s="35"/>
      <c r="B213" s="40"/>
      <c r="C213" s="281" t="s">
        <v>366</v>
      </c>
      <c r="D213" s="281" t="s">
        <v>367</v>
      </c>
      <c r="E213" s="18" t="s">
        <v>163</v>
      </c>
      <c r="F213" s="282">
        <v>236.03200000000001</v>
      </c>
      <c r="G213" s="35"/>
      <c r="H213" s="40"/>
    </row>
    <row r="214" spans="1:8" s="2" customFormat="1" ht="16.899999999999999" customHeight="1">
      <c r="A214" s="35"/>
      <c r="B214" s="40"/>
      <c r="C214" s="277" t="s">
        <v>116</v>
      </c>
      <c r="D214" s="278" t="s">
        <v>1</v>
      </c>
      <c r="E214" s="279" t="s">
        <v>1</v>
      </c>
      <c r="F214" s="280">
        <v>9.2929999999999993</v>
      </c>
      <c r="G214" s="35"/>
      <c r="H214" s="40"/>
    </row>
    <row r="215" spans="1:8" s="2" customFormat="1" ht="16.899999999999999" customHeight="1">
      <c r="A215" s="35"/>
      <c r="B215" s="40"/>
      <c r="C215" s="281" t="s">
        <v>1</v>
      </c>
      <c r="D215" s="281" t="s">
        <v>303</v>
      </c>
      <c r="E215" s="18" t="s">
        <v>1</v>
      </c>
      <c r="F215" s="282">
        <v>0</v>
      </c>
      <c r="G215" s="35"/>
      <c r="H215" s="40"/>
    </row>
    <row r="216" spans="1:8" s="2" customFormat="1" ht="16.899999999999999" customHeight="1">
      <c r="A216" s="35"/>
      <c r="B216" s="40"/>
      <c r="C216" s="281" t="s">
        <v>1</v>
      </c>
      <c r="D216" s="281" t="s">
        <v>695</v>
      </c>
      <c r="E216" s="18" t="s">
        <v>1</v>
      </c>
      <c r="F216" s="282">
        <v>0</v>
      </c>
      <c r="G216" s="35"/>
      <c r="H216" s="40"/>
    </row>
    <row r="217" spans="1:8" s="2" customFormat="1" ht="16.899999999999999" customHeight="1">
      <c r="A217" s="35"/>
      <c r="B217" s="40"/>
      <c r="C217" s="281" t="s">
        <v>1</v>
      </c>
      <c r="D217" s="281" t="s">
        <v>809</v>
      </c>
      <c r="E217" s="18" t="s">
        <v>1</v>
      </c>
      <c r="F217" s="282">
        <v>1.35</v>
      </c>
      <c r="G217" s="35"/>
      <c r="H217" s="40"/>
    </row>
    <row r="218" spans="1:8" s="2" customFormat="1" ht="16.899999999999999" customHeight="1">
      <c r="A218" s="35"/>
      <c r="B218" s="40"/>
      <c r="C218" s="281" t="s">
        <v>1</v>
      </c>
      <c r="D218" s="281" t="s">
        <v>810</v>
      </c>
      <c r="E218" s="18" t="s">
        <v>1</v>
      </c>
      <c r="F218" s="282">
        <v>0.48799999999999999</v>
      </c>
      <c r="G218" s="35"/>
      <c r="H218" s="40"/>
    </row>
    <row r="219" spans="1:8" s="2" customFormat="1" ht="16.899999999999999" customHeight="1">
      <c r="A219" s="35"/>
      <c r="B219" s="40"/>
      <c r="C219" s="281" t="s">
        <v>1</v>
      </c>
      <c r="D219" s="281" t="s">
        <v>811</v>
      </c>
      <c r="E219" s="18" t="s">
        <v>1</v>
      </c>
      <c r="F219" s="282">
        <v>1.05</v>
      </c>
      <c r="G219" s="35"/>
      <c r="H219" s="40"/>
    </row>
    <row r="220" spans="1:8" s="2" customFormat="1" ht="16.899999999999999" customHeight="1">
      <c r="A220" s="35"/>
      <c r="B220" s="40"/>
      <c r="C220" s="281" t="s">
        <v>1</v>
      </c>
      <c r="D220" s="281" t="s">
        <v>699</v>
      </c>
      <c r="E220" s="18" t="s">
        <v>1</v>
      </c>
      <c r="F220" s="282">
        <v>0</v>
      </c>
      <c r="G220" s="35"/>
      <c r="H220" s="40"/>
    </row>
    <row r="221" spans="1:8" s="2" customFormat="1" ht="16.899999999999999" customHeight="1">
      <c r="A221" s="35"/>
      <c r="B221" s="40"/>
      <c r="C221" s="281" t="s">
        <v>1</v>
      </c>
      <c r="D221" s="281" t="s">
        <v>812</v>
      </c>
      <c r="E221" s="18" t="s">
        <v>1</v>
      </c>
      <c r="F221" s="282">
        <v>1.55</v>
      </c>
      <c r="G221" s="35"/>
      <c r="H221" s="40"/>
    </row>
    <row r="222" spans="1:8" s="2" customFormat="1" ht="16.899999999999999" customHeight="1">
      <c r="A222" s="35"/>
      <c r="B222" s="40"/>
      <c r="C222" s="281" t="s">
        <v>1</v>
      </c>
      <c r="D222" s="281" t="s">
        <v>813</v>
      </c>
      <c r="E222" s="18" t="s">
        <v>1</v>
      </c>
      <c r="F222" s="282">
        <v>1.105</v>
      </c>
      <c r="G222" s="35"/>
      <c r="H222" s="40"/>
    </row>
    <row r="223" spans="1:8" s="2" customFormat="1" ht="16.899999999999999" customHeight="1">
      <c r="A223" s="35"/>
      <c r="B223" s="40"/>
      <c r="C223" s="281" t="s">
        <v>1</v>
      </c>
      <c r="D223" s="281" t="s">
        <v>702</v>
      </c>
      <c r="E223" s="18" t="s">
        <v>1</v>
      </c>
      <c r="F223" s="282">
        <v>0</v>
      </c>
      <c r="G223" s="35"/>
      <c r="H223" s="40"/>
    </row>
    <row r="224" spans="1:8" s="2" customFormat="1" ht="16.899999999999999" customHeight="1">
      <c r="A224" s="35"/>
      <c r="B224" s="40"/>
      <c r="C224" s="281" t="s">
        <v>1</v>
      </c>
      <c r="D224" s="281" t="s">
        <v>814</v>
      </c>
      <c r="E224" s="18" t="s">
        <v>1</v>
      </c>
      <c r="F224" s="282">
        <v>1.1000000000000001</v>
      </c>
      <c r="G224" s="35"/>
      <c r="H224" s="40"/>
    </row>
    <row r="225" spans="1:8" s="2" customFormat="1" ht="16.899999999999999" customHeight="1">
      <c r="A225" s="35"/>
      <c r="B225" s="40"/>
      <c r="C225" s="281" t="s">
        <v>1</v>
      </c>
      <c r="D225" s="281" t="s">
        <v>815</v>
      </c>
      <c r="E225" s="18" t="s">
        <v>1</v>
      </c>
      <c r="F225" s="282">
        <v>1.25</v>
      </c>
      <c r="G225" s="35"/>
      <c r="H225" s="40"/>
    </row>
    <row r="226" spans="1:8" s="2" customFormat="1" ht="16.899999999999999" customHeight="1">
      <c r="A226" s="35"/>
      <c r="B226" s="40"/>
      <c r="C226" s="281" t="s">
        <v>1</v>
      </c>
      <c r="D226" s="281" t="s">
        <v>816</v>
      </c>
      <c r="E226" s="18" t="s">
        <v>1</v>
      </c>
      <c r="F226" s="282">
        <v>0.6</v>
      </c>
      <c r="G226" s="35"/>
      <c r="H226" s="40"/>
    </row>
    <row r="227" spans="1:8" s="2" customFormat="1" ht="16.899999999999999" customHeight="1">
      <c r="A227" s="35"/>
      <c r="B227" s="40"/>
      <c r="C227" s="281" t="s">
        <v>1</v>
      </c>
      <c r="D227" s="281" t="s">
        <v>817</v>
      </c>
      <c r="E227" s="18" t="s">
        <v>1</v>
      </c>
      <c r="F227" s="282">
        <v>0.8</v>
      </c>
      <c r="G227" s="35"/>
      <c r="H227" s="40"/>
    </row>
    <row r="228" spans="1:8" s="2" customFormat="1" ht="16.899999999999999" customHeight="1">
      <c r="A228" s="35"/>
      <c r="B228" s="40"/>
      <c r="C228" s="281" t="s">
        <v>116</v>
      </c>
      <c r="D228" s="281" t="s">
        <v>255</v>
      </c>
      <c r="E228" s="18" t="s">
        <v>1</v>
      </c>
      <c r="F228" s="282">
        <v>9.2929999999999993</v>
      </c>
      <c r="G228" s="35"/>
      <c r="H228" s="40"/>
    </row>
    <row r="229" spans="1:8" s="2" customFormat="1" ht="16.899999999999999" customHeight="1">
      <c r="A229" s="35"/>
      <c r="B229" s="40"/>
      <c r="C229" s="283" t="s">
        <v>913</v>
      </c>
      <c r="D229" s="35"/>
      <c r="E229" s="35"/>
      <c r="F229" s="35"/>
      <c r="G229" s="35"/>
      <c r="H229" s="40"/>
    </row>
    <row r="230" spans="1:8" s="2" customFormat="1" ht="16.899999999999999" customHeight="1">
      <c r="A230" s="35"/>
      <c r="B230" s="40"/>
      <c r="C230" s="281" t="s">
        <v>483</v>
      </c>
      <c r="D230" s="281" t="s">
        <v>484</v>
      </c>
      <c r="E230" s="18" t="s">
        <v>163</v>
      </c>
      <c r="F230" s="282">
        <v>37.826999999999998</v>
      </c>
      <c r="G230" s="35"/>
      <c r="H230" s="40"/>
    </row>
    <row r="231" spans="1:8" s="2" customFormat="1" ht="16.899999999999999" customHeight="1">
      <c r="A231" s="35"/>
      <c r="B231" s="40"/>
      <c r="C231" s="281" t="s">
        <v>200</v>
      </c>
      <c r="D231" s="281" t="s">
        <v>201</v>
      </c>
      <c r="E231" s="18" t="s">
        <v>163</v>
      </c>
      <c r="F231" s="282">
        <v>37.826999999999998</v>
      </c>
      <c r="G231" s="35"/>
      <c r="H231" s="40"/>
    </row>
    <row r="232" spans="1:8" s="2" customFormat="1" ht="16.899999999999999" customHeight="1">
      <c r="A232" s="35"/>
      <c r="B232" s="40"/>
      <c r="C232" s="281" t="s">
        <v>224</v>
      </c>
      <c r="D232" s="281" t="s">
        <v>225</v>
      </c>
      <c r="E232" s="18" t="s">
        <v>163</v>
      </c>
      <c r="F232" s="282">
        <v>81.721999999999994</v>
      </c>
      <c r="G232" s="35"/>
      <c r="H232" s="40"/>
    </row>
    <row r="233" spans="1:8" s="2" customFormat="1" ht="16.899999999999999" customHeight="1">
      <c r="A233" s="35"/>
      <c r="B233" s="40"/>
      <c r="C233" s="281" t="s">
        <v>362</v>
      </c>
      <c r="D233" s="281" t="s">
        <v>363</v>
      </c>
      <c r="E233" s="18" t="s">
        <v>163</v>
      </c>
      <c r="F233" s="282">
        <v>81.721999999999994</v>
      </c>
      <c r="G233" s="35"/>
      <c r="H233" s="40"/>
    </row>
    <row r="234" spans="1:8" s="2" customFormat="1" ht="16.899999999999999" customHeight="1">
      <c r="A234" s="35"/>
      <c r="B234" s="40"/>
      <c r="C234" s="277" t="s">
        <v>109</v>
      </c>
      <c r="D234" s="278" t="s">
        <v>1</v>
      </c>
      <c r="E234" s="279" t="s">
        <v>1</v>
      </c>
      <c r="F234" s="280">
        <v>72.429000000000002</v>
      </c>
      <c r="G234" s="35"/>
      <c r="H234" s="40"/>
    </row>
    <row r="235" spans="1:8" s="2" customFormat="1" ht="16.899999999999999" customHeight="1">
      <c r="A235" s="35"/>
      <c r="B235" s="40"/>
      <c r="C235" s="281" t="s">
        <v>1</v>
      </c>
      <c r="D235" s="281" t="s">
        <v>695</v>
      </c>
      <c r="E235" s="18" t="s">
        <v>1</v>
      </c>
      <c r="F235" s="282">
        <v>0</v>
      </c>
      <c r="G235" s="35"/>
      <c r="H235" s="40"/>
    </row>
    <row r="236" spans="1:8" s="2" customFormat="1" ht="16.899999999999999" customHeight="1">
      <c r="A236" s="35"/>
      <c r="B236" s="40"/>
      <c r="C236" s="281" t="s">
        <v>1</v>
      </c>
      <c r="D236" s="281" t="s">
        <v>696</v>
      </c>
      <c r="E236" s="18" t="s">
        <v>1</v>
      </c>
      <c r="F236" s="282">
        <v>17.11</v>
      </c>
      <c r="G236" s="35"/>
      <c r="H236" s="40"/>
    </row>
    <row r="237" spans="1:8" s="2" customFormat="1" ht="16.899999999999999" customHeight="1">
      <c r="A237" s="35"/>
      <c r="B237" s="40"/>
      <c r="C237" s="281" t="s">
        <v>1</v>
      </c>
      <c r="D237" s="281" t="s">
        <v>697</v>
      </c>
      <c r="E237" s="18" t="s">
        <v>1</v>
      </c>
      <c r="F237" s="282">
        <v>13.9</v>
      </c>
      <c r="G237" s="35"/>
      <c r="H237" s="40"/>
    </row>
    <row r="238" spans="1:8" s="2" customFormat="1" ht="16.899999999999999" customHeight="1">
      <c r="A238" s="35"/>
      <c r="B238" s="40"/>
      <c r="C238" s="281" t="s">
        <v>1</v>
      </c>
      <c r="D238" s="281" t="s">
        <v>698</v>
      </c>
      <c r="E238" s="18" t="s">
        <v>1</v>
      </c>
      <c r="F238" s="282">
        <v>-3.2719999999999998</v>
      </c>
      <c r="G238" s="35"/>
      <c r="H238" s="40"/>
    </row>
    <row r="239" spans="1:8" s="2" customFormat="1" ht="16.899999999999999" customHeight="1">
      <c r="A239" s="35"/>
      <c r="B239" s="40"/>
      <c r="C239" s="281" t="s">
        <v>1</v>
      </c>
      <c r="D239" s="281" t="s">
        <v>699</v>
      </c>
      <c r="E239" s="18" t="s">
        <v>1</v>
      </c>
      <c r="F239" s="282">
        <v>0</v>
      </c>
      <c r="G239" s="35"/>
      <c r="H239" s="40"/>
    </row>
    <row r="240" spans="1:8" s="2" customFormat="1" ht="16.899999999999999" customHeight="1">
      <c r="A240" s="35"/>
      <c r="B240" s="40"/>
      <c r="C240" s="281" t="s">
        <v>1</v>
      </c>
      <c r="D240" s="281" t="s">
        <v>700</v>
      </c>
      <c r="E240" s="18" t="s">
        <v>1</v>
      </c>
      <c r="F240" s="282">
        <v>25.34</v>
      </c>
      <c r="G240" s="35"/>
      <c r="H240" s="40"/>
    </row>
    <row r="241" spans="1:8" s="2" customFormat="1" ht="16.899999999999999" customHeight="1">
      <c r="A241" s="35"/>
      <c r="B241" s="40"/>
      <c r="C241" s="281" t="s">
        <v>1</v>
      </c>
      <c r="D241" s="281" t="s">
        <v>701</v>
      </c>
      <c r="E241" s="18" t="s">
        <v>1</v>
      </c>
      <c r="F241" s="282">
        <v>-3.4740000000000002</v>
      </c>
      <c r="G241" s="35"/>
      <c r="H241" s="40"/>
    </row>
    <row r="242" spans="1:8" s="2" customFormat="1" ht="16.899999999999999" customHeight="1">
      <c r="A242" s="35"/>
      <c r="B242" s="40"/>
      <c r="C242" s="281" t="s">
        <v>1</v>
      </c>
      <c r="D242" s="281" t="s">
        <v>702</v>
      </c>
      <c r="E242" s="18" t="s">
        <v>1</v>
      </c>
      <c r="F242" s="282">
        <v>0</v>
      </c>
      <c r="G242" s="35"/>
      <c r="H242" s="40"/>
    </row>
    <row r="243" spans="1:8" s="2" customFormat="1" ht="16.899999999999999" customHeight="1">
      <c r="A243" s="35"/>
      <c r="B243" s="40"/>
      <c r="C243" s="281" t="s">
        <v>1</v>
      </c>
      <c r="D243" s="281" t="s">
        <v>703</v>
      </c>
      <c r="E243" s="18" t="s">
        <v>1</v>
      </c>
      <c r="F243" s="282">
        <v>16.225000000000001</v>
      </c>
      <c r="G243" s="35"/>
      <c r="H243" s="40"/>
    </row>
    <row r="244" spans="1:8" s="2" customFormat="1" ht="16.899999999999999" customHeight="1">
      <c r="A244" s="35"/>
      <c r="B244" s="40"/>
      <c r="C244" s="281" t="s">
        <v>1</v>
      </c>
      <c r="D244" s="281" t="s">
        <v>704</v>
      </c>
      <c r="E244" s="18" t="s">
        <v>1</v>
      </c>
      <c r="F244" s="282">
        <v>6.6</v>
      </c>
      <c r="G244" s="35"/>
      <c r="H244" s="40"/>
    </row>
    <row r="245" spans="1:8" s="2" customFormat="1" ht="16.899999999999999" customHeight="1">
      <c r="A245" s="35"/>
      <c r="B245" s="40"/>
      <c r="C245" s="281" t="s">
        <v>109</v>
      </c>
      <c r="D245" s="281" t="s">
        <v>255</v>
      </c>
      <c r="E245" s="18" t="s">
        <v>1</v>
      </c>
      <c r="F245" s="282">
        <v>72.429000000000002</v>
      </c>
      <c r="G245" s="35"/>
      <c r="H245" s="40"/>
    </row>
    <row r="246" spans="1:8" s="2" customFormat="1" ht="16.899999999999999" customHeight="1">
      <c r="A246" s="35"/>
      <c r="B246" s="40"/>
      <c r="C246" s="283" t="s">
        <v>913</v>
      </c>
      <c r="D246" s="35"/>
      <c r="E246" s="35"/>
      <c r="F246" s="35"/>
      <c r="G246" s="35"/>
      <c r="H246" s="40"/>
    </row>
    <row r="247" spans="1:8" s="2" customFormat="1" ht="22.5">
      <c r="A247" s="35"/>
      <c r="B247" s="40"/>
      <c r="C247" s="281" t="s">
        <v>245</v>
      </c>
      <c r="D247" s="281" t="s">
        <v>246</v>
      </c>
      <c r="E247" s="18" t="s">
        <v>163</v>
      </c>
      <c r="F247" s="282">
        <v>72.429000000000002</v>
      </c>
      <c r="G247" s="35"/>
      <c r="H247" s="40"/>
    </row>
    <row r="248" spans="1:8" s="2" customFormat="1" ht="16.899999999999999" customHeight="1">
      <c r="A248" s="35"/>
      <c r="B248" s="40"/>
      <c r="C248" s="281" t="s">
        <v>224</v>
      </c>
      <c r="D248" s="281" t="s">
        <v>225</v>
      </c>
      <c r="E248" s="18" t="s">
        <v>163</v>
      </c>
      <c r="F248" s="282">
        <v>81.721999999999994</v>
      </c>
      <c r="G248" s="35"/>
      <c r="H248" s="40"/>
    </row>
    <row r="249" spans="1:8" s="2" customFormat="1" ht="16.899999999999999" customHeight="1">
      <c r="A249" s="35"/>
      <c r="B249" s="40"/>
      <c r="C249" s="281" t="s">
        <v>352</v>
      </c>
      <c r="D249" s="281" t="s">
        <v>353</v>
      </c>
      <c r="E249" s="18" t="s">
        <v>163</v>
      </c>
      <c r="F249" s="282">
        <v>72.429000000000002</v>
      </c>
      <c r="G249" s="35"/>
      <c r="H249" s="40"/>
    </row>
    <row r="250" spans="1:8" s="2" customFormat="1" ht="16.899999999999999" customHeight="1">
      <c r="A250" s="35"/>
      <c r="B250" s="40"/>
      <c r="C250" s="281" t="s">
        <v>362</v>
      </c>
      <c r="D250" s="281" t="s">
        <v>363</v>
      </c>
      <c r="E250" s="18" t="s">
        <v>163</v>
      </c>
      <c r="F250" s="282">
        <v>81.721999999999994</v>
      </c>
      <c r="G250" s="35"/>
      <c r="H250" s="40"/>
    </row>
    <row r="251" spans="1:8" s="2" customFormat="1" ht="16.899999999999999" customHeight="1">
      <c r="A251" s="35"/>
      <c r="B251" s="40"/>
      <c r="C251" s="281" t="s">
        <v>382</v>
      </c>
      <c r="D251" s="281" t="s">
        <v>383</v>
      </c>
      <c r="E251" s="18" t="s">
        <v>163</v>
      </c>
      <c r="F251" s="282">
        <v>279.92700000000002</v>
      </c>
      <c r="G251" s="35"/>
      <c r="H251" s="40"/>
    </row>
    <row r="252" spans="1:8" s="2" customFormat="1" ht="16.899999999999999" customHeight="1">
      <c r="A252" s="35"/>
      <c r="B252" s="40"/>
      <c r="C252" s="281" t="s">
        <v>476</v>
      </c>
      <c r="D252" s="281" t="s">
        <v>477</v>
      </c>
      <c r="E252" s="18" t="s">
        <v>163</v>
      </c>
      <c r="F252" s="282">
        <v>72.429000000000002</v>
      </c>
      <c r="G252" s="35"/>
      <c r="H252" s="40"/>
    </row>
    <row r="253" spans="1:8" s="2" customFormat="1" ht="16.899999999999999" customHeight="1">
      <c r="A253" s="35"/>
      <c r="B253" s="40"/>
      <c r="C253" s="281" t="s">
        <v>259</v>
      </c>
      <c r="D253" s="281" t="s">
        <v>260</v>
      </c>
      <c r="E253" s="18" t="s">
        <v>163</v>
      </c>
      <c r="F253" s="282">
        <v>76.05</v>
      </c>
      <c r="G253" s="35"/>
      <c r="H253" s="40"/>
    </row>
    <row r="254" spans="1:8" s="2" customFormat="1" ht="16.899999999999999" customHeight="1">
      <c r="A254" s="35"/>
      <c r="B254" s="40"/>
      <c r="C254" s="277" t="s">
        <v>111</v>
      </c>
      <c r="D254" s="278" t="s">
        <v>1</v>
      </c>
      <c r="E254" s="279" t="s">
        <v>1</v>
      </c>
      <c r="F254" s="280">
        <v>12.48</v>
      </c>
      <c r="G254" s="35"/>
      <c r="H254" s="40"/>
    </row>
    <row r="255" spans="1:8" s="2" customFormat="1" ht="16.899999999999999" customHeight="1">
      <c r="A255" s="35"/>
      <c r="B255" s="40"/>
      <c r="C255" s="283" t="s">
        <v>913</v>
      </c>
      <c r="D255" s="35"/>
      <c r="E255" s="35"/>
      <c r="F255" s="35"/>
      <c r="G255" s="35"/>
      <c r="H255" s="40"/>
    </row>
    <row r="256" spans="1:8" s="2" customFormat="1" ht="22.5">
      <c r="A256" s="35"/>
      <c r="B256" s="40"/>
      <c r="C256" s="281" t="s">
        <v>245</v>
      </c>
      <c r="D256" s="281" t="s">
        <v>246</v>
      </c>
      <c r="E256" s="18" t="s">
        <v>163</v>
      </c>
      <c r="F256" s="282">
        <v>72.429000000000002</v>
      </c>
      <c r="G256" s="35"/>
      <c r="H256" s="40"/>
    </row>
    <row r="257" spans="1:8" s="2" customFormat="1" ht="16.899999999999999" customHeight="1">
      <c r="A257" s="35"/>
      <c r="B257" s="40"/>
      <c r="C257" s="281" t="s">
        <v>229</v>
      </c>
      <c r="D257" s="281" t="s">
        <v>230</v>
      </c>
      <c r="E257" s="18" t="s">
        <v>163</v>
      </c>
      <c r="F257" s="282">
        <v>248.512</v>
      </c>
      <c r="G257" s="35"/>
      <c r="H257" s="40"/>
    </row>
    <row r="258" spans="1:8" s="2" customFormat="1" ht="7.35" customHeight="1">
      <c r="A258" s="35"/>
      <c r="B258" s="147"/>
      <c r="C258" s="148"/>
      <c r="D258" s="148"/>
      <c r="E258" s="148"/>
      <c r="F258" s="148"/>
      <c r="G258" s="148"/>
      <c r="H258" s="40"/>
    </row>
    <row r="259" spans="1:8" s="2" customFormat="1" ht="11.25">
      <c r="A259" s="35"/>
      <c r="B259" s="35"/>
      <c r="C259" s="35"/>
      <c r="D259" s="35"/>
      <c r="E259" s="35"/>
      <c r="F259" s="35"/>
      <c r="G259" s="35"/>
      <c r="H259" s="35"/>
    </row>
  </sheetData>
  <sheetProtection algorithmName="SHA-512" hashValue="nBadHG4ywA5cPmvbVYlDA2vzQzIGgi9WwiHy+W/rTmIqjoOFmJxwS8KVyvCJ0KsLx4c8jrr26cj+mfXbgaKFAw==" saltValue="h+MXZwG/R3B5vUonMLxOjl9QR5QdP31+vWjU5vj6QGN1P/dJRoCsrW9cjfFWvv/jd6cNmN7+s1k+HG5Xg32Jiw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001-01 - Soupis prací - b...</vt:lpstr>
      <vt:lpstr>001-02 - Vedlejší rozpočt...</vt:lpstr>
      <vt:lpstr>002-01 - Soupis prací - k...</vt:lpstr>
      <vt:lpstr>002-02 - Vedlejší rozpočt...</vt:lpstr>
      <vt:lpstr>Seznam figur</vt:lpstr>
      <vt:lpstr>'001-01 - Soupis prací - b...'!Názvy_tisku</vt:lpstr>
      <vt:lpstr>'001-02 - Vedlejší rozpočt...'!Názvy_tisku</vt:lpstr>
      <vt:lpstr>'002-01 - Soupis prací - k...'!Názvy_tisku</vt:lpstr>
      <vt:lpstr>'002-02 - Vedlejší rozpočt...'!Názvy_tisku</vt:lpstr>
      <vt:lpstr>'Rekapitulace stavby'!Názvy_tisku</vt:lpstr>
      <vt:lpstr>'Seznam figur'!Názvy_tisku</vt:lpstr>
      <vt:lpstr>'001-01 - Soupis prací - b...'!Oblast_tisku</vt:lpstr>
      <vt:lpstr>'001-02 - Vedlejší rozpočt...'!Oblast_tisku</vt:lpstr>
      <vt:lpstr>'002-01 - Soupis prací - k...'!Oblast_tisku</vt:lpstr>
      <vt:lpstr>'002-02 - Vedlejší rozpočt...'!Oblast_tisku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Kasperova</dc:creator>
  <cp:lastModifiedBy>Robert Pižl</cp:lastModifiedBy>
  <dcterms:created xsi:type="dcterms:W3CDTF">2023-09-18T08:29:27Z</dcterms:created>
  <dcterms:modified xsi:type="dcterms:W3CDTF">2024-02-19T15:42:12Z</dcterms:modified>
</cp:coreProperties>
</file>