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C:\Users\Jitka\Desktop\Čihaň - hasičárna\"/>
    </mc:Choice>
  </mc:AlternateContent>
  <xr:revisionPtr revIDLastSave="0" documentId="8_{28B4F90B-3D27-4E25-ABAE-F6E9231C737F}" xr6:coauthVersionLast="47" xr6:coauthVersionMax="47" xr10:uidLastSave="{00000000-0000-0000-0000-000000000000}"/>
  <bookViews>
    <workbookView xWindow="-23148" yWindow="0" windowWidth="23256" windowHeight="14016" xr2:uid="{00000000-000D-0000-FFFF-FFFF00000000}"/>
  </bookViews>
  <sheets>
    <sheet name="Rekapitulace stavby" sheetId="1" r:id="rId1"/>
    <sheet name="01 - SO 01 Novostavba has..." sheetId="2" r:id="rId2"/>
    <sheet name="02 - SO 02 Splašková kana..." sheetId="3" r:id="rId3"/>
    <sheet name="03 - SO 03 Dešťová kanali..." sheetId="4" r:id="rId4"/>
    <sheet name="04 - SO 04 Zpevněná plocha" sheetId="5" r:id="rId5"/>
    <sheet name="05 - SO 05 Přeložka vodov..." sheetId="6" r:id="rId6"/>
    <sheet name="Pokyny pro vyplnění" sheetId="7" r:id="rId7"/>
  </sheets>
  <definedNames>
    <definedName name="_xlnm._FilterDatabase" localSheetId="1" hidden="1">'01 - SO 01 Novostavba has...'!$C$117:$K$117</definedName>
    <definedName name="_xlnm._FilterDatabase" localSheetId="2" hidden="1">'02 - SO 02 Splašková kana...'!$C$83:$K$83</definedName>
    <definedName name="_xlnm._FilterDatabase" localSheetId="3" hidden="1">'03 - SO 03 Dešťová kanali...'!$C$85:$K$85</definedName>
    <definedName name="_xlnm._FilterDatabase" localSheetId="4" hidden="1">'04 - SO 04 Zpevněná plocha'!$C$84:$K$84</definedName>
    <definedName name="_xlnm._FilterDatabase" localSheetId="5" hidden="1">'05 - SO 05 Přeložka vodov...'!$C$83:$K$83</definedName>
    <definedName name="_xlnm.Print_Titles" localSheetId="1">'01 - SO 01 Novostavba has...'!$117:$117</definedName>
    <definedName name="_xlnm.Print_Titles" localSheetId="2">'02 - SO 02 Splašková kana...'!$83:$83</definedName>
    <definedName name="_xlnm.Print_Titles" localSheetId="3">'03 - SO 03 Dešťová kanali...'!$85:$85</definedName>
    <definedName name="_xlnm.Print_Titles" localSheetId="4">'04 - SO 04 Zpevněná plocha'!$84:$84</definedName>
    <definedName name="_xlnm.Print_Titles" localSheetId="5">'05 - SO 05 Přeložka vodov...'!$83:$83</definedName>
    <definedName name="_xlnm.Print_Titles" localSheetId="0">'Rekapitulace stavby'!$52:$52</definedName>
    <definedName name="_xlnm.Print_Area" localSheetId="1">'01 - SO 01 Novostavba has...'!$C$4:$J$39,'01 - SO 01 Novostavba has...'!$C$45:$J$99,'01 - SO 01 Novostavba has...'!$C$105:$K$2185</definedName>
    <definedName name="_xlnm.Print_Area" localSheetId="2">'02 - SO 02 Splašková kana...'!$C$4:$J$39,'02 - SO 02 Splašková kana...'!$C$45:$J$65,'02 - SO 02 Splašková kana...'!$C$71:$K$123</definedName>
    <definedName name="_xlnm.Print_Area" localSheetId="3">'03 - SO 03 Dešťová kanali...'!$C$4:$J$39,'03 - SO 03 Dešťová kanali...'!$C$45:$J$67,'03 - SO 03 Dešťová kanali...'!$C$73:$K$142</definedName>
    <definedName name="_xlnm.Print_Area" localSheetId="4">'04 - SO 04 Zpevněná plocha'!$C$4:$J$39,'04 - SO 04 Zpevněná plocha'!$C$45:$J$66,'04 - SO 04 Zpevněná plocha'!$C$72:$K$167</definedName>
    <definedName name="_xlnm.Print_Area" localSheetId="5">'05 - SO 05 Přeložka vodov...'!$C$4:$J$39,'05 - SO 05 Přeložka vodov...'!$C$45:$J$65,'05 - SO 05 Přeložka vodov...'!$C$71:$K$167</definedName>
    <definedName name="_xlnm.Print_Area" localSheetId="6">'Pokyny pro vyplnění'!$B$2:$K$71,'Pokyny pro vyplnění'!$B$74:$K$118,'Pokyny pro vyplnění'!$B$121:$K$161,'Pokyny pro vyplnění'!$B$164:$K$218</definedName>
    <definedName name="_xlnm.Print_Area" localSheetId="0">'Rekapitulace stavby'!$D$4:$AO$36,'Rekapitulace stavby'!$C$42:$AQ$60</definedName>
  </definedNames>
  <calcPr calcId="191029"/>
</workbook>
</file>

<file path=xl/calcChain.xml><?xml version="1.0" encoding="utf-8"?>
<calcChain xmlns="http://schemas.openxmlformats.org/spreadsheetml/2006/main">
  <c r="BK165" i="6" l="1"/>
  <c r="BK164" i="6" s="1"/>
  <c r="J164" i="6" s="1"/>
  <c r="J64" i="6" s="1"/>
  <c r="BI165" i="6"/>
  <c r="BH165" i="6"/>
  <c r="BG165" i="6"/>
  <c r="BF165" i="6"/>
  <c r="T165" i="6"/>
  <c r="R165" i="6"/>
  <c r="R164" i="6" s="1"/>
  <c r="P165" i="6"/>
  <c r="J165" i="6"/>
  <c r="BE165" i="6" s="1"/>
  <c r="T164" i="6"/>
  <c r="P164" i="6"/>
  <c r="BK161" i="6"/>
  <c r="BI161" i="6"/>
  <c r="BH161" i="6"/>
  <c r="BG161" i="6"/>
  <c r="BF161" i="6"/>
  <c r="T161" i="6"/>
  <c r="R161" i="6"/>
  <c r="P161" i="6"/>
  <c r="J161" i="6"/>
  <c r="BE161" i="6" s="1"/>
  <c r="BK157" i="6"/>
  <c r="BI157" i="6"/>
  <c r="BH157" i="6"/>
  <c r="BG157" i="6"/>
  <c r="BF157" i="6"/>
  <c r="T157" i="6"/>
  <c r="R157" i="6"/>
  <c r="P157" i="6"/>
  <c r="J157" i="6"/>
  <c r="BE157" i="6" s="1"/>
  <c r="BK154" i="6"/>
  <c r="BI154" i="6"/>
  <c r="BH154" i="6"/>
  <c r="BG154" i="6"/>
  <c r="BF154" i="6"/>
  <c r="T154" i="6"/>
  <c r="R154" i="6"/>
  <c r="P154" i="6"/>
  <c r="J154" i="6"/>
  <c r="BE154" i="6" s="1"/>
  <c r="BK151" i="6"/>
  <c r="BI151" i="6"/>
  <c r="BH151" i="6"/>
  <c r="BG151" i="6"/>
  <c r="BF151" i="6"/>
  <c r="T151" i="6"/>
  <c r="R151" i="6"/>
  <c r="P151" i="6"/>
  <c r="J151" i="6"/>
  <c r="BE151" i="6" s="1"/>
  <c r="BK148" i="6"/>
  <c r="BI148" i="6"/>
  <c r="BH148" i="6"/>
  <c r="BG148" i="6"/>
  <c r="BF148" i="6"/>
  <c r="T148" i="6"/>
  <c r="R148" i="6"/>
  <c r="P148" i="6"/>
  <c r="J148" i="6"/>
  <c r="BE148" i="6" s="1"/>
  <c r="BK145" i="6"/>
  <c r="BI145" i="6"/>
  <c r="BH145" i="6"/>
  <c r="BG145" i="6"/>
  <c r="BF145" i="6"/>
  <c r="T145" i="6"/>
  <c r="R145" i="6"/>
  <c r="P145" i="6"/>
  <c r="J145" i="6"/>
  <c r="BE145" i="6" s="1"/>
  <c r="BK141" i="6"/>
  <c r="BI141" i="6"/>
  <c r="BH141" i="6"/>
  <c r="BG141" i="6"/>
  <c r="BF141" i="6"/>
  <c r="T141" i="6"/>
  <c r="R141" i="6"/>
  <c r="P141" i="6"/>
  <c r="J141" i="6"/>
  <c r="BE141" i="6" s="1"/>
  <c r="BK138" i="6"/>
  <c r="BI138" i="6"/>
  <c r="BH138" i="6"/>
  <c r="BG138" i="6"/>
  <c r="BF138" i="6"/>
  <c r="T138" i="6"/>
  <c r="R138" i="6"/>
  <c r="P138" i="6"/>
  <c r="J138" i="6"/>
  <c r="BE138" i="6" s="1"/>
  <c r="BK134" i="6"/>
  <c r="BI134" i="6"/>
  <c r="BH134" i="6"/>
  <c r="BG134" i="6"/>
  <c r="BF134" i="6"/>
  <c r="T134" i="6"/>
  <c r="R134" i="6"/>
  <c r="P134" i="6"/>
  <c r="J134" i="6"/>
  <c r="BE134" i="6" s="1"/>
  <c r="BK131" i="6"/>
  <c r="BI131" i="6"/>
  <c r="BH131" i="6"/>
  <c r="BG131" i="6"/>
  <c r="BF131" i="6"/>
  <c r="T131" i="6"/>
  <c r="R131" i="6"/>
  <c r="P131" i="6"/>
  <c r="J131" i="6"/>
  <c r="BE131" i="6" s="1"/>
  <c r="BK127" i="6"/>
  <c r="BI127" i="6"/>
  <c r="BH127" i="6"/>
  <c r="BG127" i="6"/>
  <c r="BF127" i="6"/>
  <c r="T127" i="6"/>
  <c r="R127" i="6"/>
  <c r="P127" i="6"/>
  <c r="J127" i="6"/>
  <c r="BE127" i="6" s="1"/>
  <c r="BK125" i="6"/>
  <c r="BI125" i="6"/>
  <c r="BH125" i="6"/>
  <c r="BG125" i="6"/>
  <c r="BF125" i="6"/>
  <c r="T125" i="6"/>
  <c r="R125" i="6"/>
  <c r="R124" i="6" s="1"/>
  <c r="P125" i="6"/>
  <c r="J125" i="6"/>
  <c r="BE125" i="6" s="1"/>
  <c r="BK120" i="6"/>
  <c r="BK119" i="6" s="1"/>
  <c r="J119" i="6" s="1"/>
  <c r="J62" i="6" s="1"/>
  <c r="BI120" i="6"/>
  <c r="BH120" i="6"/>
  <c r="BG120" i="6"/>
  <c r="BF120" i="6"/>
  <c r="T120" i="6"/>
  <c r="R120" i="6"/>
  <c r="R119" i="6" s="1"/>
  <c r="P120" i="6"/>
  <c r="P119" i="6" s="1"/>
  <c r="J120" i="6"/>
  <c r="BE120" i="6" s="1"/>
  <c r="T119" i="6"/>
  <c r="BK116" i="6"/>
  <c r="BI116" i="6"/>
  <c r="BH116" i="6"/>
  <c r="BG116" i="6"/>
  <c r="BF116" i="6"/>
  <c r="T116" i="6"/>
  <c r="R116" i="6"/>
  <c r="P116" i="6"/>
  <c r="J116" i="6"/>
  <c r="BE116" i="6" s="1"/>
  <c r="BK112" i="6"/>
  <c r="BI112" i="6"/>
  <c r="BH112" i="6"/>
  <c r="BG112" i="6"/>
  <c r="BF112" i="6"/>
  <c r="T112" i="6"/>
  <c r="R112" i="6"/>
  <c r="P112" i="6"/>
  <c r="J112" i="6"/>
  <c r="BE112" i="6" s="1"/>
  <c r="BK108" i="6"/>
  <c r="BI108" i="6"/>
  <c r="BH108" i="6"/>
  <c r="BG108" i="6"/>
  <c r="BF108" i="6"/>
  <c r="T108" i="6"/>
  <c r="R108" i="6"/>
  <c r="P108" i="6"/>
  <c r="J108" i="6"/>
  <c r="BE108" i="6" s="1"/>
  <c r="BK104" i="6"/>
  <c r="BI104" i="6"/>
  <c r="BH104" i="6"/>
  <c r="BG104" i="6"/>
  <c r="BF104" i="6"/>
  <c r="T104" i="6"/>
  <c r="R104" i="6"/>
  <c r="P104" i="6"/>
  <c r="J104" i="6"/>
  <c r="BE104" i="6" s="1"/>
  <c r="BK98" i="6"/>
  <c r="BI98" i="6"/>
  <c r="BH98" i="6"/>
  <c r="BG98" i="6"/>
  <c r="BF98" i="6"/>
  <c r="T98" i="6"/>
  <c r="R98" i="6"/>
  <c r="P98" i="6"/>
  <c r="J98" i="6"/>
  <c r="BE98" i="6" s="1"/>
  <c r="BK95" i="6"/>
  <c r="BI95" i="6"/>
  <c r="BH95" i="6"/>
  <c r="BG95" i="6"/>
  <c r="BF95" i="6"/>
  <c r="T95" i="6"/>
  <c r="R95" i="6"/>
  <c r="P95" i="6"/>
  <c r="J95" i="6"/>
  <c r="BE95" i="6" s="1"/>
  <c r="BK91" i="6"/>
  <c r="BI91" i="6"/>
  <c r="BH91" i="6"/>
  <c r="BG91" i="6"/>
  <c r="BF91" i="6"/>
  <c r="T91" i="6"/>
  <c r="R91" i="6"/>
  <c r="P91" i="6"/>
  <c r="J91" i="6"/>
  <c r="BE91" i="6" s="1"/>
  <c r="BK87" i="6"/>
  <c r="BI87" i="6"/>
  <c r="BH87" i="6"/>
  <c r="BG87" i="6"/>
  <c r="BF87" i="6"/>
  <c r="T87" i="6"/>
  <c r="R87" i="6"/>
  <c r="R86" i="6" s="1"/>
  <c r="P87" i="6"/>
  <c r="J87" i="6"/>
  <c r="BE87" i="6" s="1"/>
  <c r="F78" i="6"/>
  <c r="E76" i="6"/>
  <c r="F54" i="6"/>
  <c r="F52" i="6"/>
  <c r="E50" i="6"/>
  <c r="J37" i="6"/>
  <c r="J36" i="6"/>
  <c r="J35" i="6"/>
  <c r="J24" i="6"/>
  <c r="E24" i="6"/>
  <c r="J23" i="6"/>
  <c r="J21" i="6"/>
  <c r="E21" i="6"/>
  <c r="J80" i="6" s="1"/>
  <c r="J20" i="6"/>
  <c r="J18" i="6"/>
  <c r="E18" i="6"/>
  <c r="F55" i="6" s="1"/>
  <c r="J17" i="6"/>
  <c r="J15" i="6"/>
  <c r="E15" i="6"/>
  <c r="F80" i="6" s="1"/>
  <c r="J14" i="6"/>
  <c r="J12" i="6"/>
  <c r="J52" i="6" s="1"/>
  <c r="E7" i="6"/>
  <c r="E48" i="6" s="1"/>
  <c r="BK165" i="5"/>
  <c r="BK164" i="5" s="1"/>
  <c r="J164" i="5" s="1"/>
  <c r="J65" i="5" s="1"/>
  <c r="BI165" i="5"/>
  <c r="BH165" i="5"/>
  <c r="BG165" i="5"/>
  <c r="BF165" i="5"/>
  <c r="T165" i="5"/>
  <c r="R165" i="5"/>
  <c r="R164" i="5" s="1"/>
  <c r="P165" i="5"/>
  <c r="J165" i="5"/>
  <c r="BE165" i="5" s="1"/>
  <c r="T164" i="5"/>
  <c r="P164" i="5"/>
  <c r="BK161" i="5"/>
  <c r="BI161" i="5"/>
  <c r="BH161" i="5"/>
  <c r="BG161" i="5"/>
  <c r="BF161" i="5"/>
  <c r="T161" i="5"/>
  <c r="R161" i="5"/>
  <c r="P161" i="5"/>
  <c r="J161" i="5"/>
  <c r="BE161" i="5" s="1"/>
  <c r="BK157" i="5"/>
  <c r="BI157" i="5"/>
  <c r="BH157" i="5"/>
  <c r="BG157" i="5"/>
  <c r="BF157" i="5"/>
  <c r="T157" i="5"/>
  <c r="R157" i="5"/>
  <c r="P157" i="5"/>
  <c r="J157" i="5"/>
  <c r="BE157" i="5" s="1"/>
  <c r="BK154" i="5"/>
  <c r="BI154" i="5"/>
  <c r="BH154" i="5"/>
  <c r="BG154" i="5"/>
  <c r="BF154" i="5"/>
  <c r="T154" i="5"/>
  <c r="R154" i="5"/>
  <c r="P154" i="5"/>
  <c r="J154" i="5"/>
  <c r="BE154" i="5" s="1"/>
  <c r="R153" i="5"/>
  <c r="BK151" i="5"/>
  <c r="BI151" i="5"/>
  <c r="BH151" i="5"/>
  <c r="BG151" i="5"/>
  <c r="BF151" i="5"/>
  <c r="T151" i="5"/>
  <c r="R151" i="5"/>
  <c r="P151" i="5"/>
  <c r="J151" i="5"/>
  <c r="BE151" i="5" s="1"/>
  <c r="BK149" i="5"/>
  <c r="BI149" i="5"/>
  <c r="BH149" i="5"/>
  <c r="BG149" i="5"/>
  <c r="BF149" i="5"/>
  <c r="T149" i="5"/>
  <c r="R149" i="5"/>
  <c r="P149" i="5"/>
  <c r="J149" i="5"/>
  <c r="BE149" i="5" s="1"/>
  <c r="BK146" i="5"/>
  <c r="BI146" i="5"/>
  <c r="BH146" i="5"/>
  <c r="BG146" i="5"/>
  <c r="BF146" i="5"/>
  <c r="T146" i="5"/>
  <c r="R146" i="5"/>
  <c r="P146" i="5"/>
  <c r="J146" i="5"/>
  <c r="BE146" i="5" s="1"/>
  <c r="BK142" i="5"/>
  <c r="BI142" i="5"/>
  <c r="BH142" i="5"/>
  <c r="BG142" i="5"/>
  <c r="BF142" i="5"/>
  <c r="T142" i="5"/>
  <c r="R142" i="5"/>
  <c r="R141" i="5" s="1"/>
  <c r="P142" i="5"/>
  <c r="P141" i="5" s="1"/>
  <c r="J142" i="5"/>
  <c r="BE142" i="5" s="1"/>
  <c r="BK141" i="5"/>
  <c r="T141" i="5"/>
  <c r="J141" i="5"/>
  <c r="BK137" i="5"/>
  <c r="BI137" i="5"/>
  <c r="BH137" i="5"/>
  <c r="BG137" i="5"/>
  <c r="BF137" i="5"/>
  <c r="T137" i="5"/>
  <c r="R137" i="5"/>
  <c r="P137" i="5"/>
  <c r="J137" i="5"/>
  <c r="BE137" i="5" s="1"/>
  <c r="BK133" i="5"/>
  <c r="BI133" i="5"/>
  <c r="BH133" i="5"/>
  <c r="BG133" i="5"/>
  <c r="BF133" i="5"/>
  <c r="T133" i="5"/>
  <c r="R133" i="5"/>
  <c r="P133" i="5"/>
  <c r="J133" i="5"/>
  <c r="BE133" i="5" s="1"/>
  <c r="BK129" i="5"/>
  <c r="BI129" i="5"/>
  <c r="BH129" i="5"/>
  <c r="BG129" i="5"/>
  <c r="BF129" i="5"/>
  <c r="T129" i="5"/>
  <c r="R129" i="5"/>
  <c r="P129" i="5"/>
  <c r="J129" i="5"/>
  <c r="BE129" i="5" s="1"/>
  <c r="BK125" i="5"/>
  <c r="BI125" i="5"/>
  <c r="BH125" i="5"/>
  <c r="BG125" i="5"/>
  <c r="BF125" i="5"/>
  <c r="J34" i="5" s="1"/>
  <c r="AW58" i="1" s="1"/>
  <c r="T125" i="5"/>
  <c r="R125" i="5"/>
  <c r="P125" i="5"/>
  <c r="J125" i="5"/>
  <c r="BE125" i="5" s="1"/>
  <c r="BK121" i="5"/>
  <c r="BI121" i="5"/>
  <c r="BH121" i="5"/>
  <c r="BG121" i="5"/>
  <c r="BF121" i="5"/>
  <c r="T121" i="5"/>
  <c r="R121" i="5"/>
  <c r="P121" i="5"/>
  <c r="J121" i="5"/>
  <c r="BE121" i="5" s="1"/>
  <c r="R120" i="5"/>
  <c r="BK116" i="5"/>
  <c r="BI116" i="5"/>
  <c r="BH116" i="5"/>
  <c r="BG116" i="5"/>
  <c r="BF116" i="5"/>
  <c r="T116" i="5"/>
  <c r="R116" i="5"/>
  <c r="P116" i="5"/>
  <c r="J116" i="5"/>
  <c r="BE116" i="5" s="1"/>
  <c r="BK113" i="5"/>
  <c r="BI113" i="5"/>
  <c r="BH113" i="5"/>
  <c r="BG113" i="5"/>
  <c r="BF113" i="5"/>
  <c r="T113" i="5"/>
  <c r="R113" i="5"/>
  <c r="P113" i="5"/>
  <c r="J113" i="5"/>
  <c r="BE113" i="5" s="1"/>
  <c r="BK110" i="5"/>
  <c r="BI110" i="5"/>
  <c r="BH110" i="5"/>
  <c r="BG110" i="5"/>
  <c r="BF110" i="5"/>
  <c r="T110" i="5"/>
  <c r="R110" i="5"/>
  <c r="P110" i="5"/>
  <c r="J110" i="5"/>
  <c r="BE110" i="5" s="1"/>
  <c r="BK107" i="5"/>
  <c r="BI107" i="5"/>
  <c r="BH107" i="5"/>
  <c r="BG107" i="5"/>
  <c r="BF107" i="5"/>
  <c r="T107" i="5"/>
  <c r="R107" i="5"/>
  <c r="P107" i="5"/>
  <c r="J107" i="5"/>
  <c r="BE107" i="5" s="1"/>
  <c r="BK103" i="5"/>
  <c r="BI103" i="5"/>
  <c r="BH103" i="5"/>
  <c r="BG103" i="5"/>
  <c r="BF103" i="5"/>
  <c r="T103" i="5"/>
  <c r="R103" i="5"/>
  <c r="P103" i="5"/>
  <c r="J103" i="5"/>
  <c r="BE103" i="5" s="1"/>
  <c r="BK99" i="5"/>
  <c r="BI99" i="5"/>
  <c r="BH99" i="5"/>
  <c r="BG99" i="5"/>
  <c r="BF99" i="5"/>
  <c r="T99" i="5"/>
  <c r="R99" i="5"/>
  <c r="P99" i="5"/>
  <c r="J99" i="5"/>
  <c r="BE99" i="5" s="1"/>
  <c r="BK96" i="5"/>
  <c r="BI96" i="5"/>
  <c r="BH96" i="5"/>
  <c r="BG96" i="5"/>
  <c r="BF96" i="5"/>
  <c r="T96" i="5"/>
  <c r="R96" i="5"/>
  <c r="P96" i="5"/>
  <c r="J96" i="5"/>
  <c r="BE96" i="5" s="1"/>
  <c r="BK92" i="5"/>
  <c r="BI92" i="5"/>
  <c r="BH92" i="5"/>
  <c r="BG92" i="5"/>
  <c r="BF92" i="5"/>
  <c r="T92" i="5"/>
  <c r="R92" i="5"/>
  <c r="P92" i="5"/>
  <c r="J92" i="5"/>
  <c r="BE92" i="5" s="1"/>
  <c r="BK88" i="5"/>
  <c r="BI88" i="5"/>
  <c r="BH88" i="5"/>
  <c r="BG88" i="5"/>
  <c r="BF88" i="5"/>
  <c r="T88" i="5"/>
  <c r="T87" i="5" s="1"/>
  <c r="R88" i="5"/>
  <c r="P88" i="5"/>
  <c r="J88" i="5"/>
  <c r="BE88" i="5" s="1"/>
  <c r="BK87" i="5"/>
  <c r="J87" i="5" s="1"/>
  <c r="J61" i="5" s="1"/>
  <c r="P87" i="5"/>
  <c r="F79" i="5"/>
  <c r="E77" i="5"/>
  <c r="J63" i="5"/>
  <c r="F52" i="5"/>
  <c r="E50" i="5"/>
  <c r="J37" i="5"/>
  <c r="J36" i="5"/>
  <c r="J35" i="5"/>
  <c r="J24" i="5"/>
  <c r="E24" i="5"/>
  <c r="J23" i="5"/>
  <c r="J21" i="5"/>
  <c r="E21" i="5"/>
  <c r="J54" i="5" s="1"/>
  <c r="J20" i="5"/>
  <c r="J18" i="5"/>
  <c r="E18" i="5"/>
  <c r="F82" i="5" s="1"/>
  <c r="J17" i="5"/>
  <c r="J15" i="5"/>
  <c r="E15" i="5"/>
  <c r="F81" i="5" s="1"/>
  <c r="J14" i="5"/>
  <c r="J12" i="5"/>
  <c r="J52" i="5" s="1"/>
  <c r="E7" i="5"/>
  <c r="E75" i="5" s="1"/>
  <c r="BK140" i="4"/>
  <c r="BI140" i="4"/>
  <c r="BH140" i="4"/>
  <c r="BG140" i="4"/>
  <c r="BF140" i="4"/>
  <c r="T140" i="4"/>
  <c r="R140" i="4"/>
  <c r="R139" i="4" s="1"/>
  <c r="P140" i="4"/>
  <c r="P139" i="4" s="1"/>
  <c r="P138" i="4" s="1"/>
  <c r="J140" i="4"/>
  <c r="BE140" i="4" s="1"/>
  <c r="BK139" i="4"/>
  <c r="T139" i="4"/>
  <c r="T138" i="4" s="1"/>
  <c r="J139" i="4"/>
  <c r="BK138" i="4"/>
  <c r="J138" i="4" s="1"/>
  <c r="J65" i="4" s="1"/>
  <c r="R138" i="4"/>
  <c r="BK136" i="4"/>
  <c r="BI136" i="4"/>
  <c r="BH136" i="4"/>
  <c r="BG136" i="4"/>
  <c r="BF136" i="4"/>
  <c r="T136" i="4"/>
  <c r="R136" i="4"/>
  <c r="P136" i="4"/>
  <c r="J136" i="4"/>
  <c r="BE136" i="4" s="1"/>
  <c r="BK134" i="4"/>
  <c r="BI134" i="4"/>
  <c r="BH134" i="4"/>
  <c r="BG134" i="4"/>
  <c r="BF134" i="4"/>
  <c r="T134" i="4"/>
  <c r="R134" i="4"/>
  <c r="P134" i="4"/>
  <c r="J134" i="4"/>
  <c r="BE134" i="4" s="1"/>
  <c r="BK132" i="4"/>
  <c r="BI132" i="4"/>
  <c r="BH132" i="4"/>
  <c r="BG132" i="4"/>
  <c r="BF132" i="4"/>
  <c r="T132" i="4"/>
  <c r="R132" i="4"/>
  <c r="P132" i="4"/>
  <c r="J132" i="4"/>
  <c r="BE132" i="4" s="1"/>
  <c r="BK130" i="4"/>
  <c r="BI130" i="4"/>
  <c r="BH130" i="4"/>
  <c r="BG130" i="4"/>
  <c r="BF130" i="4"/>
  <c r="T130" i="4"/>
  <c r="R130" i="4"/>
  <c r="P130" i="4"/>
  <c r="J130" i="4"/>
  <c r="BE130" i="4" s="1"/>
  <c r="BK128" i="4"/>
  <c r="BI128" i="4"/>
  <c r="BH128" i="4"/>
  <c r="BG128" i="4"/>
  <c r="BF128" i="4"/>
  <c r="T128" i="4"/>
  <c r="R128" i="4"/>
  <c r="P128" i="4"/>
  <c r="J128" i="4"/>
  <c r="BE128" i="4" s="1"/>
  <c r="BK126" i="4"/>
  <c r="BI126" i="4"/>
  <c r="BH126" i="4"/>
  <c r="BG126" i="4"/>
  <c r="BF126" i="4"/>
  <c r="T126" i="4"/>
  <c r="R126" i="4"/>
  <c r="P126" i="4"/>
  <c r="J126" i="4"/>
  <c r="BE126" i="4" s="1"/>
  <c r="BK124" i="4"/>
  <c r="BI124" i="4"/>
  <c r="BH124" i="4"/>
  <c r="BG124" i="4"/>
  <c r="BF124" i="4"/>
  <c r="T124" i="4"/>
  <c r="R124" i="4"/>
  <c r="P124" i="4"/>
  <c r="J124" i="4"/>
  <c r="BE124" i="4" s="1"/>
  <c r="BK122" i="4"/>
  <c r="BI122" i="4"/>
  <c r="BH122" i="4"/>
  <c r="BG122" i="4"/>
  <c r="BF122" i="4"/>
  <c r="T122" i="4"/>
  <c r="R122" i="4"/>
  <c r="P122" i="4"/>
  <c r="J122" i="4"/>
  <c r="BE122" i="4" s="1"/>
  <c r="BK120" i="4"/>
  <c r="BI120" i="4"/>
  <c r="BH120" i="4"/>
  <c r="BG120" i="4"/>
  <c r="BF120" i="4"/>
  <c r="T120" i="4"/>
  <c r="R120" i="4"/>
  <c r="P120" i="4"/>
  <c r="J120" i="4"/>
  <c r="BE120" i="4" s="1"/>
  <c r="BK118" i="4"/>
  <c r="BI118" i="4"/>
  <c r="BH118" i="4"/>
  <c r="BG118" i="4"/>
  <c r="BF118" i="4"/>
  <c r="T118" i="4"/>
  <c r="R118" i="4"/>
  <c r="P118" i="4"/>
  <c r="J118" i="4"/>
  <c r="BE118" i="4" s="1"/>
  <c r="BK116" i="4"/>
  <c r="BI116" i="4"/>
  <c r="BH116" i="4"/>
  <c r="BG116" i="4"/>
  <c r="BF116" i="4"/>
  <c r="T116" i="4"/>
  <c r="R116" i="4"/>
  <c r="P116" i="4"/>
  <c r="J116" i="4"/>
  <c r="BE116" i="4" s="1"/>
  <c r="BK114" i="4"/>
  <c r="BI114" i="4"/>
  <c r="BH114" i="4"/>
  <c r="BG114" i="4"/>
  <c r="BF114" i="4"/>
  <c r="T114" i="4"/>
  <c r="R114" i="4"/>
  <c r="P114" i="4"/>
  <c r="J114" i="4"/>
  <c r="BE114" i="4" s="1"/>
  <c r="BK112" i="4"/>
  <c r="BI112" i="4"/>
  <c r="BH112" i="4"/>
  <c r="BG112" i="4"/>
  <c r="BF112" i="4"/>
  <c r="T112" i="4"/>
  <c r="R112" i="4"/>
  <c r="P112" i="4"/>
  <c r="J112" i="4"/>
  <c r="BE112" i="4" s="1"/>
  <c r="BK110" i="4"/>
  <c r="BI110" i="4"/>
  <c r="BH110" i="4"/>
  <c r="BG110" i="4"/>
  <c r="BF110" i="4"/>
  <c r="T110" i="4"/>
  <c r="R110" i="4"/>
  <c r="P110" i="4"/>
  <c r="P107" i="4" s="1"/>
  <c r="J110" i="4"/>
  <c r="BE110" i="4" s="1"/>
  <c r="BK108" i="4"/>
  <c r="BK107" i="4" s="1"/>
  <c r="J107" i="4" s="1"/>
  <c r="J64" i="4" s="1"/>
  <c r="BI108" i="4"/>
  <c r="BH108" i="4"/>
  <c r="BG108" i="4"/>
  <c r="BF108" i="4"/>
  <c r="T108" i="4"/>
  <c r="R108" i="4"/>
  <c r="P108" i="4"/>
  <c r="J108" i="4"/>
  <c r="BE108" i="4" s="1"/>
  <c r="T107" i="4"/>
  <c r="BK105" i="4"/>
  <c r="BI105" i="4"/>
  <c r="BH105" i="4"/>
  <c r="BG105" i="4"/>
  <c r="BF105" i="4"/>
  <c r="T105" i="4"/>
  <c r="R105" i="4"/>
  <c r="P105" i="4"/>
  <c r="J105" i="4"/>
  <c r="BE105" i="4" s="1"/>
  <c r="BK102" i="4"/>
  <c r="BI102" i="4"/>
  <c r="BH102" i="4"/>
  <c r="BG102" i="4"/>
  <c r="BF102" i="4"/>
  <c r="T102" i="4"/>
  <c r="T101" i="4" s="1"/>
  <c r="R102" i="4"/>
  <c r="R101" i="4" s="1"/>
  <c r="P102" i="4"/>
  <c r="P101" i="4" s="1"/>
  <c r="J102" i="4"/>
  <c r="BE102" i="4" s="1"/>
  <c r="BK101" i="4"/>
  <c r="J101" i="4" s="1"/>
  <c r="J63" i="4" s="1"/>
  <c r="BK97" i="4"/>
  <c r="BI97" i="4"/>
  <c r="BH97" i="4"/>
  <c r="BG97" i="4"/>
  <c r="BF97" i="4"/>
  <c r="T97" i="4"/>
  <c r="R97" i="4"/>
  <c r="R96" i="4" s="1"/>
  <c r="P97" i="4"/>
  <c r="P96" i="4" s="1"/>
  <c r="J97" i="4"/>
  <c r="BE97" i="4" s="1"/>
  <c r="BK96" i="4"/>
  <c r="T96" i="4"/>
  <c r="J96" i="4"/>
  <c r="BK93" i="4"/>
  <c r="BI93" i="4"/>
  <c r="BH93" i="4"/>
  <c r="BG93" i="4"/>
  <c r="BF93" i="4"/>
  <c r="T93" i="4"/>
  <c r="R93" i="4"/>
  <c r="P93" i="4"/>
  <c r="J93" i="4"/>
  <c r="BE93" i="4" s="1"/>
  <c r="BK89" i="4"/>
  <c r="BK88" i="4" s="1"/>
  <c r="BI89" i="4"/>
  <c r="BH89" i="4"/>
  <c r="BG89" i="4"/>
  <c r="BF89" i="4"/>
  <c r="T89" i="4"/>
  <c r="R89" i="4"/>
  <c r="R88" i="4" s="1"/>
  <c r="P89" i="4"/>
  <c r="J89" i="4"/>
  <c r="BE89" i="4" s="1"/>
  <c r="F80" i="4"/>
  <c r="E78" i="4"/>
  <c r="J66" i="4"/>
  <c r="J62" i="4"/>
  <c r="F55" i="4"/>
  <c r="F54" i="4"/>
  <c r="F52" i="4"/>
  <c r="E50" i="4"/>
  <c r="J37" i="4"/>
  <c r="J36" i="4"/>
  <c r="J35" i="4"/>
  <c r="J24" i="4"/>
  <c r="E24" i="4"/>
  <c r="J23" i="4"/>
  <c r="J21" i="4"/>
  <c r="E21" i="4"/>
  <c r="J82" i="4" s="1"/>
  <c r="J20" i="4"/>
  <c r="J18" i="4"/>
  <c r="E18" i="4"/>
  <c r="F83" i="4" s="1"/>
  <c r="J17" i="4"/>
  <c r="J15" i="4"/>
  <c r="E15" i="4"/>
  <c r="F82" i="4" s="1"/>
  <c r="J14" i="4"/>
  <c r="J12" i="4"/>
  <c r="J80" i="4" s="1"/>
  <c r="E7" i="4"/>
  <c r="E76" i="4" s="1"/>
  <c r="BK122" i="3"/>
  <c r="BI122" i="3"/>
  <c r="BH122" i="3"/>
  <c r="BG122" i="3"/>
  <c r="BF122" i="3"/>
  <c r="T122" i="3"/>
  <c r="R122" i="3"/>
  <c r="P122" i="3"/>
  <c r="J122" i="3"/>
  <c r="BE122" i="3" s="1"/>
  <c r="BK120" i="3"/>
  <c r="BI120" i="3"/>
  <c r="BH120" i="3"/>
  <c r="BG120" i="3"/>
  <c r="BF120" i="3"/>
  <c r="T120" i="3"/>
  <c r="R120" i="3"/>
  <c r="P120" i="3"/>
  <c r="J120" i="3"/>
  <c r="BE120" i="3" s="1"/>
  <c r="BK118" i="3"/>
  <c r="BI118" i="3"/>
  <c r="BH118" i="3"/>
  <c r="BG118" i="3"/>
  <c r="BF118" i="3"/>
  <c r="T118" i="3"/>
  <c r="R118" i="3"/>
  <c r="P118" i="3"/>
  <c r="J118" i="3"/>
  <c r="BE118" i="3" s="1"/>
  <c r="BK116" i="3"/>
  <c r="BI116" i="3"/>
  <c r="BH116" i="3"/>
  <c r="BG116" i="3"/>
  <c r="BF116" i="3"/>
  <c r="T116" i="3"/>
  <c r="R116" i="3"/>
  <c r="P116" i="3"/>
  <c r="J116" i="3"/>
  <c r="BE116" i="3" s="1"/>
  <c r="BK114" i="3"/>
  <c r="BI114" i="3"/>
  <c r="BH114" i="3"/>
  <c r="BG114" i="3"/>
  <c r="BF114" i="3"/>
  <c r="T114" i="3"/>
  <c r="R114" i="3"/>
  <c r="P114" i="3"/>
  <c r="J114" i="3"/>
  <c r="BE114" i="3" s="1"/>
  <c r="BK112" i="3"/>
  <c r="BI112" i="3"/>
  <c r="BH112" i="3"/>
  <c r="BG112" i="3"/>
  <c r="BF112" i="3"/>
  <c r="T112" i="3"/>
  <c r="R112" i="3"/>
  <c r="P112" i="3"/>
  <c r="J112" i="3"/>
  <c r="BE112" i="3" s="1"/>
  <c r="BK110" i="3"/>
  <c r="BI110" i="3"/>
  <c r="BH110" i="3"/>
  <c r="BG110" i="3"/>
  <c r="BF110" i="3"/>
  <c r="T110" i="3"/>
  <c r="R110" i="3"/>
  <c r="P110" i="3"/>
  <c r="J110" i="3"/>
  <c r="BE110" i="3" s="1"/>
  <c r="BK108" i="3"/>
  <c r="BI108" i="3"/>
  <c r="BH108" i="3"/>
  <c r="BG108" i="3"/>
  <c r="BF108" i="3"/>
  <c r="T108" i="3"/>
  <c r="R108" i="3"/>
  <c r="P108" i="3"/>
  <c r="J108" i="3"/>
  <c r="BE108" i="3" s="1"/>
  <c r="BK106" i="3"/>
  <c r="BI106" i="3"/>
  <c r="BH106" i="3"/>
  <c r="BG106" i="3"/>
  <c r="BF106" i="3"/>
  <c r="T106" i="3"/>
  <c r="R106" i="3"/>
  <c r="P106" i="3"/>
  <c r="J106" i="3"/>
  <c r="BE106" i="3" s="1"/>
  <c r="BK104" i="3"/>
  <c r="BK103" i="3" s="1"/>
  <c r="J103" i="3" s="1"/>
  <c r="J64" i="3" s="1"/>
  <c r="BI104" i="3"/>
  <c r="BH104" i="3"/>
  <c r="BG104" i="3"/>
  <c r="BF104" i="3"/>
  <c r="T104" i="3"/>
  <c r="T103" i="3" s="1"/>
  <c r="R104" i="3"/>
  <c r="P104" i="3"/>
  <c r="P103" i="3" s="1"/>
  <c r="P85" i="3" s="1"/>
  <c r="P84" i="3" s="1"/>
  <c r="AU56" i="1" s="1"/>
  <c r="J104" i="3"/>
  <c r="BE104" i="3" s="1"/>
  <c r="BK100" i="3"/>
  <c r="BK99" i="3" s="1"/>
  <c r="J99" i="3" s="1"/>
  <c r="J63" i="3" s="1"/>
  <c r="BI100" i="3"/>
  <c r="BH100" i="3"/>
  <c r="BG100" i="3"/>
  <c r="BF100" i="3"/>
  <c r="T100" i="3"/>
  <c r="T99" i="3" s="1"/>
  <c r="R100" i="3"/>
  <c r="P100" i="3"/>
  <c r="P99" i="3" s="1"/>
  <c r="J100" i="3"/>
  <c r="BE100" i="3" s="1"/>
  <c r="R99" i="3"/>
  <c r="BK95" i="3"/>
  <c r="BI95" i="3"/>
  <c r="BH95" i="3"/>
  <c r="BG95" i="3"/>
  <c r="BF95" i="3"/>
  <c r="T95" i="3"/>
  <c r="T94" i="3" s="1"/>
  <c r="R95" i="3"/>
  <c r="R94" i="3" s="1"/>
  <c r="P95" i="3"/>
  <c r="J95" i="3"/>
  <c r="BE95" i="3" s="1"/>
  <c r="BK94" i="3"/>
  <c r="J94" i="3" s="1"/>
  <c r="J62" i="3" s="1"/>
  <c r="P94" i="3"/>
  <c r="BK91" i="3"/>
  <c r="BI91" i="3"/>
  <c r="BH91" i="3"/>
  <c r="BG91" i="3"/>
  <c r="BF91" i="3"/>
  <c r="T91" i="3"/>
  <c r="R91" i="3"/>
  <c r="P91" i="3"/>
  <c r="J91" i="3"/>
  <c r="BE91" i="3" s="1"/>
  <c r="BK87" i="3"/>
  <c r="BK86" i="3" s="1"/>
  <c r="J86" i="3" s="1"/>
  <c r="J61" i="3" s="1"/>
  <c r="BI87" i="3"/>
  <c r="BH87" i="3"/>
  <c r="BG87" i="3"/>
  <c r="BF87" i="3"/>
  <c r="T87" i="3"/>
  <c r="T86" i="3" s="1"/>
  <c r="R87" i="3"/>
  <c r="R86" i="3" s="1"/>
  <c r="P87" i="3"/>
  <c r="P86" i="3" s="1"/>
  <c r="J87" i="3"/>
  <c r="BE87" i="3" s="1"/>
  <c r="F78" i="3"/>
  <c r="E76" i="3"/>
  <c r="F52" i="3"/>
  <c r="E50" i="3"/>
  <c r="J37" i="3"/>
  <c r="J36" i="3"/>
  <c r="J35" i="3"/>
  <c r="J24" i="3"/>
  <c r="E24" i="3"/>
  <c r="J23" i="3"/>
  <c r="J21" i="3"/>
  <c r="E21" i="3"/>
  <c r="J54" i="3" s="1"/>
  <c r="J20" i="3"/>
  <c r="J18" i="3"/>
  <c r="E18" i="3"/>
  <c r="F55" i="3" s="1"/>
  <c r="J17" i="3"/>
  <c r="J15" i="3"/>
  <c r="E15" i="3"/>
  <c r="F80" i="3" s="1"/>
  <c r="J14" i="3"/>
  <c r="J12" i="3"/>
  <c r="J78" i="3" s="1"/>
  <c r="E7" i="3"/>
  <c r="E48" i="3" s="1"/>
  <c r="BK2183" i="2"/>
  <c r="BI2183" i="2"/>
  <c r="BH2183" i="2"/>
  <c r="BG2183" i="2"/>
  <c r="BF2183" i="2"/>
  <c r="T2183" i="2"/>
  <c r="T2182" i="2" s="1"/>
  <c r="R2183" i="2"/>
  <c r="R2182" i="2" s="1"/>
  <c r="P2183" i="2"/>
  <c r="J2183" i="2"/>
  <c r="BE2183" i="2" s="1"/>
  <c r="BK2182" i="2"/>
  <c r="J2182" i="2" s="1"/>
  <c r="J98" i="2" s="1"/>
  <c r="P2182" i="2"/>
  <c r="BK2179" i="2"/>
  <c r="BI2179" i="2"/>
  <c r="BH2179" i="2"/>
  <c r="BG2179" i="2"/>
  <c r="BF2179" i="2"/>
  <c r="T2179" i="2"/>
  <c r="T2178" i="2" s="1"/>
  <c r="R2179" i="2"/>
  <c r="P2179" i="2"/>
  <c r="P2178" i="2" s="1"/>
  <c r="J2179" i="2"/>
  <c r="BE2179" i="2" s="1"/>
  <c r="BK2178" i="2"/>
  <c r="J2178" i="2" s="1"/>
  <c r="J97" i="2" s="1"/>
  <c r="R2178" i="2"/>
  <c r="BK2175" i="2"/>
  <c r="BI2175" i="2"/>
  <c r="BH2175" i="2"/>
  <c r="BG2175" i="2"/>
  <c r="BF2175" i="2"/>
  <c r="T2175" i="2"/>
  <c r="R2175" i="2"/>
  <c r="R2174" i="2" s="1"/>
  <c r="P2175" i="2"/>
  <c r="P2174" i="2" s="1"/>
  <c r="J2175" i="2"/>
  <c r="BE2175" i="2" s="1"/>
  <c r="BK2174" i="2"/>
  <c r="J2174" i="2" s="1"/>
  <c r="J96" i="2" s="1"/>
  <c r="T2174" i="2"/>
  <c r="BK2171" i="2"/>
  <c r="BI2171" i="2"/>
  <c r="BH2171" i="2"/>
  <c r="BG2171" i="2"/>
  <c r="BF2171" i="2"/>
  <c r="T2171" i="2"/>
  <c r="R2171" i="2"/>
  <c r="P2171" i="2"/>
  <c r="J2171" i="2"/>
  <c r="BE2171" i="2" s="1"/>
  <c r="BK2168" i="2"/>
  <c r="BK2167" i="2" s="1"/>
  <c r="BI2168" i="2"/>
  <c r="BH2168" i="2"/>
  <c r="BG2168" i="2"/>
  <c r="BF2168" i="2"/>
  <c r="T2168" i="2"/>
  <c r="R2168" i="2"/>
  <c r="R2167" i="2" s="1"/>
  <c r="P2168" i="2"/>
  <c r="J2168" i="2"/>
  <c r="BE2168" i="2" s="1"/>
  <c r="BK2162" i="2"/>
  <c r="BK2161" i="2" s="1"/>
  <c r="J2161" i="2" s="1"/>
  <c r="BI2162" i="2"/>
  <c r="BH2162" i="2"/>
  <c r="BG2162" i="2"/>
  <c r="BF2162" i="2"/>
  <c r="T2162" i="2"/>
  <c r="T2161" i="2" s="1"/>
  <c r="R2162" i="2"/>
  <c r="R2161" i="2" s="1"/>
  <c r="P2162" i="2"/>
  <c r="P2161" i="2" s="1"/>
  <c r="J2162" i="2"/>
  <c r="BE2162" i="2" s="1"/>
  <c r="BK2158" i="2"/>
  <c r="BI2158" i="2"/>
  <c r="BH2158" i="2"/>
  <c r="BG2158" i="2"/>
  <c r="BF2158" i="2"/>
  <c r="T2158" i="2"/>
  <c r="R2158" i="2"/>
  <c r="P2158" i="2"/>
  <c r="J2158" i="2"/>
  <c r="BE2158" i="2" s="1"/>
  <c r="BK2155" i="2"/>
  <c r="BI2155" i="2"/>
  <c r="BH2155" i="2"/>
  <c r="BG2155" i="2"/>
  <c r="BF2155" i="2"/>
  <c r="T2155" i="2"/>
  <c r="R2155" i="2"/>
  <c r="P2155" i="2"/>
  <c r="J2155" i="2"/>
  <c r="BE2155" i="2" s="1"/>
  <c r="BK2152" i="2"/>
  <c r="BI2152" i="2"/>
  <c r="BH2152" i="2"/>
  <c r="BG2152" i="2"/>
  <c r="BF2152" i="2"/>
  <c r="T2152" i="2"/>
  <c r="R2152" i="2"/>
  <c r="P2152" i="2"/>
  <c r="J2152" i="2"/>
  <c r="BE2152" i="2" s="1"/>
  <c r="BK2149" i="2"/>
  <c r="BI2149" i="2"/>
  <c r="BH2149" i="2"/>
  <c r="BG2149" i="2"/>
  <c r="BF2149" i="2"/>
  <c r="T2149" i="2"/>
  <c r="R2149" i="2"/>
  <c r="P2149" i="2"/>
  <c r="J2149" i="2"/>
  <c r="BE2149" i="2" s="1"/>
  <c r="BK2145" i="2"/>
  <c r="BI2145" i="2"/>
  <c r="BH2145" i="2"/>
  <c r="BG2145" i="2"/>
  <c r="BF2145" i="2"/>
  <c r="T2145" i="2"/>
  <c r="R2145" i="2"/>
  <c r="P2145" i="2"/>
  <c r="P2144" i="2" s="1"/>
  <c r="P2143" i="2" s="1"/>
  <c r="J2145" i="2"/>
  <c r="BE2145" i="2" s="1"/>
  <c r="BK2144" i="2"/>
  <c r="J2144" i="2" s="1"/>
  <c r="J92" i="2" s="1"/>
  <c r="T2144" i="2"/>
  <c r="T2143" i="2" s="1"/>
  <c r="BK2140" i="2"/>
  <c r="BI2140" i="2"/>
  <c r="BH2140" i="2"/>
  <c r="BG2140" i="2"/>
  <c r="BF2140" i="2"/>
  <c r="T2140" i="2"/>
  <c r="R2140" i="2"/>
  <c r="P2140" i="2"/>
  <c r="J2140" i="2"/>
  <c r="BE2140" i="2" s="1"/>
  <c r="BK2137" i="2"/>
  <c r="BI2137" i="2"/>
  <c r="BH2137" i="2"/>
  <c r="BG2137" i="2"/>
  <c r="BF2137" i="2"/>
  <c r="T2137" i="2"/>
  <c r="R2137" i="2"/>
  <c r="P2137" i="2"/>
  <c r="J2137" i="2"/>
  <c r="BE2137" i="2" s="1"/>
  <c r="BK2134" i="2"/>
  <c r="BI2134" i="2"/>
  <c r="BH2134" i="2"/>
  <c r="BG2134" i="2"/>
  <c r="BF2134" i="2"/>
  <c r="T2134" i="2"/>
  <c r="R2134" i="2"/>
  <c r="P2134" i="2"/>
  <c r="J2134" i="2"/>
  <c r="BE2134" i="2" s="1"/>
  <c r="BK2131" i="2"/>
  <c r="BI2131" i="2"/>
  <c r="BH2131" i="2"/>
  <c r="BG2131" i="2"/>
  <c r="BF2131" i="2"/>
  <c r="T2131" i="2"/>
  <c r="R2131" i="2"/>
  <c r="P2131" i="2"/>
  <c r="J2131" i="2"/>
  <c r="BE2131" i="2" s="1"/>
  <c r="BK2127" i="2"/>
  <c r="BI2127" i="2"/>
  <c r="BH2127" i="2"/>
  <c r="BG2127" i="2"/>
  <c r="BF2127" i="2"/>
  <c r="T2127" i="2"/>
  <c r="R2127" i="2"/>
  <c r="P2127" i="2"/>
  <c r="J2127" i="2"/>
  <c r="BE2127" i="2" s="1"/>
  <c r="BK2123" i="2"/>
  <c r="BI2123" i="2"/>
  <c r="BH2123" i="2"/>
  <c r="BG2123" i="2"/>
  <c r="BF2123" i="2"/>
  <c r="T2123" i="2"/>
  <c r="R2123" i="2"/>
  <c r="P2123" i="2"/>
  <c r="J2123" i="2"/>
  <c r="BE2123" i="2" s="1"/>
  <c r="BK2119" i="2"/>
  <c r="BI2119" i="2"/>
  <c r="BH2119" i="2"/>
  <c r="BG2119" i="2"/>
  <c r="BF2119" i="2"/>
  <c r="T2119" i="2"/>
  <c r="R2119" i="2"/>
  <c r="P2119" i="2"/>
  <c r="J2119" i="2"/>
  <c r="BE2119" i="2" s="1"/>
  <c r="BK2115" i="2"/>
  <c r="BI2115" i="2"/>
  <c r="BH2115" i="2"/>
  <c r="BG2115" i="2"/>
  <c r="BF2115" i="2"/>
  <c r="T2115" i="2"/>
  <c r="T2114" i="2" s="1"/>
  <c r="R2115" i="2"/>
  <c r="P2115" i="2"/>
  <c r="J2115" i="2"/>
  <c r="BE2115" i="2" s="1"/>
  <c r="BK2114" i="2"/>
  <c r="J2114" i="2" s="1"/>
  <c r="J90" i="2" s="1"/>
  <c r="P2114" i="2"/>
  <c r="BK2110" i="2"/>
  <c r="BI2110" i="2"/>
  <c r="BH2110" i="2"/>
  <c r="BG2110" i="2"/>
  <c r="BF2110" i="2"/>
  <c r="T2110" i="2"/>
  <c r="R2110" i="2"/>
  <c r="P2110" i="2"/>
  <c r="J2110" i="2"/>
  <c r="BE2110" i="2" s="1"/>
  <c r="BK2094" i="2"/>
  <c r="BK2093" i="2" s="1"/>
  <c r="J2093" i="2" s="1"/>
  <c r="BI2094" i="2"/>
  <c r="BH2094" i="2"/>
  <c r="BG2094" i="2"/>
  <c r="BF2094" i="2"/>
  <c r="T2094" i="2"/>
  <c r="R2094" i="2"/>
  <c r="R2093" i="2" s="1"/>
  <c r="P2094" i="2"/>
  <c r="J2094" i="2"/>
  <c r="BE2094" i="2" s="1"/>
  <c r="BK2090" i="2"/>
  <c r="BI2090" i="2"/>
  <c r="BH2090" i="2"/>
  <c r="BG2090" i="2"/>
  <c r="BF2090" i="2"/>
  <c r="T2090" i="2"/>
  <c r="R2090" i="2"/>
  <c r="P2090" i="2"/>
  <c r="J2090" i="2"/>
  <c r="BE2090" i="2" s="1"/>
  <c r="BK2087" i="2"/>
  <c r="BI2087" i="2"/>
  <c r="BH2087" i="2"/>
  <c r="BG2087" i="2"/>
  <c r="BF2087" i="2"/>
  <c r="T2087" i="2"/>
  <c r="R2087" i="2"/>
  <c r="P2087" i="2"/>
  <c r="J2087" i="2"/>
  <c r="BE2087" i="2" s="1"/>
  <c r="BK2077" i="2"/>
  <c r="BI2077" i="2"/>
  <c r="BH2077" i="2"/>
  <c r="BG2077" i="2"/>
  <c r="BF2077" i="2"/>
  <c r="T2077" i="2"/>
  <c r="R2077" i="2"/>
  <c r="P2077" i="2"/>
  <c r="J2077" i="2"/>
  <c r="BE2077" i="2" s="1"/>
  <c r="BK2074" i="2"/>
  <c r="BI2074" i="2"/>
  <c r="BH2074" i="2"/>
  <c r="BG2074" i="2"/>
  <c r="BF2074" i="2"/>
  <c r="T2074" i="2"/>
  <c r="R2074" i="2"/>
  <c r="P2074" i="2"/>
  <c r="J2074" i="2"/>
  <c r="BE2074" i="2" s="1"/>
  <c r="BK2064" i="2"/>
  <c r="BI2064" i="2"/>
  <c r="BH2064" i="2"/>
  <c r="BG2064" i="2"/>
  <c r="BF2064" i="2"/>
  <c r="T2064" i="2"/>
  <c r="R2064" i="2"/>
  <c r="P2064" i="2"/>
  <c r="J2064" i="2"/>
  <c r="BE2064" i="2" s="1"/>
  <c r="BK2055" i="2"/>
  <c r="BI2055" i="2"/>
  <c r="BH2055" i="2"/>
  <c r="BG2055" i="2"/>
  <c r="BF2055" i="2"/>
  <c r="T2055" i="2"/>
  <c r="R2055" i="2"/>
  <c r="P2055" i="2"/>
  <c r="J2055" i="2"/>
  <c r="BE2055" i="2" s="1"/>
  <c r="BK2052" i="2"/>
  <c r="BI2052" i="2"/>
  <c r="BH2052" i="2"/>
  <c r="BG2052" i="2"/>
  <c r="BF2052" i="2"/>
  <c r="T2052" i="2"/>
  <c r="R2052" i="2"/>
  <c r="P2052" i="2"/>
  <c r="P2048" i="2" s="1"/>
  <c r="J2052" i="2"/>
  <c r="BE2052" i="2" s="1"/>
  <c r="BK2049" i="2"/>
  <c r="BI2049" i="2"/>
  <c r="BH2049" i="2"/>
  <c r="BG2049" i="2"/>
  <c r="BF2049" i="2"/>
  <c r="T2049" i="2"/>
  <c r="R2049" i="2"/>
  <c r="P2049" i="2"/>
  <c r="J2049" i="2"/>
  <c r="BE2049" i="2" s="1"/>
  <c r="T2048" i="2"/>
  <c r="BK2045" i="2"/>
  <c r="BI2045" i="2"/>
  <c r="BH2045" i="2"/>
  <c r="BG2045" i="2"/>
  <c r="BF2045" i="2"/>
  <c r="T2045" i="2"/>
  <c r="R2045" i="2"/>
  <c r="P2045" i="2"/>
  <c r="J2045" i="2"/>
  <c r="BE2045" i="2" s="1"/>
  <c r="BK2041" i="2"/>
  <c r="BI2041" i="2"/>
  <c r="BH2041" i="2"/>
  <c r="BG2041" i="2"/>
  <c r="BF2041" i="2"/>
  <c r="T2041" i="2"/>
  <c r="R2041" i="2"/>
  <c r="P2041" i="2"/>
  <c r="J2041" i="2"/>
  <c r="BE2041" i="2" s="1"/>
  <c r="BK2037" i="2"/>
  <c r="BI2037" i="2"/>
  <c r="BH2037" i="2"/>
  <c r="BG2037" i="2"/>
  <c r="BF2037" i="2"/>
  <c r="T2037" i="2"/>
  <c r="R2037" i="2"/>
  <c r="P2037" i="2"/>
  <c r="J2037" i="2"/>
  <c r="BE2037" i="2" s="1"/>
  <c r="BK2033" i="2"/>
  <c r="BI2033" i="2"/>
  <c r="BH2033" i="2"/>
  <c r="BG2033" i="2"/>
  <c r="BF2033" i="2"/>
  <c r="T2033" i="2"/>
  <c r="R2033" i="2"/>
  <c r="P2033" i="2"/>
  <c r="P2032" i="2" s="1"/>
  <c r="J2033" i="2"/>
  <c r="BE2033" i="2" s="1"/>
  <c r="BK2029" i="2"/>
  <c r="BI2029" i="2"/>
  <c r="BH2029" i="2"/>
  <c r="BG2029" i="2"/>
  <c r="BF2029" i="2"/>
  <c r="T2029" i="2"/>
  <c r="R2029" i="2"/>
  <c r="P2029" i="2"/>
  <c r="J2029" i="2"/>
  <c r="BE2029" i="2" s="1"/>
  <c r="BK2025" i="2"/>
  <c r="BI2025" i="2"/>
  <c r="BH2025" i="2"/>
  <c r="BG2025" i="2"/>
  <c r="BF2025" i="2"/>
  <c r="T2025" i="2"/>
  <c r="R2025" i="2"/>
  <c r="P2025" i="2"/>
  <c r="J2025" i="2"/>
  <c r="BE2025" i="2" s="1"/>
  <c r="BK2016" i="2"/>
  <c r="BI2016" i="2"/>
  <c r="BH2016" i="2"/>
  <c r="BG2016" i="2"/>
  <c r="BF2016" i="2"/>
  <c r="T2016" i="2"/>
  <c r="R2016" i="2"/>
  <c r="P2016" i="2"/>
  <c r="J2016" i="2"/>
  <c r="BE2016" i="2" s="1"/>
  <c r="BK2012" i="2"/>
  <c r="BI2012" i="2"/>
  <c r="BH2012" i="2"/>
  <c r="BG2012" i="2"/>
  <c r="BF2012" i="2"/>
  <c r="T2012" i="2"/>
  <c r="R2012" i="2"/>
  <c r="P2012" i="2"/>
  <c r="J2012" i="2"/>
  <c r="BE2012" i="2" s="1"/>
  <c r="BK2008" i="2"/>
  <c r="BI2008" i="2"/>
  <c r="BH2008" i="2"/>
  <c r="BG2008" i="2"/>
  <c r="BF2008" i="2"/>
  <c r="T2008" i="2"/>
  <c r="R2008" i="2"/>
  <c r="P2008" i="2"/>
  <c r="J2008" i="2"/>
  <c r="BE2008" i="2" s="1"/>
  <c r="BK1999" i="2"/>
  <c r="BI1999" i="2"/>
  <c r="BH1999" i="2"/>
  <c r="BG1999" i="2"/>
  <c r="BF1999" i="2"/>
  <c r="T1999" i="2"/>
  <c r="R1999" i="2"/>
  <c r="P1999" i="2"/>
  <c r="J1999" i="2"/>
  <c r="BE1999" i="2" s="1"/>
  <c r="BK1995" i="2"/>
  <c r="BI1995" i="2"/>
  <c r="BH1995" i="2"/>
  <c r="BG1995" i="2"/>
  <c r="BF1995" i="2"/>
  <c r="T1995" i="2"/>
  <c r="R1995" i="2"/>
  <c r="P1995" i="2"/>
  <c r="J1995" i="2"/>
  <c r="BE1995" i="2" s="1"/>
  <c r="BK1987" i="2"/>
  <c r="BI1987" i="2"/>
  <c r="BH1987" i="2"/>
  <c r="BG1987" i="2"/>
  <c r="BF1987" i="2"/>
  <c r="T1987" i="2"/>
  <c r="R1987" i="2"/>
  <c r="P1987" i="2"/>
  <c r="J1987" i="2"/>
  <c r="BE1987" i="2" s="1"/>
  <c r="BK1980" i="2"/>
  <c r="BI1980" i="2"/>
  <c r="BH1980" i="2"/>
  <c r="BG1980" i="2"/>
  <c r="BF1980" i="2"/>
  <c r="T1980" i="2"/>
  <c r="R1980" i="2"/>
  <c r="P1980" i="2"/>
  <c r="J1980" i="2"/>
  <c r="BE1980" i="2" s="1"/>
  <c r="BK1976" i="2"/>
  <c r="BI1976" i="2"/>
  <c r="BH1976" i="2"/>
  <c r="BG1976" i="2"/>
  <c r="BF1976" i="2"/>
  <c r="T1976" i="2"/>
  <c r="R1976" i="2"/>
  <c r="P1976" i="2"/>
  <c r="J1976" i="2"/>
  <c r="BE1976" i="2" s="1"/>
  <c r="BK1972" i="2"/>
  <c r="BI1972" i="2"/>
  <c r="BH1972" i="2"/>
  <c r="BG1972" i="2"/>
  <c r="BF1972" i="2"/>
  <c r="T1972" i="2"/>
  <c r="R1972" i="2"/>
  <c r="P1972" i="2"/>
  <c r="J1972" i="2"/>
  <c r="BE1972" i="2" s="1"/>
  <c r="BK1955" i="2"/>
  <c r="BI1955" i="2"/>
  <c r="BH1955" i="2"/>
  <c r="BG1955" i="2"/>
  <c r="BF1955" i="2"/>
  <c r="T1955" i="2"/>
  <c r="R1955" i="2"/>
  <c r="P1955" i="2"/>
  <c r="J1955" i="2"/>
  <c r="BE1955" i="2" s="1"/>
  <c r="BK1951" i="2"/>
  <c r="BI1951" i="2"/>
  <c r="BH1951" i="2"/>
  <c r="BG1951" i="2"/>
  <c r="BF1951" i="2"/>
  <c r="T1951" i="2"/>
  <c r="R1951" i="2"/>
  <c r="P1951" i="2"/>
  <c r="J1951" i="2"/>
  <c r="BE1951" i="2" s="1"/>
  <c r="BK1946" i="2"/>
  <c r="BI1946" i="2"/>
  <c r="BH1946" i="2"/>
  <c r="BG1946" i="2"/>
  <c r="BF1946" i="2"/>
  <c r="T1946" i="2"/>
  <c r="R1946" i="2"/>
  <c r="P1946" i="2"/>
  <c r="J1946" i="2"/>
  <c r="BE1946" i="2" s="1"/>
  <c r="BK1942" i="2"/>
  <c r="BI1942" i="2"/>
  <c r="BH1942" i="2"/>
  <c r="BG1942" i="2"/>
  <c r="BF1942" i="2"/>
  <c r="T1942" i="2"/>
  <c r="R1942" i="2"/>
  <c r="P1942" i="2"/>
  <c r="J1942" i="2"/>
  <c r="BE1942" i="2" s="1"/>
  <c r="BK1939" i="2"/>
  <c r="BI1939" i="2"/>
  <c r="BH1939" i="2"/>
  <c r="BG1939" i="2"/>
  <c r="BF1939" i="2"/>
  <c r="T1939" i="2"/>
  <c r="R1939" i="2"/>
  <c r="P1939" i="2"/>
  <c r="J1939" i="2"/>
  <c r="BE1939" i="2" s="1"/>
  <c r="BK1936" i="2"/>
  <c r="BI1936" i="2"/>
  <c r="BH1936" i="2"/>
  <c r="BG1936" i="2"/>
  <c r="BF1936" i="2"/>
  <c r="T1936" i="2"/>
  <c r="R1936" i="2"/>
  <c r="P1936" i="2"/>
  <c r="J1936" i="2"/>
  <c r="BE1936" i="2" s="1"/>
  <c r="BK1929" i="2"/>
  <c r="BI1929" i="2"/>
  <c r="BH1929" i="2"/>
  <c r="BG1929" i="2"/>
  <c r="BF1929" i="2"/>
  <c r="T1929" i="2"/>
  <c r="R1929" i="2"/>
  <c r="P1929" i="2"/>
  <c r="J1929" i="2"/>
  <c r="BE1929" i="2" s="1"/>
  <c r="BK1926" i="2"/>
  <c r="BI1926" i="2"/>
  <c r="BH1926" i="2"/>
  <c r="BG1926" i="2"/>
  <c r="BF1926" i="2"/>
  <c r="T1926" i="2"/>
  <c r="R1926" i="2"/>
  <c r="P1926" i="2"/>
  <c r="J1926" i="2"/>
  <c r="BE1926" i="2" s="1"/>
  <c r="BK1922" i="2"/>
  <c r="BI1922" i="2"/>
  <c r="BH1922" i="2"/>
  <c r="BG1922" i="2"/>
  <c r="BF1922" i="2"/>
  <c r="T1922" i="2"/>
  <c r="R1922" i="2"/>
  <c r="P1922" i="2"/>
  <c r="J1922" i="2"/>
  <c r="BE1922" i="2" s="1"/>
  <c r="BK1920" i="2"/>
  <c r="BI1920" i="2"/>
  <c r="BH1920" i="2"/>
  <c r="BG1920" i="2"/>
  <c r="BF1920" i="2"/>
  <c r="T1920" i="2"/>
  <c r="R1920" i="2"/>
  <c r="P1920" i="2"/>
  <c r="J1920" i="2"/>
  <c r="BE1920" i="2" s="1"/>
  <c r="BK1917" i="2"/>
  <c r="BI1917" i="2"/>
  <c r="BH1917" i="2"/>
  <c r="BG1917" i="2"/>
  <c r="BF1917" i="2"/>
  <c r="T1917" i="2"/>
  <c r="R1917" i="2"/>
  <c r="P1917" i="2"/>
  <c r="J1917" i="2"/>
  <c r="BE1917" i="2" s="1"/>
  <c r="BK1915" i="2"/>
  <c r="BI1915" i="2"/>
  <c r="BH1915" i="2"/>
  <c r="BG1915" i="2"/>
  <c r="BF1915" i="2"/>
  <c r="T1915" i="2"/>
  <c r="R1915" i="2"/>
  <c r="P1915" i="2"/>
  <c r="J1915" i="2"/>
  <c r="BE1915" i="2" s="1"/>
  <c r="BK1912" i="2"/>
  <c r="BI1912" i="2"/>
  <c r="BH1912" i="2"/>
  <c r="BG1912" i="2"/>
  <c r="BF1912" i="2"/>
  <c r="T1912" i="2"/>
  <c r="R1912" i="2"/>
  <c r="P1912" i="2"/>
  <c r="J1912" i="2"/>
  <c r="BE1912" i="2" s="1"/>
  <c r="BK1910" i="2"/>
  <c r="BI1910" i="2"/>
  <c r="BH1910" i="2"/>
  <c r="BG1910" i="2"/>
  <c r="BF1910" i="2"/>
  <c r="T1910" i="2"/>
  <c r="R1910" i="2"/>
  <c r="P1910" i="2"/>
  <c r="J1910" i="2"/>
  <c r="BE1910" i="2" s="1"/>
  <c r="BK1907" i="2"/>
  <c r="BI1907" i="2"/>
  <c r="BH1907" i="2"/>
  <c r="BG1907" i="2"/>
  <c r="BF1907" i="2"/>
  <c r="T1907" i="2"/>
  <c r="R1907" i="2"/>
  <c r="P1907" i="2"/>
  <c r="J1907" i="2"/>
  <c r="BE1907" i="2" s="1"/>
  <c r="BK1905" i="2"/>
  <c r="BI1905" i="2"/>
  <c r="BH1905" i="2"/>
  <c r="BG1905" i="2"/>
  <c r="BF1905" i="2"/>
  <c r="T1905" i="2"/>
  <c r="R1905" i="2"/>
  <c r="P1905" i="2"/>
  <c r="J1905" i="2"/>
  <c r="BE1905" i="2" s="1"/>
  <c r="BK1902" i="2"/>
  <c r="BI1902" i="2"/>
  <c r="BH1902" i="2"/>
  <c r="BG1902" i="2"/>
  <c r="BF1902" i="2"/>
  <c r="T1902" i="2"/>
  <c r="R1902" i="2"/>
  <c r="P1902" i="2"/>
  <c r="J1902" i="2"/>
  <c r="BE1902" i="2" s="1"/>
  <c r="BK1900" i="2"/>
  <c r="BI1900" i="2"/>
  <c r="BH1900" i="2"/>
  <c r="BG1900" i="2"/>
  <c r="BF1900" i="2"/>
  <c r="T1900" i="2"/>
  <c r="R1900" i="2"/>
  <c r="P1900" i="2"/>
  <c r="J1900" i="2"/>
  <c r="BE1900" i="2" s="1"/>
  <c r="BK1897" i="2"/>
  <c r="BI1897" i="2"/>
  <c r="BH1897" i="2"/>
  <c r="BG1897" i="2"/>
  <c r="BF1897" i="2"/>
  <c r="T1897" i="2"/>
  <c r="R1897" i="2"/>
  <c r="P1897" i="2"/>
  <c r="J1897" i="2"/>
  <c r="BE1897" i="2" s="1"/>
  <c r="BK1895" i="2"/>
  <c r="BI1895" i="2"/>
  <c r="BH1895" i="2"/>
  <c r="BG1895" i="2"/>
  <c r="BF1895" i="2"/>
  <c r="T1895" i="2"/>
  <c r="R1895" i="2"/>
  <c r="P1895" i="2"/>
  <c r="J1895" i="2"/>
  <c r="BE1895" i="2" s="1"/>
  <c r="BK1892" i="2"/>
  <c r="BI1892" i="2"/>
  <c r="BH1892" i="2"/>
  <c r="BG1892" i="2"/>
  <c r="BF1892" i="2"/>
  <c r="T1892" i="2"/>
  <c r="R1892" i="2"/>
  <c r="P1892" i="2"/>
  <c r="J1892" i="2"/>
  <c r="BE1892" i="2" s="1"/>
  <c r="BK1890" i="2"/>
  <c r="BI1890" i="2"/>
  <c r="BH1890" i="2"/>
  <c r="BG1890" i="2"/>
  <c r="BF1890" i="2"/>
  <c r="T1890" i="2"/>
  <c r="R1890" i="2"/>
  <c r="P1890" i="2"/>
  <c r="J1890" i="2"/>
  <c r="BE1890" i="2" s="1"/>
  <c r="BK1887" i="2"/>
  <c r="BI1887" i="2"/>
  <c r="BH1887" i="2"/>
  <c r="BG1887" i="2"/>
  <c r="BF1887" i="2"/>
  <c r="T1887" i="2"/>
  <c r="R1887" i="2"/>
  <c r="P1887" i="2"/>
  <c r="J1887" i="2"/>
  <c r="BE1887" i="2" s="1"/>
  <c r="BK1885" i="2"/>
  <c r="BI1885" i="2"/>
  <c r="BH1885" i="2"/>
  <c r="BG1885" i="2"/>
  <c r="BF1885" i="2"/>
  <c r="T1885" i="2"/>
  <c r="R1885" i="2"/>
  <c r="P1885" i="2"/>
  <c r="J1885" i="2"/>
  <c r="BE1885" i="2" s="1"/>
  <c r="BK1881" i="2"/>
  <c r="BI1881" i="2"/>
  <c r="BH1881" i="2"/>
  <c r="BG1881" i="2"/>
  <c r="BF1881" i="2"/>
  <c r="T1881" i="2"/>
  <c r="R1881" i="2"/>
  <c r="P1881" i="2"/>
  <c r="J1881" i="2"/>
  <c r="BE1881" i="2" s="1"/>
  <c r="BK1879" i="2"/>
  <c r="BI1879" i="2"/>
  <c r="BH1879" i="2"/>
  <c r="BG1879" i="2"/>
  <c r="BF1879" i="2"/>
  <c r="T1879" i="2"/>
  <c r="R1879" i="2"/>
  <c r="P1879" i="2"/>
  <c r="J1879" i="2"/>
  <c r="BE1879" i="2" s="1"/>
  <c r="BK1875" i="2"/>
  <c r="BI1875" i="2"/>
  <c r="BH1875" i="2"/>
  <c r="BG1875" i="2"/>
  <c r="BF1875" i="2"/>
  <c r="T1875" i="2"/>
  <c r="R1875" i="2"/>
  <c r="P1875" i="2"/>
  <c r="J1875" i="2"/>
  <c r="BE1875" i="2" s="1"/>
  <c r="BK1873" i="2"/>
  <c r="BI1873" i="2"/>
  <c r="BH1873" i="2"/>
  <c r="BG1873" i="2"/>
  <c r="BF1873" i="2"/>
  <c r="T1873" i="2"/>
  <c r="R1873" i="2"/>
  <c r="P1873" i="2"/>
  <c r="J1873" i="2"/>
  <c r="BE1873" i="2" s="1"/>
  <c r="BK1871" i="2"/>
  <c r="BI1871" i="2"/>
  <c r="BH1871" i="2"/>
  <c r="BG1871" i="2"/>
  <c r="BF1871" i="2"/>
  <c r="T1871" i="2"/>
  <c r="R1871" i="2"/>
  <c r="P1871" i="2"/>
  <c r="J1871" i="2"/>
  <c r="BE1871" i="2" s="1"/>
  <c r="BK1867" i="2"/>
  <c r="BI1867" i="2"/>
  <c r="BH1867" i="2"/>
  <c r="BG1867" i="2"/>
  <c r="BF1867" i="2"/>
  <c r="T1867" i="2"/>
  <c r="R1867" i="2"/>
  <c r="P1867" i="2"/>
  <c r="J1867" i="2"/>
  <c r="BE1867" i="2" s="1"/>
  <c r="BK1865" i="2"/>
  <c r="BI1865" i="2"/>
  <c r="BH1865" i="2"/>
  <c r="BG1865" i="2"/>
  <c r="BF1865" i="2"/>
  <c r="T1865" i="2"/>
  <c r="T1864" i="2" s="1"/>
  <c r="R1865" i="2"/>
  <c r="P1865" i="2"/>
  <c r="J1865" i="2"/>
  <c r="BE1865" i="2" s="1"/>
  <c r="P1864" i="2"/>
  <c r="BK1861" i="2"/>
  <c r="BI1861" i="2"/>
  <c r="BH1861" i="2"/>
  <c r="BG1861" i="2"/>
  <c r="BF1861" i="2"/>
  <c r="T1861" i="2"/>
  <c r="R1861" i="2"/>
  <c r="P1861" i="2"/>
  <c r="J1861" i="2"/>
  <c r="BE1861" i="2" s="1"/>
  <c r="BK1858" i="2"/>
  <c r="BI1858" i="2"/>
  <c r="BH1858" i="2"/>
  <c r="BG1858" i="2"/>
  <c r="BF1858" i="2"/>
  <c r="T1858" i="2"/>
  <c r="R1858" i="2"/>
  <c r="P1858" i="2"/>
  <c r="J1858" i="2"/>
  <c r="BE1858" i="2" s="1"/>
  <c r="BK1855" i="2"/>
  <c r="BI1855" i="2"/>
  <c r="BH1855" i="2"/>
  <c r="BG1855" i="2"/>
  <c r="BF1855" i="2"/>
  <c r="T1855" i="2"/>
  <c r="R1855" i="2"/>
  <c r="P1855" i="2"/>
  <c r="J1855" i="2"/>
  <c r="BE1855" i="2" s="1"/>
  <c r="BK1852" i="2"/>
  <c r="BI1852" i="2"/>
  <c r="BH1852" i="2"/>
  <c r="BG1852" i="2"/>
  <c r="BF1852" i="2"/>
  <c r="T1852" i="2"/>
  <c r="R1852" i="2"/>
  <c r="P1852" i="2"/>
  <c r="J1852" i="2"/>
  <c r="BE1852" i="2" s="1"/>
  <c r="BK1849" i="2"/>
  <c r="BI1849" i="2"/>
  <c r="BH1849" i="2"/>
  <c r="BG1849" i="2"/>
  <c r="BF1849" i="2"/>
  <c r="T1849" i="2"/>
  <c r="R1849" i="2"/>
  <c r="P1849" i="2"/>
  <c r="J1849" i="2"/>
  <c r="BE1849" i="2" s="1"/>
  <c r="BK1846" i="2"/>
  <c r="BI1846" i="2"/>
  <c r="BH1846" i="2"/>
  <c r="BG1846" i="2"/>
  <c r="BF1846" i="2"/>
  <c r="T1846" i="2"/>
  <c r="R1846" i="2"/>
  <c r="P1846" i="2"/>
  <c r="J1846" i="2"/>
  <c r="BE1846" i="2" s="1"/>
  <c r="BK1844" i="2"/>
  <c r="BI1844" i="2"/>
  <c r="BH1844" i="2"/>
  <c r="BG1844" i="2"/>
  <c r="BF1844" i="2"/>
  <c r="T1844" i="2"/>
  <c r="R1844" i="2"/>
  <c r="P1844" i="2"/>
  <c r="J1844" i="2"/>
  <c r="BE1844" i="2" s="1"/>
  <c r="BK1840" i="2"/>
  <c r="BI1840" i="2"/>
  <c r="BH1840" i="2"/>
  <c r="BG1840" i="2"/>
  <c r="BF1840" i="2"/>
  <c r="T1840" i="2"/>
  <c r="R1840" i="2"/>
  <c r="P1840" i="2"/>
  <c r="J1840" i="2"/>
  <c r="BE1840" i="2" s="1"/>
  <c r="BK1838" i="2"/>
  <c r="BI1838" i="2"/>
  <c r="BH1838" i="2"/>
  <c r="BG1838" i="2"/>
  <c r="BF1838" i="2"/>
  <c r="T1838" i="2"/>
  <c r="R1838" i="2"/>
  <c r="P1838" i="2"/>
  <c r="J1838" i="2"/>
  <c r="BE1838" i="2" s="1"/>
  <c r="BK1834" i="2"/>
  <c r="BI1834" i="2"/>
  <c r="BH1834" i="2"/>
  <c r="BG1834" i="2"/>
  <c r="BF1834" i="2"/>
  <c r="T1834" i="2"/>
  <c r="R1834" i="2"/>
  <c r="P1834" i="2"/>
  <c r="J1834" i="2"/>
  <c r="BE1834" i="2" s="1"/>
  <c r="R1833" i="2"/>
  <c r="BK1830" i="2"/>
  <c r="BI1830" i="2"/>
  <c r="BH1830" i="2"/>
  <c r="BG1830" i="2"/>
  <c r="BF1830" i="2"/>
  <c r="T1830" i="2"/>
  <c r="R1830" i="2"/>
  <c r="P1830" i="2"/>
  <c r="J1830" i="2"/>
  <c r="BE1830" i="2" s="1"/>
  <c r="BK1826" i="2"/>
  <c r="BI1826" i="2"/>
  <c r="BH1826" i="2"/>
  <c r="BG1826" i="2"/>
  <c r="BF1826" i="2"/>
  <c r="T1826" i="2"/>
  <c r="R1826" i="2"/>
  <c r="P1826" i="2"/>
  <c r="J1826" i="2"/>
  <c r="BE1826" i="2" s="1"/>
  <c r="BK1822" i="2"/>
  <c r="BI1822" i="2"/>
  <c r="BH1822" i="2"/>
  <c r="BG1822" i="2"/>
  <c r="BF1822" i="2"/>
  <c r="T1822" i="2"/>
  <c r="R1822" i="2"/>
  <c r="P1822" i="2"/>
  <c r="J1822" i="2"/>
  <c r="BE1822" i="2" s="1"/>
  <c r="BK1820" i="2"/>
  <c r="BI1820" i="2"/>
  <c r="BH1820" i="2"/>
  <c r="BG1820" i="2"/>
  <c r="BF1820" i="2"/>
  <c r="T1820" i="2"/>
  <c r="R1820" i="2"/>
  <c r="P1820" i="2"/>
  <c r="J1820" i="2"/>
  <c r="BE1820" i="2" s="1"/>
  <c r="BK1817" i="2"/>
  <c r="BI1817" i="2"/>
  <c r="BH1817" i="2"/>
  <c r="BG1817" i="2"/>
  <c r="BF1817" i="2"/>
  <c r="T1817" i="2"/>
  <c r="R1817" i="2"/>
  <c r="P1817" i="2"/>
  <c r="J1817" i="2"/>
  <c r="BE1817" i="2" s="1"/>
  <c r="BK1814" i="2"/>
  <c r="BI1814" i="2"/>
  <c r="BH1814" i="2"/>
  <c r="BG1814" i="2"/>
  <c r="BF1814" i="2"/>
  <c r="T1814" i="2"/>
  <c r="R1814" i="2"/>
  <c r="P1814" i="2"/>
  <c r="J1814" i="2"/>
  <c r="BE1814" i="2" s="1"/>
  <c r="BK1811" i="2"/>
  <c r="BI1811" i="2"/>
  <c r="BH1811" i="2"/>
  <c r="BG1811" i="2"/>
  <c r="BF1811" i="2"/>
  <c r="T1811" i="2"/>
  <c r="R1811" i="2"/>
  <c r="P1811" i="2"/>
  <c r="J1811" i="2"/>
  <c r="BE1811" i="2" s="1"/>
  <c r="BK1808" i="2"/>
  <c r="BI1808" i="2"/>
  <c r="BH1808" i="2"/>
  <c r="BG1808" i="2"/>
  <c r="BF1808" i="2"/>
  <c r="T1808" i="2"/>
  <c r="R1808" i="2"/>
  <c r="P1808" i="2"/>
  <c r="J1808" i="2"/>
  <c r="BE1808" i="2" s="1"/>
  <c r="BK1805" i="2"/>
  <c r="BI1805" i="2"/>
  <c r="BH1805" i="2"/>
  <c r="BG1805" i="2"/>
  <c r="BF1805" i="2"/>
  <c r="T1805" i="2"/>
  <c r="R1805" i="2"/>
  <c r="P1805" i="2"/>
  <c r="J1805" i="2"/>
  <c r="BE1805" i="2" s="1"/>
  <c r="BK1802" i="2"/>
  <c r="BI1802" i="2"/>
  <c r="BH1802" i="2"/>
  <c r="BG1802" i="2"/>
  <c r="BF1802" i="2"/>
  <c r="T1802" i="2"/>
  <c r="R1802" i="2"/>
  <c r="P1802" i="2"/>
  <c r="J1802" i="2"/>
  <c r="BE1802" i="2" s="1"/>
  <c r="BK1798" i="2"/>
  <c r="BI1798" i="2"/>
  <c r="BH1798" i="2"/>
  <c r="BG1798" i="2"/>
  <c r="BF1798" i="2"/>
  <c r="T1798" i="2"/>
  <c r="R1798" i="2"/>
  <c r="P1798" i="2"/>
  <c r="J1798" i="2"/>
  <c r="BE1798" i="2" s="1"/>
  <c r="BK1794" i="2"/>
  <c r="BI1794" i="2"/>
  <c r="BH1794" i="2"/>
  <c r="BG1794" i="2"/>
  <c r="BF1794" i="2"/>
  <c r="T1794" i="2"/>
  <c r="R1794" i="2"/>
  <c r="P1794" i="2"/>
  <c r="J1794" i="2"/>
  <c r="BE1794" i="2" s="1"/>
  <c r="BK1791" i="2"/>
  <c r="BI1791" i="2"/>
  <c r="BH1791" i="2"/>
  <c r="BG1791" i="2"/>
  <c r="BF1791" i="2"/>
  <c r="T1791" i="2"/>
  <c r="R1791" i="2"/>
  <c r="P1791" i="2"/>
  <c r="J1791" i="2"/>
  <c r="BE1791" i="2" s="1"/>
  <c r="BK1787" i="2"/>
  <c r="BI1787" i="2"/>
  <c r="BH1787" i="2"/>
  <c r="BG1787" i="2"/>
  <c r="BF1787" i="2"/>
  <c r="T1787" i="2"/>
  <c r="R1787" i="2"/>
  <c r="P1787" i="2"/>
  <c r="J1787" i="2"/>
  <c r="BE1787" i="2" s="1"/>
  <c r="BK1783" i="2"/>
  <c r="BI1783" i="2"/>
  <c r="BH1783" i="2"/>
  <c r="BG1783" i="2"/>
  <c r="BF1783" i="2"/>
  <c r="T1783" i="2"/>
  <c r="T1782" i="2" s="1"/>
  <c r="R1783" i="2"/>
  <c r="P1783" i="2"/>
  <c r="J1783" i="2"/>
  <c r="BE1783" i="2" s="1"/>
  <c r="P1782" i="2"/>
  <c r="BK1779" i="2"/>
  <c r="BI1779" i="2"/>
  <c r="BH1779" i="2"/>
  <c r="BG1779" i="2"/>
  <c r="BF1779" i="2"/>
  <c r="T1779" i="2"/>
  <c r="R1779" i="2"/>
  <c r="P1779" i="2"/>
  <c r="J1779" i="2"/>
  <c r="BE1779" i="2" s="1"/>
  <c r="BK1775" i="2"/>
  <c r="BI1775" i="2"/>
  <c r="BH1775" i="2"/>
  <c r="BG1775" i="2"/>
  <c r="BF1775" i="2"/>
  <c r="T1775" i="2"/>
  <c r="R1775" i="2"/>
  <c r="P1775" i="2"/>
  <c r="J1775" i="2"/>
  <c r="BE1775" i="2" s="1"/>
  <c r="BK1771" i="2"/>
  <c r="BI1771" i="2"/>
  <c r="BH1771" i="2"/>
  <c r="BG1771" i="2"/>
  <c r="BF1771" i="2"/>
  <c r="T1771" i="2"/>
  <c r="R1771" i="2"/>
  <c r="P1771" i="2"/>
  <c r="J1771" i="2"/>
  <c r="BE1771" i="2" s="1"/>
  <c r="BK1767" i="2"/>
  <c r="BI1767" i="2"/>
  <c r="BH1767" i="2"/>
  <c r="BG1767" i="2"/>
  <c r="BF1767" i="2"/>
  <c r="T1767" i="2"/>
  <c r="R1767" i="2"/>
  <c r="P1767" i="2"/>
  <c r="J1767" i="2"/>
  <c r="BE1767" i="2" s="1"/>
  <c r="BK1763" i="2"/>
  <c r="BI1763" i="2"/>
  <c r="BH1763" i="2"/>
  <c r="BG1763" i="2"/>
  <c r="BF1763" i="2"/>
  <c r="T1763" i="2"/>
  <c r="R1763" i="2"/>
  <c r="P1763" i="2"/>
  <c r="J1763" i="2"/>
  <c r="BE1763" i="2" s="1"/>
  <c r="BK1759" i="2"/>
  <c r="BI1759" i="2"/>
  <c r="BH1759" i="2"/>
  <c r="BG1759" i="2"/>
  <c r="BF1759" i="2"/>
  <c r="T1759" i="2"/>
  <c r="R1759" i="2"/>
  <c r="P1759" i="2"/>
  <c r="J1759" i="2"/>
  <c r="BE1759" i="2" s="1"/>
  <c r="BK1755" i="2"/>
  <c r="BK1754" i="2" s="1"/>
  <c r="J1754" i="2" s="1"/>
  <c r="J82" i="2" s="1"/>
  <c r="BI1755" i="2"/>
  <c r="BH1755" i="2"/>
  <c r="BG1755" i="2"/>
  <c r="BF1755" i="2"/>
  <c r="T1755" i="2"/>
  <c r="R1755" i="2"/>
  <c r="R1754" i="2" s="1"/>
  <c r="P1755" i="2"/>
  <c r="J1755" i="2"/>
  <c r="BE1755" i="2" s="1"/>
  <c r="BK1751" i="2"/>
  <c r="BI1751" i="2"/>
  <c r="BH1751" i="2"/>
  <c r="BG1751" i="2"/>
  <c r="BF1751" i="2"/>
  <c r="T1751" i="2"/>
  <c r="R1751" i="2"/>
  <c r="P1751" i="2"/>
  <c r="J1751" i="2"/>
  <c r="BE1751" i="2" s="1"/>
  <c r="BK1747" i="2"/>
  <c r="BI1747" i="2"/>
  <c r="BH1747" i="2"/>
  <c r="BG1747" i="2"/>
  <c r="BF1747" i="2"/>
  <c r="T1747" i="2"/>
  <c r="R1747" i="2"/>
  <c r="P1747" i="2"/>
  <c r="J1747" i="2"/>
  <c r="BE1747" i="2" s="1"/>
  <c r="BK1743" i="2"/>
  <c r="BI1743" i="2"/>
  <c r="BH1743" i="2"/>
  <c r="BG1743" i="2"/>
  <c r="BF1743" i="2"/>
  <c r="T1743" i="2"/>
  <c r="R1743" i="2"/>
  <c r="P1743" i="2"/>
  <c r="J1743" i="2"/>
  <c r="BE1743" i="2" s="1"/>
  <c r="BK1740" i="2"/>
  <c r="BI1740" i="2"/>
  <c r="BH1740" i="2"/>
  <c r="BG1740" i="2"/>
  <c r="BF1740" i="2"/>
  <c r="T1740" i="2"/>
  <c r="R1740" i="2"/>
  <c r="P1740" i="2"/>
  <c r="J1740" i="2"/>
  <c r="BE1740" i="2" s="1"/>
  <c r="BK1734" i="2"/>
  <c r="BI1734" i="2"/>
  <c r="BH1734" i="2"/>
  <c r="BG1734" i="2"/>
  <c r="BF1734" i="2"/>
  <c r="BE1734" i="2"/>
  <c r="T1734" i="2"/>
  <c r="R1734" i="2"/>
  <c r="P1734" i="2"/>
  <c r="J1734" i="2"/>
  <c r="BK1728" i="2"/>
  <c r="BI1728" i="2"/>
  <c r="BH1728" i="2"/>
  <c r="BG1728" i="2"/>
  <c r="BF1728" i="2"/>
  <c r="T1728" i="2"/>
  <c r="R1728" i="2"/>
  <c r="P1728" i="2"/>
  <c r="J1728" i="2"/>
  <c r="BE1728" i="2" s="1"/>
  <c r="P1727" i="2"/>
  <c r="BK1724" i="2"/>
  <c r="BI1724" i="2"/>
  <c r="BH1724" i="2"/>
  <c r="BG1724" i="2"/>
  <c r="BF1724" i="2"/>
  <c r="T1724" i="2"/>
  <c r="R1724" i="2"/>
  <c r="P1724" i="2"/>
  <c r="J1724" i="2"/>
  <c r="BE1724" i="2" s="1"/>
  <c r="BK1721" i="2"/>
  <c r="BI1721" i="2"/>
  <c r="BH1721" i="2"/>
  <c r="BG1721" i="2"/>
  <c r="BF1721" i="2"/>
  <c r="T1721" i="2"/>
  <c r="R1721" i="2"/>
  <c r="P1721" i="2"/>
  <c r="J1721" i="2"/>
  <c r="BE1721" i="2" s="1"/>
  <c r="BK1717" i="2"/>
  <c r="BI1717" i="2"/>
  <c r="BH1717" i="2"/>
  <c r="BG1717" i="2"/>
  <c r="BF1717" i="2"/>
  <c r="T1717" i="2"/>
  <c r="R1717" i="2"/>
  <c r="P1717" i="2"/>
  <c r="J1717" i="2"/>
  <c r="BE1717" i="2" s="1"/>
  <c r="BK1713" i="2"/>
  <c r="BI1713" i="2"/>
  <c r="BH1713" i="2"/>
  <c r="BG1713" i="2"/>
  <c r="BF1713" i="2"/>
  <c r="T1713" i="2"/>
  <c r="R1713" i="2"/>
  <c r="P1713" i="2"/>
  <c r="J1713" i="2"/>
  <c r="BE1713" i="2" s="1"/>
  <c r="BK1709" i="2"/>
  <c r="BI1709" i="2"/>
  <c r="BH1709" i="2"/>
  <c r="BG1709" i="2"/>
  <c r="BF1709" i="2"/>
  <c r="T1709" i="2"/>
  <c r="R1709" i="2"/>
  <c r="P1709" i="2"/>
  <c r="J1709" i="2"/>
  <c r="BE1709" i="2" s="1"/>
  <c r="BK1704" i="2"/>
  <c r="BI1704" i="2"/>
  <c r="BH1704" i="2"/>
  <c r="BG1704" i="2"/>
  <c r="BF1704" i="2"/>
  <c r="T1704" i="2"/>
  <c r="R1704" i="2"/>
  <c r="P1704" i="2"/>
  <c r="J1704" i="2"/>
  <c r="BE1704" i="2" s="1"/>
  <c r="BK1700" i="2"/>
  <c r="BI1700" i="2"/>
  <c r="BH1700" i="2"/>
  <c r="BG1700" i="2"/>
  <c r="BF1700" i="2"/>
  <c r="T1700" i="2"/>
  <c r="R1700" i="2"/>
  <c r="P1700" i="2"/>
  <c r="J1700" i="2"/>
  <c r="BE1700" i="2" s="1"/>
  <c r="BK1697" i="2"/>
  <c r="BI1697" i="2"/>
  <c r="BH1697" i="2"/>
  <c r="BG1697" i="2"/>
  <c r="BF1697" i="2"/>
  <c r="T1697" i="2"/>
  <c r="R1697" i="2"/>
  <c r="P1697" i="2"/>
  <c r="J1697" i="2"/>
  <c r="BE1697" i="2" s="1"/>
  <c r="BK1693" i="2"/>
  <c r="BI1693" i="2"/>
  <c r="BH1693" i="2"/>
  <c r="BG1693" i="2"/>
  <c r="BF1693" i="2"/>
  <c r="T1693" i="2"/>
  <c r="R1693" i="2"/>
  <c r="P1693" i="2"/>
  <c r="J1693" i="2"/>
  <c r="BE1693" i="2" s="1"/>
  <c r="BK1689" i="2"/>
  <c r="BI1689" i="2"/>
  <c r="BH1689" i="2"/>
  <c r="BG1689" i="2"/>
  <c r="BF1689" i="2"/>
  <c r="T1689" i="2"/>
  <c r="R1689" i="2"/>
  <c r="P1689" i="2"/>
  <c r="J1689" i="2"/>
  <c r="BE1689" i="2" s="1"/>
  <c r="BK1686" i="2"/>
  <c r="BI1686" i="2"/>
  <c r="BH1686" i="2"/>
  <c r="BG1686" i="2"/>
  <c r="BF1686" i="2"/>
  <c r="T1686" i="2"/>
  <c r="R1686" i="2"/>
  <c r="P1686" i="2"/>
  <c r="J1686" i="2"/>
  <c r="BE1686" i="2" s="1"/>
  <c r="BK1682" i="2"/>
  <c r="BI1682" i="2"/>
  <c r="BH1682" i="2"/>
  <c r="BG1682" i="2"/>
  <c r="BF1682" i="2"/>
  <c r="T1682" i="2"/>
  <c r="R1682" i="2"/>
  <c r="P1682" i="2"/>
  <c r="J1682" i="2"/>
  <c r="BE1682" i="2" s="1"/>
  <c r="BK1670" i="2"/>
  <c r="BI1670" i="2"/>
  <c r="BH1670" i="2"/>
  <c r="BG1670" i="2"/>
  <c r="BF1670" i="2"/>
  <c r="T1670" i="2"/>
  <c r="R1670" i="2"/>
  <c r="P1670" i="2"/>
  <c r="J1670" i="2"/>
  <c r="BE1670" i="2" s="1"/>
  <c r="BK1657" i="2"/>
  <c r="BI1657" i="2"/>
  <c r="BH1657" i="2"/>
  <c r="BG1657" i="2"/>
  <c r="BF1657" i="2"/>
  <c r="T1657" i="2"/>
  <c r="R1657" i="2"/>
  <c r="P1657" i="2"/>
  <c r="J1657" i="2"/>
  <c r="BE1657" i="2" s="1"/>
  <c r="BK1652" i="2"/>
  <c r="BI1652" i="2"/>
  <c r="BH1652" i="2"/>
  <c r="BG1652" i="2"/>
  <c r="BF1652" i="2"/>
  <c r="T1652" i="2"/>
  <c r="R1652" i="2"/>
  <c r="P1652" i="2"/>
  <c r="J1652" i="2"/>
  <c r="BE1652" i="2" s="1"/>
  <c r="BK1646" i="2"/>
  <c r="BI1646" i="2"/>
  <c r="BH1646" i="2"/>
  <c r="BG1646" i="2"/>
  <c r="BF1646" i="2"/>
  <c r="T1646" i="2"/>
  <c r="R1646" i="2"/>
  <c r="P1646" i="2"/>
  <c r="J1646" i="2"/>
  <c r="BE1646" i="2" s="1"/>
  <c r="BK1643" i="2"/>
  <c r="BI1643" i="2"/>
  <c r="BH1643" i="2"/>
  <c r="BG1643" i="2"/>
  <c r="BF1643" i="2"/>
  <c r="T1643" i="2"/>
  <c r="R1643" i="2"/>
  <c r="P1643" i="2"/>
  <c r="J1643" i="2"/>
  <c r="BE1643" i="2" s="1"/>
  <c r="BK1641" i="2"/>
  <c r="BI1641" i="2"/>
  <c r="BH1641" i="2"/>
  <c r="BG1641" i="2"/>
  <c r="BF1641" i="2"/>
  <c r="T1641" i="2"/>
  <c r="R1641" i="2"/>
  <c r="P1641" i="2"/>
  <c r="J1641" i="2"/>
  <c r="BE1641" i="2" s="1"/>
  <c r="BK1638" i="2"/>
  <c r="BI1638" i="2"/>
  <c r="BH1638" i="2"/>
  <c r="BG1638" i="2"/>
  <c r="BF1638" i="2"/>
  <c r="T1638" i="2"/>
  <c r="R1638" i="2"/>
  <c r="P1638" i="2"/>
  <c r="J1638" i="2"/>
  <c r="BE1638" i="2" s="1"/>
  <c r="BK1634" i="2"/>
  <c r="BI1634" i="2"/>
  <c r="BH1634" i="2"/>
  <c r="BG1634" i="2"/>
  <c r="BF1634" i="2"/>
  <c r="T1634" i="2"/>
  <c r="R1634" i="2"/>
  <c r="P1634" i="2"/>
  <c r="J1634" i="2"/>
  <c r="BE1634" i="2" s="1"/>
  <c r="BK1631" i="2"/>
  <c r="BI1631" i="2"/>
  <c r="BH1631" i="2"/>
  <c r="BG1631" i="2"/>
  <c r="BF1631" i="2"/>
  <c r="T1631" i="2"/>
  <c r="R1631" i="2"/>
  <c r="P1631" i="2"/>
  <c r="J1631" i="2"/>
  <c r="BE1631" i="2" s="1"/>
  <c r="BK1629" i="2"/>
  <c r="BI1629" i="2"/>
  <c r="BH1629" i="2"/>
  <c r="BG1629" i="2"/>
  <c r="BF1629" i="2"/>
  <c r="T1629" i="2"/>
  <c r="R1629" i="2"/>
  <c r="P1629" i="2"/>
  <c r="J1629" i="2"/>
  <c r="BE1629" i="2" s="1"/>
  <c r="BK1627" i="2"/>
  <c r="BI1627" i="2"/>
  <c r="BH1627" i="2"/>
  <c r="BG1627" i="2"/>
  <c r="BF1627" i="2"/>
  <c r="T1627" i="2"/>
  <c r="R1627" i="2"/>
  <c r="P1627" i="2"/>
  <c r="J1627" i="2"/>
  <c r="BE1627" i="2" s="1"/>
  <c r="BK1625" i="2"/>
  <c r="BI1625" i="2"/>
  <c r="BH1625" i="2"/>
  <c r="BG1625" i="2"/>
  <c r="BF1625" i="2"/>
  <c r="T1625" i="2"/>
  <c r="R1625" i="2"/>
  <c r="P1625" i="2"/>
  <c r="J1625" i="2"/>
  <c r="BE1625" i="2" s="1"/>
  <c r="BK1623" i="2"/>
  <c r="BI1623" i="2"/>
  <c r="BH1623" i="2"/>
  <c r="BG1623" i="2"/>
  <c r="BF1623" i="2"/>
  <c r="T1623" i="2"/>
  <c r="R1623" i="2"/>
  <c r="P1623" i="2"/>
  <c r="J1623" i="2"/>
  <c r="BE1623" i="2" s="1"/>
  <c r="BK1621" i="2"/>
  <c r="BI1621" i="2"/>
  <c r="BH1621" i="2"/>
  <c r="BG1621" i="2"/>
  <c r="BF1621" i="2"/>
  <c r="T1621" i="2"/>
  <c r="R1621" i="2"/>
  <c r="P1621" i="2"/>
  <c r="J1621" i="2"/>
  <c r="BE1621" i="2" s="1"/>
  <c r="BK1619" i="2"/>
  <c r="BI1619" i="2"/>
  <c r="BH1619" i="2"/>
  <c r="BG1619" i="2"/>
  <c r="BF1619" i="2"/>
  <c r="T1619" i="2"/>
  <c r="R1619" i="2"/>
  <c r="P1619" i="2"/>
  <c r="J1619" i="2"/>
  <c r="BE1619" i="2" s="1"/>
  <c r="BK1617" i="2"/>
  <c r="BI1617" i="2"/>
  <c r="BH1617" i="2"/>
  <c r="BG1617" i="2"/>
  <c r="BF1617" i="2"/>
  <c r="T1617" i="2"/>
  <c r="R1617" i="2"/>
  <c r="P1617" i="2"/>
  <c r="J1617" i="2"/>
  <c r="BE1617" i="2" s="1"/>
  <c r="BK1615" i="2"/>
  <c r="BI1615" i="2"/>
  <c r="BH1615" i="2"/>
  <c r="BG1615" i="2"/>
  <c r="BF1615" i="2"/>
  <c r="T1615" i="2"/>
  <c r="R1615" i="2"/>
  <c r="P1615" i="2"/>
  <c r="J1615" i="2"/>
  <c r="BE1615" i="2" s="1"/>
  <c r="BK1613" i="2"/>
  <c r="BI1613" i="2"/>
  <c r="BH1613" i="2"/>
  <c r="BG1613" i="2"/>
  <c r="BF1613" i="2"/>
  <c r="T1613" i="2"/>
  <c r="R1613" i="2"/>
  <c r="P1613" i="2"/>
  <c r="J1613" i="2"/>
  <c r="BE1613" i="2" s="1"/>
  <c r="BK1611" i="2"/>
  <c r="BI1611" i="2"/>
  <c r="BH1611" i="2"/>
  <c r="BG1611" i="2"/>
  <c r="BF1611" i="2"/>
  <c r="T1611" i="2"/>
  <c r="R1611" i="2"/>
  <c r="P1611" i="2"/>
  <c r="J1611" i="2"/>
  <c r="BE1611" i="2" s="1"/>
  <c r="BK1609" i="2"/>
  <c r="BI1609" i="2"/>
  <c r="BH1609" i="2"/>
  <c r="BG1609" i="2"/>
  <c r="BF1609" i="2"/>
  <c r="T1609" i="2"/>
  <c r="R1609" i="2"/>
  <c r="P1609" i="2"/>
  <c r="J1609" i="2"/>
  <c r="BE1609" i="2" s="1"/>
  <c r="BK1607" i="2"/>
  <c r="BI1607" i="2"/>
  <c r="BH1607" i="2"/>
  <c r="BG1607" i="2"/>
  <c r="BF1607" i="2"/>
  <c r="T1607" i="2"/>
  <c r="R1607" i="2"/>
  <c r="P1607" i="2"/>
  <c r="J1607" i="2"/>
  <c r="BE1607" i="2" s="1"/>
  <c r="BK1605" i="2"/>
  <c r="BI1605" i="2"/>
  <c r="BH1605" i="2"/>
  <c r="BG1605" i="2"/>
  <c r="BF1605" i="2"/>
  <c r="T1605" i="2"/>
  <c r="R1605" i="2"/>
  <c r="P1605" i="2"/>
  <c r="J1605" i="2"/>
  <c r="BE1605" i="2" s="1"/>
  <c r="BK1603" i="2"/>
  <c r="BI1603" i="2"/>
  <c r="BH1603" i="2"/>
  <c r="BG1603" i="2"/>
  <c r="BF1603" i="2"/>
  <c r="T1603" i="2"/>
  <c r="R1603" i="2"/>
  <c r="P1603" i="2"/>
  <c r="J1603" i="2"/>
  <c r="BE1603" i="2" s="1"/>
  <c r="BK1601" i="2"/>
  <c r="BI1601" i="2"/>
  <c r="BH1601" i="2"/>
  <c r="BG1601" i="2"/>
  <c r="BF1601" i="2"/>
  <c r="T1601" i="2"/>
  <c r="R1601" i="2"/>
  <c r="P1601" i="2"/>
  <c r="J1601" i="2"/>
  <c r="BE1601" i="2" s="1"/>
  <c r="BK1599" i="2"/>
  <c r="BI1599" i="2"/>
  <c r="BH1599" i="2"/>
  <c r="BG1599" i="2"/>
  <c r="BF1599" i="2"/>
  <c r="T1599" i="2"/>
  <c r="R1599" i="2"/>
  <c r="P1599" i="2"/>
  <c r="J1599" i="2"/>
  <c r="BE1599" i="2" s="1"/>
  <c r="BK1597" i="2"/>
  <c r="BI1597" i="2"/>
  <c r="BH1597" i="2"/>
  <c r="BG1597" i="2"/>
  <c r="BF1597" i="2"/>
  <c r="T1597" i="2"/>
  <c r="R1597" i="2"/>
  <c r="P1597" i="2"/>
  <c r="J1597" i="2"/>
  <c r="BE1597" i="2" s="1"/>
  <c r="BK1595" i="2"/>
  <c r="BI1595" i="2"/>
  <c r="BH1595" i="2"/>
  <c r="BG1595" i="2"/>
  <c r="BF1595" i="2"/>
  <c r="T1595" i="2"/>
  <c r="R1595" i="2"/>
  <c r="P1595" i="2"/>
  <c r="J1595" i="2"/>
  <c r="BE1595" i="2" s="1"/>
  <c r="BK1593" i="2"/>
  <c r="BI1593" i="2"/>
  <c r="BH1593" i="2"/>
  <c r="BG1593" i="2"/>
  <c r="BF1593" i="2"/>
  <c r="T1593" i="2"/>
  <c r="R1593" i="2"/>
  <c r="P1593" i="2"/>
  <c r="J1593" i="2"/>
  <c r="BE1593" i="2" s="1"/>
  <c r="BK1591" i="2"/>
  <c r="BI1591" i="2"/>
  <c r="BH1591" i="2"/>
  <c r="BG1591" i="2"/>
  <c r="BF1591" i="2"/>
  <c r="T1591" i="2"/>
  <c r="R1591" i="2"/>
  <c r="P1591" i="2"/>
  <c r="J1591" i="2"/>
  <c r="BE1591" i="2" s="1"/>
  <c r="BK1589" i="2"/>
  <c r="BI1589" i="2"/>
  <c r="BH1589" i="2"/>
  <c r="BG1589" i="2"/>
  <c r="BF1589" i="2"/>
  <c r="T1589" i="2"/>
  <c r="R1589" i="2"/>
  <c r="P1589" i="2"/>
  <c r="J1589" i="2"/>
  <c r="BE1589" i="2" s="1"/>
  <c r="BK1587" i="2"/>
  <c r="BI1587" i="2"/>
  <c r="BH1587" i="2"/>
  <c r="BG1587" i="2"/>
  <c r="BF1587" i="2"/>
  <c r="T1587" i="2"/>
  <c r="R1587" i="2"/>
  <c r="P1587" i="2"/>
  <c r="J1587" i="2"/>
  <c r="BE1587" i="2" s="1"/>
  <c r="BK1585" i="2"/>
  <c r="BI1585" i="2"/>
  <c r="BH1585" i="2"/>
  <c r="BG1585" i="2"/>
  <c r="BF1585" i="2"/>
  <c r="T1585" i="2"/>
  <c r="R1585" i="2"/>
  <c r="P1585" i="2"/>
  <c r="J1585" i="2"/>
  <c r="BE1585" i="2" s="1"/>
  <c r="BK1583" i="2"/>
  <c r="BI1583" i="2"/>
  <c r="BH1583" i="2"/>
  <c r="BG1583" i="2"/>
  <c r="BF1583" i="2"/>
  <c r="T1583" i="2"/>
  <c r="R1583" i="2"/>
  <c r="P1583" i="2"/>
  <c r="J1583" i="2"/>
  <c r="BE1583" i="2" s="1"/>
  <c r="BK1581" i="2"/>
  <c r="BI1581" i="2"/>
  <c r="BH1581" i="2"/>
  <c r="BG1581" i="2"/>
  <c r="BF1581" i="2"/>
  <c r="T1581" i="2"/>
  <c r="R1581" i="2"/>
  <c r="P1581" i="2"/>
  <c r="J1581" i="2"/>
  <c r="BE1581" i="2" s="1"/>
  <c r="BK1579" i="2"/>
  <c r="BI1579" i="2"/>
  <c r="BH1579" i="2"/>
  <c r="BG1579" i="2"/>
  <c r="BF1579" i="2"/>
  <c r="T1579" i="2"/>
  <c r="R1579" i="2"/>
  <c r="P1579" i="2"/>
  <c r="J1579" i="2"/>
  <c r="BE1579" i="2" s="1"/>
  <c r="BK1577" i="2"/>
  <c r="BI1577" i="2"/>
  <c r="BH1577" i="2"/>
  <c r="BG1577" i="2"/>
  <c r="BF1577" i="2"/>
  <c r="T1577" i="2"/>
  <c r="R1577" i="2"/>
  <c r="P1577" i="2"/>
  <c r="J1577" i="2"/>
  <c r="BE1577" i="2" s="1"/>
  <c r="BK1575" i="2"/>
  <c r="BI1575" i="2"/>
  <c r="BH1575" i="2"/>
  <c r="BG1575" i="2"/>
  <c r="BF1575" i="2"/>
  <c r="T1575" i="2"/>
  <c r="R1575" i="2"/>
  <c r="P1575" i="2"/>
  <c r="J1575" i="2"/>
  <c r="BE1575" i="2" s="1"/>
  <c r="BK1573" i="2"/>
  <c r="BI1573" i="2"/>
  <c r="BH1573" i="2"/>
  <c r="BG1573" i="2"/>
  <c r="BF1573" i="2"/>
  <c r="T1573" i="2"/>
  <c r="R1573" i="2"/>
  <c r="P1573" i="2"/>
  <c r="J1573" i="2"/>
  <c r="BE1573" i="2" s="1"/>
  <c r="BK1571" i="2"/>
  <c r="BI1571" i="2"/>
  <c r="BH1571" i="2"/>
  <c r="BG1571" i="2"/>
  <c r="BF1571" i="2"/>
  <c r="T1571" i="2"/>
  <c r="R1571" i="2"/>
  <c r="P1571" i="2"/>
  <c r="J1571" i="2"/>
  <c r="BE1571" i="2" s="1"/>
  <c r="BK1569" i="2"/>
  <c r="BI1569" i="2"/>
  <c r="BH1569" i="2"/>
  <c r="BG1569" i="2"/>
  <c r="BF1569" i="2"/>
  <c r="T1569" i="2"/>
  <c r="R1569" i="2"/>
  <c r="P1569" i="2"/>
  <c r="J1569" i="2"/>
  <c r="BE1569" i="2" s="1"/>
  <c r="BK1567" i="2"/>
  <c r="BI1567" i="2"/>
  <c r="BH1567" i="2"/>
  <c r="BG1567" i="2"/>
  <c r="BF1567" i="2"/>
  <c r="T1567" i="2"/>
  <c r="R1567" i="2"/>
  <c r="P1567" i="2"/>
  <c r="J1567" i="2"/>
  <c r="BE1567" i="2" s="1"/>
  <c r="BK1565" i="2"/>
  <c r="BI1565" i="2"/>
  <c r="BH1565" i="2"/>
  <c r="BG1565" i="2"/>
  <c r="BF1565" i="2"/>
  <c r="T1565" i="2"/>
  <c r="R1565" i="2"/>
  <c r="P1565" i="2"/>
  <c r="J1565" i="2"/>
  <c r="BE1565" i="2" s="1"/>
  <c r="BK1563" i="2"/>
  <c r="BI1563" i="2"/>
  <c r="BH1563" i="2"/>
  <c r="BG1563" i="2"/>
  <c r="BF1563" i="2"/>
  <c r="T1563" i="2"/>
  <c r="R1563" i="2"/>
  <c r="P1563" i="2"/>
  <c r="J1563" i="2"/>
  <c r="BE1563" i="2" s="1"/>
  <c r="BK1561" i="2"/>
  <c r="BI1561" i="2"/>
  <c r="BH1561" i="2"/>
  <c r="BG1561" i="2"/>
  <c r="BF1561" i="2"/>
  <c r="T1561" i="2"/>
  <c r="R1561" i="2"/>
  <c r="P1561" i="2"/>
  <c r="J1561" i="2"/>
  <c r="BE1561" i="2" s="1"/>
  <c r="BK1559" i="2"/>
  <c r="BI1559" i="2"/>
  <c r="BH1559" i="2"/>
  <c r="BG1559" i="2"/>
  <c r="BF1559" i="2"/>
  <c r="T1559" i="2"/>
  <c r="R1559" i="2"/>
  <c r="P1559" i="2"/>
  <c r="J1559" i="2"/>
  <c r="BE1559" i="2" s="1"/>
  <c r="BK1557" i="2"/>
  <c r="BI1557" i="2"/>
  <c r="BH1557" i="2"/>
  <c r="BG1557" i="2"/>
  <c r="BF1557" i="2"/>
  <c r="T1557" i="2"/>
  <c r="R1557" i="2"/>
  <c r="P1557" i="2"/>
  <c r="J1557" i="2"/>
  <c r="BE1557" i="2" s="1"/>
  <c r="BK1555" i="2"/>
  <c r="BI1555" i="2"/>
  <c r="BH1555" i="2"/>
  <c r="BG1555" i="2"/>
  <c r="BF1555" i="2"/>
  <c r="T1555" i="2"/>
  <c r="R1555" i="2"/>
  <c r="P1555" i="2"/>
  <c r="J1555" i="2"/>
  <c r="BE1555" i="2" s="1"/>
  <c r="BK1553" i="2"/>
  <c r="BI1553" i="2"/>
  <c r="BH1553" i="2"/>
  <c r="BG1553" i="2"/>
  <c r="BF1553" i="2"/>
  <c r="T1553" i="2"/>
  <c r="R1553" i="2"/>
  <c r="P1553" i="2"/>
  <c r="J1553" i="2"/>
  <c r="BE1553" i="2" s="1"/>
  <c r="BK1551" i="2"/>
  <c r="BI1551" i="2"/>
  <c r="BH1551" i="2"/>
  <c r="BG1551" i="2"/>
  <c r="BF1551" i="2"/>
  <c r="T1551" i="2"/>
  <c r="R1551" i="2"/>
  <c r="P1551" i="2"/>
  <c r="J1551" i="2"/>
  <c r="BE1551" i="2" s="1"/>
  <c r="BK1549" i="2"/>
  <c r="BI1549" i="2"/>
  <c r="BH1549" i="2"/>
  <c r="BG1549" i="2"/>
  <c r="BF1549" i="2"/>
  <c r="T1549" i="2"/>
  <c r="R1549" i="2"/>
  <c r="P1549" i="2"/>
  <c r="J1549" i="2"/>
  <c r="BE1549" i="2" s="1"/>
  <c r="BK1547" i="2"/>
  <c r="BI1547" i="2"/>
  <c r="BH1547" i="2"/>
  <c r="BG1547" i="2"/>
  <c r="BF1547" i="2"/>
  <c r="T1547" i="2"/>
  <c r="R1547" i="2"/>
  <c r="P1547" i="2"/>
  <c r="J1547" i="2"/>
  <c r="BE1547" i="2" s="1"/>
  <c r="BK1545" i="2"/>
  <c r="BI1545" i="2"/>
  <c r="BH1545" i="2"/>
  <c r="BG1545" i="2"/>
  <c r="BF1545" i="2"/>
  <c r="T1545" i="2"/>
  <c r="R1545" i="2"/>
  <c r="P1545" i="2"/>
  <c r="J1545" i="2"/>
  <c r="BE1545" i="2" s="1"/>
  <c r="BK1543" i="2"/>
  <c r="BI1543" i="2"/>
  <c r="BH1543" i="2"/>
  <c r="BG1543" i="2"/>
  <c r="BF1543" i="2"/>
  <c r="T1543" i="2"/>
  <c r="R1543" i="2"/>
  <c r="P1543" i="2"/>
  <c r="J1543" i="2"/>
  <c r="BE1543" i="2" s="1"/>
  <c r="BK1541" i="2"/>
  <c r="BI1541" i="2"/>
  <c r="BH1541" i="2"/>
  <c r="BG1541" i="2"/>
  <c r="BF1541" i="2"/>
  <c r="T1541" i="2"/>
  <c r="R1541" i="2"/>
  <c r="P1541" i="2"/>
  <c r="J1541" i="2"/>
  <c r="BE1541" i="2" s="1"/>
  <c r="BK1539" i="2"/>
  <c r="BI1539" i="2"/>
  <c r="BH1539" i="2"/>
  <c r="BG1539" i="2"/>
  <c r="BF1539" i="2"/>
  <c r="T1539" i="2"/>
  <c r="R1539" i="2"/>
  <c r="P1539" i="2"/>
  <c r="J1539" i="2"/>
  <c r="BE1539" i="2" s="1"/>
  <c r="BK1537" i="2"/>
  <c r="BI1537" i="2"/>
  <c r="BH1537" i="2"/>
  <c r="BG1537" i="2"/>
  <c r="BF1537" i="2"/>
  <c r="T1537" i="2"/>
  <c r="R1537" i="2"/>
  <c r="P1537" i="2"/>
  <c r="J1537" i="2"/>
  <c r="BE1537" i="2" s="1"/>
  <c r="BK1535" i="2"/>
  <c r="BI1535" i="2"/>
  <c r="BH1535" i="2"/>
  <c r="BG1535" i="2"/>
  <c r="BF1535" i="2"/>
  <c r="T1535" i="2"/>
  <c r="R1535" i="2"/>
  <c r="P1535" i="2"/>
  <c r="J1535" i="2"/>
  <c r="BE1535" i="2" s="1"/>
  <c r="BK1533" i="2"/>
  <c r="BI1533" i="2"/>
  <c r="BH1533" i="2"/>
  <c r="BG1533" i="2"/>
  <c r="BF1533" i="2"/>
  <c r="T1533" i="2"/>
  <c r="R1533" i="2"/>
  <c r="P1533" i="2"/>
  <c r="J1533" i="2"/>
  <c r="BE1533" i="2" s="1"/>
  <c r="BK1531" i="2"/>
  <c r="BI1531" i="2"/>
  <c r="BH1531" i="2"/>
  <c r="BG1531" i="2"/>
  <c r="BF1531" i="2"/>
  <c r="T1531" i="2"/>
  <c r="R1531" i="2"/>
  <c r="P1531" i="2"/>
  <c r="J1531" i="2"/>
  <c r="BE1531" i="2" s="1"/>
  <c r="BK1529" i="2"/>
  <c r="BI1529" i="2"/>
  <c r="BH1529" i="2"/>
  <c r="BG1529" i="2"/>
  <c r="BF1529" i="2"/>
  <c r="T1529" i="2"/>
  <c r="R1529" i="2"/>
  <c r="P1529" i="2"/>
  <c r="J1529" i="2"/>
  <c r="BE1529" i="2" s="1"/>
  <c r="BK1527" i="2"/>
  <c r="BI1527" i="2"/>
  <c r="BH1527" i="2"/>
  <c r="BG1527" i="2"/>
  <c r="BF1527" i="2"/>
  <c r="T1527" i="2"/>
  <c r="R1527" i="2"/>
  <c r="P1527" i="2"/>
  <c r="J1527" i="2"/>
  <c r="BE1527" i="2" s="1"/>
  <c r="BK1525" i="2"/>
  <c r="BI1525" i="2"/>
  <c r="BH1525" i="2"/>
  <c r="BG1525" i="2"/>
  <c r="BF1525" i="2"/>
  <c r="T1525" i="2"/>
  <c r="R1525" i="2"/>
  <c r="P1525" i="2"/>
  <c r="J1525" i="2"/>
  <c r="BE1525" i="2" s="1"/>
  <c r="BK1523" i="2"/>
  <c r="BI1523" i="2"/>
  <c r="BH1523" i="2"/>
  <c r="BG1523" i="2"/>
  <c r="BF1523" i="2"/>
  <c r="T1523" i="2"/>
  <c r="R1523" i="2"/>
  <c r="P1523" i="2"/>
  <c r="J1523" i="2"/>
  <c r="BE1523" i="2" s="1"/>
  <c r="BK1521" i="2"/>
  <c r="BI1521" i="2"/>
  <c r="BH1521" i="2"/>
  <c r="BG1521" i="2"/>
  <c r="BF1521" i="2"/>
  <c r="T1521" i="2"/>
  <c r="R1521" i="2"/>
  <c r="P1521" i="2"/>
  <c r="J1521" i="2"/>
  <c r="BE1521" i="2" s="1"/>
  <c r="BK1519" i="2"/>
  <c r="BI1519" i="2"/>
  <c r="BH1519" i="2"/>
  <c r="BG1519" i="2"/>
  <c r="BF1519" i="2"/>
  <c r="T1519" i="2"/>
  <c r="R1519" i="2"/>
  <c r="P1519" i="2"/>
  <c r="J1519" i="2"/>
  <c r="BE1519" i="2" s="1"/>
  <c r="BK1517" i="2"/>
  <c r="BI1517" i="2"/>
  <c r="BH1517" i="2"/>
  <c r="BG1517" i="2"/>
  <c r="BF1517" i="2"/>
  <c r="T1517" i="2"/>
  <c r="R1517" i="2"/>
  <c r="P1517" i="2"/>
  <c r="J1517" i="2"/>
  <c r="BE1517" i="2" s="1"/>
  <c r="BK1515" i="2"/>
  <c r="BI1515" i="2"/>
  <c r="BH1515" i="2"/>
  <c r="BG1515" i="2"/>
  <c r="BF1515" i="2"/>
  <c r="T1515" i="2"/>
  <c r="R1515" i="2"/>
  <c r="P1515" i="2"/>
  <c r="J1515" i="2"/>
  <c r="BE1515" i="2" s="1"/>
  <c r="BK1513" i="2"/>
  <c r="BI1513" i="2"/>
  <c r="BH1513" i="2"/>
  <c r="BG1513" i="2"/>
  <c r="BF1513" i="2"/>
  <c r="T1513" i="2"/>
  <c r="R1513" i="2"/>
  <c r="P1513" i="2"/>
  <c r="J1513" i="2"/>
  <c r="BE1513" i="2" s="1"/>
  <c r="BK1511" i="2"/>
  <c r="BI1511" i="2"/>
  <c r="BH1511" i="2"/>
  <c r="BG1511" i="2"/>
  <c r="BF1511" i="2"/>
  <c r="T1511" i="2"/>
  <c r="R1511" i="2"/>
  <c r="P1511" i="2"/>
  <c r="J1511" i="2"/>
  <c r="BE1511" i="2" s="1"/>
  <c r="BK1509" i="2"/>
  <c r="BI1509" i="2"/>
  <c r="BH1509" i="2"/>
  <c r="BG1509" i="2"/>
  <c r="BF1509" i="2"/>
  <c r="T1509" i="2"/>
  <c r="R1509" i="2"/>
  <c r="P1509" i="2"/>
  <c r="J1509" i="2"/>
  <c r="BE1509" i="2" s="1"/>
  <c r="BK1507" i="2"/>
  <c r="BI1507" i="2"/>
  <c r="BH1507" i="2"/>
  <c r="BG1507" i="2"/>
  <c r="BF1507" i="2"/>
  <c r="T1507" i="2"/>
  <c r="R1507" i="2"/>
  <c r="P1507" i="2"/>
  <c r="J1507" i="2"/>
  <c r="BE1507" i="2" s="1"/>
  <c r="BK1505" i="2"/>
  <c r="BI1505" i="2"/>
  <c r="BH1505" i="2"/>
  <c r="BG1505" i="2"/>
  <c r="BF1505" i="2"/>
  <c r="T1505" i="2"/>
  <c r="R1505" i="2"/>
  <c r="P1505" i="2"/>
  <c r="J1505" i="2"/>
  <c r="BE1505" i="2" s="1"/>
  <c r="BK1503" i="2"/>
  <c r="BI1503" i="2"/>
  <c r="BH1503" i="2"/>
  <c r="BG1503" i="2"/>
  <c r="BF1503" i="2"/>
  <c r="T1503" i="2"/>
  <c r="R1503" i="2"/>
  <c r="P1503" i="2"/>
  <c r="J1503" i="2"/>
  <c r="BE1503" i="2" s="1"/>
  <c r="BK1501" i="2"/>
  <c r="BI1501" i="2"/>
  <c r="BH1501" i="2"/>
  <c r="BG1501" i="2"/>
  <c r="BF1501" i="2"/>
  <c r="T1501" i="2"/>
  <c r="R1501" i="2"/>
  <c r="P1501" i="2"/>
  <c r="J1501" i="2"/>
  <c r="BE1501" i="2" s="1"/>
  <c r="BK1499" i="2"/>
  <c r="BI1499" i="2"/>
  <c r="BH1499" i="2"/>
  <c r="BG1499" i="2"/>
  <c r="BF1499" i="2"/>
  <c r="T1499" i="2"/>
  <c r="R1499" i="2"/>
  <c r="P1499" i="2"/>
  <c r="J1499" i="2"/>
  <c r="BE1499" i="2" s="1"/>
  <c r="BK1497" i="2"/>
  <c r="BI1497" i="2"/>
  <c r="BH1497" i="2"/>
  <c r="BG1497" i="2"/>
  <c r="BF1497" i="2"/>
  <c r="T1497" i="2"/>
  <c r="R1497" i="2"/>
  <c r="P1497" i="2"/>
  <c r="J1497" i="2"/>
  <c r="BE1497" i="2" s="1"/>
  <c r="BK1495" i="2"/>
  <c r="BI1495" i="2"/>
  <c r="BH1495" i="2"/>
  <c r="BG1495" i="2"/>
  <c r="BF1495" i="2"/>
  <c r="T1495" i="2"/>
  <c r="R1495" i="2"/>
  <c r="P1495" i="2"/>
  <c r="J1495" i="2"/>
  <c r="BE1495" i="2" s="1"/>
  <c r="BK1493" i="2"/>
  <c r="BI1493" i="2"/>
  <c r="BH1493" i="2"/>
  <c r="BG1493" i="2"/>
  <c r="BF1493" i="2"/>
  <c r="T1493" i="2"/>
  <c r="R1493" i="2"/>
  <c r="P1493" i="2"/>
  <c r="J1493" i="2"/>
  <c r="BE1493" i="2" s="1"/>
  <c r="BK1491" i="2"/>
  <c r="BI1491" i="2"/>
  <c r="BH1491" i="2"/>
  <c r="BG1491" i="2"/>
  <c r="BF1491" i="2"/>
  <c r="T1491" i="2"/>
  <c r="R1491" i="2"/>
  <c r="P1491" i="2"/>
  <c r="J1491" i="2"/>
  <c r="BE1491" i="2" s="1"/>
  <c r="BK1489" i="2"/>
  <c r="BI1489" i="2"/>
  <c r="BH1489" i="2"/>
  <c r="BG1489" i="2"/>
  <c r="BF1489" i="2"/>
  <c r="T1489" i="2"/>
  <c r="R1489" i="2"/>
  <c r="P1489" i="2"/>
  <c r="J1489" i="2"/>
  <c r="BE1489" i="2" s="1"/>
  <c r="BK1487" i="2"/>
  <c r="BI1487" i="2"/>
  <c r="BH1487" i="2"/>
  <c r="BG1487" i="2"/>
  <c r="BF1487" i="2"/>
  <c r="T1487" i="2"/>
  <c r="R1487" i="2"/>
  <c r="P1487" i="2"/>
  <c r="J1487" i="2"/>
  <c r="BE1487" i="2" s="1"/>
  <c r="BK1485" i="2"/>
  <c r="BI1485" i="2"/>
  <c r="BH1485" i="2"/>
  <c r="BG1485" i="2"/>
  <c r="BF1485" i="2"/>
  <c r="T1485" i="2"/>
  <c r="R1485" i="2"/>
  <c r="P1485" i="2"/>
  <c r="J1485" i="2"/>
  <c r="BE1485" i="2" s="1"/>
  <c r="BK1483" i="2"/>
  <c r="BI1483" i="2"/>
  <c r="BH1483" i="2"/>
  <c r="BG1483" i="2"/>
  <c r="BF1483" i="2"/>
  <c r="T1483" i="2"/>
  <c r="R1483" i="2"/>
  <c r="P1483" i="2"/>
  <c r="J1483" i="2"/>
  <c r="BE1483" i="2" s="1"/>
  <c r="BK1481" i="2"/>
  <c r="BK1480" i="2" s="1"/>
  <c r="J1480" i="2" s="1"/>
  <c r="J79" i="2" s="1"/>
  <c r="BI1481" i="2"/>
  <c r="BH1481" i="2"/>
  <c r="BG1481" i="2"/>
  <c r="BF1481" i="2"/>
  <c r="T1481" i="2"/>
  <c r="T1480" i="2" s="1"/>
  <c r="R1481" i="2"/>
  <c r="R1480" i="2" s="1"/>
  <c r="P1481" i="2"/>
  <c r="P1480" i="2" s="1"/>
  <c r="J1481" i="2"/>
  <c r="BE1481" i="2" s="1"/>
  <c r="BK1478" i="2"/>
  <c r="BI1478" i="2"/>
  <c r="BH1478" i="2"/>
  <c r="BG1478" i="2"/>
  <c r="BF1478" i="2"/>
  <c r="T1478" i="2"/>
  <c r="R1478" i="2"/>
  <c r="P1478" i="2"/>
  <c r="J1478" i="2"/>
  <c r="BE1478" i="2" s="1"/>
  <c r="BK1476" i="2"/>
  <c r="BI1476" i="2"/>
  <c r="BH1476" i="2"/>
  <c r="BG1476" i="2"/>
  <c r="BF1476" i="2"/>
  <c r="T1476" i="2"/>
  <c r="R1476" i="2"/>
  <c r="P1476" i="2"/>
  <c r="J1476" i="2"/>
  <c r="BE1476" i="2" s="1"/>
  <c r="BK1474" i="2"/>
  <c r="BI1474" i="2"/>
  <c r="BH1474" i="2"/>
  <c r="BG1474" i="2"/>
  <c r="BF1474" i="2"/>
  <c r="T1474" i="2"/>
  <c r="R1474" i="2"/>
  <c r="P1474" i="2"/>
  <c r="J1474" i="2"/>
  <c r="BE1474" i="2" s="1"/>
  <c r="BK1472" i="2"/>
  <c r="BI1472" i="2"/>
  <c r="BH1472" i="2"/>
  <c r="BG1472" i="2"/>
  <c r="BF1472" i="2"/>
  <c r="T1472" i="2"/>
  <c r="R1472" i="2"/>
  <c r="P1472" i="2"/>
  <c r="J1472" i="2"/>
  <c r="BE1472" i="2" s="1"/>
  <c r="BK1470" i="2"/>
  <c r="BI1470" i="2"/>
  <c r="BH1470" i="2"/>
  <c r="BG1470" i="2"/>
  <c r="BF1470" i="2"/>
  <c r="T1470" i="2"/>
  <c r="R1470" i="2"/>
  <c r="P1470" i="2"/>
  <c r="J1470" i="2"/>
  <c r="BE1470" i="2" s="1"/>
  <c r="BK1468" i="2"/>
  <c r="BI1468" i="2"/>
  <c r="BH1468" i="2"/>
  <c r="BG1468" i="2"/>
  <c r="BF1468" i="2"/>
  <c r="T1468" i="2"/>
  <c r="R1468" i="2"/>
  <c r="P1468" i="2"/>
  <c r="J1468" i="2"/>
  <c r="BE1468" i="2" s="1"/>
  <c r="BK1466" i="2"/>
  <c r="BI1466" i="2"/>
  <c r="BH1466" i="2"/>
  <c r="BG1466" i="2"/>
  <c r="BF1466" i="2"/>
  <c r="T1466" i="2"/>
  <c r="R1466" i="2"/>
  <c r="P1466" i="2"/>
  <c r="J1466" i="2"/>
  <c r="BE1466" i="2" s="1"/>
  <c r="BK1464" i="2"/>
  <c r="BI1464" i="2"/>
  <c r="BH1464" i="2"/>
  <c r="BG1464" i="2"/>
  <c r="BF1464" i="2"/>
  <c r="T1464" i="2"/>
  <c r="R1464" i="2"/>
  <c r="P1464" i="2"/>
  <c r="J1464" i="2"/>
  <c r="BE1464" i="2" s="1"/>
  <c r="BK1462" i="2"/>
  <c r="BI1462" i="2"/>
  <c r="BH1462" i="2"/>
  <c r="BG1462" i="2"/>
  <c r="BF1462" i="2"/>
  <c r="T1462" i="2"/>
  <c r="R1462" i="2"/>
  <c r="P1462" i="2"/>
  <c r="J1462" i="2"/>
  <c r="BE1462" i="2" s="1"/>
  <c r="BK1460" i="2"/>
  <c r="BI1460" i="2"/>
  <c r="BH1460" i="2"/>
  <c r="BG1460" i="2"/>
  <c r="BF1460" i="2"/>
  <c r="T1460" i="2"/>
  <c r="R1460" i="2"/>
  <c r="P1460" i="2"/>
  <c r="J1460" i="2"/>
  <c r="BE1460" i="2" s="1"/>
  <c r="BK1458" i="2"/>
  <c r="BI1458" i="2"/>
  <c r="BH1458" i="2"/>
  <c r="BG1458" i="2"/>
  <c r="BF1458" i="2"/>
  <c r="T1458" i="2"/>
  <c r="R1458" i="2"/>
  <c r="P1458" i="2"/>
  <c r="J1458" i="2"/>
  <c r="BE1458" i="2" s="1"/>
  <c r="BK1456" i="2"/>
  <c r="BI1456" i="2"/>
  <c r="BH1456" i="2"/>
  <c r="BG1456" i="2"/>
  <c r="BF1456" i="2"/>
  <c r="T1456" i="2"/>
  <c r="R1456" i="2"/>
  <c r="P1456" i="2"/>
  <c r="J1456" i="2"/>
  <c r="BE1456" i="2" s="1"/>
  <c r="BK1454" i="2"/>
  <c r="BI1454" i="2"/>
  <c r="BH1454" i="2"/>
  <c r="BG1454" i="2"/>
  <c r="BF1454" i="2"/>
  <c r="T1454" i="2"/>
  <c r="R1454" i="2"/>
  <c r="P1454" i="2"/>
  <c r="J1454" i="2"/>
  <c r="BE1454" i="2" s="1"/>
  <c r="BK1452" i="2"/>
  <c r="BI1452" i="2"/>
  <c r="BH1452" i="2"/>
  <c r="BG1452" i="2"/>
  <c r="BF1452" i="2"/>
  <c r="T1452" i="2"/>
  <c r="R1452" i="2"/>
  <c r="P1452" i="2"/>
  <c r="J1452" i="2"/>
  <c r="BE1452" i="2" s="1"/>
  <c r="BK1450" i="2"/>
  <c r="BI1450" i="2"/>
  <c r="BH1450" i="2"/>
  <c r="BG1450" i="2"/>
  <c r="BF1450" i="2"/>
  <c r="T1450" i="2"/>
  <c r="R1450" i="2"/>
  <c r="P1450" i="2"/>
  <c r="J1450" i="2"/>
  <c r="BE1450" i="2" s="1"/>
  <c r="BK1448" i="2"/>
  <c r="BI1448" i="2"/>
  <c r="BH1448" i="2"/>
  <c r="BG1448" i="2"/>
  <c r="BF1448" i="2"/>
  <c r="T1448" i="2"/>
  <c r="R1448" i="2"/>
  <c r="P1448" i="2"/>
  <c r="J1448" i="2"/>
  <c r="BE1448" i="2" s="1"/>
  <c r="BK1446" i="2"/>
  <c r="BI1446" i="2"/>
  <c r="BH1446" i="2"/>
  <c r="BG1446" i="2"/>
  <c r="BF1446" i="2"/>
  <c r="T1446" i="2"/>
  <c r="R1446" i="2"/>
  <c r="P1446" i="2"/>
  <c r="J1446" i="2"/>
  <c r="BE1446" i="2" s="1"/>
  <c r="BK1444" i="2"/>
  <c r="BI1444" i="2"/>
  <c r="BH1444" i="2"/>
  <c r="BG1444" i="2"/>
  <c r="BF1444" i="2"/>
  <c r="T1444" i="2"/>
  <c r="R1444" i="2"/>
  <c r="P1444" i="2"/>
  <c r="J1444" i="2"/>
  <c r="BE1444" i="2" s="1"/>
  <c r="BK1442" i="2"/>
  <c r="BI1442" i="2"/>
  <c r="BH1442" i="2"/>
  <c r="BG1442" i="2"/>
  <c r="BF1442" i="2"/>
  <c r="T1442" i="2"/>
  <c r="R1442" i="2"/>
  <c r="P1442" i="2"/>
  <c r="J1442" i="2"/>
  <c r="BE1442" i="2" s="1"/>
  <c r="BK1440" i="2"/>
  <c r="BI1440" i="2"/>
  <c r="BH1440" i="2"/>
  <c r="BG1440" i="2"/>
  <c r="BF1440" i="2"/>
  <c r="T1440" i="2"/>
  <c r="R1440" i="2"/>
  <c r="P1440" i="2"/>
  <c r="J1440" i="2"/>
  <c r="BE1440" i="2" s="1"/>
  <c r="BK1438" i="2"/>
  <c r="BI1438" i="2"/>
  <c r="BH1438" i="2"/>
  <c r="BG1438" i="2"/>
  <c r="BF1438" i="2"/>
  <c r="T1438" i="2"/>
  <c r="R1438" i="2"/>
  <c r="P1438" i="2"/>
  <c r="J1438" i="2"/>
  <c r="BE1438" i="2" s="1"/>
  <c r="BK1436" i="2"/>
  <c r="BI1436" i="2"/>
  <c r="BH1436" i="2"/>
  <c r="BG1436" i="2"/>
  <c r="BF1436" i="2"/>
  <c r="T1436" i="2"/>
  <c r="R1436" i="2"/>
  <c r="P1436" i="2"/>
  <c r="J1436" i="2"/>
  <c r="BE1436" i="2" s="1"/>
  <c r="BK1434" i="2"/>
  <c r="BI1434" i="2"/>
  <c r="BH1434" i="2"/>
  <c r="BG1434" i="2"/>
  <c r="BF1434" i="2"/>
  <c r="T1434" i="2"/>
  <c r="R1434" i="2"/>
  <c r="P1434" i="2"/>
  <c r="J1434" i="2"/>
  <c r="BE1434" i="2" s="1"/>
  <c r="BK1432" i="2"/>
  <c r="BI1432" i="2"/>
  <c r="BH1432" i="2"/>
  <c r="BG1432" i="2"/>
  <c r="BF1432" i="2"/>
  <c r="T1432" i="2"/>
  <c r="R1432" i="2"/>
  <c r="P1432" i="2"/>
  <c r="J1432" i="2"/>
  <c r="BE1432" i="2" s="1"/>
  <c r="BK1430" i="2"/>
  <c r="BI1430" i="2"/>
  <c r="BH1430" i="2"/>
  <c r="BG1430" i="2"/>
  <c r="BF1430" i="2"/>
  <c r="T1430" i="2"/>
  <c r="R1430" i="2"/>
  <c r="P1430" i="2"/>
  <c r="J1430" i="2"/>
  <c r="BE1430" i="2" s="1"/>
  <c r="BK1428" i="2"/>
  <c r="BI1428" i="2"/>
  <c r="BH1428" i="2"/>
  <c r="BG1428" i="2"/>
  <c r="BF1428" i="2"/>
  <c r="T1428" i="2"/>
  <c r="R1428" i="2"/>
  <c r="P1428" i="2"/>
  <c r="J1428" i="2"/>
  <c r="BE1428" i="2" s="1"/>
  <c r="BK1426" i="2"/>
  <c r="BI1426" i="2"/>
  <c r="BH1426" i="2"/>
  <c r="BG1426" i="2"/>
  <c r="BF1426" i="2"/>
  <c r="T1426" i="2"/>
  <c r="R1426" i="2"/>
  <c r="P1426" i="2"/>
  <c r="J1426" i="2"/>
  <c r="BE1426" i="2" s="1"/>
  <c r="BK1424" i="2"/>
  <c r="BI1424" i="2"/>
  <c r="BH1424" i="2"/>
  <c r="BG1424" i="2"/>
  <c r="BF1424" i="2"/>
  <c r="T1424" i="2"/>
  <c r="R1424" i="2"/>
  <c r="P1424" i="2"/>
  <c r="J1424" i="2"/>
  <c r="BE1424" i="2" s="1"/>
  <c r="BK1422" i="2"/>
  <c r="BI1422" i="2"/>
  <c r="BH1422" i="2"/>
  <c r="BG1422" i="2"/>
  <c r="BF1422" i="2"/>
  <c r="T1422" i="2"/>
  <c r="R1422" i="2"/>
  <c r="P1422" i="2"/>
  <c r="J1422" i="2"/>
  <c r="BE1422" i="2" s="1"/>
  <c r="BK1420" i="2"/>
  <c r="BI1420" i="2"/>
  <c r="BH1420" i="2"/>
  <c r="BG1420" i="2"/>
  <c r="BF1420" i="2"/>
  <c r="T1420" i="2"/>
  <c r="R1420" i="2"/>
  <c r="P1420" i="2"/>
  <c r="J1420" i="2"/>
  <c r="BE1420" i="2" s="1"/>
  <c r="BK1418" i="2"/>
  <c r="BI1418" i="2"/>
  <c r="BH1418" i="2"/>
  <c r="BG1418" i="2"/>
  <c r="BF1418" i="2"/>
  <c r="T1418" i="2"/>
  <c r="R1418" i="2"/>
  <c r="P1418" i="2"/>
  <c r="J1418" i="2"/>
  <c r="BE1418" i="2" s="1"/>
  <c r="BK1416" i="2"/>
  <c r="BI1416" i="2"/>
  <c r="BH1416" i="2"/>
  <c r="BG1416" i="2"/>
  <c r="BF1416" i="2"/>
  <c r="T1416" i="2"/>
  <c r="R1416" i="2"/>
  <c r="P1416" i="2"/>
  <c r="J1416" i="2"/>
  <c r="BE1416" i="2" s="1"/>
  <c r="BK1414" i="2"/>
  <c r="BI1414" i="2"/>
  <c r="BH1414" i="2"/>
  <c r="BG1414" i="2"/>
  <c r="BF1414" i="2"/>
  <c r="T1414" i="2"/>
  <c r="R1414" i="2"/>
  <c r="P1414" i="2"/>
  <c r="J1414" i="2"/>
  <c r="BE1414" i="2" s="1"/>
  <c r="BK1412" i="2"/>
  <c r="BI1412" i="2"/>
  <c r="BH1412" i="2"/>
  <c r="BG1412" i="2"/>
  <c r="BF1412" i="2"/>
  <c r="T1412" i="2"/>
  <c r="R1412" i="2"/>
  <c r="P1412" i="2"/>
  <c r="J1412" i="2"/>
  <c r="BE1412" i="2" s="1"/>
  <c r="BK1410" i="2"/>
  <c r="BI1410" i="2"/>
  <c r="BH1410" i="2"/>
  <c r="BG1410" i="2"/>
  <c r="BF1410" i="2"/>
  <c r="T1410" i="2"/>
  <c r="R1410" i="2"/>
  <c r="P1410" i="2"/>
  <c r="J1410" i="2"/>
  <c r="BE1410" i="2" s="1"/>
  <c r="BK1408" i="2"/>
  <c r="BI1408" i="2"/>
  <c r="BH1408" i="2"/>
  <c r="BG1408" i="2"/>
  <c r="BF1408" i="2"/>
  <c r="T1408" i="2"/>
  <c r="R1408" i="2"/>
  <c r="P1408" i="2"/>
  <c r="J1408" i="2"/>
  <c r="BE1408" i="2" s="1"/>
  <c r="BK1406" i="2"/>
  <c r="BI1406" i="2"/>
  <c r="BH1406" i="2"/>
  <c r="BG1406" i="2"/>
  <c r="BF1406" i="2"/>
  <c r="T1406" i="2"/>
  <c r="R1406" i="2"/>
  <c r="P1406" i="2"/>
  <c r="J1406" i="2"/>
  <c r="BE1406" i="2" s="1"/>
  <c r="BK1404" i="2"/>
  <c r="BI1404" i="2"/>
  <c r="BH1404" i="2"/>
  <c r="BG1404" i="2"/>
  <c r="BF1404" i="2"/>
  <c r="T1404" i="2"/>
  <c r="R1404" i="2"/>
  <c r="P1404" i="2"/>
  <c r="J1404" i="2"/>
  <c r="BE1404" i="2" s="1"/>
  <c r="BK1402" i="2"/>
  <c r="BI1402" i="2"/>
  <c r="BH1402" i="2"/>
  <c r="BG1402" i="2"/>
  <c r="BF1402" i="2"/>
  <c r="T1402" i="2"/>
  <c r="R1402" i="2"/>
  <c r="P1402" i="2"/>
  <c r="J1402" i="2"/>
  <c r="BE1402" i="2" s="1"/>
  <c r="BK1400" i="2"/>
  <c r="BI1400" i="2"/>
  <c r="BH1400" i="2"/>
  <c r="BG1400" i="2"/>
  <c r="BF1400" i="2"/>
  <c r="T1400" i="2"/>
  <c r="R1400" i="2"/>
  <c r="P1400" i="2"/>
  <c r="J1400" i="2"/>
  <c r="BE1400" i="2" s="1"/>
  <c r="BK1398" i="2"/>
  <c r="BI1398" i="2"/>
  <c r="BH1398" i="2"/>
  <c r="BG1398" i="2"/>
  <c r="BF1398" i="2"/>
  <c r="T1398" i="2"/>
  <c r="R1398" i="2"/>
  <c r="P1398" i="2"/>
  <c r="J1398" i="2"/>
  <c r="BE1398" i="2" s="1"/>
  <c r="BK1396" i="2"/>
  <c r="BI1396" i="2"/>
  <c r="BH1396" i="2"/>
  <c r="BG1396" i="2"/>
  <c r="BF1396" i="2"/>
  <c r="T1396" i="2"/>
  <c r="R1396" i="2"/>
  <c r="P1396" i="2"/>
  <c r="J1396" i="2"/>
  <c r="BE1396" i="2" s="1"/>
  <c r="BK1394" i="2"/>
  <c r="BI1394" i="2"/>
  <c r="BH1394" i="2"/>
  <c r="BG1394" i="2"/>
  <c r="BF1394" i="2"/>
  <c r="T1394" i="2"/>
  <c r="R1394" i="2"/>
  <c r="P1394" i="2"/>
  <c r="J1394" i="2"/>
  <c r="BE1394" i="2" s="1"/>
  <c r="BK1392" i="2"/>
  <c r="BI1392" i="2"/>
  <c r="BH1392" i="2"/>
  <c r="BG1392" i="2"/>
  <c r="BF1392" i="2"/>
  <c r="T1392" i="2"/>
  <c r="R1392" i="2"/>
  <c r="P1392" i="2"/>
  <c r="J1392" i="2"/>
  <c r="BE1392" i="2" s="1"/>
  <c r="BK1390" i="2"/>
  <c r="BI1390" i="2"/>
  <c r="BH1390" i="2"/>
  <c r="BG1390" i="2"/>
  <c r="BF1390" i="2"/>
  <c r="T1390" i="2"/>
  <c r="R1390" i="2"/>
  <c r="P1390" i="2"/>
  <c r="J1390" i="2"/>
  <c r="BE1390" i="2" s="1"/>
  <c r="BK1388" i="2"/>
  <c r="BI1388" i="2"/>
  <c r="BH1388" i="2"/>
  <c r="BG1388" i="2"/>
  <c r="BF1388" i="2"/>
  <c r="T1388" i="2"/>
  <c r="R1388" i="2"/>
  <c r="P1388" i="2"/>
  <c r="J1388" i="2"/>
  <c r="BE1388" i="2" s="1"/>
  <c r="BK1386" i="2"/>
  <c r="BI1386" i="2"/>
  <c r="BH1386" i="2"/>
  <c r="BG1386" i="2"/>
  <c r="BF1386" i="2"/>
  <c r="T1386" i="2"/>
  <c r="R1386" i="2"/>
  <c r="P1386" i="2"/>
  <c r="J1386" i="2"/>
  <c r="BE1386" i="2" s="1"/>
  <c r="BK1384" i="2"/>
  <c r="BI1384" i="2"/>
  <c r="BH1384" i="2"/>
  <c r="BG1384" i="2"/>
  <c r="BF1384" i="2"/>
  <c r="T1384" i="2"/>
  <c r="R1384" i="2"/>
  <c r="P1384" i="2"/>
  <c r="J1384" i="2"/>
  <c r="BE1384" i="2" s="1"/>
  <c r="BK1382" i="2"/>
  <c r="BI1382" i="2"/>
  <c r="BH1382" i="2"/>
  <c r="BG1382" i="2"/>
  <c r="BF1382" i="2"/>
  <c r="T1382" i="2"/>
  <c r="R1382" i="2"/>
  <c r="P1382" i="2"/>
  <c r="J1382" i="2"/>
  <c r="BE1382" i="2" s="1"/>
  <c r="BK1380" i="2"/>
  <c r="BI1380" i="2"/>
  <c r="BH1380" i="2"/>
  <c r="BG1380" i="2"/>
  <c r="BF1380" i="2"/>
  <c r="T1380" i="2"/>
  <c r="R1380" i="2"/>
  <c r="P1380" i="2"/>
  <c r="J1380" i="2"/>
  <c r="BE1380" i="2" s="1"/>
  <c r="BK1378" i="2"/>
  <c r="BI1378" i="2"/>
  <c r="BH1378" i="2"/>
  <c r="BG1378" i="2"/>
  <c r="BF1378" i="2"/>
  <c r="T1378" i="2"/>
  <c r="R1378" i="2"/>
  <c r="P1378" i="2"/>
  <c r="J1378" i="2"/>
  <c r="BE1378" i="2" s="1"/>
  <c r="BK1376" i="2"/>
  <c r="BI1376" i="2"/>
  <c r="BH1376" i="2"/>
  <c r="BG1376" i="2"/>
  <c r="BF1376" i="2"/>
  <c r="T1376" i="2"/>
  <c r="R1376" i="2"/>
  <c r="P1376" i="2"/>
  <c r="J1376" i="2"/>
  <c r="BE1376" i="2" s="1"/>
  <c r="BK1374" i="2"/>
  <c r="BI1374" i="2"/>
  <c r="BH1374" i="2"/>
  <c r="BG1374" i="2"/>
  <c r="BF1374" i="2"/>
  <c r="T1374" i="2"/>
  <c r="R1374" i="2"/>
  <c r="P1374" i="2"/>
  <c r="J1374" i="2"/>
  <c r="BE1374" i="2" s="1"/>
  <c r="BK1372" i="2"/>
  <c r="BI1372" i="2"/>
  <c r="BH1372" i="2"/>
  <c r="BG1372" i="2"/>
  <c r="BF1372" i="2"/>
  <c r="T1372" i="2"/>
  <c r="R1372" i="2"/>
  <c r="P1372" i="2"/>
  <c r="J1372" i="2"/>
  <c r="BE1372" i="2" s="1"/>
  <c r="BK1370" i="2"/>
  <c r="BI1370" i="2"/>
  <c r="BH1370" i="2"/>
  <c r="BG1370" i="2"/>
  <c r="BF1370" i="2"/>
  <c r="T1370" i="2"/>
  <c r="R1370" i="2"/>
  <c r="P1370" i="2"/>
  <c r="J1370" i="2"/>
  <c r="BE1370" i="2" s="1"/>
  <c r="BK1368" i="2"/>
  <c r="BI1368" i="2"/>
  <c r="BH1368" i="2"/>
  <c r="BG1368" i="2"/>
  <c r="BF1368" i="2"/>
  <c r="T1368" i="2"/>
  <c r="R1368" i="2"/>
  <c r="P1368" i="2"/>
  <c r="J1368" i="2"/>
  <c r="BE1368" i="2" s="1"/>
  <c r="BK1366" i="2"/>
  <c r="BI1366" i="2"/>
  <c r="BH1366" i="2"/>
  <c r="BG1366" i="2"/>
  <c r="BF1366" i="2"/>
  <c r="T1366" i="2"/>
  <c r="R1366" i="2"/>
  <c r="P1366" i="2"/>
  <c r="J1366" i="2"/>
  <c r="BE1366" i="2" s="1"/>
  <c r="BK1364" i="2"/>
  <c r="BI1364" i="2"/>
  <c r="BH1364" i="2"/>
  <c r="BG1364" i="2"/>
  <c r="BF1364" i="2"/>
  <c r="T1364" i="2"/>
  <c r="R1364" i="2"/>
  <c r="P1364" i="2"/>
  <c r="J1364" i="2"/>
  <c r="BE1364" i="2" s="1"/>
  <c r="BK1362" i="2"/>
  <c r="BI1362" i="2"/>
  <c r="BH1362" i="2"/>
  <c r="BG1362" i="2"/>
  <c r="BF1362" i="2"/>
  <c r="T1362" i="2"/>
  <c r="R1362" i="2"/>
  <c r="P1362" i="2"/>
  <c r="J1362" i="2"/>
  <c r="BE1362" i="2" s="1"/>
  <c r="BK1360" i="2"/>
  <c r="BI1360" i="2"/>
  <c r="BH1360" i="2"/>
  <c r="BG1360" i="2"/>
  <c r="BF1360" i="2"/>
  <c r="T1360" i="2"/>
  <c r="R1360" i="2"/>
  <c r="P1360" i="2"/>
  <c r="J1360" i="2"/>
  <c r="BE1360" i="2" s="1"/>
  <c r="BK1358" i="2"/>
  <c r="BI1358" i="2"/>
  <c r="BH1358" i="2"/>
  <c r="BG1358" i="2"/>
  <c r="BF1358" i="2"/>
  <c r="T1358" i="2"/>
  <c r="R1358" i="2"/>
  <c r="P1358" i="2"/>
  <c r="J1358" i="2"/>
  <c r="BE1358" i="2" s="1"/>
  <c r="BK1356" i="2"/>
  <c r="BI1356" i="2"/>
  <c r="BH1356" i="2"/>
  <c r="BG1356" i="2"/>
  <c r="BF1356" i="2"/>
  <c r="T1356" i="2"/>
  <c r="R1356" i="2"/>
  <c r="P1356" i="2"/>
  <c r="J1356" i="2"/>
  <c r="BE1356" i="2" s="1"/>
  <c r="BK1354" i="2"/>
  <c r="BI1354" i="2"/>
  <c r="BH1354" i="2"/>
  <c r="BG1354" i="2"/>
  <c r="BF1354" i="2"/>
  <c r="T1354" i="2"/>
  <c r="R1354" i="2"/>
  <c r="P1354" i="2"/>
  <c r="J1354" i="2"/>
  <c r="BE1354" i="2" s="1"/>
  <c r="BK1352" i="2"/>
  <c r="BI1352" i="2"/>
  <c r="BH1352" i="2"/>
  <c r="BG1352" i="2"/>
  <c r="BF1352" i="2"/>
  <c r="T1352" i="2"/>
  <c r="R1352" i="2"/>
  <c r="P1352" i="2"/>
  <c r="J1352" i="2"/>
  <c r="BE1352" i="2" s="1"/>
  <c r="BK1350" i="2"/>
  <c r="BI1350" i="2"/>
  <c r="BH1350" i="2"/>
  <c r="BG1350" i="2"/>
  <c r="BF1350" i="2"/>
  <c r="T1350" i="2"/>
  <c r="R1350" i="2"/>
  <c r="P1350" i="2"/>
  <c r="J1350" i="2"/>
  <c r="BE1350" i="2" s="1"/>
  <c r="BK1348" i="2"/>
  <c r="BI1348" i="2"/>
  <c r="BH1348" i="2"/>
  <c r="BG1348" i="2"/>
  <c r="BF1348" i="2"/>
  <c r="T1348" i="2"/>
  <c r="R1348" i="2"/>
  <c r="P1348" i="2"/>
  <c r="J1348" i="2"/>
  <c r="BE1348" i="2" s="1"/>
  <c r="BK1346" i="2"/>
  <c r="BI1346" i="2"/>
  <c r="BH1346" i="2"/>
  <c r="BG1346" i="2"/>
  <c r="BF1346" i="2"/>
  <c r="T1346" i="2"/>
  <c r="R1346" i="2"/>
  <c r="P1346" i="2"/>
  <c r="J1346" i="2"/>
  <c r="BE1346" i="2" s="1"/>
  <c r="BK1344" i="2"/>
  <c r="BI1344" i="2"/>
  <c r="BH1344" i="2"/>
  <c r="BG1344" i="2"/>
  <c r="BF1344" i="2"/>
  <c r="T1344" i="2"/>
  <c r="R1344" i="2"/>
  <c r="P1344" i="2"/>
  <c r="J1344" i="2"/>
  <c r="BE1344" i="2" s="1"/>
  <c r="BK1342" i="2"/>
  <c r="BI1342" i="2"/>
  <c r="BH1342" i="2"/>
  <c r="BG1342" i="2"/>
  <c r="BF1342" i="2"/>
  <c r="T1342" i="2"/>
  <c r="R1342" i="2"/>
  <c r="P1342" i="2"/>
  <c r="J1342" i="2"/>
  <c r="BE1342" i="2" s="1"/>
  <c r="BK1340" i="2"/>
  <c r="BI1340" i="2"/>
  <c r="BH1340" i="2"/>
  <c r="BG1340" i="2"/>
  <c r="BF1340" i="2"/>
  <c r="T1340" i="2"/>
  <c r="R1340" i="2"/>
  <c r="P1340" i="2"/>
  <c r="J1340" i="2"/>
  <c r="BE1340" i="2" s="1"/>
  <c r="BK1338" i="2"/>
  <c r="BI1338" i="2"/>
  <c r="BH1338" i="2"/>
  <c r="BG1338" i="2"/>
  <c r="BF1338" i="2"/>
  <c r="T1338" i="2"/>
  <c r="R1338" i="2"/>
  <c r="P1338" i="2"/>
  <c r="J1338" i="2"/>
  <c r="BE1338" i="2" s="1"/>
  <c r="BK1336" i="2"/>
  <c r="BI1336" i="2"/>
  <c r="BH1336" i="2"/>
  <c r="BG1336" i="2"/>
  <c r="BF1336" i="2"/>
  <c r="T1336" i="2"/>
  <c r="R1336" i="2"/>
  <c r="P1336" i="2"/>
  <c r="J1336" i="2"/>
  <c r="BE1336" i="2" s="1"/>
  <c r="BK1334" i="2"/>
  <c r="BK1333" i="2" s="1"/>
  <c r="J1333" i="2" s="1"/>
  <c r="BI1334" i="2"/>
  <c r="BH1334" i="2"/>
  <c r="BG1334" i="2"/>
  <c r="BF1334" i="2"/>
  <c r="T1334" i="2"/>
  <c r="R1334" i="2"/>
  <c r="R1333" i="2" s="1"/>
  <c r="P1334" i="2"/>
  <c r="J1334" i="2"/>
  <c r="BE1334" i="2" s="1"/>
  <c r="BK1331" i="2"/>
  <c r="BI1331" i="2"/>
  <c r="BH1331" i="2"/>
  <c r="BG1331" i="2"/>
  <c r="BF1331" i="2"/>
  <c r="T1331" i="2"/>
  <c r="R1331" i="2"/>
  <c r="P1331" i="2"/>
  <c r="J1331" i="2"/>
  <c r="BE1331" i="2" s="1"/>
  <c r="BK1329" i="2"/>
  <c r="BI1329" i="2"/>
  <c r="BH1329" i="2"/>
  <c r="BG1329" i="2"/>
  <c r="BF1329" i="2"/>
  <c r="T1329" i="2"/>
  <c r="R1329" i="2"/>
  <c r="P1329" i="2"/>
  <c r="J1329" i="2"/>
  <c r="BE1329" i="2" s="1"/>
  <c r="BK1327" i="2"/>
  <c r="BI1327" i="2"/>
  <c r="BH1327" i="2"/>
  <c r="BG1327" i="2"/>
  <c r="BF1327" i="2"/>
  <c r="T1327" i="2"/>
  <c r="R1327" i="2"/>
  <c r="P1327" i="2"/>
  <c r="J1327" i="2"/>
  <c r="BE1327" i="2" s="1"/>
  <c r="BK1325" i="2"/>
  <c r="BI1325" i="2"/>
  <c r="BH1325" i="2"/>
  <c r="BG1325" i="2"/>
  <c r="BF1325" i="2"/>
  <c r="T1325" i="2"/>
  <c r="R1325" i="2"/>
  <c r="P1325" i="2"/>
  <c r="J1325" i="2"/>
  <c r="BE1325" i="2" s="1"/>
  <c r="BK1323" i="2"/>
  <c r="BI1323" i="2"/>
  <c r="BH1323" i="2"/>
  <c r="BG1323" i="2"/>
  <c r="BF1323" i="2"/>
  <c r="T1323" i="2"/>
  <c r="R1323" i="2"/>
  <c r="P1323" i="2"/>
  <c r="J1323" i="2"/>
  <c r="BE1323" i="2" s="1"/>
  <c r="BK1321" i="2"/>
  <c r="BI1321" i="2"/>
  <c r="BH1321" i="2"/>
  <c r="BG1321" i="2"/>
  <c r="BF1321" i="2"/>
  <c r="T1321" i="2"/>
  <c r="R1321" i="2"/>
  <c r="P1321" i="2"/>
  <c r="J1321" i="2"/>
  <c r="BE1321" i="2" s="1"/>
  <c r="BK1319" i="2"/>
  <c r="BI1319" i="2"/>
  <c r="BH1319" i="2"/>
  <c r="BG1319" i="2"/>
  <c r="BF1319" i="2"/>
  <c r="T1319" i="2"/>
  <c r="R1319" i="2"/>
  <c r="P1319" i="2"/>
  <c r="J1319" i="2"/>
  <c r="BE1319" i="2" s="1"/>
  <c r="BK1317" i="2"/>
  <c r="BI1317" i="2"/>
  <c r="BH1317" i="2"/>
  <c r="BG1317" i="2"/>
  <c r="BF1317" i="2"/>
  <c r="T1317" i="2"/>
  <c r="R1317" i="2"/>
  <c r="P1317" i="2"/>
  <c r="J1317" i="2"/>
  <c r="BE1317" i="2" s="1"/>
  <c r="BK1315" i="2"/>
  <c r="BI1315" i="2"/>
  <c r="BH1315" i="2"/>
  <c r="BG1315" i="2"/>
  <c r="BF1315" i="2"/>
  <c r="T1315" i="2"/>
  <c r="R1315" i="2"/>
  <c r="P1315" i="2"/>
  <c r="J1315" i="2"/>
  <c r="BE1315" i="2" s="1"/>
  <c r="BK1313" i="2"/>
  <c r="BI1313" i="2"/>
  <c r="BH1313" i="2"/>
  <c r="BG1313" i="2"/>
  <c r="BF1313" i="2"/>
  <c r="T1313" i="2"/>
  <c r="R1313" i="2"/>
  <c r="P1313" i="2"/>
  <c r="J1313" i="2"/>
  <c r="BE1313" i="2" s="1"/>
  <c r="BK1311" i="2"/>
  <c r="BI1311" i="2"/>
  <c r="BH1311" i="2"/>
  <c r="BG1311" i="2"/>
  <c r="BF1311" i="2"/>
  <c r="T1311" i="2"/>
  <c r="R1311" i="2"/>
  <c r="P1311" i="2"/>
  <c r="J1311" i="2"/>
  <c r="BE1311" i="2" s="1"/>
  <c r="BK1309" i="2"/>
  <c r="BI1309" i="2"/>
  <c r="BH1309" i="2"/>
  <c r="BG1309" i="2"/>
  <c r="BF1309" i="2"/>
  <c r="T1309" i="2"/>
  <c r="R1309" i="2"/>
  <c r="P1309" i="2"/>
  <c r="J1309" i="2"/>
  <c r="BE1309" i="2" s="1"/>
  <c r="BK1307" i="2"/>
  <c r="BI1307" i="2"/>
  <c r="BH1307" i="2"/>
  <c r="BG1307" i="2"/>
  <c r="BF1307" i="2"/>
  <c r="T1307" i="2"/>
  <c r="R1307" i="2"/>
  <c r="P1307" i="2"/>
  <c r="J1307" i="2"/>
  <c r="BE1307" i="2" s="1"/>
  <c r="BK1305" i="2"/>
  <c r="BI1305" i="2"/>
  <c r="BH1305" i="2"/>
  <c r="BG1305" i="2"/>
  <c r="BF1305" i="2"/>
  <c r="T1305" i="2"/>
  <c r="R1305" i="2"/>
  <c r="P1305" i="2"/>
  <c r="J1305" i="2"/>
  <c r="BE1305" i="2" s="1"/>
  <c r="BK1303" i="2"/>
  <c r="BI1303" i="2"/>
  <c r="BH1303" i="2"/>
  <c r="BG1303" i="2"/>
  <c r="BF1303" i="2"/>
  <c r="T1303" i="2"/>
  <c r="R1303" i="2"/>
  <c r="P1303" i="2"/>
  <c r="J1303" i="2"/>
  <c r="BE1303" i="2" s="1"/>
  <c r="BK1301" i="2"/>
  <c r="BI1301" i="2"/>
  <c r="BH1301" i="2"/>
  <c r="BG1301" i="2"/>
  <c r="BF1301" i="2"/>
  <c r="T1301" i="2"/>
  <c r="R1301" i="2"/>
  <c r="P1301" i="2"/>
  <c r="J1301" i="2"/>
  <c r="BE1301" i="2" s="1"/>
  <c r="BK1299" i="2"/>
  <c r="BI1299" i="2"/>
  <c r="BH1299" i="2"/>
  <c r="BG1299" i="2"/>
  <c r="BF1299" i="2"/>
  <c r="T1299" i="2"/>
  <c r="R1299" i="2"/>
  <c r="P1299" i="2"/>
  <c r="J1299" i="2"/>
  <c r="BE1299" i="2" s="1"/>
  <c r="BK1297" i="2"/>
  <c r="BI1297" i="2"/>
  <c r="BH1297" i="2"/>
  <c r="BG1297" i="2"/>
  <c r="BF1297" i="2"/>
  <c r="T1297" i="2"/>
  <c r="R1297" i="2"/>
  <c r="P1297" i="2"/>
  <c r="J1297" i="2"/>
  <c r="BE1297" i="2" s="1"/>
  <c r="BK1295" i="2"/>
  <c r="BI1295" i="2"/>
  <c r="BH1295" i="2"/>
  <c r="BG1295" i="2"/>
  <c r="BF1295" i="2"/>
  <c r="T1295" i="2"/>
  <c r="R1295" i="2"/>
  <c r="P1295" i="2"/>
  <c r="J1295" i="2"/>
  <c r="BE1295" i="2" s="1"/>
  <c r="BK1293" i="2"/>
  <c r="BI1293" i="2"/>
  <c r="BH1293" i="2"/>
  <c r="BG1293" i="2"/>
  <c r="BF1293" i="2"/>
  <c r="T1293" i="2"/>
  <c r="R1293" i="2"/>
  <c r="P1293" i="2"/>
  <c r="J1293" i="2"/>
  <c r="BE1293" i="2" s="1"/>
  <c r="BK1291" i="2"/>
  <c r="BI1291" i="2"/>
  <c r="BH1291" i="2"/>
  <c r="BG1291" i="2"/>
  <c r="BF1291" i="2"/>
  <c r="T1291" i="2"/>
  <c r="R1291" i="2"/>
  <c r="P1291" i="2"/>
  <c r="J1291" i="2"/>
  <c r="BE1291" i="2" s="1"/>
  <c r="BK1289" i="2"/>
  <c r="BI1289" i="2"/>
  <c r="BH1289" i="2"/>
  <c r="BG1289" i="2"/>
  <c r="BF1289" i="2"/>
  <c r="T1289" i="2"/>
  <c r="R1289" i="2"/>
  <c r="P1289" i="2"/>
  <c r="J1289" i="2"/>
  <c r="BE1289" i="2" s="1"/>
  <c r="BK1287" i="2"/>
  <c r="BI1287" i="2"/>
  <c r="BH1287" i="2"/>
  <c r="BG1287" i="2"/>
  <c r="BF1287" i="2"/>
  <c r="T1287" i="2"/>
  <c r="R1287" i="2"/>
  <c r="P1287" i="2"/>
  <c r="J1287" i="2"/>
  <c r="BE1287" i="2" s="1"/>
  <c r="BK1285" i="2"/>
  <c r="BI1285" i="2"/>
  <c r="BH1285" i="2"/>
  <c r="BG1285" i="2"/>
  <c r="BF1285" i="2"/>
  <c r="T1285" i="2"/>
  <c r="R1285" i="2"/>
  <c r="P1285" i="2"/>
  <c r="J1285" i="2"/>
  <c r="BE1285" i="2" s="1"/>
  <c r="BK1283" i="2"/>
  <c r="BI1283" i="2"/>
  <c r="BH1283" i="2"/>
  <c r="BG1283" i="2"/>
  <c r="BF1283" i="2"/>
  <c r="T1283" i="2"/>
  <c r="R1283" i="2"/>
  <c r="P1283" i="2"/>
  <c r="J1283" i="2"/>
  <c r="BE1283" i="2" s="1"/>
  <c r="BK1281" i="2"/>
  <c r="BI1281" i="2"/>
  <c r="BH1281" i="2"/>
  <c r="BG1281" i="2"/>
  <c r="BF1281" i="2"/>
  <c r="T1281" i="2"/>
  <c r="R1281" i="2"/>
  <c r="P1281" i="2"/>
  <c r="J1281" i="2"/>
  <c r="BE1281" i="2" s="1"/>
  <c r="BK1279" i="2"/>
  <c r="BI1279" i="2"/>
  <c r="BH1279" i="2"/>
  <c r="BG1279" i="2"/>
  <c r="BF1279" i="2"/>
  <c r="T1279" i="2"/>
  <c r="R1279" i="2"/>
  <c r="P1279" i="2"/>
  <c r="J1279" i="2"/>
  <c r="BE1279" i="2" s="1"/>
  <c r="BK1277" i="2"/>
  <c r="BI1277" i="2"/>
  <c r="BH1277" i="2"/>
  <c r="BG1277" i="2"/>
  <c r="BF1277" i="2"/>
  <c r="T1277" i="2"/>
  <c r="R1277" i="2"/>
  <c r="P1277" i="2"/>
  <c r="J1277" i="2"/>
  <c r="BE1277" i="2" s="1"/>
  <c r="BK1275" i="2"/>
  <c r="BI1275" i="2"/>
  <c r="BH1275" i="2"/>
  <c r="BG1275" i="2"/>
  <c r="BF1275" i="2"/>
  <c r="T1275" i="2"/>
  <c r="R1275" i="2"/>
  <c r="P1275" i="2"/>
  <c r="J1275" i="2"/>
  <c r="BE1275" i="2" s="1"/>
  <c r="BK1273" i="2"/>
  <c r="BI1273" i="2"/>
  <c r="BH1273" i="2"/>
  <c r="BG1273" i="2"/>
  <c r="BF1273" i="2"/>
  <c r="T1273" i="2"/>
  <c r="R1273" i="2"/>
  <c r="P1273" i="2"/>
  <c r="J1273" i="2"/>
  <c r="BE1273" i="2" s="1"/>
  <c r="BK1271" i="2"/>
  <c r="BI1271" i="2"/>
  <c r="BH1271" i="2"/>
  <c r="BG1271" i="2"/>
  <c r="BF1271" i="2"/>
  <c r="T1271" i="2"/>
  <c r="R1271" i="2"/>
  <c r="P1271" i="2"/>
  <c r="J1271" i="2"/>
  <c r="BE1271" i="2" s="1"/>
  <c r="BK1269" i="2"/>
  <c r="BI1269" i="2"/>
  <c r="BH1269" i="2"/>
  <c r="BG1269" i="2"/>
  <c r="BF1269" i="2"/>
  <c r="T1269" i="2"/>
  <c r="R1269" i="2"/>
  <c r="P1269" i="2"/>
  <c r="J1269" i="2"/>
  <c r="BE1269" i="2" s="1"/>
  <c r="BK1267" i="2"/>
  <c r="BI1267" i="2"/>
  <c r="BH1267" i="2"/>
  <c r="BG1267" i="2"/>
  <c r="BF1267" i="2"/>
  <c r="T1267" i="2"/>
  <c r="R1267" i="2"/>
  <c r="P1267" i="2"/>
  <c r="J1267" i="2"/>
  <c r="BE1267" i="2" s="1"/>
  <c r="BK1265" i="2"/>
  <c r="BI1265" i="2"/>
  <c r="BH1265" i="2"/>
  <c r="BG1265" i="2"/>
  <c r="BF1265" i="2"/>
  <c r="T1265" i="2"/>
  <c r="R1265" i="2"/>
  <c r="P1265" i="2"/>
  <c r="J1265" i="2"/>
  <c r="BE1265" i="2" s="1"/>
  <c r="BK1263" i="2"/>
  <c r="BI1263" i="2"/>
  <c r="BH1263" i="2"/>
  <c r="BG1263" i="2"/>
  <c r="BF1263" i="2"/>
  <c r="T1263" i="2"/>
  <c r="R1263" i="2"/>
  <c r="P1263" i="2"/>
  <c r="J1263" i="2"/>
  <c r="BE1263" i="2" s="1"/>
  <c r="BK1261" i="2"/>
  <c r="BI1261" i="2"/>
  <c r="BH1261" i="2"/>
  <c r="BG1261" i="2"/>
  <c r="BF1261" i="2"/>
  <c r="T1261" i="2"/>
  <c r="R1261" i="2"/>
  <c r="P1261" i="2"/>
  <c r="J1261" i="2"/>
  <c r="BE1261" i="2" s="1"/>
  <c r="BK1259" i="2"/>
  <c r="BI1259" i="2"/>
  <c r="BH1259" i="2"/>
  <c r="BG1259" i="2"/>
  <c r="BF1259" i="2"/>
  <c r="T1259" i="2"/>
  <c r="R1259" i="2"/>
  <c r="P1259" i="2"/>
  <c r="J1259" i="2"/>
  <c r="BE1259" i="2" s="1"/>
  <c r="BK1257" i="2"/>
  <c r="BI1257" i="2"/>
  <c r="BH1257" i="2"/>
  <c r="BG1257" i="2"/>
  <c r="BF1257" i="2"/>
  <c r="T1257" i="2"/>
  <c r="R1257" i="2"/>
  <c r="P1257" i="2"/>
  <c r="J1257" i="2"/>
  <c r="BE1257" i="2" s="1"/>
  <c r="BK1255" i="2"/>
  <c r="BI1255" i="2"/>
  <c r="BH1255" i="2"/>
  <c r="BG1255" i="2"/>
  <c r="BF1255" i="2"/>
  <c r="T1255" i="2"/>
  <c r="R1255" i="2"/>
  <c r="P1255" i="2"/>
  <c r="J1255" i="2"/>
  <c r="BE1255" i="2" s="1"/>
  <c r="BK1253" i="2"/>
  <c r="BI1253" i="2"/>
  <c r="BH1253" i="2"/>
  <c r="BG1253" i="2"/>
  <c r="BF1253" i="2"/>
  <c r="T1253" i="2"/>
  <c r="R1253" i="2"/>
  <c r="P1253" i="2"/>
  <c r="J1253" i="2"/>
  <c r="BE1253" i="2" s="1"/>
  <c r="BK1251" i="2"/>
  <c r="BI1251" i="2"/>
  <c r="BH1251" i="2"/>
  <c r="BG1251" i="2"/>
  <c r="BF1251" i="2"/>
  <c r="T1251" i="2"/>
  <c r="R1251" i="2"/>
  <c r="P1251" i="2"/>
  <c r="J1251" i="2"/>
  <c r="BE1251" i="2" s="1"/>
  <c r="BK1249" i="2"/>
  <c r="BI1249" i="2"/>
  <c r="BH1249" i="2"/>
  <c r="BG1249" i="2"/>
  <c r="BF1249" i="2"/>
  <c r="T1249" i="2"/>
  <c r="R1249" i="2"/>
  <c r="P1249" i="2"/>
  <c r="J1249" i="2"/>
  <c r="BE1249" i="2" s="1"/>
  <c r="BK1247" i="2"/>
  <c r="BI1247" i="2"/>
  <c r="BH1247" i="2"/>
  <c r="BG1247" i="2"/>
  <c r="BF1247" i="2"/>
  <c r="T1247" i="2"/>
  <c r="R1247" i="2"/>
  <c r="P1247" i="2"/>
  <c r="J1247" i="2"/>
  <c r="BE1247" i="2" s="1"/>
  <c r="BK1245" i="2"/>
  <c r="BI1245" i="2"/>
  <c r="BH1245" i="2"/>
  <c r="BG1245" i="2"/>
  <c r="BF1245" i="2"/>
  <c r="T1245" i="2"/>
  <c r="R1245" i="2"/>
  <c r="P1245" i="2"/>
  <c r="J1245" i="2"/>
  <c r="BE1245" i="2" s="1"/>
  <c r="BK1243" i="2"/>
  <c r="BI1243" i="2"/>
  <c r="BH1243" i="2"/>
  <c r="BG1243" i="2"/>
  <c r="BF1243" i="2"/>
  <c r="T1243" i="2"/>
  <c r="R1243" i="2"/>
  <c r="P1243" i="2"/>
  <c r="J1243" i="2"/>
  <c r="BE1243" i="2" s="1"/>
  <c r="BK1241" i="2"/>
  <c r="BI1241" i="2"/>
  <c r="BH1241" i="2"/>
  <c r="BG1241" i="2"/>
  <c r="BF1241" i="2"/>
  <c r="T1241" i="2"/>
  <c r="R1241" i="2"/>
  <c r="P1241" i="2"/>
  <c r="J1241" i="2"/>
  <c r="BE1241" i="2" s="1"/>
  <c r="BK1239" i="2"/>
  <c r="BI1239" i="2"/>
  <c r="BH1239" i="2"/>
  <c r="BG1239" i="2"/>
  <c r="BF1239" i="2"/>
  <c r="T1239" i="2"/>
  <c r="R1239" i="2"/>
  <c r="P1239" i="2"/>
  <c r="J1239" i="2"/>
  <c r="BE1239" i="2" s="1"/>
  <c r="BK1237" i="2"/>
  <c r="BI1237" i="2"/>
  <c r="BH1237" i="2"/>
  <c r="BG1237" i="2"/>
  <c r="BF1237" i="2"/>
  <c r="T1237" i="2"/>
  <c r="R1237" i="2"/>
  <c r="P1237" i="2"/>
  <c r="J1237" i="2"/>
  <c r="BE1237" i="2" s="1"/>
  <c r="BK1235" i="2"/>
  <c r="BI1235" i="2"/>
  <c r="BH1235" i="2"/>
  <c r="BG1235" i="2"/>
  <c r="BF1235" i="2"/>
  <c r="T1235" i="2"/>
  <c r="R1235" i="2"/>
  <c r="P1235" i="2"/>
  <c r="J1235" i="2"/>
  <c r="BE1235" i="2" s="1"/>
  <c r="BK1233" i="2"/>
  <c r="BI1233" i="2"/>
  <c r="BH1233" i="2"/>
  <c r="BG1233" i="2"/>
  <c r="BF1233" i="2"/>
  <c r="T1233" i="2"/>
  <c r="R1233" i="2"/>
  <c r="P1233" i="2"/>
  <c r="J1233" i="2"/>
  <c r="BE1233" i="2" s="1"/>
  <c r="BK1231" i="2"/>
  <c r="BI1231" i="2"/>
  <c r="BH1231" i="2"/>
  <c r="BG1231" i="2"/>
  <c r="BF1231" i="2"/>
  <c r="T1231" i="2"/>
  <c r="R1231" i="2"/>
  <c r="P1231" i="2"/>
  <c r="J1231" i="2"/>
  <c r="BE1231" i="2" s="1"/>
  <c r="BK1229" i="2"/>
  <c r="BI1229" i="2"/>
  <c r="BH1229" i="2"/>
  <c r="BG1229" i="2"/>
  <c r="BF1229" i="2"/>
  <c r="T1229" i="2"/>
  <c r="R1229" i="2"/>
  <c r="P1229" i="2"/>
  <c r="J1229" i="2"/>
  <c r="BE1229" i="2" s="1"/>
  <c r="BK1227" i="2"/>
  <c r="BI1227" i="2"/>
  <c r="BH1227" i="2"/>
  <c r="BG1227" i="2"/>
  <c r="BF1227" i="2"/>
  <c r="T1227" i="2"/>
  <c r="R1227" i="2"/>
  <c r="P1227" i="2"/>
  <c r="J1227" i="2"/>
  <c r="BE1227" i="2" s="1"/>
  <c r="BK1225" i="2"/>
  <c r="BI1225" i="2"/>
  <c r="BH1225" i="2"/>
  <c r="BG1225" i="2"/>
  <c r="BF1225" i="2"/>
  <c r="T1225" i="2"/>
  <c r="R1225" i="2"/>
  <c r="P1225" i="2"/>
  <c r="J1225" i="2"/>
  <c r="BE1225" i="2" s="1"/>
  <c r="BK1223" i="2"/>
  <c r="BI1223" i="2"/>
  <c r="BH1223" i="2"/>
  <c r="BG1223" i="2"/>
  <c r="BF1223" i="2"/>
  <c r="T1223" i="2"/>
  <c r="R1223" i="2"/>
  <c r="P1223" i="2"/>
  <c r="J1223" i="2"/>
  <c r="BE1223" i="2" s="1"/>
  <c r="BK1221" i="2"/>
  <c r="BI1221" i="2"/>
  <c r="BH1221" i="2"/>
  <c r="BG1221" i="2"/>
  <c r="BF1221" i="2"/>
  <c r="T1221" i="2"/>
  <c r="R1221" i="2"/>
  <c r="P1221" i="2"/>
  <c r="J1221" i="2"/>
  <c r="BE1221" i="2" s="1"/>
  <c r="BK1219" i="2"/>
  <c r="BI1219" i="2"/>
  <c r="BH1219" i="2"/>
  <c r="BG1219" i="2"/>
  <c r="BF1219" i="2"/>
  <c r="T1219" i="2"/>
  <c r="R1219" i="2"/>
  <c r="P1219" i="2"/>
  <c r="J1219" i="2"/>
  <c r="BE1219" i="2" s="1"/>
  <c r="BK1217" i="2"/>
  <c r="BI1217" i="2"/>
  <c r="BH1217" i="2"/>
  <c r="BG1217" i="2"/>
  <c r="BF1217" i="2"/>
  <c r="T1217" i="2"/>
  <c r="R1217" i="2"/>
  <c r="P1217" i="2"/>
  <c r="J1217" i="2"/>
  <c r="BE1217" i="2" s="1"/>
  <c r="BK1215" i="2"/>
  <c r="BI1215" i="2"/>
  <c r="BH1215" i="2"/>
  <c r="BG1215" i="2"/>
  <c r="BF1215" i="2"/>
  <c r="T1215" i="2"/>
  <c r="R1215" i="2"/>
  <c r="P1215" i="2"/>
  <c r="J1215" i="2"/>
  <c r="BE1215" i="2" s="1"/>
  <c r="BK1213" i="2"/>
  <c r="BI1213" i="2"/>
  <c r="BH1213" i="2"/>
  <c r="BG1213" i="2"/>
  <c r="BF1213" i="2"/>
  <c r="T1213" i="2"/>
  <c r="R1213" i="2"/>
  <c r="P1213" i="2"/>
  <c r="J1213" i="2"/>
  <c r="BE1213" i="2" s="1"/>
  <c r="BK1211" i="2"/>
  <c r="BI1211" i="2"/>
  <c r="BH1211" i="2"/>
  <c r="BG1211" i="2"/>
  <c r="BF1211" i="2"/>
  <c r="T1211" i="2"/>
  <c r="R1211" i="2"/>
  <c r="P1211" i="2"/>
  <c r="J1211" i="2"/>
  <c r="BE1211" i="2" s="1"/>
  <c r="BK1209" i="2"/>
  <c r="BI1209" i="2"/>
  <c r="BH1209" i="2"/>
  <c r="BG1209" i="2"/>
  <c r="BF1209" i="2"/>
  <c r="T1209" i="2"/>
  <c r="R1209" i="2"/>
  <c r="P1209" i="2"/>
  <c r="J1209" i="2"/>
  <c r="BE1209" i="2" s="1"/>
  <c r="BK1207" i="2"/>
  <c r="BI1207" i="2"/>
  <c r="BH1207" i="2"/>
  <c r="BG1207" i="2"/>
  <c r="BF1207" i="2"/>
  <c r="T1207" i="2"/>
  <c r="R1207" i="2"/>
  <c r="P1207" i="2"/>
  <c r="J1207" i="2"/>
  <c r="BE1207" i="2" s="1"/>
  <c r="BK1205" i="2"/>
  <c r="BI1205" i="2"/>
  <c r="BH1205" i="2"/>
  <c r="BG1205" i="2"/>
  <c r="BF1205" i="2"/>
  <c r="T1205" i="2"/>
  <c r="R1205" i="2"/>
  <c r="P1205" i="2"/>
  <c r="J1205" i="2"/>
  <c r="BE1205" i="2" s="1"/>
  <c r="BK1203" i="2"/>
  <c r="BI1203" i="2"/>
  <c r="BH1203" i="2"/>
  <c r="BG1203" i="2"/>
  <c r="BF1203" i="2"/>
  <c r="T1203" i="2"/>
  <c r="R1203" i="2"/>
  <c r="P1203" i="2"/>
  <c r="J1203" i="2"/>
  <c r="BE1203" i="2" s="1"/>
  <c r="BK1201" i="2"/>
  <c r="BI1201" i="2"/>
  <c r="BH1201" i="2"/>
  <c r="BG1201" i="2"/>
  <c r="BF1201" i="2"/>
  <c r="T1201" i="2"/>
  <c r="R1201" i="2"/>
  <c r="P1201" i="2"/>
  <c r="J1201" i="2"/>
  <c r="BE1201" i="2" s="1"/>
  <c r="BK1199" i="2"/>
  <c r="BI1199" i="2"/>
  <c r="BH1199" i="2"/>
  <c r="BG1199" i="2"/>
  <c r="BF1199" i="2"/>
  <c r="T1199" i="2"/>
  <c r="R1199" i="2"/>
  <c r="P1199" i="2"/>
  <c r="J1199" i="2"/>
  <c r="BE1199" i="2" s="1"/>
  <c r="BK1197" i="2"/>
  <c r="BI1197" i="2"/>
  <c r="BH1197" i="2"/>
  <c r="BG1197" i="2"/>
  <c r="BF1197" i="2"/>
  <c r="T1197" i="2"/>
  <c r="R1197" i="2"/>
  <c r="P1197" i="2"/>
  <c r="J1197" i="2"/>
  <c r="BE1197" i="2" s="1"/>
  <c r="BK1195" i="2"/>
  <c r="BI1195" i="2"/>
  <c r="BH1195" i="2"/>
  <c r="BG1195" i="2"/>
  <c r="BF1195" i="2"/>
  <c r="T1195" i="2"/>
  <c r="R1195" i="2"/>
  <c r="P1195" i="2"/>
  <c r="J1195" i="2"/>
  <c r="BE1195" i="2" s="1"/>
  <c r="BK1193" i="2"/>
  <c r="BI1193" i="2"/>
  <c r="BH1193" i="2"/>
  <c r="BG1193" i="2"/>
  <c r="BF1193" i="2"/>
  <c r="T1193" i="2"/>
  <c r="R1193" i="2"/>
  <c r="P1193" i="2"/>
  <c r="P1190" i="2" s="1"/>
  <c r="J1193" i="2"/>
  <c r="BE1193" i="2" s="1"/>
  <c r="BK1191" i="2"/>
  <c r="BI1191" i="2"/>
  <c r="BH1191" i="2"/>
  <c r="BG1191" i="2"/>
  <c r="BF1191" i="2"/>
  <c r="T1191" i="2"/>
  <c r="R1191" i="2"/>
  <c r="R1190" i="2" s="1"/>
  <c r="P1191" i="2"/>
  <c r="J1191" i="2"/>
  <c r="BE1191" i="2" s="1"/>
  <c r="BK1190" i="2"/>
  <c r="J1190" i="2" s="1"/>
  <c r="J77" i="2" s="1"/>
  <c r="T1190" i="2"/>
  <c r="BK1188" i="2"/>
  <c r="BI1188" i="2"/>
  <c r="BH1188" i="2"/>
  <c r="BG1188" i="2"/>
  <c r="BF1188" i="2"/>
  <c r="T1188" i="2"/>
  <c r="R1188" i="2"/>
  <c r="P1188" i="2"/>
  <c r="J1188" i="2"/>
  <c r="BE1188" i="2" s="1"/>
  <c r="BK1186" i="2"/>
  <c r="BI1186" i="2"/>
  <c r="BH1186" i="2"/>
  <c r="BG1186" i="2"/>
  <c r="BF1186" i="2"/>
  <c r="T1186" i="2"/>
  <c r="R1186" i="2"/>
  <c r="P1186" i="2"/>
  <c r="J1186" i="2"/>
  <c r="BE1186" i="2" s="1"/>
  <c r="BK1184" i="2"/>
  <c r="BI1184" i="2"/>
  <c r="BH1184" i="2"/>
  <c r="BG1184" i="2"/>
  <c r="BF1184" i="2"/>
  <c r="T1184" i="2"/>
  <c r="R1184" i="2"/>
  <c r="P1184" i="2"/>
  <c r="J1184" i="2"/>
  <c r="BE1184" i="2" s="1"/>
  <c r="BK1182" i="2"/>
  <c r="BI1182" i="2"/>
  <c r="BH1182" i="2"/>
  <c r="BG1182" i="2"/>
  <c r="BF1182" i="2"/>
  <c r="T1182" i="2"/>
  <c r="R1182" i="2"/>
  <c r="P1182" i="2"/>
  <c r="J1182" i="2"/>
  <c r="BE1182" i="2" s="1"/>
  <c r="BK1180" i="2"/>
  <c r="BI1180" i="2"/>
  <c r="BH1180" i="2"/>
  <c r="BG1180" i="2"/>
  <c r="BF1180" i="2"/>
  <c r="T1180" i="2"/>
  <c r="R1180" i="2"/>
  <c r="P1180" i="2"/>
  <c r="J1180" i="2"/>
  <c r="BE1180" i="2" s="1"/>
  <c r="BK1178" i="2"/>
  <c r="BI1178" i="2"/>
  <c r="BH1178" i="2"/>
  <c r="BG1178" i="2"/>
  <c r="BF1178" i="2"/>
  <c r="T1178" i="2"/>
  <c r="R1178" i="2"/>
  <c r="P1178" i="2"/>
  <c r="J1178" i="2"/>
  <c r="BE1178" i="2" s="1"/>
  <c r="BK1176" i="2"/>
  <c r="BI1176" i="2"/>
  <c r="BH1176" i="2"/>
  <c r="BG1176" i="2"/>
  <c r="BF1176" i="2"/>
  <c r="T1176" i="2"/>
  <c r="R1176" i="2"/>
  <c r="P1176" i="2"/>
  <c r="J1176" i="2"/>
  <c r="BE1176" i="2" s="1"/>
  <c r="BK1174" i="2"/>
  <c r="BI1174" i="2"/>
  <c r="BH1174" i="2"/>
  <c r="BG1174" i="2"/>
  <c r="BF1174" i="2"/>
  <c r="T1174" i="2"/>
  <c r="R1174" i="2"/>
  <c r="P1174" i="2"/>
  <c r="J1174" i="2"/>
  <c r="BE1174" i="2" s="1"/>
  <c r="BK1172" i="2"/>
  <c r="BI1172" i="2"/>
  <c r="BH1172" i="2"/>
  <c r="BG1172" i="2"/>
  <c r="BF1172" i="2"/>
  <c r="T1172" i="2"/>
  <c r="R1172" i="2"/>
  <c r="P1172" i="2"/>
  <c r="J1172" i="2"/>
  <c r="BE1172" i="2" s="1"/>
  <c r="BK1170" i="2"/>
  <c r="BI1170" i="2"/>
  <c r="BH1170" i="2"/>
  <c r="BG1170" i="2"/>
  <c r="BF1170" i="2"/>
  <c r="T1170" i="2"/>
  <c r="R1170" i="2"/>
  <c r="P1170" i="2"/>
  <c r="J1170" i="2"/>
  <c r="BE1170" i="2" s="1"/>
  <c r="BK1168" i="2"/>
  <c r="BI1168" i="2"/>
  <c r="BH1168" i="2"/>
  <c r="BG1168" i="2"/>
  <c r="BF1168" i="2"/>
  <c r="T1168" i="2"/>
  <c r="R1168" i="2"/>
  <c r="P1168" i="2"/>
  <c r="J1168" i="2"/>
  <c r="BE1168" i="2" s="1"/>
  <c r="BK1166" i="2"/>
  <c r="BI1166" i="2"/>
  <c r="BH1166" i="2"/>
  <c r="BG1166" i="2"/>
  <c r="BF1166" i="2"/>
  <c r="T1166" i="2"/>
  <c r="R1166" i="2"/>
  <c r="P1166" i="2"/>
  <c r="J1166" i="2"/>
  <c r="BE1166" i="2" s="1"/>
  <c r="BK1164" i="2"/>
  <c r="BI1164" i="2"/>
  <c r="BH1164" i="2"/>
  <c r="BG1164" i="2"/>
  <c r="BF1164" i="2"/>
  <c r="T1164" i="2"/>
  <c r="R1164" i="2"/>
  <c r="P1164" i="2"/>
  <c r="J1164" i="2"/>
  <c r="BE1164" i="2" s="1"/>
  <c r="BK1162" i="2"/>
  <c r="BI1162" i="2"/>
  <c r="BH1162" i="2"/>
  <c r="BG1162" i="2"/>
  <c r="BF1162" i="2"/>
  <c r="T1162" i="2"/>
  <c r="R1162" i="2"/>
  <c r="P1162" i="2"/>
  <c r="J1162" i="2"/>
  <c r="BE1162" i="2" s="1"/>
  <c r="BK1160" i="2"/>
  <c r="BI1160" i="2"/>
  <c r="BH1160" i="2"/>
  <c r="BG1160" i="2"/>
  <c r="BF1160" i="2"/>
  <c r="T1160" i="2"/>
  <c r="R1160" i="2"/>
  <c r="P1160" i="2"/>
  <c r="J1160" i="2"/>
  <c r="BE1160" i="2" s="1"/>
  <c r="BK1158" i="2"/>
  <c r="BI1158" i="2"/>
  <c r="BH1158" i="2"/>
  <c r="BG1158" i="2"/>
  <c r="BF1158" i="2"/>
  <c r="T1158" i="2"/>
  <c r="R1158" i="2"/>
  <c r="P1158" i="2"/>
  <c r="J1158" i="2"/>
  <c r="BE1158" i="2" s="1"/>
  <c r="BK1156" i="2"/>
  <c r="BI1156" i="2"/>
  <c r="BH1156" i="2"/>
  <c r="BG1156" i="2"/>
  <c r="BF1156" i="2"/>
  <c r="T1156" i="2"/>
  <c r="R1156" i="2"/>
  <c r="P1156" i="2"/>
  <c r="J1156" i="2"/>
  <c r="BE1156" i="2" s="1"/>
  <c r="BK1154" i="2"/>
  <c r="BI1154" i="2"/>
  <c r="BH1154" i="2"/>
  <c r="BG1154" i="2"/>
  <c r="BF1154" i="2"/>
  <c r="T1154" i="2"/>
  <c r="R1154" i="2"/>
  <c r="P1154" i="2"/>
  <c r="J1154" i="2"/>
  <c r="BE1154" i="2" s="1"/>
  <c r="BK1152" i="2"/>
  <c r="BI1152" i="2"/>
  <c r="BH1152" i="2"/>
  <c r="BG1152" i="2"/>
  <c r="BF1152" i="2"/>
  <c r="T1152" i="2"/>
  <c r="R1152" i="2"/>
  <c r="P1152" i="2"/>
  <c r="J1152" i="2"/>
  <c r="BE1152" i="2" s="1"/>
  <c r="BK1150" i="2"/>
  <c r="BI1150" i="2"/>
  <c r="BH1150" i="2"/>
  <c r="BG1150" i="2"/>
  <c r="BF1150" i="2"/>
  <c r="T1150" i="2"/>
  <c r="R1150" i="2"/>
  <c r="P1150" i="2"/>
  <c r="J1150" i="2"/>
  <c r="BE1150" i="2" s="1"/>
  <c r="BK1148" i="2"/>
  <c r="BI1148" i="2"/>
  <c r="BH1148" i="2"/>
  <c r="BG1148" i="2"/>
  <c r="BF1148" i="2"/>
  <c r="T1148" i="2"/>
  <c r="R1148" i="2"/>
  <c r="P1148" i="2"/>
  <c r="J1148" i="2"/>
  <c r="BE1148" i="2" s="1"/>
  <c r="BK1146" i="2"/>
  <c r="BI1146" i="2"/>
  <c r="BH1146" i="2"/>
  <c r="BG1146" i="2"/>
  <c r="BF1146" i="2"/>
  <c r="T1146" i="2"/>
  <c r="R1146" i="2"/>
  <c r="P1146" i="2"/>
  <c r="J1146" i="2"/>
  <c r="BE1146" i="2" s="1"/>
  <c r="BK1144" i="2"/>
  <c r="BI1144" i="2"/>
  <c r="BH1144" i="2"/>
  <c r="BG1144" i="2"/>
  <c r="BF1144" i="2"/>
  <c r="T1144" i="2"/>
  <c r="R1144" i="2"/>
  <c r="P1144" i="2"/>
  <c r="J1144" i="2"/>
  <c r="BE1144" i="2" s="1"/>
  <c r="BK1142" i="2"/>
  <c r="BI1142" i="2"/>
  <c r="BH1142" i="2"/>
  <c r="BG1142" i="2"/>
  <c r="BF1142" i="2"/>
  <c r="T1142" i="2"/>
  <c r="R1142" i="2"/>
  <c r="P1142" i="2"/>
  <c r="J1142" i="2"/>
  <c r="BE1142" i="2" s="1"/>
  <c r="BK1140" i="2"/>
  <c r="BI1140" i="2"/>
  <c r="BH1140" i="2"/>
  <c r="BG1140" i="2"/>
  <c r="BF1140" i="2"/>
  <c r="T1140" i="2"/>
  <c r="R1140" i="2"/>
  <c r="P1140" i="2"/>
  <c r="J1140" i="2"/>
  <c r="BE1140" i="2" s="1"/>
  <c r="BK1138" i="2"/>
  <c r="BI1138" i="2"/>
  <c r="BH1138" i="2"/>
  <c r="BG1138" i="2"/>
  <c r="BF1138" i="2"/>
  <c r="T1138" i="2"/>
  <c r="R1138" i="2"/>
  <c r="P1138" i="2"/>
  <c r="J1138" i="2"/>
  <c r="BE1138" i="2" s="1"/>
  <c r="BK1136" i="2"/>
  <c r="BI1136" i="2"/>
  <c r="BH1136" i="2"/>
  <c r="BG1136" i="2"/>
  <c r="BF1136" i="2"/>
  <c r="T1136" i="2"/>
  <c r="R1136" i="2"/>
  <c r="P1136" i="2"/>
  <c r="J1136" i="2"/>
  <c r="BE1136" i="2" s="1"/>
  <c r="BK1134" i="2"/>
  <c r="BI1134" i="2"/>
  <c r="BH1134" i="2"/>
  <c r="BG1134" i="2"/>
  <c r="BF1134" i="2"/>
  <c r="T1134" i="2"/>
  <c r="R1134" i="2"/>
  <c r="P1134" i="2"/>
  <c r="J1134" i="2"/>
  <c r="BE1134" i="2" s="1"/>
  <c r="BK1132" i="2"/>
  <c r="BI1132" i="2"/>
  <c r="BH1132" i="2"/>
  <c r="BG1132" i="2"/>
  <c r="BF1132" i="2"/>
  <c r="T1132" i="2"/>
  <c r="R1132" i="2"/>
  <c r="P1132" i="2"/>
  <c r="J1132" i="2"/>
  <c r="BE1132" i="2" s="1"/>
  <c r="BK1130" i="2"/>
  <c r="BI1130" i="2"/>
  <c r="BH1130" i="2"/>
  <c r="BG1130" i="2"/>
  <c r="BF1130" i="2"/>
  <c r="T1130" i="2"/>
  <c r="R1130" i="2"/>
  <c r="P1130" i="2"/>
  <c r="J1130" i="2"/>
  <c r="BE1130" i="2" s="1"/>
  <c r="BK1128" i="2"/>
  <c r="BI1128" i="2"/>
  <c r="BH1128" i="2"/>
  <c r="BG1128" i="2"/>
  <c r="BF1128" i="2"/>
  <c r="T1128" i="2"/>
  <c r="R1128" i="2"/>
  <c r="P1128" i="2"/>
  <c r="J1128" i="2"/>
  <c r="BE1128" i="2" s="1"/>
  <c r="BK1126" i="2"/>
  <c r="BI1126" i="2"/>
  <c r="BH1126" i="2"/>
  <c r="BG1126" i="2"/>
  <c r="BF1126" i="2"/>
  <c r="T1126" i="2"/>
  <c r="R1126" i="2"/>
  <c r="P1126" i="2"/>
  <c r="J1126" i="2"/>
  <c r="BE1126" i="2" s="1"/>
  <c r="BK1124" i="2"/>
  <c r="BI1124" i="2"/>
  <c r="BH1124" i="2"/>
  <c r="BG1124" i="2"/>
  <c r="BF1124" i="2"/>
  <c r="T1124" i="2"/>
  <c r="R1124" i="2"/>
  <c r="P1124" i="2"/>
  <c r="J1124" i="2"/>
  <c r="BE1124" i="2" s="1"/>
  <c r="BK1122" i="2"/>
  <c r="BI1122" i="2"/>
  <c r="BH1122" i="2"/>
  <c r="BG1122" i="2"/>
  <c r="BF1122" i="2"/>
  <c r="T1122" i="2"/>
  <c r="R1122" i="2"/>
  <c r="P1122" i="2"/>
  <c r="J1122" i="2"/>
  <c r="BE1122" i="2" s="1"/>
  <c r="BK1120" i="2"/>
  <c r="BI1120" i="2"/>
  <c r="BH1120" i="2"/>
  <c r="BG1120" i="2"/>
  <c r="BF1120" i="2"/>
  <c r="T1120" i="2"/>
  <c r="R1120" i="2"/>
  <c r="P1120" i="2"/>
  <c r="J1120" i="2"/>
  <c r="BE1120" i="2" s="1"/>
  <c r="BK1118" i="2"/>
  <c r="BI1118" i="2"/>
  <c r="BH1118" i="2"/>
  <c r="BG1118" i="2"/>
  <c r="BF1118" i="2"/>
  <c r="T1118" i="2"/>
  <c r="R1118" i="2"/>
  <c r="P1118" i="2"/>
  <c r="J1118" i="2"/>
  <c r="BE1118" i="2" s="1"/>
  <c r="BK1116" i="2"/>
  <c r="BI1116" i="2"/>
  <c r="BH1116" i="2"/>
  <c r="BG1116" i="2"/>
  <c r="BF1116" i="2"/>
  <c r="T1116" i="2"/>
  <c r="R1116" i="2"/>
  <c r="P1116" i="2"/>
  <c r="J1116" i="2"/>
  <c r="BE1116" i="2" s="1"/>
  <c r="BK1114" i="2"/>
  <c r="BI1114" i="2"/>
  <c r="BH1114" i="2"/>
  <c r="BG1114" i="2"/>
  <c r="BF1114" i="2"/>
  <c r="T1114" i="2"/>
  <c r="R1114" i="2"/>
  <c r="P1114" i="2"/>
  <c r="J1114" i="2"/>
  <c r="BE1114" i="2" s="1"/>
  <c r="BK1112" i="2"/>
  <c r="BI1112" i="2"/>
  <c r="BH1112" i="2"/>
  <c r="BG1112" i="2"/>
  <c r="BF1112" i="2"/>
  <c r="T1112" i="2"/>
  <c r="R1112" i="2"/>
  <c r="P1112" i="2"/>
  <c r="J1112" i="2"/>
  <c r="BE1112" i="2" s="1"/>
  <c r="BK1110" i="2"/>
  <c r="BI1110" i="2"/>
  <c r="BH1110" i="2"/>
  <c r="BG1110" i="2"/>
  <c r="BF1110" i="2"/>
  <c r="T1110" i="2"/>
  <c r="R1110" i="2"/>
  <c r="P1110" i="2"/>
  <c r="J1110" i="2"/>
  <c r="BE1110" i="2" s="1"/>
  <c r="BK1108" i="2"/>
  <c r="BI1108" i="2"/>
  <c r="BH1108" i="2"/>
  <c r="BG1108" i="2"/>
  <c r="BF1108" i="2"/>
  <c r="T1108" i="2"/>
  <c r="R1108" i="2"/>
  <c r="P1108" i="2"/>
  <c r="J1108" i="2"/>
  <c r="BE1108" i="2" s="1"/>
  <c r="BK1106" i="2"/>
  <c r="BI1106" i="2"/>
  <c r="BH1106" i="2"/>
  <c r="BG1106" i="2"/>
  <c r="BF1106" i="2"/>
  <c r="T1106" i="2"/>
  <c r="R1106" i="2"/>
  <c r="P1106" i="2"/>
  <c r="J1106" i="2"/>
  <c r="BE1106" i="2" s="1"/>
  <c r="BK1104" i="2"/>
  <c r="BI1104" i="2"/>
  <c r="BH1104" i="2"/>
  <c r="BG1104" i="2"/>
  <c r="BF1104" i="2"/>
  <c r="T1104" i="2"/>
  <c r="R1104" i="2"/>
  <c r="P1104" i="2"/>
  <c r="J1104" i="2"/>
  <c r="BE1104" i="2" s="1"/>
  <c r="BK1102" i="2"/>
  <c r="BI1102" i="2"/>
  <c r="BH1102" i="2"/>
  <c r="BG1102" i="2"/>
  <c r="BF1102" i="2"/>
  <c r="T1102" i="2"/>
  <c r="R1102" i="2"/>
  <c r="P1102" i="2"/>
  <c r="J1102" i="2"/>
  <c r="BE1102" i="2" s="1"/>
  <c r="BK1100" i="2"/>
  <c r="BI1100" i="2"/>
  <c r="BH1100" i="2"/>
  <c r="BG1100" i="2"/>
  <c r="BF1100" i="2"/>
  <c r="T1100" i="2"/>
  <c r="R1100" i="2"/>
  <c r="P1100" i="2"/>
  <c r="J1100" i="2"/>
  <c r="BE1100" i="2" s="1"/>
  <c r="BK1098" i="2"/>
  <c r="BI1098" i="2"/>
  <c r="BH1098" i="2"/>
  <c r="BG1098" i="2"/>
  <c r="BF1098" i="2"/>
  <c r="T1098" i="2"/>
  <c r="R1098" i="2"/>
  <c r="P1098" i="2"/>
  <c r="J1098" i="2"/>
  <c r="BE1098" i="2" s="1"/>
  <c r="BK1096" i="2"/>
  <c r="BI1096" i="2"/>
  <c r="BH1096" i="2"/>
  <c r="BG1096" i="2"/>
  <c r="BF1096" i="2"/>
  <c r="T1096" i="2"/>
  <c r="R1096" i="2"/>
  <c r="P1096" i="2"/>
  <c r="J1096" i="2"/>
  <c r="BE1096" i="2" s="1"/>
  <c r="BK1094" i="2"/>
  <c r="BI1094" i="2"/>
  <c r="BH1094" i="2"/>
  <c r="BG1094" i="2"/>
  <c r="BF1094" i="2"/>
  <c r="T1094" i="2"/>
  <c r="R1094" i="2"/>
  <c r="P1094" i="2"/>
  <c r="J1094" i="2"/>
  <c r="BE1094" i="2" s="1"/>
  <c r="BK1092" i="2"/>
  <c r="BI1092" i="2"/>
  <c r="BH1092" i="2"/>
  <c r="BG1092" i="2"/>
  <c r="BF1092" i="2"/>
  <c r="T1092" i="2"/>
  <c r="R1092" i="2"/>
  <c r="P1092" i="2"/>
  <c r="J1092" i="2"/>
  <c r="BE1092" i="2" s="1"/>
  <c r="BK1090" i="2"/>
  <c r="BI1090" i="2"/>
  <c r="BH1090" i="2"/>
  <c r="BG1090" i="2"/>
  <c r="BF1090" i="2"/>
  <c r="T1090" i="2"/>
  <c r="R1090" i="2"/>
  <c r="P1090" i="2"/>
  <c r="J1090" i="2"/>
  <c r="BE1090" i="2" s="1"/>
  <c r="BK1088" i="2"/>
  <c r="BI1088" i="2"/>
  <c r="BH1088" i="2"/>
  <c r="BG1088" i="2"/>
  <c r="BF1088" i="2"/>
  <c r="T1088" i="2"/>
  <c r="R1088" i="2"/>
  <c r="P1088" i="2"/>
  <c r="J1088" i="2"/>
  <c r="BE1088" i="2" s="1"/>
  <c r="BK1086" i="2"/>
  <c r="BI1086" i="2"/>
  <c r="BH1086" i="2"/>
  <c r="BG1086" i="2"/>
  <c r="BF1086" i="2"/>
  <c r="T1086" i="2"/>
  <c r="R1086" i="2"/>
  <c r="P1086" i="2"/>
  <c r="J1086" i="2"/>
  <c r="BE1086" i="2" s="1"/>
  <c r="BK1084" i="2"/>
  <c r="BI1084" i="2"/>
  <c r="BH1084" i="2"/>
  <c r="BG1084" i="2"/>
  <c r="BF1084" i="2"/>
  <c r="T1084" i="2"/>
  <c r="R1084" i="2"/>
  <c r="P1084" i="2"/>
  <c r="J1084" i="2"/>
  <c r="BE1084" i="2" s="1"/>
  <c r="BK1082" i="2"/>
  <c r="BI1082" i="2"/>
  <c r="BH1082" i="2"/>
  <c r="BG1082" i="2"/>
  <c r="BF1082" i="2"/>
  <c r="T1082" i="2"/>
  <c r="R1082" i="2"/>
  <c r="P1082" i="2"/>
  <c r="J1082" i="2"/>
  <c r="BE1082" i="2" s="1"/>
  <c r="BK1080" i="2"/>
  <c r="BI1080" i="2"/>
  <c r="BH1080" i="2"/>
  <c r="BG1080" i="2"/>
  <c r="BF1080" i="2"/>
  <c r="T1080" i="2"/>
  <c r="R1080" i="2"/>
  <c r="P1080" i="2"/>
  <c r="J1080" i="2"/>
  <c r="BE1080" i="2" s="1"/>
  <c r="BK1078" i="2"/>
  <c r="BI1078" i="2"/>
  <c r="BH1078" i="2"/>
  <c r="BG1078" i="2"/>
  <c r="BF1078" i="2"/>
  <c r="T1078" i="2"/>
  <c r="R1078" i="2"/>
  <c r="P1078" i="2"/>
  <c r="J1078" i="2"/>
  <c r="BE1078" i="2" s="1"/>
  <c r="BK1076" i="2"/>
  <c r="BI1076" i="2"/>
  <c r="BH1076" i="2"/>
  <c r="BG1076" i="2"/>
  <c r="BF1076" i="2"/>
  <c r="T1076" i="2"/>
  <c r="R1076" i="2"/>
  <c r="P1076" i="2"/>
  <c r="J1076" i="2"/>
  <c r="BE1076" i="2" s="1"/>
  <c r="BK1074" i="2"/>
  <c r="BI1074" i="2"/>
  <c r="BH1074" i="2"/>
  <c r="BG1074" i="2"/>
  <c r="BF1074" i="2"/>
  <c r="T1074" i="2"/>
  <c r="R1074" i="2"/>
  <c r="P1074" i="2"/>
  <c r="J1074" i="2"/>
  <c r="BE1074" i="2" s="1"/>
  <c r="BK1072" i="2"/>
  <c r="BI1072" i="2"/>
  <c r="BH1072" i="2"/>
  <c r="BG1072" i="2"/>
  <c r="BF1072" i="2"/>
  <c r="T1072" i="2"/>
  <c r="R1072" i="2"/>
  <c r="P1072" i="2"/>
  <c r="J1072" i="2"/>
  <c r="BE1072" i="2" s="1"/>
  <c r="BK1070" i="2"/>
  <c r="BI1070" i="2"/>
  <c r="BH1070" i="2"/>
  <c r="BG1070" i="2"/>
  <c r="BF1070" i="2"/>
  <c r="T1070" i="2"/>
  <c r="R1070" i="2"/>
  <c r="P1070" i="2"/>
  <c r="J1070" i="2"/>
  <c r="BE1070" i="2" s="1"/>
  <c r="BK1068" i="2"/>
  <c r="BI1068" i="2"/>
  <c r="BH1068" i="2"/>
  <c r="BG1068" i="2"/>
  <c r="BF1068" i="2"/>
  <c r="T1068" i="2"/>
  <c r="R1068" i="2"/>
  <c r="P1068" i="2"/>
  <c r="J1068" i="2"/>
  <c r="BE1068" i="2" s="1"/>
  <c r="BK1066" i="2"/>
  <c r="BI1066" i="2"/>
  <c r="BH1066" i="2"/>
  <c r="BG1066" i="2"/>
  <c r="BF1066" i="2"/>
  <c r="T1066" i="2"/>
  <c r="R1066" i="2"/>
  <c r="P1066" i="2"/>
  <c r="J1066" i="2"/>
  <c r="BE1066" i="2" s="1"/>
  <c r="BK1064" i="2"/>
  <c r="BI1064" i="2"/>
  <c r="BH1064" i="2"/>
  <c r="BG1064" i="2"/>
  <c r="BF1064" i="2"/>
  <c r="T1064" i="2"/>
  <c r="R1064" i="2"/>
  <c r="P1064" i="2"/>
  <c r="J1064" i="2"/>
  <c r="BE1064" i="2" s="1"/>
  <c r="BK1062" i="2"/>
  <c r="BI1062" i="2"/>
  <c r="BH1062" i="2"/>
  <c r="BG1062" i="2"/>
  <c r="BF1062" i="2"/>
  <c r="T1062" i="2"/>
  <c r="R1062" i="2"/>
  <c r="P1062" i="2"/>
  <c r="J1062" i="2"/>
  <c r="BE1062" i="2" s="1"/>
  <c r="BK1060" i="2"/>
  <c r="BI1060" i="2"/>
  <c r="BH1060" i="2"/>
  <c r="BG1060" i="2"/>
  <c r="BF1060" i="2"/>
  <c r="T1060" i="2"/>
  <c r="R1060" i="2"/>
  <c r="P1060" i="2"/>
  <c r="J1060" i="2"/>
  <c r="BE1060" i="2" s="1"/>
  <c r="BK1058" i="2"/>
  <c r="BI1058" i="2"/>
  <c r="BH1058" i="2"/>
  <c r="BG1058" i="2"/>
  <c r="BF1058" i="2"/>
  <c r="T1058" i="2"/>
  <c r="R1058" i="2"/>
  <c r="P1058" i="2"/>
  <c r="J1058" i="2"/>
  <c r="BE1058" i="2" s="1"/>
  <c r="BK1056" i="2"/>
  <c r="BI1056" i="2"/>
  <c r="BH1056" i="2"/>
  <c r="BG1056" i="2"/>
  <c r="BF1056" i="2"/>
  <c r="T1056" i="2"/>
  <c r="R1056" i="2"/>
  <c r="P1056" i="2"/>
  <c r="J1056" i="2"/>
  <c r="BE1056" i="2" s="1"/>
  <c r="BK1054" i="2"/>
  <c r="BI1054" i="2"/>
  <c r="BH1054" i="2"/>
  <c r="BG1054" i="2"/>
  <c r="BF1054" i="2"/>
  <c r="T1054" i="2"/>
  <c r="R1054" i="2"/>
  <c r="P1054" i="2"/>
  <c r="J1054" i="2"/>
  <c r="BE1054" i="2" s="1"/>
  <c r="BK1052" i="2"/>
  <c r="BI1052" i="2"/>
  <c r="BH1052" i="2"/>
  <c r="BG1052" i="2"/>
  <c r="BF1052" i="2"/>
  <c r="T1052" i="2"/>
  <c r="R1052" i="2"/>
  <c r="P1052" i="2"/>
  <c r="J1052" i="2"/>
  <c r="BE1052" i="2" s="1"/>
  <c r="BK1050" i="2"/>
  <c r="BI1050" i="2"/>
  <c r="BH1050" i="2"/>
  <c r="BG1050" i="2"/>
  <c r="BF1050" i="2"/>
  <c r="T1050" i="2"/>
  <c r="R1050" i="2"/>
  <c r="P1050" i="2"/>
  <c r="J1050" i="2"/>
  <c r="BE1050" i="2" s="1"/>
  <c r="BK1048" i="2"/>
  <c r="BI1048" i="2"/>
  <c r="BH1048" i="2"/>
  <c r="BG1048" i="2"/>
  <c r="BF1048" i="2"/>
  <c r="T1048" i="2"/>
  <c r="R1048" i="2"/>
  <c r="P1048" i="2"/>
  <c r="J1048" i="2"/>
  <c r="BE1048" i="2" s="1"/>
  <c r="BK1046" i="2"/>
  <c r="BI1046" i="2"/>
  <c r="BH1046" i="2"/>
  <c r="BG1046" i="2"/>
  <c r="BF1046" i="2"/>
  <c r="T1046" i="2"/>
  <c r="R1046" i="2"/>
  <c r="P1046" i="2"/>
  <c r="J1046" i="2"/>
  <c r="BE1046" i="2" s="1"/>
  <c r="BK1044" i="2"/>
  <c r="BI1044" i="2"/>
  <c r="BH1044" i="2"/>
  <c r="BG1044" i="2"/>
  <c r="BF1044" i="2"/>
  <c r="T1044" i="2"/>
  <c r="R1044" i="2"/>
  <c r="P1044" i="2"/>
  <c r="J1044" i="2"/>
  <c r="BE1044" i="2" s="1"/>
  <c r="BK1042" i="2"/>
  <c r="BI1042" i="2"/>
  <c r="BH1042" i="2"/>
  <c r="BG1042" i="2"/>
  <c r="BF1042" i="2"/>
  <c r="T1042" i="2"/>
  <c r="R1042" i="2"/>
  <c r="P1042" i="2"/>
  <c r="J1042" i="2"/>
  <c r="BE1042" i="2" s="1"/>
  <c r="BK1040" i="2"/>
  <c r="BI1040" i="2"/>
  <c r="BH1040" i="2"/>
  <c r="BG1040" i="2"/>
  <c r="BF1040" i="2"/>
  <c r="T1040" i="2"/>
  <c r="R1040" i="2"/>
  <c r="P1040" i="2"/>
  <c r="J1040" i="2"/>
  <c r="BE1040" i="2" s="1"/>
  <c r="BK1038" i="2"/>
  <c r="BI1038" i="2"/>
  <c r="BH1038" i="2"/>
  <c r="BG1038" i="2"/>
  <c r="BF1038" i="2"/>
  <c r="T1038" i="2"/>
  <c r="R1038" i="2"/>
  <c r="P1038" i="2"/>
  <c r="J1038" i="2"/>
  <c r="BE1038" i="2" s="1"/>
  <c r="BK1036" i="2"/>
  <c r="BI1036" i="2"/>
  <c r="BH1036" i="2"/>
  <c r="BG1036" i="2"/>
  <c r="BF1036" i="2"/>
  <c r="T1036" i="2"/>
  <c r="R1036" i="2"/>
  <c r="P1036" i="2"/>
  <c r="J1036" i="2"/>
  <c r="BE1036" i="2" s="1"/>
  <c r="BK1034" i="2"/>
  <c r="BI1034" i="2"/>
  <c r="BH1034" i="2"/>
  <c r="BG1034" i="2"/>
  <c r="BF1034" i="2"/>
  <c r="T1034" i="2"/>
  <c r="R1034" i="2"/>
  <c r="P1034" i="2"/>
  <c r="J1034" i="2"/>
  <c r="BE1034" i="2" s="1"/>
  <c r="BK1032" i="2"/>
  <c r="BI1032" i="2"/>
  <c r="BH1032" i="2"/>
  <c r="BG1032" i="2"/>
  <c r="BF1032" i="2"/>
  <c r="T1032" i="2"/>
  <c r="R1032" i="2"/>
  <c r="P1032" i="2"/>
  <c r="J1032" i="2"/>
  <c r="BE1032" i="2" s="1"/>
  <c r="BK1030" i="2"/>
  <c r="BK1029" i="2" s="1"/>
  <c r="J1029" i="2" s="1"/>
  <c r="J76" i="2" s="1"/>
  <c r="BI1030" i="2"/>
  <c r="BH1030" i="2"/>
  <c r="BG1030" i="2"/>
  <c r="BF1030" i="2"/>
  <c r="T1030" i="2"/>
  <c r="T1029" i="2" s="1"/>
  <c r="R1030" i="2"/>
  <c r="R1029" i="2" s="1"/>
  <c r="P1030" i="2"/>
  <c r="J1030" i="2"/>
  <c r="BE1030" i="2" s="1"/>
  <c r="BK1027" i="2"/>
  <c r="BI1027" i="2"/>
  <c r="BH1027" i="2"/>
  <c r="BG1027" i="2"/>
  <c r="BF1027" i="2"/>
  <c r="T1027" i="2"/>
  <c r="R1027" i="2"/>
  <c r="P1027" i="2"/>
  <c r="J1027" i="2"/>
  <c r="BE1027" i="2" s="1"/>
  <c r="BK1025" i="2"/>
  <c r="BI1025" i="2"/>
  <c r="BH1025" i="2"/>
  <c r="BG1025" i="2"/>
  <c r="BF1025" i="2"/>
  <c r="T1025" i="2"/>
  <c r="R1025" i="2"/>
  <c r="P1025" i="2"/>
  <c r="J1025" i="2"/>
  <c r="BE1025" i="2" s="1"/>
  <c r="BK1023" i="2"/>
  <c r="BI1023" i="2"/>
  <c r="BH1023" i="2"/>
  <c r="BG1023" i="2"/>
  <c r="BF1023" i="2"/>
  <c r="T1023" i="2"/>
  <c r="R1023" i="2"/>
  <c r="P1023" i="2"/>
  <c r="J1023" i="2"/>
  <c r="BE1023" i="2" s="1"/>
  <c r="BK1021" i="2"/>
  <c r="BI1021" i="2"/>
  <c r="BH1021" i="2"/>
  <c r="BG1021" i="2"/>
  <c r="BF1021" i="2"/>
  <c r="T1021" i="2"/>
  <c r="R1021" i="2"/>
  <c r="P1021" i="2"/>
  <c r="J1021" i="2"/>
  <c r="BE1021" i="2" s="1"/>
  <c r="BK1019" i="2"/>
  <c r="BI1019" i="2"/>
  <c r="BH1019" i="2"/>
  <c r="BG1019" i="2"/>
  <c r="BF1019" i="2"/>
  <c r="BE1019" i="2"/>
  <c r="T1019" i="2"/>
  <c r="R1019" i="2"/>
  <c r="P1019" i="2"/>
  <c r="J1019" i="2"/>
  <c r="BK1017" i="2"/>
  <c r="BI1017" i="2"/>
  <c r="BH1017" i="2"/>
  <c r="BG1017" i="2"/>
  <c r="BF1017" i="2"/>
  <c r="T1017" i="2"/>
  <c r="R1017" i="2"/>
  <c r="P1017" i="2"/>
  <c r="J1017" i="2"/>
  <c r="BE1017" i="2" s="1"/>
  <c r="BK1015" i="2"/>
  <c r="BI1015" i="2"/>
  <c r="BH1015" i="2"/>
  <c r="BG1015" i="2"/>
  <c r="BF1015" i="2"/>
  <c r="T1015" i="2"/>
  <c r="R1015" i="2"/>
  <c r="P1015" i="2"/>
  <c r="J1015" i="2"/>
  <c r="BE1015" i="2" s="1"/>
  <c r="BK1013" i="2"/>
  <c r="BI1013" i="2"/>
  <c r="BH1013" i="2"/>
  <c r="BG1013" i="2"/>
  <c r="BF1013" i="2"/>
  <c r="BE1013" i="2"/>
  <c r="T1013" i="2"/>
  <c r="R1013" i="2"/>
  <c r="P1013" i="2"/>
  <c r="J1013" i="2"/>
  <c r="BK1011" i="2"/>
  <c r="BI1011" i="2"/>
  <c r="BH1011" i="2"/>
  <c r="BG1011" i="2"/>
  <c r="BF1011" i="2"/>
  <c r="T1011" i="2"/>
  <c r="R1011" i="2"/>
  <c r="P1011" i="2"/>
  <c r="J1011" i="2"/>
  <c r="BE1011" i="2" s="1"/>
  <c r="BK1009" i="2"/>
  <c r="BI1009" i="2"/>
  <c r="BH1009" i="2"/>
  <c r="BG1009" i="2"/>
  <c r="BF1009" i="2"/>
  <c r="T1009" i="2"/>
  <c r="R1009" i="2"/>
  <c r="P1009" i="2"/>
  <c r="J1009" i="2"/>
  <c r="BE1009" i="2" s="1"/>
  <c r="BK1007" i="2"/>
  <c r="BI1007" i="2"/>
  <c r="BH1007" i="2"/>
  <c r="BG1007" i="2"/>
  <c r="BF1007" i="2"/>
  <c r="BE1007" i="2"/>
  <c r="T1007" i="2"/>
  <c r="R1007" i="2"/>
  <c r="P1007" i="2"/>
  <c r="J1007" i="2"/>
  <c r="BK1005" i="2"/>
  <c r="BI1005" i="2"/>
  <c r="BH1005" i="2"/>
  <c r="BG1005" i="2"/>
  <c r="BF1005" i="2"/>
  <c r="T1005" i="2"/>
  <c r="R1005" i="2"/>
  <c r="P1005" i="2"/>
  <c r="J1005" i="2"/>
  <c r="BE1005" i="2" s="1"/>
  <c r="BK1003" i="2"/>
  <c r="BI1003" i="2"/>
  <c r="BH1003" i="2"/>
  <c r="BG1003" i="2"/>
  <c r="BF1003" i="2"/>
  <c r="T1003" i="2"/>
  <c r="R1003" i="2"/>
  <c r="P1003" i="2"/>
  <c r="J1003" i="2"/>
  <c r="BE1003" i="2" s="1"/>
  <c r="BK1001" i="2"/>
  <c r="BI1001" i="2"/>
  <c r="BH1001" i="2"/>
  <c r="BG1001" i="2"/>
  <c r="BF1001" i="2"/>
  <c r="BE1001" i="2"/>
  <c r="T1001" i="2"/>
  <c r="R1001" i="2"/>
  <c r="P1001" i="2"/>
  <c r="J1001" i="2"/>
  <c r="BK999" i="2"/>
  <c r="BI999" i="2"/>
  <c r="BH999" i="2"/>
  <c r="BG999" i="2"/>
  <c r="BF999" i="2"/>
  <c r="T999" i="2"/>
  <c r="R999" i="2"/>
  <c r="P999" i="2"/>
  <c r="J999" i="2"/>
  <c r="BE999" i="2" s="1"/>
  <c r="BK997" i="2"/>
  <c r="BI997" i="2"/>
  <c r="BH997" i="2"/>
  <c r="BG997" i="2"/>
  <c r="BF997" i="2"/>
  <c r="T997" i="2"/>
  <c r="R997" i="2"/>
  <c r="P997" i="2"/>
  <c r="J997" i="2"/>
  <c r="BE997" i="2" s="1"/>
  <c r="BK995" i="2"/>
  <c r="BI995" i="2"/>
  <c r="BH995" i="2"/>
  <c r="BG995" i="2"/>
  <c r="BF995" i="2"/>
  <c r="BE995" i="2"/>
  <c r="T995" i="2"/>
  <c r="R995" i="2"/>
  <c r="P995" i="2"/>
  <c r="J995" i="2"/>
  <c r="BK993" i="2"/>
  <c r="BI993" i="2"/>
  <c r="BH993" i="2"/>
  <c r="BG993" i="2"/>
  <c r="BF993" i="2"/>
  <c r="T993" i="2"/>
  <c r="R993" i="2"/>
  <c r="P993" i="2"/>
  <c r="J993" i="2"/>
  <c r="BE993" i="2" s="1"/>
  <c r="BK991" i="2"/>
  <c r="BI991" i="2"/>
  <c r="BH991" i="2"/>
  <c r="BG991" i="2"/>
  <c r="BF991" i="2"/>
  <c r="T991" i="2"/>
  <c r="R991" i="2"/>
  <c r="P991" i="2"/>
  <c r="J991" i="2"/>
  <c r="BE991" i="2" s="1"/>
  <c r="BK989" i="2"/>
  <c r="BI989" i="2"/>
  <c r="BH989" i="2"/>
  <c r="BG989" i="2"/>
  <c r="BF989" i="2"/>
  <c r="BE989" i="2"/>
  <c r="T989" i="2"/>
  <c r="R989" i="2"/>
  <c r="P989" i="2"/>
  <c r="J989" i="2"/>
  <c r="BK987" i="2"/>
  <c r="BI987" i="2"/>
  <c r="BH987" i="2"/>
  <c r="BG987" i="2"/>
  <c r="BF987" i="2"/>
  <c r="T987" i="2"/>
  <c r="R987" i="2"/>
  <c r="P987" i="2"/>
  <c r="J987" i="2"/>
  <c r="BE987" i="2" s="1"/>
  <c r="BK985" i="2"/>
  <c r="BI985" i="2"/>
  <c r="BH985" i="2"/>
  <c r="BG985" i="2"/>
  <c r="BF985" i="2"/>
  <c r="T985" i="2"/>
  <c r="R985" i="2"/>
  <c r="P985" i="2"/>
  <c r="J985" i="2"/>
  <c r="BE985" i="2" s="1"/>
  <c r="BK983" i="2"/>
  <c r="BI983" i="2"/>
  <c r="BH983" i="2"/>
  <c r="BG983" i="2"/>
  <c r="BF983" i="2"/>
  <c r="BE983" i="2"/>
  <c r="T983" i="2"/>
  <c r="R983" i="2"/>
  <c r="P983" i="2"/>
  <c r="J983" i="2"/>
  <c r="BK981" i="2"/>
  <c r="BI981" i="2"/>
  <c r="BH981" i="2"/>
  <c r="BG981" i="2"/>
  <c r="BF981" i="2"/>
  <c r="T981" i="2"/>
  <c r="R981" i="2"/>
  <c r="P981" i="2"/>
  <c r="J981" i="2"/>
  <c r="BE981" i="2" s="1"/>
  <c r="BK979" i="2"/>
  <c r="BI979" i="2"/>
  <c r="BH979" i="2"/>
  <c r="BG979" i="2"/>
  <c r="BF979" i="2"/>
  <c r="T979" i="2"/>
  <c r="R979" i="2"/>
  <c r="P979" i="2"/>
  <c r="J979" i="2"/>
  <c r="BE979" i="2" s="1"/>
  <c r="BK977" i="2"/>
  <c r="BI977" i="2"/>
  <c r="BH977" i="2"/>
  <c r="BG977" i="2"/>
  <c r="BF977" i="2"/>
  <c r="BE977" i="2"/>
  <c r="T977" i="2"/>
  <c r="R977" i="2"/>
  <c r="P977" i="2"/>
  <c r="J977" i="2"/>
  <c r="BK975" i="2"/>
  <c r="BI975" i="2"/>
  <c r="BH975" i="2"/>
  <c r="BG975" i="2"/>
  <c r="BF975" i="2"/>
  <c r="T975" i="2"/>
  <c r="R975" i="2"/>
  <c r="P975" i="2"/>
  <c r="J975" i="2"/>
  <c r="BE975" i="2" s="1"/>
  <c r="BK973" i="2"/>
  <c r="BI973" i="2"/>
  <c r="BH973" i="2"/>
  <c r="BG973" i="2"/>
  <c r="BF973" i="2"/>
  <c r="T973" i="2"/>
  <c r="R973" i="2"/>
  <c r="P973" i="2"/>
  <c r="J973" i="2"/>
  <c r="BE973" i="2" s="1"/>
  <c r="BK971" i="2"/>
  <c r="BI971" i="2"/>
  <c r="BH971" i="2"/>
  <c r="BG971" i="2"/>
  <c r="BF971" i="2"/>
  <c r="BE971" i="2"/>
  <c r="T971" i="2"/>
  <c r="R971" i="2"/>
  <c r="P971" i="2"/>
  <c r="J971" i="2"/>
  <c r="BK969" i="2"/>
  <c r="BI969" i="2"/>
  <c r="BH969" i="2"/>
  <c r="BG969" i="2"/>
  <c r="BF969" i="2"/>
  <c r="BE969" i="2"/>
  <c r="T969" i="2"/>
  <c r="R969" i="2"/>
  <c r="P969" i="2"/>
  <c r="J969" i="2"/>
  <c r="BK967" i="2"/>
  <c r="BI967" i="2"/>
  <c r="BH967" i="2"/>
  <c r="BG967" i="2"/>
  <c r="BF967" i="2"/>
  <c r="T967" i="2"/>
  <c r="R967" i="2"/>
  <c r="P967" i="2"/>
  <c r="J967" i="2"/>
  <c r="BE967" i="2" s="1"/>
  <c r="BK965" i="2"/>
  <c r="BI965" i="2"/>
  <c r="BH965" i="2"/>
  <c r="BG965" i="2"/>
  <c r="BF965" i="2"/>
  <c r="BE965" i="2"/>
  <c r="T965" i="2"/>
  <c r="R965" i="2"/>
  <c r="P965" i="2"/>
  <c r="J965" i="2"/>
  <c r="BK963" i="2"/>
  <c r="BI963" i="2"/>
  <c r="BH963" i="2"/>
  <c r="BG963" i="2"/>
  <c r="BF963" i="2"/>
  <c r="T963" i="2"/>
  <c r="R963" i="2"/>
  <c r="P963" i="2"/>
  <c r="J963" i="2"/>
  <c r="BE963" i="2" s="1"/>
  <c r="BK961" i="2"/>
  <c r="BI961" i="2"/>
  <c r="BH961" i="2"/>
  <c r="BG961" i="2"/>
  <c r="BF961" i="2"/>
  <c r="T961" i="2"/>
  <c r="R961" i="2"/>
  <c r="P961" i="2"/>
  <c r="J961" i="2"/>
  <c r="BE961" i="2" s="1"/>
  <c r="BK959" i="2"/>
  <c r="BI959" i="2"/>
  <c r="BH959" i="2"/>
  <c r="BG959" i="2"/>
  <c r="BF959" i="2"/>
  <c r="BE959" i="2"/>
  <c r="T959" i="2"/>
  <c r="R959" i="2"/>
  <c r="P959" i="2"/>
  <c r="J959" i="2"/>
  <c r="BK957" i="2"/>
  <c r="BI957" i="2"/>
  <c r="BH957" i="2"/>
  <c r="BG957" i="2"/>
  <c r="BF957" i="2"/>
  <c r="BE957" i="2"/>
  <c r="T957" i="2"/>
  <c r="R957" i="2"/>
  <c r="P957" i="2"/>
  <c r="J957" i="2"/>
  <c r="BK955" i="2"/>
  <c r="BI955" i="2"/>
  <c r="BH955" i="2"/>
  <c r="BG955" i="2"/>
  <c r="BF955" i="2"/>
  <c r="T955" i="2"/>
  <c r="R955" i="2"/>
  <c r="P955" i="2"/>
  <c r="J955" i="2"/>
  <c r="BE955" i="2" s="1"/>
  <c r="BK953" i="2"/>
  <c r="BI953" i="2"/>
  <c r="BH953" i="2"/>
  <c r="BG953" i="2"/>
  <c r="BF953" i="2"/>
  <c r="BE953" i="2"/>
  <c r="T953" i="2"/>
  <c r="R953" i="2"/>
  <c r="P953" i="2"/>
  <c r="J953" i="2"/>
  <c r="BK951" i="2"/>
  <c r="BI951" i="2"/>
  <c r="BH951" i="2"/>
  <c r="BG951" i="2"/>
  <c r="BF951" i="2"/>
  <c r="T951" i="2"/>
  <c r="R951" i="2"/>
  <c r="P951" i="2"/>
  <c r="J951" i="2"/>
  <c r="BE951" i="2" s="1"/>
  <c r="BK949" i="2"/>
  <c r="BI949" i="2"/>
  <c r="BH949" i="2"/>
  <c r="BG949" i="2"/>
  <c r="BF949" i="2"/>
  <c r="BE949" i="2"/>
  <c r="T949" i="2"/>
  <c r="R949" i="2"/>
  <c r="P949" i="2"/>
  <c r="J949" i="2"/>
  <c r="BK947" i="2"/>
  <c r="BI947" i="2"/>
  <c r="BH947" i="2"/>
  <c r="BG947" i="2"/>
  <c r="BF947" i="2"/>
  <c r="T947" i="2"/>
  <c r="R947" i="2"/>
  <c r="P947" i="2"/>
  <c r="J947" i="2"/>
  <c r="BE947" i="2" s="1"/>
  <c r="BK945" i="2"/>
  <c r="BI945" i="2"/>
  <c r="BH945" i="2"/>
  <c r="BG945" i="2"/>
  <c r="BF945" i="2"/>
  <c r="T945" i="2"/>
  <c r="R945" i="2"/>
  <c r="P945" i="2"/>
  <c r="J945" i="2"/>
  <c r="BE945" i="2" s="1"/>
  <c r="BK943" i="2"/>
  <c r="BI943" i="2"/>
  <c r="BH943" i="2"/>
  <c r="BG943" i="2"/>
  <c r="BF943" i="2"/>
  <c r="BE943" i="2"/>
  <c r="T943" i="2"/>
  <c r="R943" i="2"/>
  <c r="P943" i="2"/>
  <c r="J943" i="2"/>
  <c r="BK941" i="2"/>
  <c r="BI941" i="2"/>
  <c r="BH941" i="2"/>
  <c r="BG941" i="2"/>
  <c r="BF941" i="2"/>
  <c r="T941" i="2"/>
  <c r="R941" i="2"/>
  <c r="P941" i="2"/>
  <c r="J941" i="2"/>
  <c r="BE941" i="2" s="1"/>
  <c r="BK939" i="2"/>
  <c r="BI939" i="2"/>
  <c r="BH939" i="2"/>
  <c r="BG939" i="2"/>
  <c r="BF939" i="2"/>
  <c r="T939" i="2"/>
  <c r="R939" i="2"/>
  <c r="P939" i="2"/>
  <c r="J939" i="2"/>
  <c r="BE939" i="2" s="1"/>
  <c r="BK937" i="2"/>
  <c r="BI937" i="2"/>
  <c r="BH937" i="2"/>
  <c r="BG937" i="2"/>
  <c r="BF937" i="2"/>
  <c r="BE937" i="2"/>
  <c r="T937" i="2"/>
  <c r="R937" i="2"/>
  <c r="P937" i="2"/>
  <c r="J937" i="2"/>
  <c r="BK935" i="2"/>
  <c r="BI935" i="2"/>
  <c r="BH935" i="2"/>
  <c r="BG935" i="2"/>
  <c r="BF935" i="2"/>
  <c r="T935" i="2"/>
  <c r="R935" i="2"/>
  <c r="P935" i="2"/>
  <c r="J935" i="2"/>
  <c r="BE935" i="2" s="1"/>
  <c r="BK933" i="2"/>
  <c r="BI933" i="2"/>
  <c r="BH933" i="2"/>
  <c r="BG933" i="2"/>
  <c r="BF933" i="2"/>
  <c r="T933" i="2"/>
  <c r="R933" i="2"/>
  <c r="P933" i="2"/>
  <c r="J933" i="2"/>
  <c r="BE933" i="2" s="1"/>
  <c r="BK931" i="2"/>
  <c r="BI931" i="2"/>
  <c r="BH931" i="2"/>
  <c r="BG931" i="2"/>
  <c r="BF931" i="2"/>
  <c r="BE931" i="2"/>
  <c r="T931" i="2"/>
  <c r="R931" i="2"/>
  <c r="P931" i="2"/>
  <c r="J931" i="2"/>
  <c r="BK929" i="2"/>
  <c r="BI929" i="2"/>
  <c r="BH929" i="2"/>
  <c r="BG929" i="2"/>
  <c r="BF929" i="2"/>
  <c r="T929" i="2"/>
  <c r="R929" i="2"/>
  <c r="P929" i="2"/>
  <c r="J929" i="2"/>
  <c r="BE929" i="2" s="1"/>
  <c r="BK927" i="2"/>
  <c r="BI927" i="2"/>
  <c r="BH927" i="2"/>
  <c r="BG927" i="2"/>
  <c r="BF927" i="2"/>
  <c r="T927" i="2"/>
  <c r="R927" i="2"/>
  <c r="P927" i="2"/>
  <c r="J927" i="2"/>
  <c r="BE927" i="2" s="1"/>
  <c r="BK925" i="2"/>
  <c r="BI925" i="2"/>
  <c r="BH925" i="2"/>
  <c r="BG925" i="2"/>
  <c r="BF925" i="2"/>
  <c r="BE925" i="2"/>
  <c r="T925" i="2"/>
  <c r="R925" i="2"/>
  <c r="P925" i="2"/>
  <c r="J925" i="2"/>
  <c r="BK923" i="2"/>
  <c r="BI923" i="2"/>
  <c r="BH923" i="2"/>
  <c r="BG923" i="2"/>
  <c r="BF923" i="2"/>
  <c r="T923" i="2"/>
  <c r="R923" i="2"/>
  <c r="P923" i="2"/>
  <c r="J923" i="2"/>
  <c r="BE923" i="2" s="1"/>
  <c r="BK921" i="2"/>
  <c r="BI921" i="2"/>
  <c r="BH921" i="2"/>
  <c r="BG921" i="2"/>
  <c r="BF921" i="2"/>
  <c r="T921" i="2"/>
  <c r="R921" i="2"/>
  <c r="P921" i="2"/>
  <c r="J921" i="2"/>
  <c r="BE921" i="2" s="1"/>
  <c r="BK919" i="2"/>
  <c r="BI919" i="2"/>
  <c r="BH919" i="2"/>
  <c r="BG919" i="2"/>
  <c r="BF919" i="2"/>
  <c r="BE919" i="2"/>
  <c r="T919" i="2"/>
  <c r="R919" i="2"/>
  <c r="P919" i="2"/>
  <c r="J919" i="2"/>
  <c r="BK917" i="2"/>
  <c r="BI917" i="2"/>
  <c r="BH917" i="2"/>
  <c r="BG917" i="2"/>
  <c r="BF917" i="2"/>
  <c r="T917" i="2"/>
  <c r="R917" i="2"/>
  <c r="P917" i="2"/>
  <c r="P912" i="2" s="1"/>
  <c r="J917" i="2"/>
  <c r="BE917" i="2" s="1"/>
  <c r="BK915" i="2"/>
  <c r="BI915" i="2"/>
  <c r="BH915" i="2"/>
  <c r="BG915" i="2"/>
  <c r="BF915" i="2"/>
  <c r="T915" i="2"/>
  <c r="R915" i="2"/>
  <c r="P915" i="2"/>
  <c r="J915" i="2"/>
  <c r="BE915" i="2" s="1"/>
  <c r="BK913" i="2"/>
  <c r="BK912" i="2" s="1"/>
  <c r="J912" i="2" s="1"/>
  <c r="J75" i="2" s="1"/>
  <c r="BI913" i="2"/>
  <c r="BH913" i="2"/>
  <c r="BG913" i="2"/>
  <c r="BF913" i="2"/>
  <c r="BE913" i="2"/>
  <c r="T913" i="2"/>
  <c r="T912" i="2" s="1"/>
  <c r="R913" i="2"/>
  <c r="P913" i="2"/>
  <c r="J913" i="2"/>
  <c r="BK910" i="2"/>
  <c r="BI910" i="2"/>
  <c r="BH910" i="2"/>
  <c r="BG910" i="2"/>
  <c r="BF910" i="2"/>
  <c r="T910" i="2"/>
  <c r="R910" i="2"/>
  <c r="P910" i="2"/>
  <c r="J910" i="2"/>
  <c r="BE910" i="2" s="1"/>
  <c r="BK908" i="2"/>
  <c r="BI908" i="2"/>
  <c r="BH908" i="2"/>
  <c r="BG908" i="2"/>
  <c r="BF908" i="2"/>
  <c r="T908" i="2"/>
  <c r="R908" i="2"/>
  <c r="P908" i="2"/>
  <c r="J908" i="2"/>
  <c r="BE908" i="2" s="1"/>
  <c r="BK906" i="2"/>
  <c r="BI906" i="2"/>
  <c r="BH906" i="2"/>
  <c r="BG906" i="2"/>
  <c r="BF906" i="2"/>
  <c r="T906" i="2"/>
  <c r="R906" i="2"/>
  <c r="P906" i="2"/>
  <c r="J906" i="2"/>
  <c r="BE906" i="2" s="1"/>
  <c r="BK904" i="2"/>
  <c r="BI904" i="2"/>
  <c r="BH904" i="2"/>
  <c r="BG904" i="2"/>
  <c r="BF904" i="2"/>
  <c r="T904" i="2"/>
  <c r="R904" i="2"/>
  <c r="P904" i="2"/>
  <c r="J904" i="2"/>
  <c r="BE904" i="2" s="1"/>
  <c r="BK902" i="2"/>
  <c r="BI902" i="2"/>
  <c r="BH902" i="2"/>
  <c r="BG902" i="2"/>
  <c r="BF902" i="2"/>
  <c r="T902" i="2"/>
  <c r="R902" i="2"/>
  <c r="P902" i="2"/>
  <c r="J902" i="2"/>
  <c r="BE902" i="2" s="1"/>
  <c r="BK900" i="2"/>
  <c r="BI900" i="2"/>
  <c r="BH900" i="2"/>
  <c r="BG900" i="2"/>
  <c r="BF900" i="2"/>
  <c r="T900" i="2"/>
  <c r="R900" i="2"/>
  <c r="P900" i="2"/>
  <c r="J900" i="2"/>
  <c r="BE900" i="2" s="1"/>
  <c r="BK898" i="2"/>
  <c r="BI898" i="2"/>
  <c r="BH898" i="2"/>
  <c r="BG898" i="2"/>
  <c r="BF898" i="2"/>
  <c r="T898" i="2"/>
  <c r="R898" i="2"/>
  <c r="P898" i="2"/>
  <c r="J898" i="2"/>
  <c r="BE898" i="2" s="1"/>
  <c r="BK896" i="2"/>
  <c r="BI896" i="2"/>
  <c r="BH896" i="2"/>
  <c r="BG896" i="2"/>
  <c r="BF896" i="2"/>
  <c r="T896" i="2"/>
  <c r="R896" i="2"/>
  <c r="P896" i="2"/>
  <c r="J896" i="2"/>
  <c r="BE896" i="2" s="1"/>
  <c r="BK894" i="2"/>
  <c r="BI894" i="2"/>
  <c r="BH894" i="2"/>
  <c r="BG894" i="2"/>
  <c r="BF894" i="2"/>
  <c r="T894" i="2"/>
  <c r="R894" i="2"/>
  <c r="P894" i="2"/>
  <c r="J894" i="2"/>
  <c r="BE894" i="2" s="1"/>
  <c r="BK892" i="2"/>
  <c r="BI892" i="2"/>
  <c r="BH892" i="2"/>
  <c r="BG892" i="2"/>
  <c r="BF892" i="2"/>
  <c r="T892" i="2"/>
  <c r="R892" i="2"/>
  <c r="P892" i="2"/>
  <c r="J892" i="2"/>
  <c r="BE892" i="2" s="1"/>
  <c r="BK890" i="2"/>
  <c r="BI890" i="2"/>
  <c r="BH890" i="2"/>
  <c r="BG890" i="2"/>
  <c r="BF890" i="2"/>
  <c r="T890" i="2"/>
  <c r="R890" i="2"/>
  <c r="P890" i="2"/>
  <c r="J890" i="2"/>
  <c r="BE890" i="2" s="1"/>
  <c r="BK888" i="2"/>
  <c r="BI888" i="2"/>
  <c r="BH888" i="2"/>
  <c r="BG888" i="2"/>
  <c r="BF888" i="2"/>
  <c r="T888" i="2"/>
  <c r="R888" i="2"/>
  <c r="P888" i="2"/>
  <c r="J888" i="2"/>
  <c r="BE888" i="2" s="1"/>
  <c r="BK886" i="2"/>
  <c r="BI886" i="2"/>
  <c r="BH886" i="2"/>
  <c r="BG886" i="2"/>
  <c r="BF886" i="2"/>
  <c r="T886" i="2"/>
  <c r="R886" i="2"/>
  <c r="P886" i="2"/>
  <c r="J886" i="2"/>
  <c r="BE886" i="2" s="1"/>
  <c r="BK884" i="2"/>
  <c r="BI884" i="2"/>
  <c r="BH884" i="2"/>
  <c r="BG884" i="2"/>
  <c r="BF884" i="2"/>
  <c r="T884" i="2"/>
  <c r="R884" i="2"/>
  <c r="P884" i="2"/>
  <c r="J884" i="2"/>
  <c r="BE884" i="2" s="1"/>
  <c r="R883" i="2"/>
  <c r="BK881" i="2"/>
  <c r="BI881" i="2"/>
  <c r="BH881" i="2"/>
  <c r="BG881" i="2"/>
  <c r="BF881" i="2"/>
  <c r="T881" i="2"/>
  <c r="R881" i="2"/>
  <c r="P881" i="2"/>
  <c r="J881" i="2"/>
  <c r="BE881" i="2" s="1"/>
  <c r="BK879" i="2"/>
  <c r="BI879" i="2"/>
  <c r="BH879" i="2"/>
  <c r="BG879" i="2"/>
  <c r="BF879" i="2"/>
  <c r="T879" i="2"/>
  <c r="R879" i="2"/>
  <c r="P879" i="2"/>
  <c r="J879" i="2"/>
  <c r="BE879" i="2" s="1"/>
  <c r="BK877" i="2"/>
  <c r="BI877" i="2"/>
  <c r="BH877" i="2"/>
  <c r="BG877" i="2"/>
  <c r="BF877" i="2"/>
  <c r="T877" i="2"/>
  <c r="R877" i="2"/>
  <c r="P877" i="2"/>
  <c r="J877" i="2"/>
  <c r="BE877" i="2" s="1"/>
  <c r="BK875" i="2"/>
  <c r="BI875" i="2"/>
  <c r="BH875" i="2"/>
  <c r="BG875" i="2"/>
  <c r="BF875" i="2"/>
  <c r="T875" i="2"/>
  <c r="R875" i="2"/>
  <c r="P875" i="2"/>
  <c r="J875" i="2"/>
  <c r="BE875" i="2" s="1"/>
  <c r="BK873" i="2"/>
  <c r="BI873" i="2"/>
  <c r="BH873" i="2"/>
  <c r="BG873" i="2"/>
  <c r="BF873" i="2"/>
  <c r="T873" i="2"/>
  <c r="R873" i="2"/>
  <c r="P873" i="2"/>
  <c r="J873" i="2"/>
  <c r="BE873" i="2" s="1"/>
  <c r="BK871" i="2"/>
  <c r="BI871" i="2"/>
  <c r="BH871" i="2"/>
  <c r="BG871" i="2"/>
  <c r="BF871" i="2"/>
  <c r="T871" i="2"/>
  <c r="R871" i="2"/>
  <c r="P871" i="2"/>
  <c r="J871" i="2"/>
  <c r="BE871" i="2" s="1"/>
  <c r="BK869" i="2"/>
  <c r="BI869" i="2"/>
  <c r="BH869" i="2"/>
  <c r="BG869" i="2"/>
  <c r="BF869" i="2"/>
  <c r="T869" i="2"/>
  <c r="R869" i="2"/>
  <c r="P869" i="2"/>
  <c r="J869" i="2"/>
  <c r="BE869" i="2" s="1"/>
  <c r="BK867" i="2"/>
  <c r="BI867" i="2"/>
  <c r="BH867" i="2"/>
  <c r="BG867" i="2"/>
  <c r="BF867" i="2"/>
  <c r="T867" i="2"/>
  <c r="R867" i="2"/>
  <c r="P867" i="2"/>
  <c r="J867" i="2"/>
  <c r="BE867" i="2" s="1"/>
  <c r="BK865" i="2"/>
  <c r="BI865" i="2"/>
  <c r="BH865" i="2"/>
  <c r="BG865" i="2"/>
  <c r="BF865" i="2"/>
  <c r="T865" i="2"/>
  <c r="R865" i="2"/>
  <c r="P865" i="2"/>
  <c r="J865" i="2"/>
  <c r="BE865" i="2" s="1"/>
  <c r="BK863" i="2"/>
  <c r="BI863" i="2"/>
  <c r="BH863" i="2"/>
  <c r="BG863" i="2"/>
  <c r="BF863" i="2"/>
  <c r="T863" i="2"/>
  <c r="R863" i="2"/>
  <c r="P863" i="2"/>
  <c r="J863" i="2"/>
  <c r="BE863" i="2" s="1"/>
  <c r="BK861" i="2"/>
  <c r="BI861" i="2"/>
  <c r="BH861" i="2"/>
  <c r="BG861" i="2"/>
  <c r="BF861" i="2"/>
  <c r="T861" i="2"/>
  <c r="R861" i="2"/>
  <c r="P861" i="2"/>
  <c r="J861" i="2"/>
  <c r="BE861" i="2" s="1"/>
  <c r="BK859" i="2"/>
  <c r="BI859" i="2"/>
  <c r="BH859" i="2"/>
  <c r="BG859" i="2"/>
  <c r="BF859" i="2"/>
  <c r="T859" i="2"/>
  <c r="R859" i="2"/>
  <c r="P859" i="2"/>
  <c r="J859" i="2"/>
  <c r="BE859" i="2" s="1"/>
  <c r="BK857" i="2"/>
  <c r="BI857" i="2"/>
  <c r="BH857" i="2"/>
  <c r="BG857" i="2"/>
  <c r="BF857" i="2"/>
  <c r="T857" i="2"/>
  <c r="R857" i="2"/>
  <c r="P857" i="2"/>
  <c r="J857" i="2"/>
  <c r="BE857" i="2" s="1"/>
  <c r="BK855" i="2"/>
  <c r="BI855" i="2"/>
  <c r="BH855" i="2"/>
  <c r="BG855" i="2"/>
  <c r="BF855" i="2"/>
  <c r="T855" i="2"/>
  <c r="R855" i="2"/>
  <c r="P855" i="2"/>
  <c r="J855" i="2"/>
  <c r="BE855" i="2" s="1"/>
  <c r="BK853" i="2"/>
  <c r="BI853" i="2"/>
  <c r="BH853" i="2"/>
  <c r="BG853" i="2"/>
  <c r="BF853" i="2"/>
  <c r="T853" i="2"/>
  <c r="R853" i="2"/>
  <c r="P853" i="2"/>
  <c r="J853" i="2"/>
  <c r="BE853" i="2" s="1"/>
  <c r="BK851" i="2"/>
  <c r="BI851" i="2"/>
  <c r="BH851" i="2"/>
  <c r="BG851" i="2"/>
  <c r="BF851" i="2"/>
  <c r="T851" i="2"/>
  <c r="R851" i="2"/>
  <c r="P851" i="2"/>
  <c r="J851" i="2"/>
  <c r="BE851" i="2" s="1"/>
  <c r="BK849" i="2"/>
  <c r="BI849" i="2"/>
  <c r="BH849" i="2"/>
  <c r="BG849" i="2"/>
  <c r="BF849" i="2"/>
  <c r="T849" i="2"/>
  <c r="R849" i="2"/>
  <c r="P849" i="2"/>
  <c r="J849" i="2"/>
  <c r="BE849" i="2" s="1"/>
  <c r="BK847" i="2"/>
  <c r="BI847" i="2"/>
  <c r="BH847" i="2"/>
  <c r="BG847" i="2"/>
  <c r="BF847" i="2"/>
  <c r="T847" i="2"/>
  <c r="R847" i="2"/>
  <c r="P847" i="2"/>
  <c r="J847" i="2"/>
  <c r="BE847" i="2" s="1"/>
  <c r="BK845" i="2"/>
  <c r="BI845" i="2"/>
  <c r="BH845" i="2"/>
  <c r="BG845" i="2"/>
  <c r="BF845" i="2"/>
  <c r="T845" i="2"/>
  <c r="R845" i="2"/>
  <c r="P845" i="2"/>
  <c r="J845" i="2"/>
  <c r="BE845" i="2" s="1"/>
  <c r="BK843" i="2"/>
  <c r="BI843" i="2"/>
  <c r="BH843" i="2"/>
  <c r="BG843" i="2"/>
  <c r="BF843" i="2"/>
  <c r="T843" i="2"/>
  <c r="R843" i="2"/>
  <c r="P843" i="2"/>
  <c r="J843" i="2"/>
  <c r="BE843" i="2" s="1"/>
  <c r="BK841" i="2"/>
  <c r="BI841" i="2"/>
  <c r="BH841" i="2"/>
  <c r="BG841" i="2"/>
  <c r="BF841" i="2"/>
  <c r="T841" i="2"/>
  <c r="R841" i="2"/>
  <c r="P841" i="2"/>
  <c r="J841" i="2"/>
  <c r="BE841" i="2" s="1"/>
  <c r="BK839" i="2"/>
  <c r="BI839" i="2"/>
  <c r="BH839" i="2"/>
  <c r="BG839" i="2"/>
  <c r="BF839" i="2"/>
  <c r="T839" i="2"/>
  <c r="R839" i="2"/>
  <c r="P839" i="2"/>
  <c r="J839" i="2"/>
  <c r="BE839" i="2" s="1"/>
  <c r="BK837" i="2"/>
  <c r="BI837" i="2"/>
  <c r="BH837" i="2"/>
  <c r="BG837" i="2"/>
  <c r="BF837" i="2"/>
  <c r="T837" i="2"/>
  <c r="R837" i="2"/>
  <c r="P837" i="2"/>
  <c r="J837" i="2"/>
  <c r="BE837" i="2" s="1"/>
  <c r="BK835" i="2"/>
  <c r="BI835" i="2"/>
  <c r="BH835" i="2"/>
  <c r="BG835" i="2"/>
  <c r="BF835" i="2"/>
  <c r="T835" i="2"/>
  <c r="R835" i="2"/>
  <c r="P835" i="2"/>
  <c r="J835" i="2"/>
  <c r="BE835" i="2" s="1"/>
  <c r="BK833" i="2"/>
  <c r="BI833" i="2"/>
  <c r="BH833" i="2"/>
  <c r="BG833" i="2"/>
  <c r="BF833" i="2"/>
  <c r="T833" i="2"/>
  <c r="R833" i="2"/>
  <c r="P833" i="2"/>
  <c r="J833" i="2"/>
  <c r="BE833" i="2" s="1"/>
  <c r="BK831" i="2"/>
  <c r="BI831" i="2"/>
  <c r="BH831" i="2"/>
  <c r="BG831" i="2"/>
  <c r="BF831" i="2"/>
  <c r="T831" i="2"/>
  <c r="R831" i="2"/>
  <c r="P831" i="2"/>
  <c r="J831" i="2"/>
  <c r="BE831" i="2" s="1"/>
  <c r="BK829" i="2"/>
  <c r="BI829" i="2"/>
  <c r="BH829" i="2"/>
  <c r="BG829" i="2"/>
  <c r="BF829" i="2"/>
  <c r="T829" i="2"/>
  <c r="R829" i="2"/>
  <c r="P829" i="2"/>
  <c r="J829" i="2"/>
  <c r="BE829" i="2" s="1"/>
  <c r="BK827" i="2"/>
  <c r="BI827" i="2"/>
  <c r="BH827" i="2"/>
  <c r="BG827" i="2"/>
  <c r="BF827" i="2"/>
  <c r="T827" i="2"/>
  <c r="T826" i="2" s="1"/>
  <c r="R827" i="2"/>
  <c r="P827" i="2"/>
  <c r="P826" i="2" s="1"/>
  <c r="J827" i="2"/>
  <c r="BE827" i="2" s="1"/>
  <c r="BK826" i="2"/>
  <c r="J826" i="2" s="1"/>
  <c r="J73" i="2" s="1"/>
  <c r="BK824" i="2"/>
  <c r="BI824" i="2"/>
  <c r="BH824" i="2"/>
  <c r="BG824" i="2"/>
  <c r="BF824" i="2"/>
  <c r="T824" i="2"/>
  <c r="R824" i="2"/>
  <c r="P824" i="2"/>
  <c r="J824" i="2"/>
  <c r="BE824" i="2" s="1"/>
  <c r="BK822" i="2"/>
  <c r="BI822" i="2"/>
  <c r="BH822" i="2"/>
  <c r="BG822" i="2"/>
  <c r="BF822" i="2"/>
  <c r="T822" i="2"/>
  <c r="R822" i="2"/>
  <c r="P822" i="2"/>
  <c r="J822" i="2"/>
  <c r="BE822" i="2" s="1"/>
  <c r="BK820" i="2"/>
  <c r="BI820" i="2"/>
  <c r="BH820" i="2"/>
  <c r="BG820" i="2"/>
  <c r="BF820" i="2"/>
  <c r="T820" i="2"/>
  <c r="R820" i="2"/>
  <c r="P820" i="2"/>
  <c r="J820" i="2"/>
  <c r="BE820" i="2" s="1"/>
  <c r="BK818" i="2"/>
  <c r="BI818" i="2"/>
  <c r="BH818" i="2"/>
  <c r="BG818" i="2"/>
  <c r="BF818" i="2"/>
  <c r="T818" i="2"/>
  <c r="R818" i="2"/>
  <c r="P818" i="2"/>
  <c r="J818" i="2"/>
  <c r="BE818" i="2" s="1"/>
  <c r="BK816" i="2"/>
  <c r="BI816" i="2"/>
  <c r="BH816" i="2"/>
  <c r="BG816" i="2"/>
  <c r="BF816" i="2"/>
  <c r="T816" i="2"/>
  <c r="R816" i="2"/>
  <c r="P816" i="2"/>
  <c r="J816" i="2"/>
  <c r="BE816" i="2" s="1"/>
  <c r="BK814" i="2"/>
  <c r="BI814" i="2"/>
  <c r="BH814" i="2"/>
  <c r="BG814" i="2"/>
  <c r="BF814" i="2"/>
  <c r="T814" i="2"/>
  <c r="R814" i="2"/>
  <c r="P814" i="2"/>
  <c r="J814" i="2"/>
  <c r="BE814" i="2" s="1"/>
  <c r="BK812" i="2"/>
  <c r="BI812" i="2"/>
  <c r="BH812" i="2"/>
  <c r="BG812" i="2"/>
  <c r="BF812" i="2"/>
  <c r="T812" i="2"/>
  <c r="R812" i="2"/>
  <c r="P812" i="2"/>
  <c r="J812" i="2"/>
  <c r="BE812" i="2" s="1"/>
  <c r="BK810" i="2"/>
  <c r="BI810" i="2"/>
  <c r="BH810" i="2"/>
  <c r="BG810" i="2"/>
  <c r="BF810" i="2"/>
  <c r="T810" i="2"/>
  <c r="R810" i="2"/>
  <c r="P810" i="2"/>
  <c r="J810" i="2"/>
  <c r="BE810" i="2" s="1"/>
  <c r="BK808" i="2"/>
  <c r="BI808" i="2"/>
  <c r="BH808" i="2"/>
  <c r="BG808" i="2"/>
  <c r="BF808" i="2"/>
  <c r="T808" i="2"/>
  <c r="R808" i="2"/>
  <c r="P808" i="2"/>
  <c r="J808" i="2"/>
  <c r="BE808" i="2" s="1"/>
  <c r="BK806" i="2"/>
  <c r="BI806" i="2"/>
  <c r="BH806" i="2"/>
  <c r="BG806" i="2"/>
  <c r="BF806" i="2"/>
  <c r="T806" i="2"/>
  <c r="R806" i="2"/>
  <c r="P806" i="2"/>
  <c r="J806" i="2"/>
  <c r="BE806" i="2" s="1"/>
  <c r="BK804" i="2"/>
  <c r="BI804" i="2"/>
  <c r="BH804" i="2"/>
  <c r="BG804" i="2"/>
  <c r="BF804" i="2"/>
  <c r="T804" i="2"/>
  <c r="R804" i="2"/>
  <c r="P804" i="2"/>
  <c r="J804" i="2"/>
  <c r="BE804" i="2" s="1"/>
  <c r="BK802" i="2"/>
  <c r="BI802" i="2"/>
  <c r="BH802" i="2"/>
  <c r="BG802" i="2"/>
  <c r="BF802" i="2"/>
  <c r="T802" i="2"/>
  <c r="R802" i="2"/>
  <c r="P802" i="2"/>
  <c r="J802" i="2"/>
  <c r="BE802" i="2" s="1"/>
  <c r="BK800" i="2"/>
  <c r="BI800" i="2"/>
  <c r="BH800" i="2"/>
  <c r="BG800" i="2"/>
  <c r="BF800" i="2"/>
  <c r="T800" i="2"/>
  <c r="R800" i="2"/>
  <c r="P800" i="2"/>
  <c r="J800" i="2"/>
  <c r="BE800" i="2" s="1"/>
  <c r="BK798" i="2"/>
  <c r="BI798" i="2"/>
  <c r="BH798" i="2"/>
  <c r="BG798" i="2"/>
  <c r="BF798" i="2"/>
  <c r="T798" i="2"/>
  <c r="R798" i="2"/>
  <c r="P798" i="2"/>
  <c r="J798" i="2"/>
  <c r="BE798" i="2" s="1"/>
  <c r="BK794" i="2"/>
  <c r="BI794" i="2"/>
  <c r="BH794" i="2"/>
  <c r="BG794" i="2"/>
  <c r="BF794" i="2"/>
  <c r="T794" i="2"/>
  <c r="R794" i="2"/>
  <c r="R793" i="2" s="1"/>
  <c r="P794" i="2"/>
  <c r="J794" i="2"/>
  <c r="BE794" i="2" s="1"/>
  <c r="BK790" i="2"/>
  <c r="BI790" i="2"/>
  <c r="BH790" i="2"/>
  <c r="BG790" i="2"/>
  <c r="BF790" i="2"/>
  <c r="T790" i="2"/>
  <c r="R790" i="2"/>
  <c r="P790" i="2"/>
  <c r="P712" i="2" s="1"/>
  <c r="J790" i="2"/>
  <c r="BE790" i="2" s="1"/>
  <c r="BK788" i="2"/>
  <c r="BI788" i="2"/>
  <c r="BH788" i="2"/>
  <c r="BG788" i="2"/>
  <c r="BF788" i="2"/>
  <c r="T788" i="2"/>
  <c r="R788" i="2"/>
  <c r="P788" i="2"/>
  <c r="J788" i="2"/>
  <c r="BE788" i="2" s="1"/>
  <c r="BK784" i="2"/>
  <c r="BI784" i="2"/>
  <c r="BH784" i="2"/>
  <c r="BG784" i="2"/>
  <c r="BF784" i="2"/>
  <c r="T784" i="2"/>
  <c r="R784" i="2"/>
  <c r="P784" i="2"/>
  <c r="J784" i="2"/>
  <c r="BE784" i="2" s="1"/>
  <c r="BK778" i="2"/>
  <c r="BI778" i="2"/>
  <c r="BH778" i="2"/>
  <c r="BG778" i="2"/>
  <c r="BF778" i="2"/>
  <c r="T778" i="2"/>
  <c r="R778" i="2"/>
  <c r="P778" i="2"/>
  <c r="J778" i="2"/>
  <c r="BE778" i="2" s="1"/>
  <c r="BK772" i="2"/>
  <c r="BI772" i="2"/>
  <c r="BH772" i="2"/>
  <c r="BG772" i="2"/>
  <c r="BF772" i="2"/>
  <c r="T772" i="2"/>
  <c r="R772" i="2"/>
  <c r="P772" i="2"/>
  <c r="J772" i="2"/>
  <c r="BE772" i="2" s="1"/>
  <c r="BK768" i="2"/>
  <c r="BI768" i="2"/>
  <c r="BH768" i="2"/>
  <c r="BG768" i="2"/>
  <c r="BF768" i="2"/>
  <c r="T768" i="2"/>
  <c r="R768" i="2"/>
  <c r="P768" i="2"/>
  <c r="J768" i="2"/>
  <c r="BE768" i="2" s="1"/>
  <c r="BK759" i="2"/>
  <c r="BI759" i="2"/>
  <c r="BH759" i="2"/>
  <c r="BG759" i="2"/>
  <c r="BF759" i="2"/>
  <c r="T759" i="2"/>
  <c r="R759" i="2"/>
  <c r="P759" i="2"/>
  <c r="J759" i="2"/>
  <c r="BE759" i="2" s="1"/>
  <c r="BK756" i="2"/>
  <c r="BI756" i="2"/>
  <c r="BH756" i="2"/>
  <c r="BG756" i="2"/>
  <c r="BF756" i="2"/>
  <c r="T756" i="2"/>
  <c r="R756" i="2"/>
  <c r="P756" i="2"/>
  <c r="J756" i="2"/>
  <c r="BE756" i="2" s="1"/>
  <c r="BK752" i="2"/>
  <c r="BI752" i="2"/>
  <c r="BH752" i="2"/>
  <c r="BG752" i="2"/>
  <c r="BF752" i="2"/>
  <c r="T752" i="2"/>
  <c r="R752" i="2"/>
  <c r="P752" i="2"/>
  <c r="J752" i="2"/>
  <c r="BE752" i="2" s="1"/>
  <c r="BK749" i="2"/>
  <c r="BI749" i="2"/>
  <c r="BH749" i="2"/>
  <c r="BG749" i="2"/>
  <c r="BF749" i="2"/>
  <c r="T749" i="2"/>
  <c r="R749" i="2"/>
  <c r="P749" i="2"/>
  <c r="J749" i="2"/>
  <c r="BE749" i="2" s="1"/>
  <c r="BK742" i="2"/>
  <c r="BI742" i="2"/>
  <c r="BH742" i="2"/>
  <c r="BG742" i="2"/>
  <c r="BF742" i="2"/>
  <c r="T742" i="2"/>
  <c r="R742" i="2"/>
  <c r="P742" i="2"/>
  <c r="J742" i="2"/>
  <c r="BE742" i="2" s="1"/>
  <c r="BK738" i="2"/>
  <c r="BI738" i="2"/>
  <c r="BH738" i="2"/>
  <c r="BG738" i="2"/>
  <c r="BF738" i="2"/>
  <c r="T738" i="2"/>
  <c r="R738" i="2"/>
  <c r="P738" i="2"/>
  <c r="J738" i="2"/>
  <c r="BE738" i="2" s="1"/>
  <c r="BK735" i="2"/>
  <c r="BI735" i="2"/>
  <c r="BH735" i="2"/>
  <c r="BG735" i="2"/>
  <c r="BF735" i="2"/>
  <c r="T735" i="2"/>
  <c r="R735" i="2"/>
  <c r="P735" i="2"/>
  <c r="J735" i="2"/>
  <c r="BE735" i="2" s="1"/>
  <c r="BK729" i="2"/>
  <c r="BI729" i="2"/>
  <c r="BH729" i="2"/>
  <c r="BG729" i="2"/>
  <c r="BF729" i="2"/>
  <c r="T729" i="2"/>
  <c r="R729" i="2"/>
  <c r="P729" i="2"/>
  <c r="J729" i="2"/>
  <c r="BE729" i="2" s="1"/>
  <c r="BK725" i="2"/>
  <c r="BI725" i="2"/>
  <c r="BH725" i="2"/>
  <c r="BG725" i="2"/>
  <c r="BF725" i="2"/>
  <c r="T725" i="2"/>
  <c r="R725" i="2"/>
  <c r="P725" i="2"/>
  <c r="J725" i="2"/>
  <c r="BE725" i="2" s="1"/>
  <c r="BK719" i="2"/>
  <c r="BI719" i="2"/>
  <c r="BH719" i="2"/>
  <c r="BG719" i="2"/>
  <c r="BF719" i="2"/>
  <c r="T719" i="2"/>
  <c r="R719" i="2"/>
  <c r="P719" i="2"/>
  <c r="J719" i="2"/>
  <c r="BE719" i="2" s="1"/>
  <c r="BK713" i="2"/>
  <c r="BI713" i="2"/>
  <c r="BH713" i="2"/>
  <c r="BG713" i="2"/>
  <c r="BF713" i="2"/>
  <c r="T713" i="2"/>
  <c r="R713" i="2"/>
  <c r="P713" i="2"/>
  <c r="J713" i="2"/>
  <c r="BE713" i="2" s="1"/>
  <c r="T712" i="2"/>
  <c r="BK709" i="2"/>
  <c r="BI709" i="2"/>
  <c r="BH709" i="2"/>
  <c r="BG709" i="2"/>
  <c r="BF709" i="2"/>
  <c r="T709" i="2"/>
  <c r="R709" i="2"/>
  <c r="P709" i="2"/>
  <c r="J709" i="2"/>
  <c r="BE709" i="2" s="1"/>
  <c r="BK706" i="2"/>
  <c r="BI706" i="2"/>
  <c r="BH706" i="2"/>
  <c r="BG706" i="2"/>
  <c r="BF706" i="2"/>
  <c r="T706" i="2"/>
  <c r="R706" i="2"/>
  <c r="P706" i="2"/>
  <c r="J706" i="2"/>
  <c r="BE706" i="2" s="1"/>
  <c r="BK702" i="2"/>
  <c r="BI702" i="2"/>
  <c r="BH702" i="2"/>
  <c r="BG702" i="2"/>
  <c r="BF702" i="2"/>
  <c r="T702" i="2"/>
  <c r="R702" i="2"/>
  <c r="P702" i="2"/>
  <c r="J702" i="2"/>
  <c r="BE702" i="2" s="1"/>
  <c r="BK698" i="2"/>
  <c r="BI698" i="2"/>
  <c r="BH698" i="2"/>
  <c r="BG698" i="2"/>
  <c r="BF698" i="2"/>
  <c r="T698" i="2"/>
  <c r="R698" i="2"/>
  <c r="P698" i="2"/>
  <c r="J698" i="2"/>
  <c r="BE698" i="2" s="1"/>
  <c r="BK694" i="2"/>
  <c r="BI694" i="2"/>
  <c r="BH694" i="2"/>
  <c r="BG694" i="2"/>
  <c r="BF694" i="2"/>
  <c r="T694" i="2"/>
  <c r="R694" i="2"/>
  <c r="P694" i="2"/>
  <c r="J694" i="2"/>
  <c r="BE694" i="2" s="1"/>
  <c r="BK688" i="2"/>
  <c r="BI688" i="2"/>
  <c r="BH688" i="2"/>
  <c r="BG688" i="2"/>
  <c r="BF688" i="2"/>
  <c r="T688" i="2"/>
  <c r="R688" i="2"/>
  <c r="P688" i="2"/>
  <c r="J688" i="2"/>
  <c r="BE688" i="2" s="1"/>
  <c r="BK685" i="2"/>
  <c r="BI685" i="2"/>
  <c r="BH685" i="2"/>
  <c r="BG685" i="2"/>
  <c r="BF685" i="2"/>
  <c r="T685" i="2"/>
  <c r="R685" i="2"/>
  <c r="P685" i="2"/>
  <c r="J685" i="2"/>
  <c r="BE685" i="2" s="1"/>
  <c r="BK681" i="2"/>
  <c r="BI681" i="2"/>
  <c r="BH681" i="2"/>
  <c r="BG681" i="2"/>
  <c r="BF681" i="2"/>
  <c r="T681" i="2"/>
  <c r="R681" i="2"/>
  <c r="P681" i="2"/>
  <c r="J681" i="2"/>
  <c r="BE681" i="2" s="1"/>
  <c r="BK675" i="2"/>
  <c r="BI675" i="2"/>
  <c r="BH675" i="2"/>
  <c r="BG675" i="2"/>
  <c r="BF675" i="2"/>
  <c r="T675" i="2"/>
  <c r="R675" i="2"/>
  <c r="P675" i="2"/>
  <c r="J675" i="2"/>
  <c r="BE675" i="2" s="1"/>
  <c r="BK672" i="2"/>
  <c r="BI672" i="2"/>
  <c r="BH672" i="2"/>
  <c r="BG672" i="2"/>
  <c r="BF672" i="2"/>
  <c r="T672" i="2"/>
  <c r="R672" i="2"/>
  <c r="P672" i="2"/>
  <c r="J672" i="2"/>
  <c r="BE672" i="2" s="1"/>
  <c r="BK668" i="2"/>
  <c r="BI668" i="2"/>
  <c r="BH668" i="2"/>
  <c r="BG668" i="2"/>
  <c r="BF668" i="2"/>
  <c r="T668" i="2"/>
  <c r="R668" i="2"/>
  <c r="P668" i="2"/>
  <c r="J668" i="2"/>
  <c r="BE668" i="2" s="1"/>
  <c r="BK662" i="2"/>
  <c r="BI662" i="2"/>
  <c r="BH662" i="2"/>
  <c r="BG662" i="2"/>
  <c r="BF662" i="2"/>
  <c r="T662" i="2"/>
  <c r="R662" i="2"/>
  <c r="P662" i="2"/>
  <c r="J662" i="2"/>
  <c r="BE662" i="2" s="1"/>
  <c r="BK659" i="2"/>
  <c r="BI659" i="2"/>
  <c r="BH659" i="2"/>
  <c r="BG659" i="2"/>
  <c r="BF659" i="2"/>
  <c r="T659" i="2"/>
  <c r="R659" i="2"/>
  <c r="P659" i="2"/>
  <c r="J659" i="2"/>
  <c r="BE659" i="2" s="1"/>
  <c r="BK655" i="2"/>
  <c r="BI655" i="2"/>
  <c r="BH655" i="2"/>
  <c r="BG655" i="2"/>
  <c r="BF655" i="2"/>
  <c r="T655" i="2"/>
  <c r="R655" i="2"/>
  <c r="P655" i="2"/>
  <c r="J655" i="2"/>
  <c r="BE655" i="2" s="1"/>
  <c r="BK651" i="2"/>
  <c r="BI651" i="2"/>
  <c r="BH651" i="2"/>
  <c r="BG651" i="2"/>
  <c r="BF651" i="2"/>
  <c r="T651" i="2"/>
  <c r="R651" i="2"/>
  <c r="P651" i="2"/>
  <c r="J651" i="2"/>
  <c r="BE651" i="2" s="1"/>
  <c r="BK645" i="2"/>
  <c r="BK644" i="2" s="1"/>
  <c r="BI645" i="2"/>
  <c r="BH645" i="2"/>
  <c r="BG645" i="2"/>
  <c r="BF645" i="2"/>
  <c r="T645" i="2"/>
  <c r="R645" i="2"/>
  <c r="R644" i="2" s="1"/>
  <c r="P645" i="2"/>
  <c r="J645" i="2"/>
  <c r="BE645" i="2" s="1"/>
  <c r="BK640" i="2"/>
  <c r="BI640" i="2"/>
  <c r="BH640" i="2"/>
  <c r="BG640" i="2"/>
  <c r="BF640" i="2"/>
  <c r="T640" i="2"/>
  <c r="T639" i="2" s="1"/>
  <c r="R640" i="2"/>
  <c r="R639" i="2" s="1"/>
  <c r="P640" i="2"/>
  <c r="P639" i="2" s="1"/>
  <c r="J640" i="2"/>
  <c r="BE640" i="2" s="1"/>
  <c r="BK639" i="2"/>
  <c r="J639" i="2" s="1"/>
  <c r="J68" i="2" s="1"/>
  <c r="BK635" i="2"/>
  <c r="BI635" i="2"/>
  <c r="BH635" i="2"/>
  <c r="BG635" i="2"/>
  <c r="BF635" i="2"/>
  <c r="T635" i="2"/>
  <c r="R635" i="2"/>
  <c r="P635" i="2"/>
  <c r="J635" i="2"/>
  <c r="BE635" i="2" s="1"/>
  <c r="BK631" i="2"/>
  <c r="BI631" i="2"/>
  <c r="BH631" i="2"/>
  <c r="BG631" i="2"/>
  <c r="BF631" i="2"/>
  <c r="T631" i="2"/>
  <c r="R631" i="2"/>
  <c r="P631" i="2"/>
  <c r="J631" i="2"/>
  <c r="BE631" i="2" s="1"/>
  <c r="BK627" i="2"/>
  <c r="BI627" i="2"/>
  <c r="BH627" i="2"/>
  <c r="BG627" i="2"/>
  <c r="BF627" i="2"/>
  <c r="BE627" i="2"/>
  <c r="T627" i="2"/>
  <c r="R627" i="2"/>
  <c r="P627" i="2"/>
  <c r="J627" i="2"/>
  <c r="BK623" i="2"/>
  <c r="BI623" i="2"/>
  <c r="BH623" i="2"/>
  <c r="BG623" i="2"/>
  <c r="BF623" i="2"/>
  <c r="T623" i="2"/>
  <c r="R623" i="2"/>
  <c r="P623" i="2"/>
  <c r="J623" i="2"/>
  <c r="BE623" i="2" s="1"/>
  <c r="BK619" i="2"/>
  <c r="BI619" i="2"/>
  <c r="BH619" i="2"/>
  <c r="BG619" i="2"/>
  <c r="BF619" i="2"/>
  <c r="BE619" i="2"/>
  <c r="T619" i="2"/>
  <c r="R619" i="2"/>
  <c r="P619" i="2"/>
  <c r="J619" i="2"/>
  <c r="BK614" i="2"/>
  <c r="BI614" i="2"/>
  <c r="BH614" i="2"/>
  <c r="BG614" i="2"/>
  <c r="BF614" i="2"/>
  <c r="BE614" i="2"/>
  <c r="T614" i="2"/>
  <c r="R614" i="2"/>
  <c r="P614" i="2"/>
  <c r="J614" i="2"/>
  <c r="BK610" i="2"/>
  <c r="BI610" i="2"/>
  <c r="BH610" i="2"/>
  <c r="BG610" i="2"/>
  <c r="BF610" i="2"/>
  <c r="T610" i="2"/>
  <c r="R610" i="2"/>
  <c r="P610" i="2"/>
  <c r="J610" i="2"/>
  <c r="BE610" i="2" s="1"/>
  <c r="BK606" i="2"/>
  <c r="BI606" i="2"/>
  <c r="BH606" i="2"/>
  <c r="BG606" i="2"/>
  <c r="BF606" i="2"/>
  <c r="BE606" i="2"/>
  <c r="T606" i="2"/>
  <c r="R606" i="2"/>
  <c r="P606" i="2"/>
  <c r="J606" i="2"/>
  <c r="BK602" i="2"/>
  <c r="BI602" i="2"/>
  <c r="BH602" i="2"/>
  <c r="BG602" i="2"/>
  <c r="BF602" i="2"/>
  <c r="BE602" i="2"/>
  <c r="T602" i="2"/>
  <c r="R602" i="2"/>
  <c r="P602" i="2"/>
  <c r="J602" i="2"/>
  <c r="BK598" i="2"/>
  <c r="BI598" i="2"/>
  <c r="BH598" i="2"/>
  <c r="BG598" i="2"/>
  <c r="BF598" i="2"/>
  <c r="T598" i="2"/>
  <c r="R598" i="2"/>
  <c r="P598" i="2"/>
  <c r="J598" i="2"/>
  <c r="BE598" i="2" s="1"/>
  <c r="BK594" i="2"/>
  <c r="BI594" i="2"/>
  <c r="BH594" i="2"/>
  <c r="BG594" i="2"/>
  <c r="BF594" i="2"/>
  <c r="BE594" i="2"/>
  <c r="T594" i="2"/>
  <c r="R594" i="2"/>
  <c r="P594" i="2"/>
  <c r="J594" i="2"/>
  <c r="BK585" i="2"/>
  <c r="BI585" i="2"/>
  <c r="BH585" i="2"/>
  <c r="BG585" i="2"/>
  <c r="BF585" i="2"/>
  <c r="BE585" i="2"/>
  <c r="T585" i="2"/>
  <c r="R585" i="2"/>
  <c r="P585" i="2"/>
  <c r="J585" i="2"/>
  <c r="BK582" i="2"/>
  <c r="BI582" i="2"/>
  <c r="BH582" i="2"/>
  <c r="BG582" i="2"/>
  <c r="BF582" i="2"/>
  <c r="T582" i="2"/>
  <c r="R582" i="2"/>
  <c r="P582" i="2"/>
  <c r="J582" i="2"/>
  <c r="BE582" i="2" s="1"/>
  <c r="BK578" i="2"/>
  <c r="BI578" i="2"/>
  <c r="BH578" i="2"/>
  <c r="BG578" i="2"/>
  <c r="BF578" i="2"/>
  <c r="T578" i="2"/>
  <c r="R578" i="2"/>
  <c r="P578" i="2"/>
  <c r="J578" i="2"/>
  <c r="BE578" i="2" s="1"/>
  <c r="BK576" i="2"/>
  <c r="BI576" i="2"/>
  <c r="BH576" i="2"/>
  <c r="BG576" i="2"/>
  <c r="BF576" i="2"/>
  <c r="BE576" i="2"/>
  <c r="T576" i="2"/>
  <c r="R576" i="2"/>
  <c r="P576" i="2"/>
  <c r="J576" i="2"/>
  <c r="BK574" i="2"/>
  <c r="BI574" i="2"/>
  <c r="BH574" i="2"/>
  <c r="BG574" i="2"/>
  <c r="BF574" i="2"/>
  <c r="T574" i="2"/>
  <c r="R574" i="2"/>
  <c r="P574" i="2"/>
  <c r="J574" i="2"/>
  <c r="BE574" i="2" s="1"/>
  <c r="BK572" i="2"/>
  <c r="BI572" i="2"/>
  <c r="BH572" i="2"/>
  <c r="BG572" i="2"/>
  <c r="BF572" i="2"/>
  <c r="T572" i="2"/>
  <c r="R572" i="2"/>
  <c r="P572" i="2"/>
  <c r="J572" i="2"/>
  <c r="BE572" i="2" s="1"/>
  <c r="BK569" i="2"/>
  <c r="BI569" i="2"/>
  <c r="BH569" i="2"/>
  <c r="BG569" i="2"/>
  <c r="BF569" i="2"/>
  <c r="BE569" i="2"/>
  <c r="T569" i="2"/>
  <c r="T568" i="2" s="1"/>
  <c r="R569" i="2"/>
  <c r="R568" i="2" s="1"/>
  <c r="P569" i="2"/>
  <c r="P568" i="2" s="1"/>
  <c r="J569" i="2"/>
  <c r="BK562" i="2"/>
  <c r="BI562" i="2"/>
  <c r="BH562" i="2"/>
  <c r="BG562" i="2"/>
  <c r="BF562" i="2"/>
  <c r="T562" i="2"/>
  <c r="R562" i="2"/>
  <c r="P562" i="2"/>
  <c r="J562" i="2"/>
  <c r="BE562" i="2" s="1"/>
  <c r="BK556" i="2"/>
  <c r="BI556" i="2"/>
  <c r="BH556" i="2"/>
  <c r="BG556" i="2"/>
  <c r="BF556" i="2"/>
  <c r="T556" i="2"/>
  <c r="R556" i="2"/>
  <c r="P556" i="2"/>
  <c r="J556" i="2"/>
  <c r="BE556" i="2" s="1"/>
  <c r="BK552" i="2"/>
  <c r="BI552" i="2"/>
  <c r="BH552" i="2"/>
  <c r="BG552" i="2"/>
  <c r="BF552" i="2"/>
  <c r="T552" i="2"/>
  <c r="R552" i="2"/>
  <c r="P552" i="2"/>
  <c r="J552" i="2"/>
  <c r="BE552" i="2" s="1"/>
  <c r="BK548" i="2"/>
  <c r="BI548" i="2"/>
  <c r="BH548" i="2"/>
  <c r="BG548" i="2"/>
  <c r="BF548" i="2"/>
  <c r="T548" i="2"/>
  <c r="R548" i="2"/>
  <c r="P548" i="2"/>
  <c r="J548" i="2"/>
  <c r="BE548" i="2" s="1"/>
  <c r="BK542" i="2"/>
  <c r="BI542" i="2"/>
  <c r="BH542" i="2"/>
  <c r="BG542" i="2"/>
  <c r="BF542" i="2"/>
  <c r="T542" i="2"/>
  <c r="R542" i="2"/>
  <c r="P542" i="2"/>
  <c r="J542" i="2"/>
  <c r="BE542" i="2" s="1"/>
  <c r="BK536" i="2"/>
  <c r="BI536" i="2"/>
  <c r="BH536" i="2"/>
  <c r="BG536" i="2"/>
  <c r="BF536" i="2"/>
  <c r="T536" i="2"/>
  <c r="R536" i="2"/>
  <c r="P536" i="2"/>
  <c r="J536" i="2"/>
  <c r="BE536" i="2" s="1"/>
  <c r="BK530" i="2"/>
  <c r="BI530" i="2"/>
  <c r="BH530" i="2"/>
  <c r="BG530" i="2"/>
  <c r="BF530" i="2"/>
  <c r="T530" i="2"/>
  <c r="R530" i="2"/>
  <c r="P530" i="2"/>
  <c r="J530" i="2"/>
  <c r="BE530" i="2" s="1"/>
  <c r="BK524" i="2"/>
  <c r="BI524" i="2"/>
  <c r="BH524" i="2"/>
  <c r="BG524" i="2"/>
  <c r="BF524" i="2"/>
  <c r="T524" i="2"/>
  <c r="R524" i="2"/>
  <c r="P524" i="2"/>
  <c r="J524" i="2"/>
  <c r="BE524" i="2" s="1"/>
  <c r="BK518" i="2"/>
  <c r="BI518" i="2"/>
  <c r="BH518" i="2"/>
  <c r="BG518" i="2"/>
  <c r="BF518" i="2"/>
  <c r="T518" i="2"/>
  <c r="R518" i="2"/>
  <c r="P518" i="2"/>
  <c r="J518" i="2"/>
  <c r="BE518" i="2" s="1"/>
  <c r="BK514" i="2"/>
  <c r="BI514" i="2"/>
  <c r="BH514" i="2"/>
  <c r="BG514" i="2"/>
  <c r="BF514" i="2"/>
  <c r="T514" i="2"/>
  <c r="R514" i="2"/>
  <c r="P514" i="2"/>
  <c r="J514" i="2"/>
  <c r="BE514" i="2" s="1"/>
  <c r="BK508" i="2"/>
  <c r="BI508" i="2"/>
  <c r="BH508" i="2"/>
  <c r="BG508" i="2"/>
  <c r="BF508" i="2"/>
  <c r="T508" i="2"/>
  <c r="R508" i="2"/>
  <c r="P508" i="2"/>
  <c r="J508" i="2"/>
  <c r="BE508" i="2" s="1"/>
  <c r="BK504" i="2"/>
  <c r="BI504" i="2"/>
  <c r="BH504" i="2"/>
  <c r="BG504" i="2"/>
  <c r="BF504" i="2"/>
  <c r="T504" i="2"/>
  <c r="R504" i="2"/>
  <c r="P504" i="2"/>
  <c r="J504" i="2"/>
  <c r="BE504" i="2" s="1"/>
  <c r="BK500" i="2"/>
  <c r="BI500" i="2"/>
  <c r="BH500" i="2"/>
  <c r="BG500" i="2"/>
  <c r="BF500" i="2"/>
  <c r="T500" i="2"/>
  <c r="R500" i="2"/>
  <c r="P500" i="2"/>
  <c r="J500" i="2"/>
  <c r="BE500" i="2" s="1"/>
  <c r="BK492" i="2"/>
  <c r="BI492" i="2"/>
  <c r="BH492" i="2"/>
  <c r="BG492" i="2"/>
  <c r="BF492" i="2"/>
  <c r="T492" i="2"/>
  <c r="R492" i="2"/>
  <c r="P492" i="2"/>
  <c r="J492" i="2"/>
  <c r="BE492" i="2" s="1"/>
  <c r="BK488" i="2"/>
  <c r="BI488" i="2"/>
  <c r="BH488" i="2"/>
  <c r="BG488" i="2"/>
  <c r="BF488" i="2"/>
  <c r="T488" i="2"/>
  <c r="R488" i="2"/>
  <c r="P488" i="2"/>
  <c r="J488" i="2"/>
  <c r="BE488" i="2" s="1"/>
  <c r="BK484" i="2"/>
  <c r="BI484" i="2"/>
  <c r="BH484" i="2"/>
  <c r="BG484" i="2"/>
  <c r="BF484" i="2"/>
  <c r="T484" i="2"/>
  <c r="R484" i="2"/>
  <c r="P484" i="2"/>
  <c r="J484" i="2"/>
  <c r="BE484" i="2" s="1"/>
  <c r="BK476" i="2"/>
  <c r="BI476" i="2"/>
  <c r="BH476" i="2"/>
  <c r="BG476" i="2"/>
  <c r="BF476" i="2"/>
  <c r="T476" i="2"/>
  <c r="R476" i="2"/>
  <c r="P476" i="2"/>
  <c r="J476" i="2"/>
  <c r="BE476" i="2" s="1"/>
  <c r="BK473" i="2"/>
  <c r="BI473" i="2"/>
  <c r="BH473" i="2"/>
  <c r="BG473" i="2"/>
  <c r="BF473" i="2"/>
  <c r="T473" i="2"/>
  <c r="R473" i="2"/>
  <c r="P473" i="2"/>
  <c r="J473" i="2"/>
  <c r="BE473" i="2" s="1"/>
  <c r="BK470" i="2"/>
  <c r="BI470" i="2"/>
  <c r="BH470" i="2"/>
  <c r="BG470" i="2"/>
  <c r="BF470" i="2"/>
  <c r="T470" i="2"/>
  <c r="R470" i="2"/>
  <c r="P470" i="2"/>
  <c r="J470" i="2"/>
  <c r="BE470" i="2" s="1"/>
  <c r="BK467" i="2"/>
  <c r="BI467" i="2"/>
  <c r="BH467" i="2"/>
  <c r="BG467" i="2"/>
  <c r="BF467" i="2"/>
  <c r="T467" i="2"/>
  <c r="R467" i="2"/>
  <c r="P467" i="2"/>
  <c r="J467" i="2"/>
  <c r="BE467" i="2" s="1"/>
  <c r="BK459" i="2"/>
  <c r="BI459" i="2"/>
  <c r="BH459" i="2"/>
  <c r="BG459" i="2"/>
  <c r="BF459" i="2"/>
  <c r="T459" i="2"/>
  <c r="R459" i="2"/>
  <c r="P459" i="2"/>
  <c r="J459" i="2"/>
  <c r="BE459" i="2" s="1"/>
  <c r="BK448" i="2"/>
  <c r="BI448" i="2"/>
  <c r="BH448" i="2"/>
  <c r="BG448" i="2"/>
  <c r="BF448" i="2"/>
  <c r="T448" i="2"/>
  <c r="R448" i="2"/>
  <c r="P448" i="2"/>
  <c r="J448" i="2"/>
  <c r="BE448" i="2" s="1"/>
  <c r="BK444" i="2"/>
  <c r="BI444" i="2"/>
  <c r="BH444" i="2"/>
  <c r="BG444" i="2"/>
  <c r="BF444" i="2"/>
  <c r="T444" i="2"/>
  <c r="R444" i="2"/>
  <c r="P444" i="2"/>
  <c r="J444" i="2"/>
  <c r="BE444" i="2" s="1"/>
  <c r="BK440" i="2"/>
  <c r="BI440" i="2"/>
  <c r="BH440" i="2"/>
  <c r="BG440" i="2"/>
  <c r="BF440" i="2"/>
  <c r="T440" i="2"/>
  <c r="R440" i="2"/>
  <c r="P440" i="2"/>
  <c r="J440" i="2"/>
  <c r="BE440" i="2" s="1"/>
  <c r="BK437" i="2"/>
  <c r="BI437" i="2"/>
  <c r="BH437" i="2"/>
  <c r="BG437" i="2"/>
  <c r="BF437" i="2"/>
  <c r="T437" i="2"/>
  <c r="R437" i="2"/>
  <c r="P437" i="2"/>
  <c r="J437" i="2"/>
  <c r="BE437" i="2" s="1"/>
  <c r="BK433" i="2"/>
  <c r="BI433" i="2"/>
  <c r="BH433" i="2"/>
  <c r="BG433" i="2"/>
  <c r="BF433" i="2"/>
  <c r="T433" i="2"/>
  <c r="R433" i="2"/>
  <c r="P433" i="2"/>
  <c r="J433" i="2"/>
  <c r="BE433" i="2" s="1"/>
  <c r="BK429" i="2"/>
  <c r="BI429" i="2"/>
  <c r="BH429" i="2"/>
  <c r="BG429" i="2"/>
  <c r="BF429" i="2"/>
  <c r="T429" i="2"/>
  <c r="R429" i="2"/>
  <c r="P429" i="2"/>
  <c r="J429" i="2"/>
  <c r="BE429" i="2" s="1"/>
  <c r="BK425" i="2"/>
  <c r="BI425" i="2"/>
  <c r="BH425" i="2"/>
  <c r="BG425" i="2"/>
  <c r="BF425" i="2"/>
  <c r="T425" i="2"/>
  <c r="R425" i="2"/>
  <c r="P425" i="2"/>
  <c r="J425" i="2"/>
  <c r="BE425" i="2" s="1"/>
  <c r="BK421" i="2"/>
  <c r="BI421" i="2"/>
  <c r="BH421" i="2"/>
  <c r="BG421" i="2"/>
  <c r="BF421" i="2"/>
  <c r="T421" i="2"/>
  <c r="R421" i="2"/>
  <c r="P421" i="2"/>
  <c r="J421" i="2"/>
  <c r="BE421" i="2" s="1"/>
  <c r="BK410" i="2"/>
  <c r="BI410" i="2"/>
  <c r="BH410" i="2"/>
  <c r="BG410" i="2"/>
  <c r="BF410" i="2"/>
  <c r="T410" i="2"/>
  <c r="R410" i="2"/>
  <c r="P410" i="2"/>
  <c r="J410" i="2"/>
  <c r="BE410" i="2" s="1"/>
  <c r="BK386" i="2"/>
  <c r="BI386" i="2"/>
  <c r="BH386" i="2"/>
  <c r="BG386" i="2"/>
  <c r="BF386" i="2"/>
  <c r="T386" i="2"/>
  <c r="R386" i="2"/>
  <c r="P386" i="2"/>
  <c r="J386" i="2"/>
  <c r="BE386" i="2" s="1"/>
  <c r="BK382" i="2"/>
  <c r="BI382" i="2"/>
  <c r="BH382" i="2"/>
  <c r="BG382" i="2"/>
  <c r="BF382" i="2"/>
  <c r="T382" i="2"/>
  <c r="R382" i="2"/>
  <c r="P382" i="2"/>
  <c r="J382" i="2"/>
  <c r="BE382" i="2" s="1"/>
  <c r="BK378" i="2"/>
  <c r="BI378" i="2"/>
  <c r="BH378" i="2"/>
  <c r="BG378" i="2"/>
  <c r="BF378" i="2"/>
  <c r="T378" i="2"/>
  <c r="T377" i="2" s="1"/>
  <c r="R378" i="2"/>
  <c r="R377" i="2" s="1"/>
  <c r="P378" i="2"/>
  <c r="J378" i="2"/>
  <c r="BE378" i="2" s="1"/>
  <c r="BK373" i="2"/>
  <c r="BI373" i="2"/>
  <c r="BH373" i="2"/>
  <c r="BG373" i="2"/>
  <c r="BF373" i="2"/>
  <c r="T373" i="2"/>
  <c r="R373" i="2"/>
  <c r="P373" i="2"/>
  <c r="J373" i="2"/>
  <c r="BE373" i="2" s="1"/>
  <c r="BK369" i="2"/>
  <c r="BI369" i="2"/>
  <c r="BH369" i="2"/>
  <c r="BG369" i="2"/>
  <c r="BF369" i="2"/>
  <c r="T369" i="2"/>
  <c r="R369" i="2"/>
  <c r="P369" i="2"/>
  <c r="J369" i="2"/>
  <c r="BE369" i="2" s="1"/>
  <c r="BK365" i="2"/>
  <c r="BK364" i="2" s="1"/>
  <c r="J364" i="2" s="1"/>
  <c r="J65" i="2" s="1"/>
  <c r="BI365" i="2"/>
  <c r="BH365" i="2"/>
  <c r="BG365" i="2"/>
  <c r="BF365" i="2"/>
  <c r="BE365" i="2"/>
  <c r="T365" i="2"/>
  <c r="R365" i="2"/>
  <c r="P365" i="2"/>
  <c r="P364" i="2" s="1"/>
  <c r="J365" i="2"/>
  <c r="T364" i="2"/>
  <c r="BK360" i="2"/>
  <c r="BI360" i="2"/>
  <c r="BH360" i="2"/>
  <c r="BG360" i="2"/>
  <c r="BF360" i="2"/>
  <c r="T360" i="2"/>
  <c r="R360" i="2"/>
  <c r="P360" i="2"/>
  <c r="J360" i="2"/>
  <c r="BE360" i="2" s="1"/>
  <c r="BK356" i="2"/>
  <c r="BI356" i="2"/>
  <c r="BH356" i="2"/>
  <c r="BG356" i="2"/>
  <c r="BF356" i="2"/>
  <c r="T356" i="2"/>
  <c r="R356" i="2"/>
  <c r="P356" i="2"/>
  <c r="J356" i="2"/>
  <c r="BE356" i="2" s="1"/>
  <c r="BK348" i="2"/>
  <c r="BI348" i="2"/>
  <c r="BH348" i="2"/>
  <c r="BG348" i="2"/>
  <c r="BF348" i="2"/>
  <c r="T348" i="2"/>
  <c r="R348" i="2"/>
  <c r="P348" i="2"/>
  <c r="J348" i="2"/>
  <c r="BE348" i="2" s="1"/>
  <c r="BK341" i="2"/>
  <c r="BI341" i="2"/>
  <c r="BH341" i="2"/>
  <c r="BG341" i="2"/>
  <c r="BF341" i="2"/>
  <c r="T341" i="2"/>
  <c r="R341" i="2"/>
  <c r="P341" i="2"/>
  <c r="J341" i="2"/>
  <c r="BE341" i="2" s="1"/>
  <c r="BK337" i="2"/>
  <c r="BI337" i="2"/>
  <c r="BH337" i="2"/>
  <c r="BG337" i="2"/>
  <c r="BF337" i="2"/>
  <c r="T337" i="2"/>
  <c r="R337" i="2"/>
  <c r="P337" i="2"/>
  <c r="J337" i="2"/>
  <c r="BE337" i="2" s="1"/>
  <c r="BK334" i="2"/>
  <c r="BI334" i="2"/>
  <c r="BH334" i="2"/>
  <c r="BG334" i="2"/>
  <c r="BF334" i="2"/>
  <c r="T334" i="2"/>
  <c r="R334" i="2"/>
  <c r="P334" i="2"/>
  <c r="J334" i="2"/>
  <c r="BE334" i="2" s="1"/>
  <c r="BK328" i="2"/>
  <c r="BI328" i="2"/>
  <c r="BH328" i="2"/>
  <c r="BG328" i="2"/>
  <c r="BF328" i="2"/>
  <c r="T328" i="2"/>
  <c r="R328" i="2"/>
  <c r="P328" i="2"/>
  <c r="J328" i="2"/>
  <c r="BE328" i="2" s="1"/>
  <c r="BK324" i="2"/>
  <c r="BI324" i="2"/>
  <c r="BH324" i="2"/>
  <c r="BG324" i="2"/>
  <c r="BF324" i="2"/>
  <c r="T324" i="2"/>
  <c r="R324" i="2"/>
  <c r="P324" i="2"/>
  <c r="J324" i="2"/>
  <c r="BE324" i="2" s="1"/>
  <c r="BK322" i="2"/>
  <c r="BI322" i="2"/>
  <c r="BH322" i="2"/>
  <c r="BG322" i="2"/>
  <c r="BF322" i="2"/>
  <c r="T322" i="2"/>
  <c r="R322" i="2"/>
  <c r="P322" i="2"/>
  <c r="J322" i="2"/>
  <c r="BE322" i="2" s="1"/>
  <c r="BK319" i="2"/>
  <c r="BI319" i="2"/>
  <c r="BH319" i="2"/>
  <c r="BG319" i="2"/>
  <c r="BF319" i="2"/>
  <c r="T319" i="2"/>
  <c r="R319" i="2"/>
  <c r="R318" i="2" s="1"/>
  <c r="P319" i="2"/>
  <c r="J319" i="2"/>
  <c r="BE319" i="2" s="1"/>
  <c r="BK312" i="2"/>
  <c r="BI312" i="2"/>
  <c r="BH312" i="2"/>
  <c r="BG312" i="2"/>
  <c r="BF312" i="2"/>
  <c r="BE312" i="2"/>
  <c r="T312" i="2"/>
  <c r="R312" i="2"/>
  <c r="P312" i="2"/>
  <c r="J312" i="2"/>
  <c r="BK306" i="2"/>
  <c r="BI306" i="2"/>
  <c r="BH306" i="2"/>
  <c r="BG306" i="2"/>
  <c r="BF306" i="2"/>
  <c r="T306" i="2"/>
  <c r="R306" i="2"/>
  <c r="P306" i="2"/>
  <c r="J306" i="2"/>
  <c r="BE306" i="2" s="1"/>
  <c r="BK302" i="2"/>
  <c r="BI302" i="2"/>
  <c r="BH302" i="2"/>
  <c r="BG302" i="2"/>
  <c r="BF302" i="2"/>
  <c r="T302" i="2"/>
  <c r="R302" i="2"/>
  <c r="P302" i="2"/>
  <c r="J302" i="2"/>
  <c r="BE302" i="2" s="1"/>
  <c r="BK299" i="2"/>
  <c r="BI299" i="2"/>
  <c r="BH299" i="2"/>
  <c r="BG299" i="2"/>
  <c r="BF299" i="2"/>
  <c r="T299" i="2"/>
  <c r="R299" i="2"/>
  <c r="P299" i="2"/>
  <c r="J299" i="2"/>
  <c r="BE299" i="2" s="1"/>
  <c r="BK291" i="2"/>
  <c r="BI291" i="2"/>
  <c r="BH291" i="2"/>
  <c r="BG291" i="2"/>
  <c r="BF291" i="2"/>
  <c r="T291" i="2"/>
  <c r="R291" i="2"/>
  <c r="P291" i="2"/>
  <c r="J291" i="2"/>
  <c r="BE291" i="2" s="1"/>
  <c r="BK287" i="2"/>
  <c r="BI287" i="2"/>
  <c r="BH287" i="2"/>
  <c r="BG287" i="2"/>
  <c r="BF287" i="2"/>
  <c r="T287" i="2"/>
  <c r="R287" i="2"/>
  <c r="P287" i="2"/>
  <c r="J287" i="2"/>
  <c r="BE287" i="2" s="1"/>
  <c r="BK284" i="2"/>
  <c r="BI284" i="2"/>
  <c r="BH284" i="2"/>
  <c r="BG284" i="2"/>
  <c r="BF284" i="2"/>
  <c r="BE284" i="2"/>
  <c r="T284" i="2"/>
  <c r="R284" i="2"/>
  <c r="P284" i="2"/>
  <c r="J284" i="2"/>
  <c r="BK280" i="2"/>
  <c r="BI280" i="2"/>
  <c r="BH280" i="2"/>
  <c r="BG280" i="2"/>
  <c r="BF280" i="2"/>
  <c r="T280" i="2"/>
  <c r="R280" i="2"/>
  <c r="P280" i="2"/>
  <c r="J280" i="2"/>
  <c r="BE280" i="2" s="1"/>
  <c r="BK277" i="2"/>
  <c r="BI277" i="2"/>
  <c r="BH277" i="2"/>
  <c r="BG277" i="2"/>
  <c r="BF277" i="2"/>
  <c r="T277" i="2"/>
  <c r="R277" i="2"/>
  <c r="P277" i="2"/>
  <c r="J277" i="2"/>
  <c r="BE277" i="2" s="1"/>
  <c r="BK273" i="2"/>
  <c r="BI273" i="2"/>
  <c r="BH273" i="2"/>
  <c r="BG273" i="2"/>
  <c r="BF273" i="2"/>
  <c r="T273" i="2"/>
  <c r="R273" i="2"/>
  <c r="P273" i="2"/>
  <c r="J273" i="2"/>
  <c r="BE273" i="2" s="1"/>
  <c r="BK267" i="2"/>
  <c r="BI267" i="2"/>
  <c r="BH267" i="2"/>
  <c r="BG267" i="2"/>
  <c r="BF267" i="2"/>
  <c r="T267" i="2"/>
  <c r="R267" i="2"/>
  <c r="P267" i="2"/>
  <c r="J267" i="2"/>
  <c r="BE267" i="2" s="1"/>
  <c r="BK264" i="2"/>
  <c r="BI264" i="2"/>
  <c r="BH264" i="2"/>
  <c r="BG264" i="2"/>
  <c r="BF264" i="2"/>
  <c r="T264" i="2"/>
  <c r="R264" i="2"/>
  <c r="P264" i="2"/>
  <c r="J264" i="2"/>
  <c r="BE264" i="2" s="1"/>
  <c r="BK261" i="2"/>
  <c r="BI261" i="2"/>
  <c r="BH261" i="2"/>
  <c r="BG261" i="2"/>
  <c r="BF261" i="2"/>
  <c r="BE261" i="2"/>
  <c r="T261" i="2"/>
  <c r="R261" i="2"/>
  <c r="P261" i="2"/>
  <c r="J261" i="2"/>
  <c r="BK258" i="2"/>
  <c r="BI258" i="2"/>
  <c r="BH258" i="2"/>
  <c r="BG258" i="2"/>
  <c r="BF258" i="2"/>
  <c r="T258" i="2"/>
  <c r="R258" i="2"/>
  <c r="P258" i="2"/>
  <c r="J258" i="2"/>
  <c r="BE258" i="2" s="1"/>
  <c r="BK255" i="2"/>
  <c r="BI255" i="2"/>
  <c r="BH255" i="2"/>
  <c r="BG255" i="2"/>
  <c r="BF255" i="2"/>
  <c r="T255" i="2"/>
  <c r="R255" i="2"/>
  <c r="P255" i="2"/>
  <c r="J255" i="2"/>
  <c r="BE255" i="2" s="1"/>
  <c r="BK252" i="2"/>
  <c r="BI252" i="2"/>
  <c r="BH252" i="2"/>
  <c r="BG252" i="2"/>
  <c r="BF252" i="2"/>
  <c r="T252" i="2"/>
  <c r="R252" i="2"/>
  <c r="P252" i="2"/>
  <c r="J252" i="2"/>
  <c r="BE252" i="2" s="1"/>
  <c r="BK249" i="2"/>
  <c r="BI249" i="2"/>
  <c r="BH249" i="2"/>
  <c r="BG249" i="2"/>
  <c r="BF249" i="2"/>
  <c r="T249" i="2"/>
  <c r="R249" i="2"/>
  <c r="P249" i="2"/>
  <c r="J249" i="2"/>
  <c r="BE249" i="2" s="1"/>
  <c r="BK246" i="2"/>
  <c r="BI246" i="2"/>
  <c r="BH246" i="2"/>
  <c r="BG246" i="2"/>
  <c r="BF246" i="2"/>
  <c r="T246" i="2"/>
  <c r="R246" i="2"/>
  <c r="P246" i="2"/>
  <c r="J246" i="2"/>
  <c r="BE246" i="2" s="1"/>
  <c r="BK243" i="2"/>
  <c r="BI243" i="2"/>
  <c r="BH243" i="2"/>
  <c r="BG243" i="2"/>
  <c r="BF243" i="2"/>
  <c r="BE243" i="2"/>
  <c r="T243" i="2"/>
  <c r="R243" i="2"/>
  <c r="P243" i="2"/>
  <c r="J243" i="2"/>
  <c r="BK240" i="2"/>
  <c r="BI240" i="2"/>
  <c r="BH240" i="2"/>
  <c r="BG240" i="2"/>
  <c r="BF240" i="2"/>
  <c r="T240" i="2"/>
  <c r="R240" i="2"/>
  <c r="P240" i="2"/>
  <c r="J240" i="2"/>
  <c r="BE240" i="2" s="1"/>
  <c r="BK237" i="2"/>
  <c r="BI237" i="2"/>
  <c r="BH237" i="2"/>
  <c r="BG237" i="2"/>
  <c r="BF237" i="2"/>
  <c r="T237" i="2"/>
  <c r="R237" i="2"/>
  <c r="P237" i="2"/>
  <c r="J237" i="2"/>
  <c r="BE237" i="2" s="1"/>
  <c r="BK234" i="2"/>
  <c r="BI234" i="2"/>
  <c r="BH234" i="2"/>
  <c r="BG234" i="2"/>
  <c r="BF234" i="2"/>
  <c r="T234" i="2"/>
  <c r="R234" i="2"/>
  <c r="P234" i="2"/>
  <c r="J234" i="2"/>
  <c r="BE234" i="2" s="1"/>
  <c r="BK231" i="2"/>
  <c r="BI231" i="2"/>
  <c r="BH231" i="2"/>
  <c r="BG231" i="2"/>
  <c r="BF231" i="2"/>
  <c r="T231" i="2"/>
  <c r="R231" i="2"/>
  <c r="P231" i="2"/>
  <c r="J231" i="2"/>
  <c r="BE231" i="2" s="1"/>
  <c r="BK225" i="2"/>
  <c r="BI225" i="2"/>
  <c r="BH225" i="2"/>
  <c r="BG225" i="2"/>
  <c r="BF225" i="2"/>
  <c r="T225" i="2"/>
  <c r="R225" i="2"/>
  <c r="P225" i="2"/>
  <c r="J225" i="2"/>
  <c r="BE225" i="2" s="1"/>
  <c r="BK214" i="2"/>
  <c r="BI214" i="2"/>
  <c r="BH214" i="2"/>
  <c r="BG214" i="2"/>
  <c r="BF214" i="2"/>
  <c r="T214" i="2"/>
  <c r="R214" i="2"/>
  <c r="P214" i="2"/>
  <c r="J214" i="2"/>
  <c r="BE214" i="2" s="1"/>
  <c r="BK204" i="2"/>
  <c r="BI204" i="2"/>
  <c r="BH204" i="2"/>
  <c r="BG204" i="2"/>
  <c r="BF204" i="2"/>
  <c r="T204" i="2"/>
  <c r="T203" i="2" s="1"/>
  <c r="R204" i="2"/>
  <c r="P204" i="2"/>
  <c r="P203" i="2" s="1"/>
  <c r="J204" i="2"/>
  <c r="BE204" i="2" s="1"/>
  <c r="BK199" i="2"/>
  <c r="BI199" i="2"/>
  <c r="BH199" i="2"/>
  <c r="BG199" i="2"/>
  <c r="BF199" i="2"/>
  <c r="T199" i="2"/>
  <c r="R199" i="2"/>
  <c r="P199" i="2"/>
  <c r="J199" i="2"/>
  <c r="BE199" i="2" s="1"/>
  <c r="BK193" i="2"/>
  <c r="BI193" i="2"/>
  <c r="BH193" i="2"/>
  <c r="BG193" i="2"/>
  <c r="BF193" i="2"/>
  <c r="T193" i="2"/>
  <c r="R193" i="2"/>
  <c r="P193" i="2"/>
  <c r="J193" i="2"/>
  <c r="BE193" i="2" s="1"/>
  <c r="BK189" i="2"/>
  <c r="BI189" i="2"/>
  <c r="BH189" i="2"/>
  <c r="BG189" i="2"/>
  <c r="BF189" i="2"/>
  <c r="T189" i="2"/>
  <c r="R189" i="2"/>
  <c r="P189" i="2"/>
  <c r="J189" i="2"/>
  <c r="BE189" i="2" s="1"/>
  <c r="BK186" i="2"/>
  <c r="BI186" i="2"/>
  <c r="BH186" i="2"/>
  <c r="BG186" i="2"/>
  <c r="BF186" i="2"/>
  <c r="T186" i="2"/>
  <c r="R186" i="2"/>
  <c r="P186" i="2"/>
  <c r="J186" i="2"/>
  <c r="BE186" i="2" s="1"/>
  <c r="BK183" i="2"/>
  <c r="BI183" i="2"/>
  <c r="BH183" i="2"/>
  <c r="BG183" i="2"/>
  <c r="BF183" i="2"/>
  <c r="T183" i="2"/>
  <c r="R183" i="2"/>
  <c r="P183" i="2"/>
  <c r="J183" i="2"/>
  <c r="BE183" i="2" s="1"/>
  <c r="BK177" i="2"/>
  <c r="BI177" i="2"/>
  <c r="BH177" i="2"/>
  <c r="BG177" i="2"/>
  <c r="BF177" i="2"/>
  <c r="T177" i="2"/>
  <c r="R177" i="2"/>
  <c r="P177" i="2"/>
  <c r="J177" i="2"/>
  <c r="BE177" i="2" s="1"/>
  <c r="BK170" i="2"/>
  <c r="BI170" i="2"/>
  <c r="BH170" i="2"/>
  <c r="BG170" i="2"/>
  <c r="BF170" i="2"/>
  <c r="T170" i="2"/>
  <c r="R170" i="2"/>
  <c r="P170" i="2"/>
  <c r="J170" i="2"/>
  <c r="BE170" i="2" s="1"/>
  <c r="BK164" i="2"/>
  <c r="BI164" i="2"/>
  <c r="BH164" i="2"/>
  <c r="BG164" i="2"/>
  <c r="BF164" i="2"/>
  <c r="T164" i="2"/>
  <c r="R164" i="2"/>
  <c r="P164" i="2"/>
  <c r="J164" i="2"/>
  <c r="BE164" i="2" s="1"/>
  <c r="BK161" i="2"/>
  <c r="BI161" i="2"/>
  <c r="BH161" i="2"/>
  <c r="BG161" i="2"/>
  <c r="BF161" i="2"/>
  <c r="T161" i="2"/>
  <c r="R161" i="2"/>
  <c r="P161" i="2"/>
  <c r="J161" i="2"/>
  <c r="BE161" i="2" s="1"/>
  <c r="BK157" i="2"/>
  <c r="BI157" i="2"/>
  <c r="BH157" i="2"/>
  <c r="BG157" i="2"/>
  <c r="BF157" i="2"/>
  <c r="T157" i="2"/>
  <c r="R157" i="2"/>
  <c r="P157" i="2"/>
  <c r="J157" i="2"/>
  <c r="BE157" i="2" s="1"/>
  <c r="BK153" i="2"/>
  <c r="BI153" i="2"/>
  <c r="BH153" i="2"/>
  <c r="BG153" i="2"/>
  <c r="BF153" i="2"/>
  <c r="T153" i="2"/>
  <c r="R153" i="2"/>
  <c r="P153" i="2"/>
  <c r="J153" i="2"/>
  <c r="BE153" i="2" s="1"/>
  <c r="BK151" i="2"/>
  <c r="BI151" i="2"/>
  <c r="BH151" i="2"/>
  <c r="BG151" i="2"/>
  <c r="BF151" i="2"/>
  <c r="T151" i="2"/>
  <c r="R151" i="2"/>
  <c r="P151" i="2"/>
  <c r="J151" i="2"/>
  <c r="BE151" i="2" s="1"/>
  <c r="BK149" i="2"/>
  <c r="BI149" i="2"/>
  <c r="BH149" i="2"/>
  <c r="BG149" i="2"/>
  <c r="BF149" i="2"/>
  <c r="T149" i="2"/>
  <c r="R149" i="2"/>
  <c r="R148" i="2" s="1"/>
  <c r="P149" i="2"/>
  <c r="J149" i="2"/>
  <c r="BE149" i="2" s="1"/>
  <c r="BK142" i="2"/>
  <c r="BI142" i="2"/>
  <c r="BH142" i="2"/>
  <c r="BG142" i="2"/>
  <c r="BF142" i="2"/>
  <c r="T142" i="2"/>
  <c r="R142" i="2"/>
  <c r="P142" i="2"/>
  <c r="J142" i="2"/>
  <c r="BE142" i="2" s="1"/>
  <c r="BK138" i="2"/>
  <c r="BI138" i="2"/>
  <c r="BH138" i="2"/>
  <c r="BG138" i="2"/>
  <c r="BF138" i="2"/>
  <c r="BE138" i="2"/>
  <c r="T138" i="2"/>
  <c r="R138" i="2"/>
  <c r="P138" i="2"/>
  <c r="J138" i="2"/>
  <c r="BK134" i="2"/>
  <c r="BI134" i="2"/>
  <c r="BH134" i="2"/>
  <c r="BG134" i="2"/>
  <c r="BF134" i="2"/>
  <c r="T134" i="2"/>
  <c r="R134" i="2"/>
  <c r="P134" i="2"/>
  <c r="P120" i="2" s="1"/>
  <c r="J134" i="2"/>
  <c r="BE134" i="2" s="1"/>
  <c r="BK127" i="2"/>
  <c r="BI127" i="2"/>
  <c r="BH127" i="2"/>
  <c r="BG127" i="2"/>
  <c r="BF127" i="2"/>
  <c r="T127" i="2"/>
  <c r="R127" i="2"/>
  <c r="P127" i="2"/>
  <c r="J127" i="2"/>
  <c r="BE127" i="2" s="1"/>
  <c r="BK121" i="2"/>
  <c r="BK120" i="2" s="1"/>
  <c r="J120" i="2" s="1"/>
  <c r="J61" i="2" s="1"/>
  <c r="BI121" i="2"/>
  <c r="BH121" i="2"/>
  <c r="BG121" i="2"/>
  <c r="BF121" i="2"/>
  <c r="T121" i="2"/>
  <c r="T120" i="2" s="1"/>
  <c r="R121" i="2"/>
  <c r="R120" i="2" s="1"/>
  <c r="P121" i="2"/>
  <c r="J121" i="2"/>
  <c r="BE121" i="2" s="1"/>
  <c r="F112" i="2"/>
  <c r="E110" i="2"/>
  <c r="J93" i="2"/>
  <c r="J89" i="2"/>
  <c r="J78" i="2"/>
  <c r="F52" i="2"/>
  <c r="E50" i="2"/>
  <c r="J37" i="2"/>
  <c r="J36" i="2"/>
  <c r="J35" i="2"/>
  <c r="J24" i="2"/>
  <c r="E24" i="2"/>
  <c r="J55" i="2" s="1"/>
  <c r="J23" i="2"/>
  <c r="J21" i="2"/>
  <c r="E21" i="2"/>
  <c r="J114" i="2" s="1"/>
  <c r="J20" i="2"/>
  <c r="J18" i="2"/>
  <c r="E18" i="2"/>
  <c r="F115" i="2" s="1"/>
  <c r="J17" i="2"/>
  <c r="J15" i="2"/>
  <c r="E15" i="2"/>
  <c r="J14" i="2"/>
  <c r="J12" i="2"/>
  <c r="J112" i="2" s="1"/>
  <c r="E7" i="2"/>
  <c r="E108" i="2" s="1"/>
  <c r="AY59" i="1"/>
  <c r="AX59" i="1"/>
  <c r="AY58" i="1"/>
  <c r="AX58" i="1"/>
  <c r="AY57" i="1"/>
  <c r="AX57" i="1"/>
  <c r="AY56" i="1"/>
  <c r="AX56" i="1"/>
  <c r="AY55" i="1"/>
  <c r="AX55" i="1"/>
  <c r="AS54" i="1"/>
  <c r="AM50" i="1"/>
  <c r="L50" i="1"/>
  <c r="AM49" i="1"/>
  <c r="L49" i="1"/>
  <c r="AM47" i="1"/>
  <c r="L47" i="1"/>
  <c r="L45" i="1"/>
  <c r="L44" i="1"/>
  <c r="F81" i="6" l="1"/>
  <c r="F55" i="5"/>
  <c r="BK568" i="2"/>
  <c r="J568" i="2" s="1"/>
  <c r="J67" i="2" s="1"/>
  <c r="BK377" i="2"/>
  <c r="J377" i="2" s="1"/>
  <c r="J66" i="2" s="1"/>
  <c r="BK148" i="2"/>
  <c r="BK2048" i="2"/>
  <c r="J2048" i="2" s="1"/>
  <c r="J88" i="2" s="1"/>
  <c r="T2032" i="2"/>
  <c r="R1928" i="2"/>
  <c r="R1633" i="2"/>
  <c r="F34" i="2"/>
  <c r="BA55" i="1" s="1"/>
  <c r="J115" i="2"/>
  <c r="R203" i="2"/>
  <c r="BK203" i="2"/>
  <c r="J203" i="2" s="1"/>
  <c r="J63" i="2" s="1"/>
  <c r="R912" i="2"/>
  <c r="BK1782" i="2"/>
  <c r="J1782" i="2" s="1"/>
  <c r="J83" i="2" s="1"/>
  <c r="BK1864" i="2"/>
  <c r="J1864" i="2" s="1"/>
  <c r="J85" i="2" s="1"/>
  <c r="P1928" i="2"/>
  <c r="BK2032" i="2"/>
  <c r="J2032" i="2" s="1"/>
  <c r="J87" i="2" s="1"/>
  <c r="R2114" i="2"/>
  <c r="E48" i="5"/>
  <c r="F34" i="5"/>
  <c r="BA58" i="1" s="1"/>
  <c r="P86" i="6"/>
  <c r="T1727" i="2"/>
  <c r="F54" i="3"/>
  <c r="F35" i="4"/>
  <c r="BB57" i="1" s="1"/>
  <c r="BK318" i="2"/>
  <c r="J318" i="2" s="1"/>
  <c r="J64" i="2" s="1"/>
  <c r="F35" i="2"/>
  <c r="BB55" i="1" s="1"/>
  <c r="F55" i="2"/>
  <c r="T644" i="2"/>
  <c r="F81" i="3"/>
  <c r="F54" i="5"/>
  <c r="J34" i="6"/>
  <c r="AW59" i="1" s="1"/>
  <c r="BK712" i="2"/>
  <c r="J712" i="2" s="1"/>
  <c r="J71" i="2" s="1"/>
  <c r="R1727" i="2"/>
  <c r="BK1727" i="2"/>
  <c r="J1727" i="2" s="1"/>
  <c r="J81" i="2" s="1"/>
  <c r="BK1833" i="2"/>
  <c r="J1833" i="2" s="1"/>
  <c r="J84" i="2" s="1"/>
  <c r="BK1928" i="2"/>
  <c r="J1928" i="2" s="1"/>
  <c r="J86" i="2" s="1"/>
  <c r="BK2143" i="2"/>
  <c r="J2143" i="2" s="1"/>
  <c r="J91" i="2" s="1"/>
  <c r="F37" i="4"/>
  <c r="BD57" i="1" s="1"/>
  <c r="J79" i="5"/>
  <c r="BK120" i="5"/>
  <c r="J120" i="5" s="1"/>
  <c r="J62" i="5" s="1"/>
  <c r="BK86" i="6"/>
  <c r="F36" i="2"/>
  <c r="BC55" i="1" s="1"/>
  <c r="F37" i="2"/>
  <c r="BD55" i="1" s="1"/>
  <c r="E74" i="3"/>
  <c r="J81" i="5"/>
  <c r="F37" i="5"/>
  <c r="BD58" i="1" s="1"/>
  <c r="E74" i="6"/>
  <c r="F36" i="4"/>
  <c r="BC57" i="1" s="1"/>
  <c r="R107" i="4"/>
  <c r="R87" i="4" s="1"/>
  <c r="R86" i="4" s="1"/>
  <c r="T85" i="3"/>
  <c r="T84" i="3" s="1"/>
  <c r="F35" i="3"/>
  <c r="BB56" i="1" s="1"/>
  <c r="J34" i="3"/>
  <c r="AW56" i="1" s="1"/>
  <c r="J33" i="2"/>
  <c r="AV55" i="1" s="1"/>
  <c r="F33" i="2"/>
  <c r="AZ55" i="1" s="1"/>
  <c r="BK119" i="2"/>
  <c r="J148" i="2"/>
  <c r="J62" i="2" s="1"/>
  <c r="BK1633" i="2"/>
  <c r="J1633" i="2" s="1"/>
  <c r="J80" i="2" s="1"/>
  <c r="J52" i="2"/>
  <c r="J34" i="2"/>
  <c r="AW55" i="1" s="1"/>
  <c r="BK793" i="2"/>
  <c r="J793" i="2" s="1"/>
  <c r="J72" i="2" s="1"/>
  <c r="P1029" i="2"/>
  <c r="J33" i="6"/>
  <c r="AV59" i="1" s="1"/>
  <c r="AT59" i="1" s="1"/>
  <c r="F114" i="2"/>
  <c r="F54" i="2"/>
  <c r="P148" i="2"/>
  <c r="T318" i="2"/>
  <c r="R364" i="2"/>
  <c r="R119" i="2" s="1"/>
  <c r="P377" i="2"/>
  <c r="P119" i="2" s="1"/>
  <c r="BK883" i="2"/>
  <c r="J883" i="2" s="1"/>
  <c r="J74" i="2" s="1"/>
  <c r="J54" i="2"/>
  <c r="T148" i="2"/>
  <c r="T119" i="2" s="1"/>
  <c r="P318" i="2"/>
  <c r="J644" i="2"/>
  <c r="J70" i="2" s="1"/>
  <c r="P644" i="2"/>
  <c r="P1754" i="2"/>
  <c r="BK124" i="6"/>
  <c r="J124" i="6" s="1"/>
  <c r="J63" i="6" s="1"/>
  <c r="E48" i="2"/>
  <c r="R712" i="2"/>
  <c r="P793" i="2"/>
  <c r="R826" i="2"/>
  <c r="T883" i="2"/>
  <c r="T1333" i="2"/>
  <c r="P1633" i="2"/>
  <c r="R1864" i="2"/>
  <c r="T1928" i="2"/>
  <c r="J81" i="3"/>
  <c r="J55" i="3"/>
  <c r="F33" i="4"/>
  <c r="AZ57" i="1" s="1"/>
  <c r="J33" i="4"/>
  <c r="AV57" i="1" s="1"/>
  <c r="F34" i="4"/>
  <c r="BA57" i="1" s="1"/>
  <c r="J34" i="4"/>
  <c r="AW57" i="1" s="1"/>
  <c r="BK87" i="4"/>
  <c r="J88" i="4"/>
  <c r="J61" i="4" s="1"/>
  <c r="T793" i="2"/>
  <c r="P883" i="2"/>
  <c r="P1333" i="2"/>
  <c r="T1633" i="2"/>
  <c r="BK2166" i="2"/>
  <c r="J2166" i="2" s="1"/>
  <c r="J94" i="2" s="1"/>
  <c r="J2167" i="2"/>
  <c r="J95" i="2" s="1"/>
  <c r="BK85" i="6"/>
  <c r="J86" i="6"/>
  <c r="J61" i="6" s="1"/>
  <c r="T1754" i="2"/>
  <c r="R1782" i="2"/>
  <c r="P1833" i="2"/>
  <c r="R2032" i="2"/>
  <c r="J33" i="3"/>
  <c r="AV56" i="1" s="1"/>
  <c r="AT56" i="1" s="1"/>
  <c r="F33" i="5"/>
  <c r="AZ58" i="1" s="1"/>
  <c r="J33" i="5"/>
  <c r="AV58" i="1" s="1"/>
  <c r="AT58" i="1" s="1"/>
  <c r="F36" i="5"/>
  <c r="BC58" i="1" s="1"/>
  <c r="BK153" i="5"/>
  <c r="T86" i="6"/>
  <c r="T1833" i="2"/>
  <c r="R2166" i="2"/>
  <c r="BK85" i="3"/>
  <c r="J55" i="5"/>
  <c r="J82" i="5"/>
  <c r="R2048" i="2"/>
  <c r="T2093" i="2"/>
  <c r="R2144" i="2"/>
  <c r="R2143" i="2" s="1"/>
  <c r="T2167" i="2"/>
  <c r="T2166" i="2" s="1"/>
  <c r="F36" i="3"/>
  <c r="BC56" i="1" s="1"/>
  <c r="F37" i="3"/>
  <c r="BD56" i="1" s="1"/>
  <c r="R103" i="3"/>
  <c r="R85" i="3" s="1"/>
  <c r="R84" i="3" s="1"/>
  <c r="P88" i="4"/>
  <c r="P87" i="4" s="1"/>
  <c r="P86" i="4" s="1"/>
  <c r="AU57" i="1" s="1"/>
  <c r="R87" i="5"/>
  <c r="R86" i="5" s="1"/>
  <c r="R85" i="5" s="1"/>
  <c r="F35" i="5"/>
  <c r="BB58" i="1" s="1"/>
  <c r="P120" i="5"/>
  <c r="P153" i="5"/>
  <c r="J55" i="6"/>
  <c r="J81" i="6"/>
  <c r="R85" i="6"/>
  <c r="R84" i="6" s="1"/>
  <c r="F36" i="6"/>
  <c r="BC59" i="1" s="1"/>
  <c r="F35" i="6"/>
  <c r="BB59" i="1" s="1"/>
  <c r="P124" i="6"/>
  <c r="P85" i="6" s="1"/>
  <c r="P84" i="6" s="1"/>
  <c r="AU59" i="1" s="1"/>
  <c r="P2093" i="2"/>
  <c r="P2167" i="2"/>
  <c r="P2166" i="2" s="1"/>
  <c r="F33" i="3"/>
  <c r="AZ56" i="1" s="1"/>
  <c r="F34" i="3"/>
  <c r="BA56" i="1" s="1"/>
  <c r="J83" i="4"/>
  <c r="J55" i="4"/>
  <c r="E48" i="4"/>
  <c r="T88" i="4"/>
  <c r="T87" i="4" s="1"/>
  <c r="T86" i="4" s="1"/>
  <c r="T120" i="5"/>
  <c r="T153" i="5"/>
  <c r="F33" i="6"/>
  <c r="AZ59" i="1" s="1"/>
  <c r="F34" i="6"/>
  <c r="BA59" i="1" s="1"/>
  <c r="F37" i="6"/>
  <c r="BD59" i="1" s="1"/>
  <c r="T124" i="6"/>
  <c r="J52" i="3"/>
  <c r="J80" i="3"/>
  <c r="J54" i="4"/>
  <c r="J54" i="6"/>
  <c r="J78" i="6"/>
  <c r="J52" i="4"/>
  <c r="BD54" i="1" l="1"/>
  <c r="W33" i="1" s="1"/>
  <c r="BC54" i="1"/>
  <c r="AY54" i="1" s="1"/>
  <c r="P643" i="2"/>
  <c r="P118" i="2" s="1"/>
  <c r="AU55" i="1" s="1"/>
  <c r="T86" i="5"/>
  <c r="T85" i="5" s="1"/>
  <c r="BA54" i="1"/>
  <c r="W30" i="1" s="1"/>
  <c r="P86" i="5"/>
  <c r="P85" i="5" s="1"/>
  <c r="AU58" i="1" s="1"/>
  <c r="AT57" i="1"/>
  <c r="T643" i="2"/>
  <c r="T118" i="2" s="1"/>
  <c r="AT55" i="1"/>
  <c r="T85" i="6"/>
  <c r="T84" i="6" s="1"/>
  <c r="R643" i="2"/>
  <c r="R118" i="2" s="1"/>
  <c r="BB54" i="1"/>
  <c r="AX54" i="1" s="1"/>
  <c r="J85" i="6"/>
  <c r="J60" i="6" s="1"/>
  <c r="BK84" i="6"/>
  <c r="J84" i="6" s="1"/>
  <c r="BK643" i="2"/>
  <c r="J643" i="2" s="1"/>
  <c r="J69" i="2" s="1"/>
  <c r="J153" i="5"/>
  <c r="J64" i="5" s="1"/>
  <c r="BK86" i="5"/>
  <c r="J119" i="2"/>
  <c r="J60" i="2" s="1"/>
  <c r="J85" i="3"/>
  <c r="J60" i="3" s="1"/>
  <c r="BK84" i="3"/>
  <c r="J84" i="3" s="1"/>
  <c r="J87" i="4"/>
  <c r="J60" i="4" s="1"/>
  <c r="BK86" i="4"/>
  <c r="J86" i="4" s="1"/>
  <c r="AZ54" i="1"/>
  <c r="W32" i="1" l="1"/>
  <c r="AW54" i="1"/>
  <c r="AK30" i="1" s="1"/>
  <c r="AU54" i="1"/>
  <c r="W31" i="1"/>
  <c r="J30" i="4"/>
  <c r="J59" i="4"/>
  <c r="BK85" i="5"/>
  <c r="J85" i="5" s="1"/>
  <c r="J86" i="5"/>
  <c r="J60" i="5" s="1"/>
  <c r="J59" i="3"/>
  <c r="J30" i="3"/>
  <c r="AV54" i="1"/>
  <c r="W29" i="1"/>
  <c r="BK118" i="2"/>
  <c r="J118" i="2" s="1"/>
  <c r="J30" i="6"/>
  <c r="J59" i="6"/>
  <c r="J39" i="6" l="1"/>
  <c r="AG59" i="1"/>
  <c r="AN59" i="1" s="1"/>
  <c r="J39" i="3"/>
  <c r="AG56" i="1"/>
  <c r="AN56" i="1" s="1"/>
  <c r="J59" i="2"/>
  <c r="J30" i="2"/>
  <c r="J39" i="4"/>
  <c r="AG57" i="1"/>
  <c r="AN57" i="1" s="1"/>
  <c r="AT54" i="1"/>
  <c r="AK29" i="1"/>
  <c r="J59" i="5"/>
  <c r="J30" i="5"/>
  <c r="J39" i="2" l="1"/>
  <c r="AG55" i="1"/>
  <c r="J39" i="5"/>
  <c r="AG58" i="1"/>
  <c r="AN58" i="1" s="1"/>
  <c r="AN55" i="1" l="1"/>
  <c r="AG54" i="1"/>
  <c r="AK26" i="1" l="1"/>
  <c r="AK35" i="1" s="1"/>
  <c r="AN54" i="1"/>
</calcChain>
</file>

<file path=xl/sharedStrings.xml><?xml version="1.0" encoding="utf-8"?>
<sst xmlns="http://schemas.openxmlformats.org/spreadsheetml/2006/main" count="21552" uniqueCount="4015">
  <si>
    <t>Export Komplet</t>
  </si>
  <si>
    <t>VZ</t>
  </si>
  <si>
    <t>2.0</t>
  </si>
  <si>
    <t>ZAMOK</t>
  </si>
  <si>
    <t>False</t>
  </si>
  <si>
    <t>{b101c997-e939-4b7e-8da4-f78ea88ac7b1}</t>
  </si>
  <si>
    <t>0,01</t>
  </si>
  <si>
    <t>21</t>
  </si>
  <si>
    <t>1</t>
  </si>
  <si>
    <t>15</t>
  </si>
  <si>
    <t>REKAPITULACE STAVBY</t>
  </si>
  <si>
    <t>v ---  níže se nacházejí doplnkové a pomocné údaje k sestavám  --- v</t>
  </si>
  <si>
    <t>Návod na vyplnění</t>
  </si>
  <si>
    <t>Kód:</t>
  </si>
  <si>
    <t>6322</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</si>
  <si>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</si>
  <si>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</si>
  <si>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6322 Číháň novostavba hasičské zbrojnice</t>
  </si>
  <si>
    <t>0,1</t>
  </si>
  <si>
    <t>KSO:</t>
  </si>
  <si>
    <t/>
  </si>
  <si>
    <t>CC-CZ:</t>
  </si>
  <si>
    <t>Místo:</t>
  </si>
  <si>
    <t xml:space="preserve"> </t>
  </si>
  <si>
    <t>Datum:</t>
  </si>
  <si>
    <t>17. 5. 2022</t>
  </si>
  <si>
    <t>10</t>
  </si>
  <si>
    <t>100</t>
  </si>
  <si>
    <t>Zadavatel:</t>
  </si>
  <si>
    <t>IČ:</t>
  </si>
  <si>
    <t>DIČ:</t>
  </si>
  <si>
    <t>Uchazeč:</t>
  </si>
  <si>
    <t>True</t>
  </si>
  <si>
    <t>Projektant:</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</si>
  <si>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</si>
  <si>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</si>
  <si>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</si>
  <si>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</si>
  <si>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</si>
  <si>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</si>
  <si>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</si>
  <si>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</si>
  <si>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</si>
  <si>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</si>
  <si>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</si>
  <si>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</si>
  <si>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</si>
  <si>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</si>
  <si>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</si>
  <si>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</si>
  <si>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</si>
  <si>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</si>
  <si>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</si>
  <si>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</si>
  <si>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</si>
  <si>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</si>
  <si>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</si>
  <si>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</si>
  <si>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</si>
  <si>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</si>
  <si>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</si>
  <si>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</si>
  <si>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</si>
  <si>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</si>
  <si>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</si>
  <si>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</si>
  <si>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</si>
  <si>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</si>
  <si>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</si>
  <si>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</si>
  <si>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</si>
  <si>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</si>
  <si>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</si>
  <si>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</si>
  <si>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</si>
  <si>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</si>
  <si>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</si>
  <si>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SO 01 Novostavba hasičské zbrojnice</t>
  </si>
  <si>
    <t>STA</t>
  </si>
  <si>
    <t>{095c7240-6df5-4746-8410-5ed8118bc37c}</t>
  </si>
  <si>
    <t>2</t>
  </si>
  <si>
    <t>02</t>
  </si>
  <si>
    <t>SO 02 Splašková kanalizace</t>
  </si>
  <si>
    <t>{5963ec11-434e-4c7f-ae58-23aa7cdcebf4}</t>
  </si>
  <si>
    <t>03</t>
  </si>
  <si>
    <t>SO 03 Dešťová kanalizace</t>
  </si>
  <si>
    <t>{14a97490-06ad-4b95-8eba-4999946309cf}</t>
  </si>
  <si>
    <t>04</t>
  </si>
  <si>
    <t>SO 04 Zpevněná plocha</t>
  </si>
  <si>
    <t>{2f259abc-28ca-410a-9be3-65868d056926}</t>
  </si>
  <si>
    <t>05</t>
  </si>
  <si>
    <t>SO 05 Přeložka vodovodu a vodovodní přípojka</t>
  </si>
  <si>
    <t>{32f917b4-2ac7-42b7-ac69-fff480b38a77}</t>
  </si>
  <si>
    <t>KRYCÍ LIST SOUPISU PRACÍ</t>
  </si>
  <si>
    <t>Objekt:</t>
  </si>
  <si>
    <t>01 - SO 01 Novostavba hasičské zbrojnice</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</si>
  <si>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</si>
  <si>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</si>
  <si>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</si>
  <si>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</si>
  <si>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</si>
  <si>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</si>
  <si>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</si>
  <si>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</si>
  <si>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</si>
  <si>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</si>
  <si>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</si>
  <si>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</si>
  <si>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998 - Přesun hmot</t>
  </si>
  <si>
    <t>PSV - Práce a dodávky PSV</t>
  </si>
  <si>
    <t xml:space="preserve">    711 - Izolace proti vodě, vlhkosti a plynům</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</si>
  <si>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</si>
  <si>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</si>
  <si>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</si>
  <si>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</si>
  <si>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731 - Ústřední vytápění </t>
  </si>
  <si>
    <t xml:space="preserve">    741-1 - Elektroinstalace dodávka</t>
  </si>
  <si>
    <t xml:space="preserve">    741-2 - Elektroinstalace montáž</t>
  </si>
  <si>
    <t xml:space="preserve">    751-1 - Vzduchotechnika dodávka</t>
  </si>
  <si>
    <t xml:space="preserve">    751-2 - Vzduchotechnika montáž</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</si>
  <si>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</si>
  <si>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</si>
  <si>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</si>
  <si>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</si>
  <si>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</si>
  <si>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</si>
  <si>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</si>
  <si>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777 - Podlahy lité</t>
  </si>
  <si>
    <t xml:space="preserve">    781 - Dokončovací práce - obklady</t>
  </si>
  <si>
    <t xml:space="preserve">    783 - Dokončovací práce - nátěry</t>
  </si>
  <si>
    <t xml:space="preserve">    784 - Dokončovací práce - malby a tapety</t>
  </si>
  <si>
    <t>M - Práce a dodávky M</t>
  </si>
  <si>
    <t xml:space="preserve">    46-M - Zemní práce při extr.mont.pracích</t>
  </si>
  <si>
    <t>HZS - Hodinové zúčtovací sazby</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</si>
  <si>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</si>
  <si>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</si>
  <si>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</si>
  <si>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</si>
  <si>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</si>
  <si>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</si>
  <si>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</si>
  <si>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</si>
  <si>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</si>
  <si>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</si>
  <si>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</si>
  <si>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</si>
  <si>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</si>
  <si>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</si>
  <si>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</si>
  <si>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</si>
  <si>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</si>
  <si>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</si>
  <si>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</si>
  <si>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</si>
  <si>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</si>
  <si>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</si>
  <si>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652</t>
  </si>
  <si>
    <t>K</t>
  </si>
  <si>
    <t>131351104</t>
  </si>
  <si>
    <t>Hloubení jam nezapažených v hornině třídy těžitelnosti II skupiny 4 objem do 500 m3 strojně</t>
  </si>
  <si>
    <t>m3</t>
  </si>
  <si>
    <t>CS ÚRS 2022 01</t>
  </si>
  <si>
    <t>4</t>
  </si>
  <si>
    <t>940819549</t>
  </si>
  <si>
    <t>PP</t>
  </si>
  <si>
    <t>Hloubení nezapažených jam a zářezů strojně s urovnáním dna do předepsaného profilu a spádu v hornině třídy těžitelnosti II skupiny 4 přes 100 do 500 m3</t>
  </si>
  <si>
    <t>Online PSC</t>
  </si>
  <si>
    <t>https://podminky.urs.cz/item/CS_URS_2022_01/131351104</t>
  </si>
  <si>
    <t>VV</t>
  </si>
  <si>
    <t>"odlopávka na kotu  - 0,905 podlaha P2"12,30*13,60*0,905</t>
  </si>
  <si>
    <t>"odkopávka na kotu -0,57 podlaha P1"13,10*13,60*0,42</t>
  </si>
  <si>
    <t>Součet</t>
  </si>
  <si>
    <t>651</t>
  </si>
  <si>
    <t>132351253</t>
  </si>
  <si>
    <t>Hloubení rýh nezapažených š do 2000 mm v hornině třídy těžitelnosti II skupiny 4 objem do 100 m3 strojně</t>
  </si>
  <si>
    <t>-1027621185</t>
  </si>
  <si>
    <t>Hloubení nezapažených rýh šířky přes 800 do 2 000 mm strojně s urovnáním dna do předepsaného profilu a spádu v hornině třídy těžitelnosti II skupiny 4 přes 50 do 100 m3</t>
  </si>
  <si>
    <t>https://podminky.urs.cz/item/CS_URS_2022_01/132351253</t>
  </si>
  <si>
    <t>"vnitřní základy"11,80*0,60*0,98+(11,80+2,295*2+2,2)*0,60*0,92</t>
  </si>
  <si>
    <t>"obvod"(11,70+11,80+1,80)*0,60*1,23+3,20*0,80*1,73+5,00*0,80*2,23+2,20*0,80*1,73+(1,75+0,50+13,65+0,80)*0,60*1,17+11,80*0,60*1,17</t>
  </si>
  <si>
    <t>(5,975+0,60+7,825+0,60)*1,17</t>
  </si>
  <si>
    <t>162751136</t>
  </si>
  <si>
    <t>Vodorovné přemístění přes 8 000 do 9000 m výkopku/sypaniny z horniny třídy těžitelnosti II skupiny 4 a 5</t>
  </si>
  <si>
    <t>1394586556</t>
  </si>
  <si>
    <t>Vodorovné přemístění výkopku nebo sypaniny po suchu na obvyklém dopravním prostředku, bez naložení výkopku, avšak se složením bez rozhrnutí z horniny třídy těžitelnosti II skupiny 4 a 5 na vzdálenost přes 8 000 do 9 000 m</t>
  </si>
  <si>
    <t>https://podminky.urs.cz/item/CS_URS_2022_01/162751136</t>
  </si>
  <si>
    <t>89,82+226,22</t>
  </si>
  <si>
    <t>5</t>
  </si>
  <si>
    <t>171201231</t>
  </si>
  <si>
    <t>Poplatek za uložení zeminy a kamení na recyklační skládce (skládkovné) kód odpadu 17 05 04</t>
  </si>
  <si>
    <t>t</t>
  </si>
  <si>
    <t>1667344706</t>
  </si>
  <si>
    <t>Poplatek za uložení stavebního odpadu na recyklační skládce (skládkovné) zeminy a kamení zatříděného do Katalogu odpadů pod kódem 17 05 04</t>
  </si>
  <si>
    <t>https://podminky.urs.cz/item/CS_URS_2022_01/171201231</t>
  </si>
  <si>
    <t>316,04*1,800</t>
  </si>
  <si>
    <t>661</t>
  </si>
  <si>
    <t>181913112</t>
  </si>
  <si>
    <t>Úprava pláně v hornině třídy těžitelnosti II skupiny 4 se zhutněním ručně</t>
  </si>
  <si>
    <t>m2</t>
  </si>
  <si>
    <t>1228101688</t>
  </si>
  <si>
    <t>Úprava pláně vyrovnáním výškových rozdílů ručně v hornině třídy těžitelnosti II skupiny 4 se zhutněním</t>
  </si>
  <si>
    <t>https://podminky.urs.cz/item/CS_URS_2022_01/181913112</t>
  </si>
  <si>
    <t>"skladba P01"17,20*11,80</t>
  </si>
  <si>
    <t>"skladba P02"11,00*11,80</t>
  </si>
  <si>
    <t>Zakládání</t>
  </si>
  <si>
    <t>657</t>
  </si>
  <si>
    <t>211100</t>
  </si>
  <si>
    <t>Dodávka a montáž plastová sběrná šachta 600x600 mm</t>
  </si>
  <si>
    <t>ks</t>
  </si>
  <si>
    <t>1488264195</t>
  </si>
  <si>
    <t>658</t>
  </si>
  <si>
    <t>211101</t>
  </si>
  <si>
    <t>Dodávka a montáž odvětrání podloží nad střechu DN 150</t>
  </si>
  <si>
    <t>m</t>
  </si>
  <si>
    <t>-707100739</t>
  </si>
  <si>
    <t>6</t>
  </si>
  <si>
    <t>211561111</t>
  </si>
  <si>
    <t>Výplň odvodňovacích žeber nebo trativodů kamenivem hrubým drceným frakce 4 až 16 mm</t>
  </si>
  <si>
    <t>1759254712</t>
  </si>
  <si>
    <t>Výplň kamenivem do rýh odvodňovacích žeber nebo trativodů bez zhutnění, s úpravou povrchu výplně kamenivem hrubým drceným frakce 4 až 16 mm</t>
  </si>
  <si>
    <t>https://podminky.urs.cz/item/CS_URS_2022_01/211561111</t>
  </si>
  <si>
    <t>"kolem objetu"(28,00+13,00)*2*0,20*0,92</t>
  </si>
  <si>
    <t>7</t>
  </si>
  <si>
    <t>211971110</t>
  </si>
  <si>
    <t>Zřízení opláštění žeber nebo trativodů geotextilií v rýze nebo zářezu sklonu do 1:2</t>
  </si>
  <si>
    <t>-132107864</t>
  </si>
  <si>
    <t>Zřízení opláštění výplně z geotextilie odvodňovacích žeber nebo trativodů v rýze nebo zářezu se stěnami šikmými o sklonu do 1:2</t>
  </si>
  <si>
    <t>https://podminky.urs.cz/item/CS_URS_2022_01/211971110</t>
  </si>
  <si>
    <t>"kolem objetu"(28,00+13,00)*2*1,50</t>
  </si>
  <si>
    <t>8</t>
  </si>
  <si>
    <t>M</t>
  </si>
  <si>
    <t>69311081</t>
  </si>
  <si>
    <t>geotextilie netkaná separační, ochranná, filtrační, drenážní PES 300g/m2</t>
  </si>
  <si>
    <t>1335021505</t>
  </si>
  <si>
    <t>123*1,1845 'Přepočtené koeficientem množství</t>
  </si>
  <si>
    <t>9</t>
  </si>
  <si>
    <t>212755214</t>
  </si>
  <si>
    <t>Trativody z drenážních trubek plastových flexibilních D 100 mm bez lože</t>
  </si>
  <si>
    <t>-1562209620</t>
  </si>
  <si>
    <t>Trativody bez lože z drenážních trubek plastových flexibilních D 100 mm</t>
  </si>
  <si>
    <t>https://podminky.urs.cz/item/CS_URS_2022_01/212755214</t>
  </si>
  <si>
    <t>"skladba PO1, PO2  odvětrání radonu"8,40+5,95*2+6,50*2+2,00+8,00+9,00+18+6+3*3+8,50+5,50</t>
  </si>
  <si>
    <t>"kolem objetu"(28,00+13,00)*2</t>
  </si>
  <si>
    <t>274313711</t>
  </si>
  <si>
    <t>Základové pásy z betonu tř. C 20/25</t>
  </si>
  <si>
    <t>617302363</t>
  </si>
  <si>
    <t>Základy z betonu prostého pasy betonu kamenem neprokládaného tř. C 20/25</t>
  </si>
  <si>
    <t>https://podminky.urs.cz/item/CS_URS_2022_01/274313711</t>
  </si>
  <si>
    <t>"vnitřní základy"11,80*0,60*0,41+(11,80+2,295*2+2,2)*0,60*0,35</t>
  </si>
  <si>
    <t>"obvod"(11,70+11,80+1,80)*0,60*0,66+3,20*0,80*1,16+5,00*0,80*1,66+2,20*0,80*1,16+(1,75+0,50+13,65+0,80)*0,60*0,60+11,80*0,60*0,60</t>
  </si>
  <si>
    <t>(6,975+0,60+7,825+0,60)*0,60</t>
  </si>
  <si>
    <t>706</t>
  </si>
  <si>
    <t>274351121</t>
  </si>
  <si>
    <t>Zřízení bednění základových pasů rovného</t>
  </si>
  <si>
    <t>-836929034</t>
  </si>
  <si>
    <t>Bednění základů pasů rovné zřízení</t>
  </si>
  <si>
    <t>https://podminky.urs.cz/item/CS_URS_2022_01/274351121</t>
  </si>
  <si>
    <t>"vnitřní základy"12,34*0,25*2+(2,295*2+3,20)*0,25+(2,20+1,795*2)*0,25+12,34*0,25*2-3,20*0,25</t>
  </si>
  <si>
    <t>"obvod"(28,00+13,00)*2*0,25</t>
  </si>
  <si>
    <t>707</t>
  </si>
  <si>
    <t>274351122</t>
  </si>
  <si>
    <t>Odstranění bednění základových pasů rovného</t>
  </si>
  <si>
    <t>-749038704</t>
  </si>
  <si>
    <t>Bednění základů pasů rovné odstranění</t>
  </si>
  <si>
    <t>https://podminky.urs.cz/item/CS_URS_2022_01/274351122</t>
  </si>
  <si>
    <t>659</t>
  </si>
  <si>
    <t>274353131</t>
  </si>
  <si>
    <t>Bednění kotevních otvorů v základových pásech průřezu přes 0,05 do 0,10 m2 hl do 1 m</t>
  </si>
  <si>
    <t>kus</t>
  </si>
  <si>
    <t>536633868</t>
  </si>
  <si>
    <t>Bednění kotevních otvorů a prostupů v základových konstrukcích v pasech včetně polohového zajištění a odbednění, popř. ztraceného bednění z pletiva apod. průřezu přes 0,05 do 0,10 m2, hl. do 1,00 m</t>
  </si>
  <si>
    <t>https://podminky.urs.cz/item/CS_URS_2022_01/274353131</t>
  </si>
  <si>
    <t>660</t>
  </si>
  <si>
    <t>279113153</t>
  </si>
  <si>
    <t>Základová zeď tl přes 200 do 250 mm z tvárnic ztraceného bednění včetně výplně z betonu tř. C 25/30</t>
  </si>
  <si>
    <t>-1864227183</t>
  </si>
  <si>
    <t>Základové zdi z tvárnic ztraceného bednění včetně výplně z betonu bez zvláštních nároků na vliv prostředí třídy C 25/30, tloušťky zdiva přes 200 do 250 mm</t>
  </si>
  <si>
    <t>https://podminky.urs.cz/item/CS_URS_2022_01/279113153</t>
  </si>
  <si>
    <t>"pod tepelné čerpadlo"1,00*0,75*2</t>
  </si>
  <si>
    <t>11</t>
  </si>
  <si>
    <t>279113155</t>
  </si>
  <si>
    <t>Základová zeď tl přes 300 do 400 mm z tvárnic ztraceného bednění včetně výplně z betonu tř. C 25/30</t>
  </si>
  <si>
    <t>-798080860</t>
  </si>
  <si>
    <t>Základové zdi z tvárnic ztraceného bednění včetně výplně z betonu bez zvláštních nároků na vliv prostředí třídy C 25/30, tloušťky zdiva přes 300 do 400 mm</t>
  </si>
  <si>
    <t>https://podminky.urs.cz/item/CS_URS_2022_01/279113155</t>
  </si>
  <si>
    <t>"obvod"(27,70+12,00)*2*0,50</t>
  </si>
  <si>
    <t>"uvnitř"(12,00*2+2,34*2+2,40)*0,50</t>
  </si>
  <si>
    <t>12</t>
  </si>
  <si>
    <t>279361821</t>
  </si>
  <si>
    <t>Výztuž základových zdí nosných betonářskou ocelí 10 505</t>
  </si>
  <si>
    <t>-494375843</t>
  </si>
  <si>
    <t>Výztuž základových zdí nosných svislých nebo odkloněných od svislice, rovinných nebo oblých, deskových nebo žebrových, včetně výztuže jejich žeber z betonářské oceli 10 505 (R) nebo BSt 500</t>
  </si>
  <si>
    <t>https://podminky.urs.cz/item/CS_URS_2022_01/279361821</t>
  </si>
  <si>
    <t>"dle výpisu statické části"5256,56*0,001</t>
  </si>
  <si>
    <t>3</t>
  </si>
  <si>
    <t>Svislé a kompletní konstrukce</t>
  </si>
  <si>
    <t>13</t>
  </si>
  <si>
    <t>311274124.R</t>
  </si>
  <si>
    <t>Zdivo nosné z tvárnic zvukově izolačních z betonu lehkého keramického tl 240 mm</t>
  </si>
  <si>
    <t>267144444</t>
  </si>
  <si>
    <t>Zdivo z tvárnic betonových tloušťky zdiva 240 mm</t>
  </si>
  <si>
    <t>přízemí</t>
  </si>
  <si>
    <t>"řez B.B"(11,45+12,50*2)*0,25*0,60</t>
  </si>
  <si>
    <t>"řez A-A"(15,05*2+12,50)*0,25*0,75</t>
  </si>
  <si>
    <t>"vnitřní zdivo"(12,00+2,10+2,905)*0,25*3,00-1,00*0,25*2,02*2</t>
  </si>
  <si>
    <t>Mezisoučet</t>
  </si>
  <si>
    <t>podkroví</t>
  </si>
  <si>
    <t>7,80*0,25*2,80</t>
  </si>
  <si>
    <t>649</t>
  </si>
  <si>
    <t>311275152.R</t>
  </si>
  <si>
    <t>Sendvičové nosné zdivo - betonové tvárnice s izoůací tl. 400 mm</t>
  </si>
  <si>
    <t>546290680</t>
  </si>
  <si>
    <t>(12,80+16,20)*2*0,40*4,60+(12,80+11,40*2)*0,40*2,25+12,00*0,40*0,75</t>
  </si>
  <si>
    <t>"odpočet otvorů"-(0,75*0,40*3,00*3+1,50*0,40*1,50*9+1,10*0,40*2,40+2,00*0,40*0,75+1,10*0,40*4,90+7,10*0,40*4,90)</t>
  </si>
  <si>
    <t>(12,80+11,40*2)*0,40*1,05</t>
  </si>
  <si>
    <t>štíty</t>
  </si>
  <si>
    <t>12,80*2*0,40*4,30/2+12,80*0,40*4,30/2-1,50*0,40*1,50*2+6,2</t>
  </si>
  <si>
    <t>317121101</t>
  </si>
  <si>
    <t>Montáž prefabrikovaných překladů délky do 1500 mm</t>
  </si>
  <si>
    <t>653235473</t>
  </si>
  <si>
    <t>https://podminky.urs.cz/item/CS_URS_2022_01/317121101</t>
  </si>
  <si>
    <t>"překlad PŘ dl 1200"18+10+2</t>
  </si>
  <si>
    <t>"překlad dl. 1400"3+2</t>
  </si>
  <si>
    <t>16</t>
  </si>
  <si>
    <t>593100</t>
  </si>
  <si>
    <t>dodávka překladu 115(190 dl. 1200 mm</t>
  </si>
  <si>
    <t>-1112283569</t>
  </si>
  <si>
    <t>12+10+4</t>
  </si>
  <si>
    <t>17</t>
  </si>
  <si>
    <t>593101</t>
  </si>
  <si>
    <t>dodávka překladu 115(190 dl. 1400 mm</t>
  </si>
  <si>
    <t>-413231532</t>
  </si>
  <si>
    <t>2+2</t>
  </si>
  <si>
    <t>18</t>
  </si>
  <si>
    <t>893102</t>
  </si>
  <si>
    <t>dodávka překladu 115(190 dl. 1600 mm</t>
  </si>
  <si>
    <t>955657801</t>
  </si>
  <si>
    <t>2+2+2</t>
  </si>
  <si>
    <t>19</t>
  </si>
  <si>
    <t>593103</t>
  </si>
  <si>
    <t>dodávka překladu 115(190 dl. 2000 mm</t>
  </si>
  <si>
    <t>-84818434</t>
  </si>
  <si>
    <t>18+4</t>
  </si>
  <si>
    <t>20</t>
  </si>
  <si>
    <t>593104</t>
  </si>
  <si>
    <t>dodávka překladu 115(190 dl. 2400 mm</t>
  </si>
  <si>
    <t>-290489269</t>
  </si>
  <si>
    <t>593105</t>
  </si>
  <si>
    <t>dodávka překladu 115(190 dl. 3000 mm</t>
  </si>
  <si>
    <t>-1847978583</t>
  </si>
  <si>
    <t>22</t>
  </si>
  <si>
    <t>593106</t>
  </si>
  <si>
    <t>dodávka překladu IZO 170/190 dl. 1200 mm</t>
  </si>
  <si>
    <t>-1878976026</t>
  </si>
  <si>
    <t>23</t>
  </si>
  <si>
    <t>593107</t>
  </si>
  <si>
    <t>dodávka překladu IZO 170/190 dl. 1400 mm</t>
  </si>
  <si>
    <t>-796738604</t>
  </si>
  <si>
    <t>24</t>
  </si>
  <si>
    <t>593108</t>
  </si>
  <si>
    <t>dodávka překladu IZO 170/190 dl. 1600 mm</t>
  </si>
  <si>
    <t>-428924996</t>
  </si>
  <si>
    <t>1+1</t>
  </si>
  <si>
    <t>25</t>
  </si>
  <si>
    <t>593109</t>
  </si>
  <si>
    <t>dodávka překladu IZO 170/190 dl. 2000 mm</t>
  </si>
  <si>
    <t>-792192920</t>
  </si>
  <si>
    <t>9+2</t>
  </si>
  <si>
    <t>26</t>
  </si>
  <si>
    <t>593110</t>
  </si>
  <si>
    <t>dodávka překladu IZO 170/190 dl. 2400 mm</t>
  </si>
  <si>
    <t>811980862</t>
  </si>
  <si>
    <t>27</t>
  </si>
  <si>
    <t>593111</t>
  </si>
  <si>
    <t>dodávka překladu IZO 170/190 dl. 3000 mm</t>
  </si>
  <si>
    <t>1475677639</t>
  </si>
  <si>
    <t>28</t>
  </si>
  <si>
    <t>317121102</t>
  </si>
  <si>
    <t>Montáž prefabrikovaných překladů délky přes 1500 do 2200 mm</t>
  </si>
  <si>
    <t>1245433580</t>
  </si>
  <si>
    <t>https://podminky.urs.cz/item/CS_URS_2022_01/317121102</t>
  </si>
  <si>
    <t>"překlad dl. 1600 mm"3+2+1</t>
  </si>
  <si>
    <t>"překlad dl. 2000 mm"27+3</t>
  </si>
  <si>
    <t>29</t>
  </si>
  <si>
    <t>317121103</t>
  </si>
  <si>
    <t>Montáž prefabrikovaných překladů délky přes 2200 do 4200 mm</t>
  </si>
  <si>
    <t>-923100544</t>
  </si>
  <si>
    <t>https://podminky.urs.cz/item/CS_URS_2022_01/317121103</t>
  </si>
  <si>
    <t>"překlad dl. 3000 mm"3</t>
  </si>
  <si>
    <t>671</t>
  </si>
  <si>
    <t>330321410.R1</t>
  </si>
  <si>
    <t>Sloupy nebo pilíře ze ŽB tř. C 25/30 včetně výztuže</t>
  </si>
  <si>
    <t>1571320009</t>
  </si>
  <si>
    <t>Sloupy, pilíře, táhla, rámové stojky, vzpěry z betonu železového (bez výztuže) bez zvláštních nároků na vliv prostředí tř. C 25/30</t>
  </si>
  <si>
    <t>0,26*0,40*3,00</t>
  </si>
  <si>
    <t>672</t>
  </si>
  <si>
    <t>331351121</t>
  </si>
  <si>
    <t>Zřízení bednění čtyřúhelníkových sloupů v do 4 m průřezu přes 0,08 do 0,16 m2</t>
  </si>
  <si>
    <t>1248031158</t>
  </si>
  <si>
    <t>Bednění hranatých sloupů a pilířů včetně vzepření průřezu pravoúhlého čtyřúhelníka výšky do 4 m, průřezu přes 0,08 do 0,16 m2 zřízení</t>
  </si>
  <si>
    <t>https://podminky.urs.cz/item/CS_URS_2022_01/331351121</t>
  </si>
  <si>
    <t>(0,40+0,26)*2*3,00</t>
  </si>
  <si>
    <t>673</t>
  </si>
  <si>
    <t>331351122</t>
  </si>
  <si>
    <t>Odstranění bednění čtyřúhelníkových sloupů v do 4 m průřezu přes 0,08 do 0,16 m2</t>
  </si>
  <si>
    <t>568150901</t>
  </si>
  <si>
    <t>Bednění hranatých sloupů a pilířů včetně vzepření průřezu pravoúhlého čtyřúhelníka výšky do 4 m, průřezu přes 0,08 do 0,16 m2 odstranění</t>
  </si>
  <si>
    <t>https://podminky.urs.cz/item/CS_URS_2022_01/331351122</t>
  </si>
  <si>
    <t>30</t>
  </si>
  <si>
    <t>340201119</t>
  </si>
  <si>
    <t>Příplatek k příčkám a přizdívkám za zaoblení o vnitřním poloměru půdorysu do 5 m</t>
  </si>
  <si>
    <t>-1044721132</t>
  </si>
  <si>
    <t>Příplatek za zaoblení zděných příček i přizdívek o vnitřním poloměru půdorysu do 5 m</t>
  </si>
  <si>
    <t>https://podminky.urs.cz/item/CS_URS_2022_01/340201119</t>
  </si>
  <si>
    <t>"přízemí"3,14*6,00*3,00/4</t>
  </si>
  <si>
    <t>31</t>
  </si>
  <si>
    <t>342242223</t>
  </si>
  <si>
    <t>Příčky jednoduché z příčkovek betonových tl 120 mm</t>
  </si>
  <si>
    <t>1171548153</t>
  </si>
  <si>
    <t>Příčky nebo přizdívky jednoduché z příčkovek betonových na cementovou maltu betonových, tloušťky 120 mm</t>
  </si>
  <si>
    <t>https://podminky.urs.cz/item/CS_URS_2022_01/342242223</t>
  </si>
  <si>
    <t>"přízemí"(2,58+2,93+2,28*2+3,12+3,00+1,31+1,80+2,58+0,12+2,93+7,25+2,665+2,58+2,20+2,375+0,12+2,665+0,95+1,60+6,55)*3,00+32,20</t>
  </si>
  <si>
    <t>"odpočet otvorů"-(0,70*1,97*7+0,80*1,97*4)</t>
  </si>
  <si>
    <t>"podkroví"(7,80+2,10+2,10)*2,80-0,80*1,97</t>
  </si>
  <si>
    <t>662</t>
  </si>
  <si>
    <t>342242225.R</t>
  </si>
  <si>
    <t>Příčky jednoduché z příčkovek betonových tl 150 mm</t>
  </si>
  <si>
    <t>714068616</t>
  </si>
  <si>
    <t>Příčky nebo přizdívky jednoduché z příčkovek betonových na cementovou maltu betonových, tloušťky 150 mm</t>
  </si>
  <si>
    <t>"podkroví"2,10*2,80</t>
  </si>
  <si>
    <t>32</t>
  </si>
  <si>
    <t>342272245</t>
  </si>
  <si>
    <t>Příčka z pórobetonových hladkých tvárnic na tenkovrstvou maltu tl 150 mm</t>
  </si>
  <si>
    <t>-1958394068</t>
  </si>
  <si>
    <t>Příčky z pórobetonových tvárnic hladkých na tenké maltové lože objemová hmotnost do 500 kg/m3, tloušťka příčky 150 mm</t>
  </si>
  <si>
    <t>https://podminky.urs.cz/item/CS_URS_2022_01/342272245</t>
  </si>
  <si>
    <t>"předstěny u WC"(1,00+2,59)*1,20</t>
  </si>
  <si>
    <t>33</t>
  </si>
  <si>
    <t>342291112</t>
  </si>
  <si>
    <t>Ukotvení příček montážní polyuretanovou pěnou tl příčky přes 100 mm</t>
  </si>
  <si>
    <t>2056894128</t>
  </si>
  <si>
    <t>Ukotvení příček polyuretanovou pěnou, tl. příčky přes 100 mm</t>
  </si>
  <si>
    <t>https://podminky.urs.cz/item/CS_URS_2022_01/342291112</t>
  </si>
  <si>
    <t>"přízemí"(2,58+2,93+2,28*2+3,12+3,00+1,31+1,80+2,58+0,12+2,93+7,25+2,665+2,58+2,20+2,375+0,12+2,665+0,95+1,60+6,55)</t>
  </si>
  <si>
    <t>"podkroví"(7,80+2,10+2,10)</t>
  </si>
  <si>
    <t>34</t>
  </si>
  <si>
    <t>342291131</t>
  </si>
  <si>
    <t>Ukotvení příček k betonovým konstrukcím plochými kotvami</t>
  </si>
  <si>
    <t>1494576666</t>
  </si>
  <si>
    <t>Ukotvení příček plochými kotvami, do konstrukce betonové</t>
  </si>
  <si>
    <t>https://podminky.urs.cz/item/CS_URS_2022_01/342291131</t>
  </si>
  <si>
    <t>"přízemí"3,00*10</t>
  </si>
  <si>
    <t>"podkroví"2,80*2</t>
  </si>
  <si>
    <t>Vodorovné konstrukce</t>
  </si>
  <si>
    <t>35</t>
  </si>
  <si>
    <t>410100</t>
  </si>
  <si>
    <t>Dodávka a montáž panelů Spiroll tl. 250 mm včetně všech detailů</t>
  </si>
  <si>
    <t>-1520085153</t>
  </si>
  <si>
    <t>"nad přízemím"12,40*7,80+12,40*8,20</t>
  </si>
  <si>
    <t>36</t>
  </si>
  <si>
    <t>410200</t>
  </si>
  <si>
    <t>Dodávka a montáž prefa schodiště 16 stupňů+ mezipodesta</t>
  </si>
  <si>
    <t>293934089</t>
  </si>
  <si>
    <t>664</t>
  </si>
  <si>
    <t>411321515</t>
  </si>
  <si>
    <t>Stropy deskové ze ŽB tř. C 20/25</t>
  </si>
  <si>
    <t>5408339</t>
  </si>
  <si>
    <t>Stropy z betonu železového (bez výztuže) stropů deskových, plochých střech, desek balkonových, desek hřibových stropů včetně hlavic hřibových sloupů tř. C 20/25</t>
  </si>
  <si>
    <t>https://podminky.urs.cz/item/CS_URS_2022_01/411321515</t>
  </si>
  <si>
    <t>"zalití spár panelů"12,56*0,10*0,25*7</t>
  </si>
  <si>
    <t>703</t>
  </si>
  <si>
    <t>411351011</t>
  </si>
  <si>
    <t>Zřízení bednění stropů deskových tl přes 5 do 25 cm bez podpěrné kce</t>
  </si>
  <si>
    <t>-1460345805</t>
  </si>
  <si>
    <t>Bednění stropních konstrukcí - bez podpěrné konstrukce desek tloušťky stropní desky přes 5 do 25 cm zřízení</t>
  </si>
  <si>
    <t>https://podminky.urs.cz/item/CS_URS_2022_01/411351011</t>
  </si>
  <si>
    <t>"radon"0,20*4*0,20</t>
  </si>
  <si>
    <t>"kanalizace"0,20*4*0,20*12</t>
  </si>
  <si>
    <t>704</t>
  </si>
  <si>
    <t>411351012</t>
  </si>
  <si>
    <t>Odstranění bednění stropů deskových tl přes 5 do 25 cm bez podpěrné kce</t>
  </si>
  <si>
    <t>459335318</t>
  </si>
  <si>
    <t>Bednění stropních konstrukcí - bez podpěrné konstrukce desek tloušťky stropní desky přes 5 do 25 cm odstranění</t>
  </si>
  <si>
    <t>https://podminky.urs.cz/item/CS_URS_2022_01/411351012</t>
  </si>
  <si>
    <t>663</t>
  </si>
  <si>
    <t>411361821</t>
  </si>
  <si>
    <t>Výztuž stropů betonářskou ocelí 10 505</t>
  </si>
  <si>
    <t>-2139492076</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</si>
  <si>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</si>
  <si>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https://podminky.urs.cz/item/CS_URS_2022_01/411361821</t>
  </si>
  <si>
    <t>"ve stropních panelech"12,56*7*2,46*0,001</t>
  </si>
  <si>
    <t>37</t>
  </si>
  <si>
    <t>417321515</t>
  </si>
  <si>
    <t>Ztužující pásy a věnce ze ŽB tř. C 25/30</t>
  </si>
  <si>
    <t>-1576749771</t>
  </si>
  <si>
    <t>Ztužující pásy a věnce z betonu železového (bez výztuže) tř. C 25/30</t>
  </si>
  <si>
    <t>https://podminky.urs.cz/item/CS_URS_2022_01/417321515</t>
  </si>
  <si>
    <t>dle statické části</t>
  </si>
  <si>
    <t>50,00*0,28*0,20+50,00*0,20*0,25</t>
  </si>
  <si>
    <t>19,00*0,24*0,20</t>
  </si>
  <si>
    <t>49,00*0,28*0,40+49,00*0,60*0,30</t>
  </si>
  <si>
    <t>38</t>
  </si>
  <si>
    <t>417351115</t>
  </si>
  <si>
    <t>Zřízení bednění ztužujících věnců</t>
  </si>
  <si>
    <t>1065776758</t>
  </si>
  <si>
    <t>Bednění bočnic ztužujících pásů a věnců včetně vzpěr zřízení</t>
  </si>
  <si>
    <t>https://podminky.urs.cz/item/CS_URS_2022_01/417351115</t>
  </si>
  <si>
    <t>podle statické části</t>
  </si>
  <si>
    <t>50,00*0,45*2</t>
  </si>
  <si>
    <t>19,00*0,20*2</t>
  </si>
  <si>
    <t>49,00*0,70*2+49,00*0,32</t>
  </si>
  <si>
    <t>39</t>
  </si>
  <si>
    <t>417351116</t>
  </si>
  <si>
    <t>Odstranění bednění ztužujících věnců</t>
  </si>
  <si>
    <t>-821908035</t>
  </si>
  <si>
    <t>Bednění bočnic ztužujících pásů a věnců včetně vzpěr odstranění</t>
  </si>
  <si>
    <t>https://podminky.urs.cz/item/CS_URS_2022_01/417351116</t>
  </si>
  <si>
    <t>136,88</t>
  </si>
  <si>
    <t>40</t>
  </si>
  <si>
    <t>417361821</t>
  </si>
  <si>
    <t>Výztuž ztužujících pásů a věnců betonářskou ocelí 10 505</t>
  </si>
  <si>
    <t>-653677582</t>
  </si>
  <si>
    <t>Výztuž ztužujících pásů a věnců z betonářské oceli 10 505 (R) nebo BSt 500</t>
  </si>
  <si>
    <t>https://podminky.urs.cz/item/CS_URS_2022_01/417361821</t>
  </si>
  <si>
    <t>"dle výpisu statické části"3334,65*0,001</t>
  </si>
  <si>
    <t>Komunikace pozemní</t>
  </si>
  <si>
    <t>41</t>
  </si>
  <si>
    <t>564831011</t>
  </si>
  <si>
    <t>Podklad ze štěrkodrtě ŠD plochy do 100 m2 tl 100 mm</t>
  </si>
  <si>
    <t>2040609065</t>
  </si>
  <si>
    <t>Podklad ze štěrkodrti ŠD s rozprostřením a zhutněním plochy jednotlivě do 100 m2, po zhutnění tl. 100 mm</t>
  </si>
  <si>
    <t>https://podminky.urs.cz/item/CS_URS_2022_01/564831011</t>
  </si>
  <si>
    <t>42</t>
  </si>
  <si>
    <t>564861011</t>
  </si>
  <si>
    <t>Podklad ze štěrkodrtě ŠD plochy do 100 m2 tl 200 mm</t>
  </si>
  <si>
    <t>-1600130121</t>
  </si>
  <si>
    <t>Podklad ze štěrkodrti ŠD s rozprostřením a zhutněním plochy jednotlivě do 100 m2, po zhutnění tl. 200 mm</t>
  </si>
  <si>
    <t>https://podminky.urs.cz/item/CS_URS_2022_01/564861011</t>
  </si>
  <si>
    <t>43</t>
  </si>
  <si>
    <t>564871016</t>
  </si>
  <si>
    <t>Podklad ze štěrkodrtě ŠD plochy do 100 m2 tl 300 mm</t>
  </si>
  <si>
    <t>-1674379790</t>
  </si>
  <si>
    <t>Podklad ze štěrkodrti ŠD s rozprostřením a zhutněním plochy jednotlivě do 100 m2, po zhutnění tl. 300 mm</t>
  </si>
  <si>
    <t>https://podminky.urs.cz/item/CS_URS_2022_01/564871016</t>
  </si>
  <si>
    <t>"skladba P02"11,30*11,80+26,60</t>
  </si>
  <si>
    <t>Úpravy povrchů, podlahy a osazování výplní</t>
  </si>
  <si>
    <t>44</t>
  </si>
  <si>
    <t>611321141</t>
  </si>
  <si>
    <t>Vápenocementová omítka štuková dvouvrstvá vnitřních stropů rovných nanášená ručně</t>
  </si>
  <si>
    <t>-257126243</t>
  </si>
  <si>
    <t>Omítka vápenocementová vnitřních ploch nanášená ručně dvouvrstvá, tloušťky jádrové omítky do 10 mm a tloušťky štuku do 3 mm štuková vodorovných konstrukcí stropů rovných</t>
  </si>
  <si>
    <t>https://podminky.urs.cz/item/CS_URS_2022_01/611321141</t>
  </si>
  <si>
    <t>"přízemí"174,97</t>
  </si>
  <si>
    <t>45</t>
  </si>
  <si>
    <t>612142001</t>
  </si>
  <si>
    <t>Potažení vnitřních stěn sklovláknitým pletivem vtlačeným do tenkovrstvé hmoty</t>
  </si>
  <si>
    <t>633590703</t>
  </si>
  <si>
    <t>Potažení vnitřních ploch pletivem v ploše nebo pruzích, na plném podkladu sklovláknitým vtlačením do tmelu stěn</t>
  </si>
  <si>
    <t>https://podminky.urs.cz/item/CS_URS_2022_01/612142001</t>
  </si>
  <si>
    <t>1063,38</t>
  </si>
  <si>
    <t>46</t>
  </si>
  <si>
    <t>612321141</t>
  </si>
  <si>
    <t>Vápenocementová omítka štuková dvouvrstvá vnitřních stěn nanášená ručně</t>
  </si>
  <si>
    <t>-1806716271</t>
  </si>
  <si>
    <t>Omítka vápenocementová vnitřních ploch nanášená ručně dvouvrstvá, tloušťky jádrové omítky do 10 mm a tloušťky štuku do 3 mm štuková svislých konstrukcí stěn</t>
  </si>
  <si>
    <t>https://podminky.urs.cz/item/CS_URS_2022_01/612321141</t>
  </si>
  <si>
    <t>"chodba"(7,25+6,27)*2*3,00-(0,80*1,97*2+1,10*2,40)+41,50</t>
  </si>
  <si>
    <t>"čistá šarna"(2,93+2,28)*2*3,00-2,00*0,75</t>
  </si>
  <si>
    <t>"sprcha"(2,58+2,28)*2*3,00</t>
  </si>
  <si>
    <t>"úklid"(1,312+1,80)*2*3,00</t>
  </si>
  <si>
    <t>"špinavá šatna"(2,58+3,00)*2*3,00</t>
  </si>
  <si>
    <t>"WC muži"(3,00+1,50)*2*3,00+(1,31+1,00)*2*3,00</t>
  </si>
  <si>
    <t>"kancelář velitele"(7,90+4,48)*2*3,00-1,50*1,50*3+32,50</t>
  </si>
  <si>
    <t>"denní místnost"(7,90+7,42)*2*3,00-1,50*1,50*4</t>
  </si>
  <si>
    <t>"kuchyňka"(4,54+2,375)*2*3,00-1,50*1,50</t>
  </si>
  <si>
    <t>"sklad maziva"(2,20+2,665)*2*3,00</t>
  </si>
  <si>
    <t>"techn.místnost"(2,59+2,375)*2*3,00-1,50*1,50</t>
  </si>
  <si>
    <t>"garáž"(11,20+12,00)*2*5,80-(7,00*5,00+0,75*3,00*6)+65,5</t>
  </si>
  <si>
    <t>"techn. místnost"(2,10+2,665)*2*3,00+10,50</t>
  </si>
  <si>
    <t>"WC ženy"(2,59+2,665)*2*3,00</t>
  </si>
  <si>
    <t>"schodiště"(2,10+4,955)*2*2,70+10,40</t>
  </si>
  <si>
    <t>"půda"(4,83+7,90+15,40)*1,20+12,00*2*2,70-1,50*1,50*2+16,40</t>
  </si>
  <si>
    <t>670</t>
  </si>
  <si>
    <t>619995001</t>
  </si>
  <si>
    <t>Začištění omítek kolem oken, dveří, podlah nebo obkladů</t>
  </si>
  <si>
    <t>342443487</t>
  </si>
  <si>
    <t>Začištění omítek (s dodáním hmot) kolem oken, dveří, podlah, obkladů apod.</t>
  </si>
  <si>
    <t>https://podminky.urs.cz/item/CS_URS_2022_01/619995001</t>
  </si>
  <si>
    <t>"sprcha"(2,58+2,28)*2</t>
  </si>
  <si>
    <t>"úklid"(1,31+1,80)*2</t>
  </si>
  <si>
    <t>"WC muži"(1,50+3,00)*2+(1,31+1,00)*2</t>
  </si>
  <si>
    <t>"kuchyňka"(2,375+0,70+2,30)</t>
  </si>
  <si>
    <t>"WC ženy"(2,59+2,665)*2</t>
  </si>
  <si>
    <t>"soklíky"159,91+42,30+9,60</t>
  </si>
  <si>
    <t>47</t>
  </si>
  <si>
    <t>622142001</t>
  </si>
  <si>
    <t>Potažení vnějších stěn sklovláknitým pletivem vtlačeným do tenkovrstvé hmoty</t>
  </si>
  <si>
    <t>1013239970</t>
  </si>
  <si>
    <t>Potažení vnějších ploch pletivem v ploše nebo pruzích, na plném podkladu sklovláknitým vtlačením do tmelu stěn</t>
  </si>
  <si>
    <t>https://podminky.urs.cz/item/CS_URS_2022_01/622142001</t>
  </si>
  <si>
    <t>506,28</t>
  </si>
  <si>
    <t>48</t>
  </si>
  <si>
    <t>622151011</t>
  </si>
  <si>
    <t>Penetrační silikátový nátěr vnějších pastovitých tenkovrstvých omítek stěn</t>
  </si>
  <si>
    <t>1607743963</t>
  </si>
  <si>
    <t>Penetrační nátěr vnějších pastovitých tenkovrstvých omítek silikátový paropropustný stěn</t>
  </si>
  <si>
    <t>https://podminky.urs.cz/item/CS_URS_2022_01/622151011</t>
  </si>
  <si>
    <t>49</t>
  </si>
  <si>
    <t>622151021</t>
  </si>
  <si>
    <t>Penetrační akrylátový nátěr vnějších mozaikových tenkovrstvých omítek stěn</t>
  </si>
  <si>
    <t>-1310877077</t>
  </si>
  <si>
    <t>Penetrační nátěr vnějších pastovitých tenkovrstvých omítek mozaikových akrylátový stěn</t>
  </si>
  <si>
    <t>https://podminky.urs.cz/item/CS_URS_2022_01/622151021</t>
  </si>
  <si>
    <t>"sokl"(27,80+12,80)*2*0,40</t>
  </si>
  <si>
    <t>50</t>
  </si>
  <si>
    <t>622211021</t>
  </si>
  <si>
    <t>Montáž kontaktního zateplení vnějších stěn lepením a mechanickým kotvením polystyrénových desek do betonu a zdiva tl přes 80 do 120 mm</t>
  </si>
  <si>
    <t>753849534</t>
  </si>
  <si>
    <t>Montáž kontaktního zateplení lepením a mechanickým kotvením z polystyrenových desek na vnější stěny, na podklad betonový nebo z lehčeného betonu, z tvárnic keramických nebo vápenopískových, tloušťky desek přes 80 do 120 mm</t>
  </si>
  <si>
    <t>https://podminky.urs.cz/item/CS_URS_2022_01/622211021</t>
  </si>
  <si>
    <t>"podkroví"(7,80*2+2,67)*2,70</t>
  </si>
  <si>
    <t>51</t>
  </si>
  <si>
    <t>28375938</t>
  </si>
  <si>
    <t>deska EPS 70 fasádní λ=0,039 tl 100mm</t>
  </si>
  <si>
    <t>1730893216</t>
  </si>
  <si>
    <t>49,33*1,05 'Přepočtené koeficientem množství</t>
  </si>
  <si>
    <t>695</t>
  </si>
  <si>
    <t>622212061</t>
  </si>
  <si>
    <t>Montáž kontaktního zateplení vnějšího ostění, nadpraží nebo parapetu hl. špalety do 400 mm lepením desek z polystyrenu tl do 80 mm</t>
  </si>
  <si>
    <t>172131958</t>
  </si>
  <si>
    <t>Montáž kontaktního zateplení vnějšího ostění, nadpraží nebo parapetu lepením z polystyrenových desek hloubky špalet přes 200 do 400 mm, tloušťky desek přes 40 do 80 mm</t>
  </si>
  <si>
    <t>https://podminky.urs.cz/item/CS_URS_2022_01/622212061</t>
  </si>
  <si>
    <t>"ostění vrat"7,10+4,90*2</t>
  </si>
  <si>
    <t>696</t>
  </si>
  <si>
    <t>28375933</t>
  </si>
  <si>
    <t>deska EPS 70 fasádní λ=0,039 tl 50mm</t>
  </si>
  <si>
    <t>-589017117</t>
  </si>
  <si>
    <t>16,90*0,40</t>
  </si>
  <si>
    <t>6,76*1,1 'Přepočtené koeficientem množství</t>
  </si>
  <si>
    <t>52</t>
  </si>
  <si>
    <t>622252002</t>
  </si>
  <si>
    <t>Montáž profilů kontaktního zateplení lepených</t>
  </si>
  <si>
    <t>-559575908</t>
  </si>
  <si>
    <t>Montáž profilů kontaktního zateplení ostatních stěnových, dilatačních apod. lepených do tmelu</t>
  </si>
  <si>
    <t>https://podminky.urs.cz/item/CS_URS_2022_01/622252002</t>
  </si>
  <si>
    <t>"rohový profil vnitřní ostění"1,10+2,40*2+1,10+4,90*2+7,10+4,90*2+(0,75+3,00*2)*6+1,50*3*11+2,00+0,75*2</t>
  </si>
  <si>
    <t>"vnější ostění"127,20</t>
  </si>
  <si>
    <t>"vnitřní rohy"(1,10+2,02*2)*2+1,20+2,02*2+3,00*2</t>
  </si>
  <si>
    <t>"vnější rohy"5,80*2+4,10*2</t>
  </si>
  <si>
    <t>"APU lišty ostění"(2,40*2+4,90*2+4,90*2+3,00*2*6+1,50*2*11+0,75*2)*2</t>
  </si>
  <si>
    <t>"APU lišty nadpraží"(1,10*2+7,10+0,75*6+1,50*11+2,00)*2</t>
  </si>
  <si>
    <t>"parapetní lišty"(0,75*6+1,50*11+2,00)*2</t>
  </si>
  <si>
    <t>53</t>
  </si>
  <si>
    <t>63127416</t>
  </si>
  <si>
    <t>profil rohový PVC 23x23mm s výztužnou tkaninou š 100mm pro ETICS</t>
  </si>
  <si>
    <t>-622747723</t>
  </si>
  <si>
    <t>295,72*1,05 'Přepočtené koeficientem množství</t>
  </si>
  <si>
    <t>54</t>
  </si>
  <si>
    <t>59051476</t>
  </si>
  <si>
    <t>profil začišťovací PVC 9mm s výztužnou tkaninou pro ostění ETICS</t>
  </si>
  <si>
    <t>-1985741619</t>
  </si>
  <si>
    <t>55</t>
  </si>
  <si>
    <t>59051510</t>
  </si>
  <si>
    <t>profil začišťovací s okapnicí PVC s výztužnou tkaninou pro nadpraží ETICS</t>
  </si>
  <si>
    <t>2006813668</t>
  </si>
  <si>
    <t>56</t>
  </si>
  <si>
    <t>59051512</t>
  </si>
  <si>
    <t>profil začišťovací s okapnicí PVC s výztužnou tkaninou pro parapet ETICS</t>
  </si>
  <si>
    <t>-982503162</t>
  </si>
  <si>
    <t>57</t>
  </si>
  <si>
    <t>622321141</t>
  </si>
  <si>
    <t>Vápenocementová omítka štuková dvouvrstvá vnějších stěn nanášená ručně</t>
  </si>
  <si>
    <t>751737565</t>
  </si>
  <si>
    <t>Omítka vápenocementová vnějších ploch nanášená ručně dvouvrstvá, tloušťky jádrové omítky do 15 mm a tloušťky štuku do 3 mm štuková stěn</t>
  </si>
  <si>
    <t>https://podminky.urs.cz/item/CS_URS_2022_01/622321141</t>
  </si>
  <si>
    <t>"pohled SV"15,40*4,10-(1,50*1,50*2+1,10*2,40)+12,40*5,90-7,00*5,00+18,80</t>
  </si>
  <si>
    <t>"pohled SZ"12,80*5,90+12,80*4,60/2-0,75*3,00+20,4</t>
  </si>
  <si>
    <t>"pohled JZ"12,40*5,90+15,40*4,10-1,50*1,50*3+25,8</t>
  </si>
  <si>
    <t>"pohled JV"12,80*5,90+12,80*4,60/2-1,50*1,50*4+18,90</t>
  </si>
  <si>
    <t>58</t>
  </si>
  <si>
    <t>622511112</t>
  </si>
  <si>
    <t>Tenkovrstvá akrylátová mozaiková střednězrnná omítka vnějších stěn</t>
  </si>
  <si>
    <t>-1673763729</t>
  </si>
  <si>
    <t>Omítka tenkovrstvá akrylátová vnějších ploch probarvená bez penetrace mozaiková střednězrnná stěn</t>
  </si>
  <si>
    <t>https://podminky.urs.cz/item/CS_URS_2022_01/622511112</t>
  </si>
  <si>
    <t>59</t>
  </si>
  <si>
    <t>622531022</t>
  </si>
  <si>
    <t>Tenkovrstvá silikonová zrnitá omítka zrnitost 2,0 mm vnějších stěn</t>
  </si>
  <si>
    <t>1020062660</t>
  </si>
  <si>
    <t>Omítka tenkovrstvá silikonová vnějších ploch probarvená bez penetrace zatíraná (škrábaná), zrnitost 2,0 mm stěn</t>
  </si>
  <si>
    <t>https://podminky.urs.cz/item/CS_URS_2022_01/622531022</t>
  </si>
  <si>
    <t>60</t>
  </si>
  <si>
    <t>631311135</t>
  </si>
  <si>
    <t>Mazanina tl přes 120 do 240 mm z betonu prostého bez zvýšených nároků na prostředí tř. C 20/25</t>
  </si>
  <si>
    <t>1080670224</t>
  </si>
  <si>
    <t>Mazanina z betonu prostého bez zvýšených nároků na prostředí tl. přes 120 do 240 mm tř. C 20/25</t>
  </si>
  <si>
    <t>https://podminky.urs.cz/item/CS_URS_2022_01/631311135</t>
  </si>
  <si>
    <t>"skladba PO1"15,50*12,80*0,18</t>
  </si>
  <si>
    <t>"skladba PO2"135,03*0,18</t>
  </si>
  <si>
    <t>"rozšíření pod vraty tl. 300mm"7,10*0,40*0,30</t>
  </si>
  <si>
    <t>"pod tep, čerpadlo"1,40*1,00*0,20</t>
  </si>
  <si>
    <t>61</t>
  </si>
  <si>
    <t>631311136</t>
  </si>
  <si>
    <t>Mazanina tl přes 120 do 240 mm z betonu prostého bez zvýšených nároků na prostředí tř. C 25/30</t>
  </si>
  <si>
    <t>-1965466896</t>
  </si>
  <si>
    <t>Mazanina z betonu prostého bez zvýšených nároků na prostředí tl. přes 120 do 240 mm tř. C 25/30</t>
  </si>
  <si>
    <t>https://podminky.urs.cz/item/CS_URS_2022_01/631311136</t>
  </si>
  <si>
    <t>"skladba PO2"135,03*0,20</t>
  </si>
  <si>
    <t>62</t>
  </si>
  <si>
    <t>631319013</t>
  </si>
  <si>
    <t>Příplatek k mazanině tl přes 120 do 240 mm za přehlazení povrchu</t>
  </si>
  <si>
    <t>2016656086</t>
  </si>
  <si>
    <t>Příplatek k cenám mazanin za úpravu povrchu mazaniny přehlazením, mazanina tl. přes 120 do 240 mm</t>
  </si>
  <si>
    <t>https://podminky.urs.cz/item/CS_URS_2022_01/631319013</t>
  </si>
  <si>
    <t>63</t>
  </si>
  <si>
    <t>631319175</t>
  </si>
  <si>
    <t>Příplatek k mazanině tl přes 120 do 240 mm za stržení povrchu spodní vrstvy před vložením výztuže</t>
  </si>
  <si>
    <t>1763790561</t>
  </si>
  <si>
    <t>Příplatek k cenám mazanin za stržení povrchu spodní vrstvy mazaniny latí před vložením výztuže nebo pletiva pro tl. obou vrstev mazaniny přes 120 do 240 mm</t>
  </si>
  <si>
    <t>https://podminky.urs.cz/item/CS_URS_2022_01/631319175</t>
  </si>
  <si>
    <t>64</t>
  </si>
  <si>
    <t>631319205</t>
  </si>
  <si>
    <t>Příplatek k mazaninám za přidání ocelových vláken (drátkobeton) pro objemové vyztužení 35 kg/m3</t>
  </si>
  <si>
    <t>572009495</t>
  </si>
  <si>
    <t>Příplatek k cenám betonových mazanin za vyztužení ocelovými vlákny (drátkobeton) objemové vyztužení 35 kg/m3</t>
  </si>
  <si>
    <t>https://podminky.urs.cz/item/CS_URS_2022_01/631319205</t>
  </si>
  <si>
    <t>65</t>
  </si>
  <si>
    <t>631351101</t>
  </si>
  <si>
    <t>Zřízení bednění rýh a hran v podlahách</t>
  </si>
  <si>
    <t>-172610928</t>
  </si>
  <si>
    <t>Bednění v podlahách rýh a hran zřízení</t>
  </si>
  <si>
    <t>https://podminky.urs.cz/item/CS_URS_2022_01/631351101</t>
  </si>
  <si>
    <t>"skladba PO1"(15,50*2+12,80)*0,15</t>
  </si>
  <si>
    <t>"tep.čerpadlo"(1,40+1,00*2)*0,20</t>
  </si>
  <si>
    <t>66</t>
  </si>
  <si>
    <t>631351102</t>
  </si>
  <si>
    <t>Odstranění bednění rýh a hran v podlahách</t>
  </si>
  <si>
    <t>778007420</t>
  </si>
  <si>
    <t>Bednění v podlahách rýh a hran odstranění</t>
  </si>
  <si>
    <t>https://podminky.urs.cz/item/CS_URS_2022_01/631351102</t>
  </si>
  <si>
    <t>67</t>
  </si>
  <si>
    <t>631362021</t>
  </si>
  <si>
    <t>Výztuž mazanin svařovanými sítěmi Kari</t>
  </si>
  <si>
    <t>1213336272</t>
  </si>
  <si>
    <t>Výztuž mazanin ze svařovaných sítí z drátů typu KARI</t>
  </si>
  <si>
    <t>https://podminky.urs.cz/item/CS_URS_2022_01/631362021</t>
  </si>
  <si>
    <t>"skladba PO1 KARI sˇíť 100x100 mm pr. drátu 6 mm"60,021/0,18*0,0044*1,20*2</t>
  </si>
  <si>
    <t>"pod tep.čerpadlo"2,00*1,00*00,0044*1,20</t>
  </si>
  <si>
    <t>68</t>
  </si>
  <si>
    <t>632441114</t>
  </si>
  <si>
    <t>Potěr anhydritový samonivelační tl přes 40 do 50 mm ze suchých směsí</t>
  </si>
  <si>
    <t>-1388670682</t>
  </si>
  <si>
    <t>Potěr anhydritový samonivelační ze suchých směsí tlouštky přes 40 do 50 mm</t>
  </si>
  <si>
    <t>https://podminky.urs.cz/item/CS_URS_2022_01/632441114</t>
  </si>
  <si>
    <t>"podlaha PO1"310,00-135,03</t>
  </si>
  <si>
    <t>"podlaha PO3"181,38</t>
  </si>
  <si>
    <t>69</t>
  </si>
  <si>
    <t>632441119</t>
  </si>
  <si>
    <t>Příplatek k anhydritovému samonivelačnímu potěru ze suchých směsí ZKD 10 mm tl přes 50 mm</t>
  </si>
  <si>
    <t>-308796172</t>
  </si>
  <si>
    <t>Potěr anhydritový samonivelační ze suchých směsí Příplatek k ceně -1114 za každých dalších i započatých 10 mm tloušťky přes 50 mm</t>
  </si>
  <si>
    <t>https://podminky.urs.cz/item/CS_URS_2022_01/632441119</t>
  </si>
  <si>
    <t>"podlaha PO1"(310,00-135,03)*2</t>
  </si>
  <si>
    <t>"podlaha PO3"181,38*2</t>
  </si>
  <si>
    <t>708</t>
  </si>
  <si>
    <t>634662111</t>
  </si>
  <si>
    <t>Výplň dilatačních spar šířky do 10 mm v mazaninách akrylátovým tmelem</t>
  </si>
  <si>
    <t>944213172</t>
  </si>
  <si>
    <t>Výplň dilatačních spar mazanin akrylátovým tmelem, šířka spáry do 10 mm</t>
  </si>
  <si>
    <t>https://podminky.urs.cz/item/CS_URS_2022_01/634662111</t>
  </si>
  <si>
    <t>46,40</t>
  </si>
  <si>
    <t>709</t>
  </si>
  <si>
    <t>634911112</t>
  </si>
  <si>
    <t>Řezání dilatačních spár š 5 mm hl přes 10 do 20 mm v čerstvé betonové mazanině</t>
  </si>
  <si>
    <t>-1654673122</t>
  </si>
  <si>
    <t>Řezání dilatačních nebo smršťovacích spár v čerstvé betonové mazanině nebo potěru šířky do 5 mm, hloubky přes 10 do 20 mm</t>
  </si>
  <si>
    <t>https://podminky.urs.cz/item/CS_URS_2022_01/634911112</t>
  </si>
  <si>
    <t>11,20*2+12,00*2</t>
  </si>
  <si>
    <t>70</t>
  </si>
  <si>
    <t>635111242</t>
  </si>
  <si>
    <t>Násyp pod podlahy z hrubého kameniva 16-32 se zhutněním</t>
  </si>
  <si>
    <t>105805856</t>
  </si>
  <si>
    <t>Násyp ze štěrkopísku, písku nebo kameniva pod podlahy se zhutněním z kameniva hrubého 16-32</t>
  </si>
  <si>
    <t>https://podminky.urs.cz/item/CS_URS_2022_01/635111242</t>
  </si>
  <si>
    <t>"skladba P01"17,20*11,80*0,15</t>
  </si>
  <si>
    <t>"skladba P02"11,00*11,80*0,20</t>
  </si>
  <si>
    <t>71</t>
  </si>
  <si>
    <t>637121114</t>
  </si>
  <si>
    <t>Okapový chodník z kačírku tl 250 mm s udusáním</t>
  </si>
  <si>
    <t>-1492686804</t>
  </si>
  <si>
    <t>Okapový chodník z kameniva s udusáním a urovnáním povrchu z kačírku tl. 250 mm</t>
  </si>
  <si>
    <t>https://podminky.urs.cz/item/CS_URS_2022_01/637121114</t>
  </si>
  <si>
    <t>"kolem objektu"(28,80+12,80)*2*0,50</t>
  </si>
  <si>
    <t>"rozšíření u tep. čerpadla"0,90*0,25*2</t>
  </si>
  <si>
    <t>Ostatní konstrukce a práce, bourání</t>
  </si>
  <si>
    <t>74</t>
  </si>
  <si>
    <t>900100</t>
  </si>
  <si>
    <t>Dodávka a montáž bezodtokový žlab</t>
  </si>
  <si>
    <t>-68784160</t>
  </si>
  <si>
    <t>"garáž"7,60*2</t>
  </si>
  <si>
    <t>653</t>
  </si>
  <si>
    <t>900200</t>
  </si>
  <si>
    <t>Dodávka a montáž přístřešku u hlavního vstupu</t>
  </si>
  <si>
    <t>5544922</t>
  </si>
  <si>
    <t>676</t>
  </si>
  <si>
    <t>900300</t>
  </si>
  <si>
    <t>Dodvka a montáž hasící přístroj PHP 183 B</t>
  </si>
  <si>
    <t>595813235</t>
  </si>
  <si>
    <t>677</t>
  </si>
  <si>
    <t>900400</t>
  </si>
  <si>
    <t>Dodávka a montáž hasící přístroj PHP 21 A 6 kg</t>
  </si>
  <si>
    <t>252260029</t>
  </si>
  <si>
    <t>75</t>
  </si>
  <si>
    <t>916231213</t>
  </si>
  <si>
    <t>Osazení chodníkového obrubníku betonového stojatého s boční opěrou do lože z betonu prostého</t>
  </si>
  <si>
    <t>-194340386</t>
  </si>
  <si>
    <t>Osazení chodníkového obrubníku betonového se zřízením lože, s vyplněním a zatřením spár cementovou maltou stojatého s boční opěrou z betonu prostého, do lože z betonu prostého</t>
  </si>
  <si>
    <t>https://podminky.urs.cz/item/CS_URS_2022_01/916231213</t>
  </si>
  <si>
    <t>"kolem objektu"(28,80+12,80)*2</t>
  </si>
  <si>
    <t>76</t>
  </si>
  <si>
    <t>59217024</t>
  </si>
  <si>
    <t>obrubník betonový chodníkový 500x100x250mm</t>
  </si>
  <si>
    <t>-982373772</t>
  </si>
  <si>
    <t>83,2*1,02 'Přepočtené koeficientem množství</t>
  </si>
  <si>
    <t>77</t>
  </si>
  <si>
    <t>941111121</t>
  </si>
  <si>
    <t>Montáž lešení řadového trubkového lehkého s podlahami zatížení do 200 kg/m2 š přes 0,9 do 1,2 m v do 10 m</t>
  </si>
  <si>
    <t>1245875210</t>
  </si>
  <si>
    <t>Montáž lešení řadového trubkového lehkého pracovního s podlahami s provozním zatížením tř. 3 do 200 kg/m2 šířky tř. W09 přes 0,9 do 1,2 m, výšky do 10 m</t>
  </si>
  <si>
    <t>https://podminky.urs.cz/item/CS_URS_2022_01/941111121</t>
  </si>
  <si>
    <t>fasádní kešení</t>
  </si>
  <si>
    <t>"pohled SV"(15,40+1,20)*4,10+(12,40+1,20)*5,90</t>
  </si>
  <si>
    <t>"pohled SZ"(12,80+1,20*2)*5,90+(12,80+1,20*2)*4,60/2</t>
  </si>
  <si>
    <t>"pohled JZ"(12,40+1,20)*5,90+(15,40+1,20)*4,10</t>
  </si>
  <si>
    <t>"pohled JV"(12,80+1,20*2)*5,90+(12,80+1,20*2)*4,60/2</t>
  </si>
  <si>
    <t>78</t>
  </si>
  <si>
    <t>941111221</t>
  </si>
  <si>
    <t>Příplatek k lešení řadovému trubkovému lehkému s podlahami š 1,2 m v 10 m za první a ZKD den použití</t>
  </si>
  <si>
    <t>1792137447</t>
  </si>
  <si>
    <t>Montáž lešení řadového trubkového lehkého pracovního s podlahami s provozním zatížením tř. 3 do 200 kg/m2 Příplatek za první a každý další den použití lešení k ceně -1121</t>
  </si>
  <si>
    <t>https://podminky.urs.cz/item/CS_URS_2022_01/941111221</t>
  </si>
  <si>
    <t>548,88*60</t>
  </si>
  <si>
    <t>79</t>
  </si>
  <si>
    <t>941111821</t>
  </si>
  <si>
    <t>Demontáž lešení řadového trubkového lehkého s podlahami zatížení do 200 kg/m2 š přes 0,9 do 1,2 m v do 10 m</t>
  </si>
  <si>
    <t>1463804835</t>
  </si>
  <si>
    <t>Demontáž lešení řadového trubkového lehkého pracovního s podlahami s provozním zatížením tř. 3 do 200 kg/m2 šířky tř. W09 přes 0,9 do 1,2 m, výšky do 10 m</t>
  </si>
  <si>
    <t>https://podminky.urs.cz/item/CS_URS_2022_01/941111821</t>
  </si>
  <si>
    <t>548,88</t>
  </si>
  <si>
    <t>80</t>
  </si>
  <si>
    <t>943111111</t>
  </si>
  <si>
    <t>Montáž lešení prostorového trubkového lehkého bez podlah zatížení do 200 kg/m2 v do 10 m</t>
  </si>
  <si>
    <t>-1178351583</t>
  </si>
  <si>
    <t>Montáž lešení prostorového trubkového lehkého pracovního bez podlah s provozním zatížením tř. 3 do 200 kg/m2, výšky do 10 m</t>
  </si>
  <si>
    <t>https://podminky.urs.cz/item/CS_URS_2022_01/943111111</t>
  </si>
  <si>
    <t>"garáž"135,03*7,80</t>
  </si>
  <si>
    <t>81</t>
  </si>
  <si>
    <t>943111211</t>
  </si>
  <si>
    <t>Příplatek k lešení prostorovému trubkovému lehkému bez podlah v do 10 m za první a ZKD den použití</t>
  </si>
  <si>
    <t>-197695175</t>
  </si>
  <si>
    <t>Montáž lešení prostorového trubkového lehkého pracovního bez podlah Příplatek za první a každý další den použití lešení k ceně -1111</t>
  </si>
  <si>
    <t>https://podminky.urs.cz/item/CS_URS_2022_01/943111211</t>
  </si>
  <si>
    <t>1053,23*30</t>
  </si>
  <si>
    <t>82</t>
  </si>
  <si>
    <t>943111811</t>
  </si>
  <si>
    <t>Demontáž lešení prostorového trubkového lehkého bez podlah zatížení do 200 kg/m2 v do 10 m</t>
  </si>
  <si>
    <t>-54148200</t>
  </si>
  <si>
    <t>Demontáž lešení prostorového trubkového lehkého pracovního bez podlah s provozním zatížením tř. 3 do 200 kg/m2, výšky do 10 m</t>
  </si>
  <si>
    <t>https://podminky.urs.cz/item/CS_URS_2022_01/943111811</t>
  </si>
  <si>
    <t>1053,23</t>
  </si>
  <si>
    <t>83</t>
  </si>
  <si>
    <t>949101111</t>
  </si>
  <si>
    <t>Lešení pomocné pro objekty pozemních staveb s lešeňovou podlahou v do 1,9 m zatížení do 150 kg/m2</t>
  </si>
  <si>
    <t>1401660877</t>
  </si>
  <si>
    <t>Lešení pomocné pracovní pro objekty pozemních staveb pro zatížení do 150 kg/m2, o výšce lešeňové podlahy do 1,9 m</t>
  </si>
  <si>
    <t>https://podminky.urs.cz/item/CS_URS_2022_01/949101111</t>
  </si>
  <si>
    <t>"podkroví"174,97</t>
  </si>
  <si>
    <t>84</t>
  </si>
  <si>
    <t>949211111</t>
  </si>
  <si>
    <t>Montáž lešeňové podlahy s příčníky pro trubková lešení v do 10 m</t>
  </si>
  <si>
    <t>-2110026488</t>
  </si>
  <si>
    <t>Montáž lešeňové podlahy pro trubková lešení z fošen, prken nebo dřevěných sbíjených lešeňových dílců s příčníky nebo podélníky, ve výšce do 10 m</t>
  </si>
  <si>
    <t>https://podminky.urs.cz/item/CS_URS_2022_01/949211111</t>
  </si>
  <si>
    <t>"garáž"(12,40+12,00)*2*1,20*4+135,03</t>
  </si>
  <si>
    <t>85</t>
  </si>
  <si>
    <t>949211211</t>
  </si>
  <si>
    <t>Příplatek k lešeňové podlaze s příčníky pro trubková lešení za první a ZKD den použití</t>
  </si>
  <si>
    <t>345968828</t>
  </si>
  <si>
    <t>Montáž lešeňové podlahy pro trubková lešení Příplatek za první a každý další den použití lešení k ceně -1111 nebo -1112</t>
  </si>
  <si>
    <t>https://podminky.urs.cz/item/CS_URS_2022_01/949211211</t>
  </si>
  <si>
    <t>369,27*30</t>
  </si>
  <si>
    <t>86</t>
  </si>
  <si>
    <t>949211811</t>
  </si>
  <si>
    <t>Demontáž lešeňové podlahy s příčníky pro trubková lešení v do 10 m</t>
  </si>
  <si>
    <t>-1201369342</t>
  </si>
  <si>
    <t>Demontáž lešeňové podlahy pro trubková lešení z fošen, prken nebo dřevěných sbíjených lešeňových dílců s příčníky nebo podélníky, ve výšce do 10 m</t>
  </si>
  <si>
    <t>https://podminky.urs.cz/item/CS_URS_2022_01/949211811</t>
  </si>
  <si>
    <t>369,27</t>
  </si>
  <si>
    <t>87</t>
  </si>
  <si>
    <t>952901111</t>
  </si>
  <si>
    <t>Vyčištění budov bytové a občanské výstavby při výšce podlaží do 4 m</t>
  </si>
  <si>
    <t>1328398830</t>
  </si>
  <si>
    <t>Vyčištění budov nebo objektů před předáním do užívání budov bytové nebo občanské výstavby, světlé výšky podlaží do 4 m</t>
  </si>
  <si>
    <t>https://podminky.urs.cz/item/CS_URS_2022_01/952901111</t>
  </si>
  <si>
    <t>174,97*2</t>
  </si>
  <si>
    <t>88</t>
  </si>
  <si>
    <t>952901114</t>
  </si>
  <si>
    <t>Vyčištění budov bytové a občanské výstavby při výšce podlaží přes 4 m</t>
  </si>
  <si>
    <t>-1626216444</t>
  </si>
  <si>
    <t>Vyčištění budov nebo objektů před předáním do užívání budov bytové nebo občanské výstavby, světlé výšky podlaží přes 4 m</t>
  </si>
  <si>
    <t>https://podminky.urs.cz/item/CS_URS_2022_01/952901114</t>
  </si>
  <si>
    <t>135,03</t>
  </si>
  <si>
    <t>998</t>
  </si>
  <si>
    <t>Přesun hmot</t>
  </si>
  <si>
    <t>89</t>
  </si>
  <si>
    <t>998011002</t>
  </si>
  <si>
    <t>Přesun hmot pro budovy zděné v přes 6 do 12 m</t>
  </si>
  <si>
    <t>-1400419722</t>
  </si>
  <si>
    <t>Přesun hmot pro budovy občanské výstavby, bydlení, výrobu a služby s nosnou svislou konstrukcí zděnou z cihel, tvárnic nebo kamene vodorovná dopravní vzdálenost do 100 m pro budovy výšky přes 6 do 12 m</t>
  </si>
  <si>
    <t>https://podminky.urs.cz/item/CS_URS_2022_01/998011002</t>
  </si>
  <si>
    <t>PSV</t>
  </si>
  <si>
    <t>Práce a dodávky PSV</t>
  </si>
  <si>
    <t>711</t>
  </si>
  <si>
    <t>Izolace proti vodě, vlhkosti a plynům</t>
  </si>
  <si>
    <t>90</t>
  </si>
  <si>
    <t>711111001</t>
  </si>
  <si>
    <t>Provedení izolace proti zemní vlhkosti vodorovné za studena nátěrem penetračním</t>
  </si>
  <si>
    <t>-1701863293</t>
  </si>
  <si>
    <t>Provedení izolace proti zemní vlhkosti natěradly a tmely za studena na ploše vodorovné V nátěrem penetračním</t>
  </si>
  <si>
    <t>https://podminky.urs.cz/item/CS_URS_2022_01/711111001</t>
  </si>
  <si>
    <t>"podlaha P01"15,69*12,60</t>
  </si>
  <si>
    <t>197,69*2</t>
  </si>
  <si>
    <t>91</t>
  </si>
  <si>
    <t>11163150</t>
  </si>
  <si>
    <t>lak penetrační asfaltový</t>
  </si>
  <si>
    <t>-839725330</t>
  </si>
  <si>
    <t>593,07</t>
  </si>
  <si>
    <t>593,07*0,00033 'Přepočtené koeficientem množství</t>
  </si>
  <si>
    <t>92</t>
  </si>
  <si>
    <t>711112001</t>
  </si>
  <si>
    <t>Provedení izolace proti zemní vlhkosti svislé za studena nátěrem penetračním</t>
  </si>
  <si>
    <t>188864690</t>
  </si>
  <si>
    <t>Provedení izolace proti zemní vlhkosti natěradly a tmely za studena na ploše svislé S nátěrem penetračním</t>
  </si>
  <si>
    <t>https://podminky.urs.cz/item/CS_URS_2022_01/711112001</t>
  </si>
  <si>
    <t>(27,80+12,80)*2*1,00</t>
  </si>
  <si>
    <t>93</t>
  </si>
  <si>
    <t>-1285196162</t>
  </si>
  <si>
    <t>81,2*0,00034 'Přepočtené koeficientem množství</t>
  </si>
  <si>
    <t>94</t>
  </si>
  <si>
    <t>711131101</t>
  </si>
  <si>
    <t>Provedení izolace proti zemní vlhkosti pásy na sucho vodorovné AIP nebo tkaninou</t>
  </si>
  <si>
    <t>-1151000753</t>
  </si>
  <si>
    <t>Provedení izolace proti zemní vlhkosti pásy na sucho AIP nebo tkaniny na ploše vodorovné V</t>
  </si>
  <si>
    <t>https://podminky.urs.cz/item/CS_URS_2022_01/711131101</t>
  </si>
  <si>
    <t>"skladba PO2"12,00*12,80*2</t>
  </si>
  <si>
    <t>"skladba PO1"15,80*12,80</t>
  </si>
  <si>
    <t>95</t>
  </si>
  <si>
    <t>62811120</t>
  </si>
  <si>
    <t>asfaltový pás separační bez krycí vrstvy (impregnovaná vložka), typu A</t>
  </si>
  <si>
    <t>136841908</t>
  </si>
  <si>
    <t>202,24*1,1655 'Přepočtené koeficientem množství</t>
  </si>
  <si>
    <t>96</t>
  </si>
  <si>
    <t>-1279672083</t>
  </si>
  <si>
    <t>97</t>
  </si>
  <si>
    <t>711141559</t>
  </si>
  <si>
    <t>Provedení izolace proti zemní vlhkosti pásy přitavením vodorovné NAIP</t>
  </si>
  <si>
    <t>1341902443</t>
  </si>
  <si>
    <t>Provedení izolace proti zemní vlhkosti pásy přitavením NAIP na ploše vodorovné V</t>
  </si>
  <si>
    <t>https://podminky.urs.cz/item/CS_URS_2022_01/711141559</t>
  </si>
  <si>
    <t>197,69</t>
  </si>
  <si>
    <t>98</t>
  </si>
  <si>
    <t>62853004</t>
  </si>
  <si>
    <t>pás asfaltový natavitelný modifikovaný SBS tl 4,0mm s vložkou ze skleněné tkaniny a spalitelnou PE fólií nebo jemnozrnným minerálním posypem na horním povrchu</t>
  </si>
  <si>
    <t>2054953386</t>
  </si>
  <si>
    <t>197,69*1,1655 'Přepočtené koeficientem množství</t>
  </si>
  <si>
    <t>99</t>
  </si>
  <si>
    <t>62856011</t>
  </si>
  <si>
    <t>pás asfaltový natavitelný modifikovaný SBS tl 4,0mm s vložkou z hliníkové fólie, hliníkové fólie s textilií a spalitelnou PE fólií nebo jemnozrnným minerálním posypem na horním povrchu</t>
  </si>
  <si>
    <t>554618804</t>
  </si>
  <si>
    <t>711142559</t>
  </si>
  <si>
    <t>Provedení izolace proti zemní vlhkosti pásy přitavením svislé NAIP</t>
  </si>
  <si>
    <t>1194704975</t>
  </si>
  <si>
    <t>Provedení izolace proti zemní vlhkosti pásy přitavením NAIP na ploše svislé S</t>
  </si>
  <si>
    <t>https://podminky.urs.cz/item/CS_URS_2022_01/711142559</t>
  </si>
  <si>
    <t>81,20</t>
  </si>
  <si>
    <t>101</t>
  </si>
  <si>
    <t>-859093882</t>
  </si>
  <si>
    <t>81,2*1,2 'Přepočtené koeficientem množství</t>
  </si>
  <si>
    <t>102</t>
  </si>
  <si>
    <t>-1788917066</t>
  </si>
  <si>
    <t>654</t>
  </si>
  <si>
    <t>711461103</t>
  </si>
  <si>
    <t>Provedení izolace proti tlakové vodě vodorovné fólií přilepenou v plné ploše</t>
  </si>
  <si>
    <t>-798225209</t>
  </si>
  <si>
    <t>Provedení izolace proti povrchové a podpovrchové tlakové vodě fóliemi na ploše vodorovné V přilepenou v plné ploše</t>
  </si>
  <si>
    <t>https://podminky.urs.cz/item/CS_URS_2022_01/711461103</t>
  </si>
  <si>
    <t>"podlaha P2"11,85*12,60</t>
  </si>
  <si>
    <t>655</t>
  </si>
  <si>
    <t>28322004</t>
  </si>
  <si>
    <t>fólie hydroizolační pro spodní stavbu mPVC tl 1,5mm</t>
  </si>
  <si>
    <t>-1344778282</t>
  </si>
  <si>
    <t>149,31*1,1655 'Přepočtené koeficientem množství</t>
  </si>
  <si>
    <t>103</t>
  </si>
  <si>
    <t>998711202</t>
  </si>
  <si>
    <t>Přesun hmot procentní pro izolace proti vodě, vlhkosti a plynům v objektech v přes 6 do 12 m</t>
  </si>
  <si>
    <t>%</t>
  </si>
  <si>
    <t>-2082637696</t>
  </si>
  <si>
    <t>Přesun hmot pro izolace proti vodě, vlhkosti a plynům stanovený procentní sazbou (%) z ceny vodorovná dopravní vzdálenost do 50 m v objektech výšky přes 6 do 12 m</t>
  </si>
  <si>
    <t>https://podminky.urs.cz/item/CS_URS_2022_01/998711202</t>
  </si>
  <si>
    <t>713</t>
  </si>
  <si>
    <t>Izolace tepelné</t>
  </si>
  <si>
    <t>104</t>
  </si>
  <si>
    <t>713111121</t>
  </si>
  <si>
    <t>Montáž izolace tepelné spodem stropů s uchycením drátem rohoží, pásů, dílců, desek</t>
  </si>
  <si>
    <t>-1974238709</t>
  </si>
  <si>
    <t>Montáž tepelné izolace stropů rohožemi, pásy, dílci, deskami, bloky (izolační materiál ve specifikaci) rovných spodem s uchycením (drátem, páskou apod.)</t>
  </si>
  <si>
    <t>https://podminky.urs.cz/item/CS_URS_2022_01/713111121</t>
  </si>
  <si>
    <t>"skladba ST1"(27,00*3,50*2)*3</t>
  </si>
  <si>
    <t>"skladba ST3"27,00*7,80*3</t>
  </si>
  <si>
    <t>105</t>
  </si>
  <si>
    <t>63152097</t>
  </si>
  <si>
    <t>pás tepelně izolační univerzální λ=0,032-0,033 tl 60mm</t>
  </si>
  <si>
    <t>-1291346869</t>
  </si>
  <si>
    <t>"skladba ST1"27,00*3,50</t>
  </si>
  <si>
    <t>"skladba ST3"27,00*7,80</t>
  </si>
  <si>
    <t>305,1*1,02 'Přepočtené koeficientem množství</t>
  </si>
  <si>
    <t>106</t>
  </si>
  <si>
    <t>63152099</t>
  </si>
  <si>
    <t>pás tepelně izolační univerzální λ=0,032-0,033 tl 100mm</t>
  </si>
  <si>
    <t>-788424400</t>
  </si>
  <si>
    <t>94,5*1,02 'Přepočtené koeficientem množství</t>
  </si>
  <si>
    <t>107</t>
  </si>
  <si>
    <t>63152104</t>
  </si>
  <si>
    <t>pás tepelně izolační univerzální λ=0,032-0,033 tl 160mm</t>
  </si>
  <si>
    <t>-1943375029</t>
  </si>
  <si>
    <t>694</t>
  </si>
  <si>
    <t>63152100</t>
  </si>
  <si>
    <t>pás tepelně izolační univerzální λ=0,032-0,033 tl 120mm</t>
  </si>
  <si>
    <t>1415161428</t>
  </si>
  <si>
    <t>"skladba ST3"27,00*7,80*2</t>
  </si>
  <si>
    <t>108</t>
  </si>
  <si>
    <t>882871783</t>
  </si>
  <si>
    <t>210,6*1,02 'Přepočtené koeficientem množství</t>
  </si>
  <si>
    <t>109</t>
  </si>
  <si>
    <t>713121111</t>
  </si>
  <si>
    <t>Montáž izolace tepelné podlah volně kladenými rohožemi, pásy, dílci, deskami 1 vrstva</t>
  </si>
  <si>
    <t>1611847848</t>
  </si>
  <si>
    <t>Montáž tepelné izolace podlah rohožemi, pásy, deskami, dílci, bloky (izolační materiál ve specifikaci) kladenými volně jednovrstvá</t>
  </si>
  <si>
    <t>https://podminky.urs.cz/item/CS_URS_2022_01/713121111</t>
  </si>
  <si>
    <t>"podlaha 2"135,03</t>
  </si>
  <si>
    <t>110</t>
  </si>
  <si>
    <t>28376451</t>
  </si>
  <si>
    <t>deska z polystyrénu XPS, hrana polodrážková a hladký povrch 300kPA tl 200mm</t>
  </si>
  <si>
    <t>-1081755403</t>
  </si>
  <si>
    <t>174,97*1,02 'Přepočtené koeficientem množství</t>
  </si>
  <si>
    <t>111</t>
  </si>
  <si>
    <t>28372308</t>
  </si>
  <si>
    <t>deska EPS 100 pro konstrukce s běžným zatížením λ=0,037 tl 80mm</t>
  </si>
  <si>
    <t>1002862281</t>
  </si>
  <si>
    <t>"podlada PO3"181,38</t>
  </si>
  <si>
    <t>181,38*1,02 'Přepočtené koeficientem množství</t>
  </si>
  <si>
    <t>112</t>
  </si>
  <si>
    <t>283100</t>
  </si>
  <si>
    <t>2026592979</t>
  </si>
  <si>
    <t>Dodávka izolace pěnosklo tl. 100 mm</t>
  </si>
  <si>
    <t>"podlaha PO2"135,03*1,02</t>
  </si>
  <si>
    <t>113</t>
  </si>
  <si>
    <t>713131141</t>
  </si>
  <si>
    <t>Montáž izolace tepelné stěn a základů lepením celoplošně rohoží, pásů, dílců, desek</t>
  </si>
  <si>
    <t>63330696</t>
  </si>
  <si>
    <t>Montáž tepelné izolace stěn rohožemi, pásy, deskami, dílci, bloky (izolační materiál ve specifikaci) lepením celoplošně</t>
  </si>
  <si>
    <t>https://podminky.urs.cz/item/CS_URS_2022_01/713131141</t>
  </si>
  <si>
    <t>"sokl"(27,80+12,80)*2*1,00</t>
  </si>
  <si>
    <t>""zateplení věnců</t>
  </si>
  <si>
    <t>"nad přízemím"(15,40*2+12,80)*0,20</t>
  </si>
  <si>
    <t>"podkroví"(15,10+12,80)*2*0,20</t>
  </si>
  <si>
    <t>"nad garáží"(12,40+12,80)*2*0,70+(12,40+12,80)*2*0,30</t>
  </si>
  <si>
    <t>114</t>
  </si>
  <si>
    <t>28376422</t>
  </si>
  <si>
    <t>deska z polystyrénu XPS, hrana polodrážková a hladký povrch 300kPA tl 100mm</t>
  </si>
  <si>
    <t>309672123</t>
  </si>
  <si>
    <t>151,48</t>
  </si>
  <si>
    <t>151,48*1,02 'Přepočtené koeficientem množství</t>
  </si>
  <si>
    <t>115</t>
  </si>
  <si>
    <t>713191132</t>
  </si>
  <si>
    <t>Montáž izolace tepelné podlah, stropů vrchem nebo střech překrytí separační fólií z PE</t>
  </si>
  <si>
    <t>-250997903</t>
  </si>
  <si>
    <t>Montáž tepelné izolace stavebních konstrukcí - doplňky a konstrukční součásti podlah, stropů vrchem nebo střech překrytím fólií separační z PE</t>
  </si>
  <si>
    <t>https://podminky.urs.cz/item/CS_URS_2022_01/713191132</t>
  </si>
  <si>
    <t>116</t>
  </si>
  <si>
    <t>28329042</t>
  </si>
  <si>
    <t>fólie PE separační či ochranná tl 0,2mm</t>
  </si>
  <si>
    <t>594261662</t>
  </si>
  <si>
    <t>356,35*1,1 'Přepočtené koeficientem množství</t>
  </si>
  <si>
    <t>691</t>
  </si>
  <si>
    <t>713511532</t>
  </si>
  <si>
    <t>Montáž izolace tepelné protipožárním nástřikem tl 20 mm ocelových sloupů, průvlaků a trámů</t>
  </si>
  <si>
    <t>422760550</t>
  </si>
  <si>
    <t>Montáž tepelné izolace protipožárním nástřikem sloupů, průvlaků nebo trámů ocelových profilu I, T, U, L na podkladní kotvící nátěr, tl. 20 mm</t>
  </si>
  <si>
    <t>https://podminky.urs.cz/item/CS_URS_2022_01/713511532</t>
  </si>
  <si>
    <t>"ocelové vaznice"10,98*0,74*2+14,20*0,92+16,75*1,00*2</t>
  </si>
  <si>
    <t>692</t>
  </si>
  <si>
    <t>24597000</t>
  </si>
  <si>
    <t>hmota nástřiková protipožární endotermní</t>
  </si>
  <si>
    <t>kg</t>
  </si>
  <si>
    <t>-298251359</t>
  </si>
  <si>
    <t>117</t>
  </si>
  <si>
    <t>998713202</t>
  </si>
  <si>
    <t>Přesun hmot procentní pro izolace tepelné v objektech v přes 6 do 12 m</t>
  </si>
  <si>
    <t>1705161130</t>
  </si>
  <si>
    <t>Přesun hmot pro izolace tepelné stanovený procentní sazbou (%) z ceny vodorovná dopravní vzdálenost do 50 m v objektech výšky přes 6 do 12 m</t>
  </si>
  <si>
    <t>https://podminky.urs.cz/item/CS_URS_2022_01/998713202</t>
  </si>
  <si>
    <t>721</t>
  </si>
  <si>
    <t>Zdravotechnika - vnitřní kanalizace</t>
  </si>
  <si>
    <t>118</t>
  </si>
  <si>
    <t>721173748</t>
  </si>
  <si>
    <t>Potrubí kanalizační z PE větrací DN 150</t>
  </si>
  <si>
    <t>429190934</t>
  </si>
  <si>
    <t>Potrubí z trub polyetylenových svařované větrací DN 150</t>
  </si>
  <si>
    <t>https://podminky.urs.cz/item/CS_URS_2022_01/721173748</t>
  </si>
  <si>
    <t>"odvětrání radonu"9,50</t>
  </si>
  <si>
    <t>119</t>
  </si>
  <si>
    <t>Pol60</t>
  </si>
  <si>
    <t>Podlahová vpusť se suchou zápachovou uzávěrkou; svislá; DN110; vč. montážního příslušenství</t>
  </si>
  <si>
    <t>-1791009790</t>
  </si>
  <si>
    <t>120</t>
  </si>
  <si>
    <t>Pol61</t>
  </si>
  <si>
    <t>Podlahová vpusť se suchou zápachovou uzávěrkou; vodorovná; DN50; vč. montážního příslušenství</t>
  </si>
  <si>
    <t>-1664692053</t>
  </si>
  <si>
    <t>121</t>
  </si>
  <si>
    <t>Pol62</t>
  </si>
  <si>
    <t>Zkouška těsnosti kanalizace vodou</t>
  </si>
  <si>
    <t>-1784675719</t>
  </si>
  <si>
    <t>122</t>
  </si>
  <si>
    <t>Pol63</t>
  </si>
  <si>
    <t>Zkouška těsnosti kanalizace kouřem</t>
  </si>
  <si>
    <t>1351819728</t>
  </si>
  <si>
    <t>123</t>
  </si>
  <si>
    <t>Pol64</t>
  </si>
  <si>
    <t>Stavební přípomoci - vysekání drážek, osazenní potrubí, zahození a začištění drážek</t>
  </si>
  <si>
    <t>kpl</t>
  </si>
  <si>
    <t>-1171966048</t>
  </si>
  <si>
    <t>124</t>
  </si>
  <si>
    <t>Pol38</t>
  </si>
  <si>
    <t>Potrubí PP HT DN40, vč. spojovacího materiálu a tvarovek</t>
  </si>
  <si>
    <t>2029634979</t>
  </si>
  <si>
    <t>125</t>
  </si>
  <si>
    <t>Pol39</t>
  </si>
  <si>
    <t>Potrubí PP HT DN50, vč. spojovacího materiálu a tvarovek</t>
  </si>
  <si>
    <t>-918156548</t>
  </si>
  <si>
    <t>126</t>
  </si>
  <si>
    <t>Pol40</t>
  </si>
  <si>
    <t>Potrubí PP HT DN75, vč. spojovacího materiálu a tvarovek</t>
  </si>
  <si>
    <t>1103490844</t>
  </si>
  <si>
    <t>127</t>
  </si>
  <si>
    <t>Pol41</t>
  </si>
  <si>
    <t>Potrubí PP HT DN110, vč. spojovacího materiálu a tvarovek</t>
  </si>
  <si>
    <t>-1104261230</t>
  </si>
  <si>
    <t>128</t>
  </si>
  <si>
    <t>Pol42</t>
  </si>
  <si>
    <t>Potrubí PVC KG DN160, vč. tvarovek</t>
  </si>
  <si>
    <t>-376953378</t>
  </si>
  <si>
    <t>129</t>
  </si>
  <si>
    <t>Pol44</t>
  </si>
  <si>
    <t>*Čistící kus PP HT DN110</t>
  </si>
  <si>
    <t>1528148770</t>
  </si>
  <si>
    <t>130</t>
  </si>
  <si>
    <t>Pol45</t>
  </si>
  <si>
    <t>*Čistící kus PP HT DN75</t>
  </si>
  <si>
    <t>1676916983</t>
  </si>
  <si>
    <t>131</t>
  </si>
  <si>
    <t>Pol46</t>
  </si>
  <si>
    <t>Ventilační hlavice plastová DN110</t>
  </si>
  <si>
    <t>-1432050379</t>
  </si>
  <si>
    <t>132</t>
  </si>
  <si>
    <t>Pol47</t>
  </si>
  <si>
    <t>Přivzdušňovací ventil DN75</t>
  </si>
  <si>
    <t>-1039665033</t>
  </si>
  <si>
    <t>722</t>
  </si>
  <si>
    <t>Zdravotechnika - vnitřní vodovod</t>
  </si>
  <si>
    <t>134</t>
  </si>
  <si>
    <t>Pol2</t>
  </si>
  <si>
    <t>Tlaková expanzní nádoba 25 l</t>
  </si>
  <si>
    <t>-1863384877</t>
  </si>
  <si>
    <t>135</t>
  </si>
  <si>
    <t>Pol3</t>
  </si>
  <si>
    <t>Nástěnný držák s upínacím pásem</t>
  </si>
  <si>
    <t>1164422516</t>
  </si>
  <si>
    <t>136</t>
  </si>
  <si>
    <t>Pol4</t>
  </si>
  <si>
    <t>Flowjet G 3/4"</t>
  </si>
  <si>
    <t>1886429278</t>
  </si>
  <si>
    <t>137</t>
  </si>
  <si>
    <t>Pol5</t>
  </si>
  <si>
    <t>Pojistný ventil G 3/4"</t>
  </si>
  <si>
    <t>-1570027050</t>
  </si>
  <si>
    <t>138</t>
  </si>
  <si>
    <t>Pol6</t>
  </si>
  <si>
    <t>Kulový kohout 1"</t>
  </si>
  <si>
    <t>1317951609</t>
  </si>
  <si>
    <t>139</t>
  </si>
  <si>
    <t>Pol7</t>
  </si>
  <si>
    <t>Kulový kohout 1/2"</t>
  </si>
  <si>
    <t>-336391851</t>
  </si>
  <si>
    <t>140</t>
  </si>
  <si>
    <t>Pol8</t>
  </si>
  <si>
    <t>Filtr 1/2"</t>
  </si>
  <si>
    <t>1924560900</t>
  </si>
  <si>
    <t>141</t>
  </si>
  <si>
    <t>Pol9</t>
  </si>
  <si>
    <t>Zpětná klapka 1"</t>
  </si>
  <si>
    <t>778688857</t>
  </si>
  <si>
    <t>142</t>
  </si>
  <si>
    <t>Pol10</t>
  </si>
  <si>
    <t>Vypouštěcí ventil 1/2"</t>
  </si>
  <si>
    <t>-949944898</t>
  </si>
  <si>
    <t>143</t>
  </si>
  <si>
    <t>Pol11</t>
  </si>
  <si>
    <t>Pojistný ventil 1/2"x3/4" 3 bar</t>
  </si>
  <si>
    <t>-2068103415</t>
  </si>
  <si>
    <t>144</t>
  </si>
  <si>
    <t>Pol12</t>
  </si>
  <si>
    <t>Teploměr 0-110°</t>
  </si>
  <si>
    <t>749116807</t>
  </si>
  <si>
    <t>145</t>
  </si>
  <si>
    <t>Pol13</t>
  </si>
  <si>
    <t>Manometr 0-10bar</t>
  </si>
  <si>
    <t>222479805</t>
  </si>
  <si>
    <t>146</t>
  </si>
  <si>
    <t>Pol14</t>
  </si>
  <si>
    <t>Inteligentní cirkulační čerpadlo</t>
  </si>
  <si>
    <t>-1591774448</t>
  </si>
  <si>
    <t>147</t>
  </si>
  <si>
    <t>Pol23</t>
  </si>
  <si>
    <t>Trubka  pro instalaci pitné vody PP-RCT SDR 7,4 20x2,8mm, včetně kolen, redukcí, T-kusů; se svařovanými spoji</t>
  </si>
  <si>
    <t>-35128497</t>
  </si>
  <si>
    <t>Trubka pro instalaci pitné vody PP-RCT SDR 7,4 20x2,8mm, včetně kolen, redukcí, T-kusů; se svařovanými spoji</t>
  </si>
  <si>
    <t>148</t>
  </si>
  <si>
    <t>Pol24</t>
  </si>
  <si>
    <t>Trubka  pro instalaci pitné vody PP-RCT SDR 7,4 25x3,5mm, včetně kolen, redukcí, T-kusů; se svařovanými spoji</t>
  </si>
  <si>
    <t>1710153459</t>
  </si>
  <si>
    <t>Trubka pro instalaci pitné vody PP-RCT SDR 7,4 25x3,5mm, včetně kolen, redukcí, T-kusů; se svařovanými spoji</t>
  </si>
  <si>
    <t>149</t>
  </si>
  <si>
    <t>Pol25</t>
  </si>
  <si>
    <t>Trubka  pro instalaci pitné vody PP-RCT SDR 7,4 32x4,4mm, včetně kolen, redukcí, T-kusů; se svařovanými spoji</t>
  </si>
  <si>
    <t>1293451883</t>
  </si>
  <si>
    <t>Trubka pro instalaci pitné vody PP-RCT SDR 7,4 32x4,4mm, včetně kolen, redukcí, T-kusů; se svařovanými spoji</t>
  </si>
  <si>
    <t>150</t>
  </si>
  <si>
    <t>Pol26</t>
  </si>
  <si>
    <t>Izolace rozvodů vody z pěnového polyetylenu; vnitřní průměr 20 mm; tloušťka 13 mm (SV)</t>
  </si>
  <si>
    <t>-176271515</t>
  </si>
  <si>
    <t>151</t>
  </si>
  <si>
    <t>Pol27</t>
  </si>
  <si>
    <t>Izolace rozvodů vody z pěnového polyetylenu  Tubolit DG; vnitřní průměr 20 mm; tloušťka 20 mm (TV a CV)</t>
  </si>
  <si>
    <t>1136845099</t>
  </si>
  <si>
    <t>Izolace rozvodů vody z pěnového polyetylenu Tubolit DG; vnitřní průměr 20 mm; tloušťka 20 mm (TV a CV)</t>
  </si>
  <si>
    <t>152</t>
  </si>
  <si>
    <t>Pol28</t>
  </si>
  <si>
    <t>Izolace rozvodů vody z pěnového polyetylenu  Tubolit DG; vnitřní průměr 25 mm; tloušťka 13 mm (SV)</t>
  </si>
  <si>
    <t>-2041638104</t>
  </si>
  <si>
    <t>Izolace rozvodů vody z pěnového polyetylenu Tubolit DG; vnitřní průměr 25 mm; tloušťka 13 mm (SV)</t>
  </si>
  <si>
    <t>153</t>
  </si>
  <si>
    <t>Pol29</t>
  </si>
  <si>
    <t>Izolace rozvodů vody z pěnového polyetylenu  Tubolit DG; vnitřní průměr 25 mm; tloušťka 25 mm (TV a CV)</t>
  </si>
  <si>
    <t>-954036932</t>
  </si>
  <si>
    <t>Izolace rozvodů vody z pěnového polyetylenu Tubolit DG; vnitřní průměr 25 mm; tloušťka 25 mm (TV a CV)</t>
  </si>
  <si>
    <t>154</t>
  </si>
  <si>
    <t>Pol30</t>
  </si>
  <si>
    <t>Izolace rozvodů vody z pěnového polyetylenu  Tubolit DG; vnitřní průměr 32 mm; tloušťka 13 mm (SV)</t>
  </si>
  <si>
    <t>1781032654</t>
  </si>
  <si>
    <t>Izolace rozvodů vody z pěnového polyetylenu Tubolit DG; vnitřní průměr 32 mm; tloušťka 13 mm (SV)</t>
  </si>
  <si>
    <t>155</t>
  </si>
  <si>
    <t>Pol31</t>
  </si>
  <si>
    <t>Izolace rozvodů vody z pěnového polyetylenu  Tubolit DG; vnitřní průměr 32 mm; tloušťka 30 mm (TV a CV)</t>
  </si>
  <si>
    <t>2047686283</t>
  </si>
  <si>
    <t>Izolace rozvodů vody z pěnového polyetylenu Tubolit DG; vnitřní průměr 32 mm; tloušťka 30 mm (TV a CV)</t>
  </si>
  <si>
    <t>156</t>
  </si>
  <si>
    <t>Pol32</t>
  </si>
  <si>
    <t>Doprava a přesun hmot</t>
  </si>
  <si>
    <t>1976255479</t>
  </si>
  <si>
    <t>157</t>
  </si>
  <si>
    <t>Pol33</t>
  </si>
  <si>
    <t>Montážní a těsnící materiál</t>
  </si>
  <si>
    <t>-1395604335</t>
  </si>
  <si>
    <t>158</t>
  </si>
  <si>
    <t>Pol34</t>
  </si>
  <si>
    <t>Pročištění potrubí vodovodu</t>
  </si>
  <si>
    <t>1652747281</t>
  </si>
  <si>
    <t>159</t>
  </si>
  <si>
    <t>Pol35</t>
  </si>
  <si>
    <t>Tlaková zkouška</t>
  </si>
  <si>
    <t>-401084654</t>
  </si>
  <si>
    <t>160</t>
  </si>
  <si>
    <t>Pol36</t>
  </si>
  <si>
    <t>-1123796753</t>
  </si>
  <si>
    <t>161</t>
  </si>
  <si>
    <t>Pol37</t>
  </si>
  <si>
    <t>Koordinační činnost</t>
  </si>
  <si>
    <t>-1687126461</t>
  </si>
  <si>
    <t>725</t>
  </si>
  <si>
    <t>Zdravotechnika - zařizovací předměty</t>
  </si>
  <si>
    <t>162</t>
  </si>
  <si>
    <t>Pol15</t>
  </si>
  <si>
    <t>Umyvadlová baterie vč. montážního příslušenství</t>
  </si>
  <si>
    <t>676478922</t>
  </si>
  <si>
    <t>163</t>
  </si>
  <si>
    <t>Pol16</t>
  </si>
  <si>
    <t>Dřezová stojánková baterie vč. montážního příslušenství</t>
  </si>
  <si>
    <t>-1960334070</t>
  </si>
  <si>
    <t>164</t>
  </si>
  <si>
    <t>Pol17</t>
  </si>
  <si>
    <t>Sprchová nástěnná baterie páková s pevnou sprchovou hlavicí vč. ruční sprchové hlavice vč. montážního příslušenství</t>
  </si>
  <si>
    <t>533774496</t>
  </si>
  <si>
    <t>165</t>
  </si>
  <si>
    <t>Pol18</t>
  </si>
  <si>
    <t>WC vč. montážního příslušentství</t>
  </si>
  <si>
    <t>488922659</t>
  </si>
  <si>
    <t>166</t>
  </si>
  <si>
    <t>Pol19</t>
  </si>
  <si>
    <t>Pisoár vsč. montážního příslušenstí</t>
  </si>
  <si>
    <t>-1724672934</t>
  </si>
  <si>
    <t>167</t>
  </si>
  <si>
    <t>Pol21</t>
  </si>
  <si>
    <t>Rohový ventil 1/2"x3/8" SCHELL (umyvadlo)</t>
  </si>
  <si>
    <t>84094539</t>
  </si>
  <si>
    <t>168</t>
  </si>
  <si>
    <t>Pol22</t>
  </si>
  <si>
    <t>Rohový ventil 1/2"x1/2" SCHELL (dřez)</t>
  </si>
  <si>
    <t>1156610475</t>
  </si>
  <si>
    <t>169</t>
  </si>
  <si>
    <t>Pol20</t>
  </si>
  <si>
    <t>Výlevka vč. montážno příslušenství</t>
  </si>
  <si>
    <t>-753852674</t>
  </si>
  <si>
    <t>170</t>
  </si>
  <si>
    <t>Pol54</t>
  </si>
  <si>
    <t>-523998462</t>
  </si>
  <si>
    <t>171</t>
  </si>
  <si>
    <t>Pol55</t>
  </si>
  <si>
    <t>Umyvadlo vč. montážního příslušenství a sifonu</t>
  </si>
  <si>
    <t>1396241152</t>
  </si>
  <si>
    <t>172</t>
  </si>
  <si>
    <t>Pol56</t>
  </si>
  <si>
    <t>Sprchový liniový žlab vč. zápachové uzávěrky DN50; vč. montážního příslušenství a sifonu</t>
  </si>
  <si>
    <t>-875979425</t>
  </si>
  <si>
    <t>173</t>
  </si>
  <si>
    <t>Pol57</t>
  </si>
  <si>
    <t>Kuchyňský dřez; vč. montážního příslušenství a sifonu</t>
  </si>
  <si>
    <t>1639292141</t>
  </si>
  <si>
    <t>174</t>
  </si>
  <si>
    <t>Pol58</t>
  </si>
  <si>
    <t>Pisoár; vč. montážního příslušenství a sifonu</t>
  </si>
  <si>
    <t>-818543527</t>
  </si>
  <si>
    <t>175</t>
  </si>
  <si>
    <t>Pol59</t>
  </si>
  <si>
    <t>Výlevka; vč. montážního příslušenství a sifonu</t>
  </si>
  <si>
    <t>-1350756006</t>
  </si>
  <si>
    <t>731</t>
  </si>
  <si>
    <t xml:space="preserve">Ústřední vytápění </t>
  </si>
  <si>
    <t>176</t>
  </si>
  <si>
    <t>7310001</t>
  </si>
  <si>
    <t>Tepelné čerpadlo v provedneí kompakt, jmen. výkon 16,1 kW, (3x400V, 50 Hz, 3,75 kW)</t>
  </si>
  <si>
    <t>-242009270</t>
  </si>
  <si>
    <t>177</t>
  </si>
  <si>
    <t>7310002</t>
  </si>
  <si>
    <t>Vnitřní systémová jednotka tepelného čerpadla  (3x400V, 50 Hz, 9 kW) pro vytápění a ohřev teplé vody, objem 500 l, integrovaný elektrokotel o výkonu 9 kW, integrovaná regulace TČ, 2x teplotní čidlo,</t>
  </si>
  <si>
    <t>-896078079</t>
  </si>
  <si>
    <t>Vnitřní systémová jednotka tepelného čerpadla (3x400V, 50 Hz, 9 kW) pro vytápění a ohřev teplé vody, objem 500 l, integrovaný elektrokotel o výkonu 9 kW, integrovaná regulace TČ, 2x teplotní čidlo,</t>
  </si>
  <si>
    <t>178</t>
  </si>
  <si>
    <t>998731101</t>
  </si>
  <si>
    <t>Přesun hmot tonážní pro kotelny v objektech v do 6 m</t>
  </si>
  <si>
    <t>-1499678384</t>
  </si>
  <si>
    <t>179</t>
  </si>
  <si>
    <t>732231101</t>
  </si>
  <si>
    <t>Akumulační nádrž topné vody bez výměníku PN 0,3 o objemu 100 l vč. tepelné izolace</t>
  </si>
  <si>
    <t>soubor</t>
  </si>
  <si>
    <t>1023089300</t>
  </si>
  <si>
    <t>180</t>
  </si>
  <si>
    <t>732231101.1</t>
  </si>
  <si>
    <t>Montáž akumulační nádoby</t>
  </si>
  <si>
    <t>-1186546490</t>
  </si>
  <si>
    <t>181</t>
  </si>
  <si>
    <t>732331616.RFX</t>
  </si>
  <si>
    <t>Nádoba tlaková expanzní s membránou závitové připojení PN 0,6 o objemu 50 l</t>
  </si>
  <si>
    <t>-1881092895</t>
  </si>
  <si>
    <t>182</t>
  </si>
  <si>
    <t>732331777</t>
  </si>
  <si>
    <t>Příslušenství k expanzním nádobám bezpečnostní uzávěr G 3/4 k měření tlaku</t>
  </si>
  <si>
    <t>-234028967</t>
  </si>
  <si>
    <t>183</t>
  </si>
  <si>
    <t>732421402.GRS</t>
  </si>
  <si>
    <t>Čerpadlo teplovodní mokroběžné závitové oběhové DN 25 výtlak do 4,0 m průtok 2,2 m3/h pro vytápění</t>
  </si>
  <si>
    <t>-741407763</t>
  </si>
  <si>
    <t>184</t>
  </si>
  <si>
    <t>732429212</t>
  </si>
  <si>
    <t>Montáž čerpadla oběhového mokroběžného závitového DN 25</t>
  </si>
  <si>
    <t>2045946880</t>
  </si>
  <si>
    <t>185</t>
  </si>
  <si>
    <t>998732101</t>
  </si>
  <si>
    <t>Přesun hmot tonážní pro strojovny v objektech v do 6 m</t>
  </si>
  <si>
    <t>-459401716</t>
  </si>
  <si>
    <t>186</t>
  </si>
  <si>
    <t>733223301</t>
  </si>
  <si>
    <t>Potrubí měděné tvrdé spojované lisováním D 15x1 mm</t>
  </si>
  <si>
    <t>-49546771</t>
  </si>
  <si>
    <t>187</t>
  </si>
  <si>
    <t>733223302</t>
  </si>
  <si>
    <t>Potrubí měděné tvrdé spojované lisováním D 18x1 mm</t>
  </si>
  <si>
    <t>1090250128</t>
  </si>
  <si>
    <t>188</t>
  </si>
  <si>
    <t>733223303</t>
  </si>
  <si>
    <t>Potrubí měděné tvrdé spojované lisováním D 22x1 mm</t>
  </si>
  <si>
    <t>-420732193</t>
  </si>
  <si>
    <t>189</t>
  </si>
  <si>
    <t>733223304</t>
  </si>
  <si>
    <t>Potrubí měděné tvrdé spojované lisováním D 28x1,5 mm</t>
  </si>
  <si>
    <t>-1985070231</t>
  </si>
  <si>
    <t>190</t>
  </si>
  <si>
    <t>733223305</t>
  </si>
  <si>
    <t>Potrubí měděné tvrdé spojované lisováním D 35x1,5 mm</t>
  </si>
  <si>
    <t>-1953713292</t>
  </si>
  <si>
    <t>191</t>
  </si>
  <si>
    <t>733291101</t>
  </si>
  <si>
    <t>Zkouška těsnosti potrubí měděné D do 35x1,5</t>
  </si>
  <si>
    <t>-2047314219</t>
  </si>
  <si>
    <t>192</t>
  </si>
  <si>
    <t>733811231</t>
  </si>
  <si>
    <t>Ochrana potrubí ústředního vytápění termoizolačními trubicemi z PE tl přes 9 do 13 mm DN do 22 mm</t>
  </si>
  <si>
    <t>1635185030</t>
  </si>
  <si>
    <t>193</t>
  </si>
  <si>
    <t>733811232</t>
  </si>
  <si>
    <t>Ochrana potrubí ústředního vytápění termoizolačními trubicemi z PE tl přes 9 do 13 mm DN přes 32 do 45 mm</t>
  </si>
  <si>
    <t>2138737638</t>
  </si>
  <si>
    <t>194</t>
  </si>
  <si>
    <t>998733101</t>
  </si>
  <si>
    <t>Přesun hmot tonážní pro rozvody potrubí v objektech v do 6 m</t>
  </si>
  <si>
    <t>-767848808</t>
  </si>
  <si>
    <t>195</t>
  </si>
  <si>
    <t>734209115</t>
  </si>
  <si>
    <t>Montáž armatury závitové s dvěma závity G 1</t>
  </si>
  <si>
    <t>291111541</t>
  </si>
  <si>
    <t>196</t>
  </si>
  <si>
    <t>734209116</t>
  </si>
  <si>
    <t>Montáž armatury závitové s dvěma závity G 5/4</t>
  </si>
  <si>
    <t>-445840817</t>
  </si>
  <si>
    <t>197</t>
  </si>
  <si>
    <t>734211119</t>
  </si>
  <si>
    <t>Ventil závitový odvzdušňovací G 3/8 PN 14 do 120°C</t>
  </si>
  <si>
    <t>1343009862</t>
  </si>
  <si>
    <t>198</t>
  </si>
  <si>
    <t>734221682</t>
  </si>
  <si>
    <t>Termostatická hlavice kapalinová PN 10 do 110°C otopných těles VK</t>
  </si>
  <si>
    <t>1599324024</t>
  </si>
  <si>
    <t>199</t>
  </si>
  <si>
    <t>734251212</t>
  </si>
  <si>
    <t>Ventil závitový pojistný rohový G 3/4 provozní tlak od 2,5 do 6 barů</t>
  </si>
  <si>
    <t>-206643461</t>
  </si>
  <si>
    <t>200</t>
  </si>
  <si>
    <t>734261402</t>
  </si>
  <si>
    <t>Armatura připojovací rohová G 1/2x18 PN 10 do 110°C radiátorů typu VK</t>
  </si>
  <si>
    <t>1006345736</t>
  </si>
  <si>
    <t>201</t>
  </si>
  <si>
    <t>734291122</t>
  </si>
  <si>
    <t>Kohout plnící a vypouštěcí G 3/8 PN 10 do 90°C závitový</t>
  </si>
  <si>
    <t>866246015</t>
  </si>
  <si>
    <t>202</t>
  </si>
  <si>
    <t>734291246</t>
  </si>
  <si>
    <t>Filtr závitový přímý G 1 1/2 PN 16 do 130°C s vnitřními závity</t>
  </si>
  <si>
    <t>-1033494952</t>
  </si>
  <si>
    <t>203</t>
  </si>
  <si>
    <t>734292716</t>
  </si>
  <si>
    <t>Kohout kulový přímý G 1 1/4 PN 42 do 185°C vnitřní závit</t>
  </si>
  <si>
    <t>-611284354</t>
  </si>
  <si>
    <t>204</t>
  </si>
  <si>
    <t>734411101</t>
  </si>
  <si>
    <t>Teploměr technický s pevným stonkem a jímkou zadní připojení průměr 63 mm délky 50 mm</t>
  </si>
  <si>
    <t>1303776746</t>
  </si>
  <si>
    <t>205</t>
  </si>
  <si>
    <t>734421101</t>
  </si>
  <si>
    <t xml:space="preserve">Tlakoměr s pevným stonkem a tlak 0-6 bar průměr 50 mm </t>
  </si>
  <si>
    <t>1432725958</t>
  </si>
  <si>
    <t>206</t>
  </si>
  <si>
    <t>7344292001</t>
  </si>
  <si>
    <t>Odstředivý odklaovač s magnetickou vložkou G 1</t>
  </si>
  <si>
    <t>837784224</t>
  </si>
  <si>
    <t>207</t>
  </si>
  <si>
    <t>734209102</t>
  </si>
  <si>
    <t>Montáž armatury závitové s jedním závitem G 3/8</t>
  </si>
  <si>
    <t>649661370</t>
  </si>
  <si>
    <t>208</t>
  </si>
  <si>
    <t>734209113</t>
  </si>
  <si>
    <t>Montáž armatury závitové se čtyřmi závity G 1/2</t>
  </si>
  <si>
    <t>1282951872</t>
  </si>
  <si>
    <t>209</t>
  </si>
  <si>
    <t>998734102</t>
  </si>
  <si>
    <t>Přesun hmot tonážní pro armatury v objektech v do 12 m</t>
  </si>
  <si>
    <t>-56117260</t>
  </si>
  <si>
    <t>210</t>
  </si>
  <si>
    <t>735152273.KRD</t>
  </si>
  <si>
    <t>Otopné těleso panelové VK jednodeskové 1 přídavná přestupní plocha VK typ 11 výška/délka 600/600 mm výkon 601 W</t>
  </si>
  <si>
    <t>429239686</t>
  </si>
  <si>
    <t>211</t>
  </si>
  <si>
    <t>735152277.KRD</t>
  </si>
  <si>
    <t>Otopné těleso panel VK jednodeskové 1 přídavná přestupní plocha VK typ 11 výška/délka 600/1000 mm výkon 1002 W</t>
  </si>
  <si>
    <t>-1157277688</t>
  </si>
  <si>
    <t>212</t>
  </si>
  <si>
    <t>735152279.KRD</t>
  </si>
  <si>
    <t>Otopné těleso panel VK jednodeskové 1 přídavná přestupní plocha VK typ 11 výška/délka 600/1200 mm výkon 1202 W</t>
  </si>
  <si>
    <t>-848413260</t>
  </si>
  <si>
    <t>213</t>
  </si>
  <si>
    <t>735152293.KRD</t>
  </si>
  <si>
    <t>Otopné těleso panelové VK jednodeskové 1 přídavná přestupní plocha VK typ 11 výška/délka 900/600 mm výkon 836 W</t>
  </si>
  <si>
    <t>-348672337</t>
  </si>
  <si>
    <t>214</t>
  </si>
  <si>
    <t>735152479.KRD</t>
  </si>
  <si>
    <t>Otopné těleso panelové VK dvoudeskové 1 přídavná přestupní plocha VK typ 21 výška/délka 600/1200 mm výkon 1546 W</t>
  </si>
  <si>
    <t>1740997876</t>
  </si>
  <si>
    <t>215</t>
  </si>
  <si>
    <t>735152480.KRD</t>
  </si>
  <si>
    <t>Otopné těleso panelové VK dvoudeskové 1 přídavná přestupní plocha VK typ 21 výška/délka 600/1400 mm výkon 1803 W</t>
  </si>
  <si>
    <t>-776609219</t>
  </si>
  <si>
    <t>216</t>
  </si>
  <si>
    <t>735152493.KRD</t>
  </si>
  <si>
    <t>Otopné těleso panelové VK dvoudeskové 1 přídavná přestupní plocha VK typ 21 výška/délka 900/600 mm výkon 1052 W</t>
  </si>
  <si>
    <t>-2000648982</t>
  </si>
  <si>
    <t>217</t>
  </si>
  <si>
    <t>735152580.KRD</t>
  </si>
  <si>
    <t>Otopné těleso panelové VK dvoudeskové 2 přídavné přestupní plochy VK typ 22 výška/délka 600/1400 mm výkon 2351 W</t>
  </si>
  <si>
    <t>1297732778</t>
  </si>
  <si>
    <t>218</t>
  </si>
  <si>
    <t>735152693.KRD</t>
  </si>
  <si>
    <t>Otopné těleso panelové VK třídeskové 3 přídavné přestupní plochy VK typ 33 výška/délka 900/600 mm výkon 1997 W</t>
  </si>
  <si>
    <t>-1131572453</t>
  </si>
  <si>
    <t>219</t>
  </si>
  <si>
    <t>735152695.KRD</t>
  </si>
  <si>
    <t>Otopné těleso panelové VK třídeskové 3 přídavné přestupní plochy VK typ 33 výška/délka 900/800 mm výkon 2662 W</t>
  </si>
  <si>
    <t>1676593580</t>
  </si>
  <si>
    <t>220</t>
  </si>
  <si>
    <t>735159110</t>
  </si>
  <si>
    <t>Montáž otopných těles panelových jednořadých dl do 1500 mm</t>
  </si>
  <si>
    <t>1462994590</t>
  </si>
  <si>
    <t>221</t>
  </si>
  <si>
    <t>735159210</t>
  </si>
  <si>
    <t>Montáž otopných těles panelových dvouřadých dl do 1140 mm</t>
  </si>
  <si>
    <t>2008707739</t>
  </si>
  <si>
    <t>222</t>
  </si>
  <si>
    <t>735159220</t>
  </si>
  <si>
    <t>Montáž otopných těles panelových dvouřadých dl přes 1140 do 1500 mm</t>
  </si>
  <si>
    <t>348206932</t>
  </si>
  <si>
    <t>223</t>
  </si>
  <si>
    <t>735159310</t>
  </si>
  <si>
    <t>Montáž otopných těles panelových třířadých dl do 1140 mm</t>
  </si>
  <si>
    <t>-995681450</t>
  </si>
  <si>
    <t>224</t>
  </si>
  <si>
    <t>998735102</t>
  </si>
  <si>
    <t>Přesun hmot tonážní pro otopná tělesa v objektech v do 12 m</t>
  </si>
  <si>
    <t>893591229</t>
  </si>
  <si>
    <t>225</t>
  </si>
  <si>
    <t>M008</t>
  </si>
  <si>
    <t>Realizační a dílenská dokumentace</t>
  </si>
  <si>
    <t>450507037</t>
  </si>
  <si>
    <t>226</t>
  </si>
  <si>
    <t>M009</t>
  </si>
  <si>
    <t>Zpracování dokladů pro předání a provoz díla</t>
  </si>
  <si>
    <t>hod</t>
  </si>
  <si>
    <t>-1669828160</t>
  </si>
  <si>
    <t>227</t>
  </si>
  <si>
    <t>M010.1</t>
  </si>
  <si>
    <t>Dokumentace skutečného provedení stavby</t>
  </si>
  <si>
    <t>-2140758211</t>
  </si>
  <si>
    <t>228</t>
  </si>
  <si>
    <t>M011</t>
  </si>
  <si>
    <t>Montážní a spotřební materiál</t>
  </si>
  <si>
    <t>-766183454</t>
  </si>
  <si>
    <t>229</t>
  </si>
  <si>
    <t>M012</t>
  </si>
  <si>
    <t>-1725768055</t>
  </si>
  <si>
    <t>230</t>
  </si>
  <si>
    <t>M013</t>
  </si>
  <si>
    <t>Topná zkouška</t>
  </si>
  <si>
    <t>2077998525</t>
  </si>
  <si>
    <t>231</t>
  </si>
  <si>
    <t>M015</t>
  </si>
  <si>
    <t>Kotvící mat.</t>
  </si>
  <si>
    <t>-787344625</t>
  </si>
  <si>
    <t>232</t>
  </si>
  <si>
    <t>M018</t>
  </si>
  <si>
    <t>Zaškolení obsluhy</t>
  </si>
  <si>
    <t>482383365</t>
  </si>
  <si>
    <t>233</t>
  </si>
  <si>
    <t>M020</t>
  </si>
  <si>
    <t>Doprava</t>
  </si>
  <si>
    <t>-1113412496</t>
  </si>
  <si>
    <t>741-1</t>
  </si>
  <si>
    <t>Elektroinstalace dodávka</t>
  </si>
  <si>
    <t>234</t>
  </si>
  <si>
    <t>Pol74</t>
  </si>
  <si>
    <t>CYKY-J  3x  1,5  kruhy 100m</t>
  </si>
  <si>
    <t>17987879</t>
  </si>
  <si>
    <t>235</t>
  </si>
  <si>
    <t>Pol75</t>
  </si>
  <si>
    <t>CYKY-J  3x  2,5  kruhy 100m</t>
  </si>
  <si>
    <t>-1040670848</t>
  </si>
  <si>
    <t>236</t>
  </si>
  <si>
    <t>Pol76</t>
  </si>
  <si>
    <t>CYKY-O  3x  1,5  kruhy 100m</t>
  </si>
  <si>
    <t>-405916643</t>
  </si>
  <si>
    <t>237</t>
  </si>
  <si>
    <t>Pol77</t>
  </si>
  <si>
    <t>CYKY-O  5x  1,5  kruhy 100m</t>
  </si>
  <si>
    <t>-27350140</t>
  </si>
  <si>
    <t>238</t>
  </si>
  <si>
    <t>Pol78</t>
  </si>
  <si>
    <t>CYKY-J  5x  2,5  kruhy 100m</t>
  </si>
  <si>
    <t>-1992878360</t>
  </si>
  <si>
    <t>239</t>
  </si>
  <si>
    <t>Pol79</t>
  </si>
  <si>
    <t>CYKY-J  5x  4  kruhy 100m</t>
  </si>
  <si>
    <t>362064023</t>
  </si>
  <si>
    <t>240</t>
  </si>
  <si>
    <t>Pol80</t>
  </si>
  <si>
    <t>CYKY-J  5x  6  kruhy 100m</t>
  </si>
  <si>
    <t>881740024</t>
  </si>
  <si>
    <t>241</t>
  </si>
  <si>
    <t>Pol81</t>
  </si>
  <si>
    <t>CYKY-J  4x  10</t>
  </si>
  <si>
    <t>-1124604228</t>
  </si>
  <si>
    <t>242</t>
  </si>
  <si>
    <t>Pol82</t>
  </si>
  <si>
    <t>CYKY-J  4x  35</t>
  </si>
  <si>
    <t>786102291</t>
  </si>
  <si>
    <t>243</t>
  </si>
  <si>
    <t>Pol83</t>
  </si>
  <si>
    <t>2YSLCY-J   4x 2,5</t>
  </si>
  <si>
    <t>1035828354</t>
  </si>
  <si>
    <t>244</t>
  </si>
  <si>
    <t>Pol84</t>
  </si>
  <si>
    <t>Vodič  CYA 16 mm2 ZŽ</t>
  </si>
  <si>
    <t>1222771614</t>
  </si>
  <si>
    <t>245</t>
  </si>
  <si>
    <t>Pol85</t>
  </si>
  <si>
    <t>Vodič  CYA 10 mm2 ZŽ</t>
  </si>
  <si>
    <t>1380976507</t>
  </si>
  <si>
    <t>246</t>
  </si>
  <si>
    <t>Pol86</t>
  </si>
  <si>
    <t>UTP cat5</t>
  </si>
  <si>
    <t>395715387</t>
  </si>
  <si>
    <t>247</t>
  </si>
  <si>
    <t>Pol87</t>
  </si>
  <si>
    <t>Trubka do země pr. 75</t>
  </si>
  <si>
    <t>-1884682058</t>
  </si>
  <si>
    <t>248</t>
  </si>
  <si>
    <t>Pol88</t>
  </si>
  <si>
    <t>Trubka PVC ohebná pr.16</t>
  </si>
  <si>
    <t>1329570498</t>
  </si>
  <si>
    <t>249</t>
  </si>
  <si>
    <t>Pol89</t>
  </si>
  <si>
    <t>"Lišta vkládací 20x20 PVC</t>
  </si>
  <si>
    <t>-2145733036</t>
  </si>
  <si>
    <t>250</t>
  </si>
  <si>
    <t>Pol90</t>
  </si>
  <si>
    <t>CY   6 zelenožlutá  (H07V-U)</t>
  </si>
  <si>
    <t>-1937836416</t>
  </si>
  <si>
    <t>251</t>
  </si>
  <si>
    <t>Pol91</t>
  </si>
  <si>
    <t>Kabelový žlab - drátěný 50/50</t>
  </si>
  <si>
    <t>2017944085</t>
  </si>
  <si>
    <t>252</t>
  </si>
  <si>
    <t>Pol92</t>
  </si>
  <si>
    <t>Kabelový žlab - drátěný 150/50</t>
  </si>
  <si>
    <t>-317060540</t>
  </si>
  <si>
    <t>253</t>
  </si>
  <si>
    <t>Pol93</t>
  </si>
  <si>
    <t>Nosník - podpěra drátěného žlabu  150/50  stěna</t>
  </si>
  <si>
    <t>-1494229625</t>
  </si>
  <si>
    <t>254</t>
  </si>
  <si>
    <t>Pol94</t>
  </si>
  <si>
    <t>Držák drátěného žlabu na stěnu</t>
  </si>
  <si>
    <t>587940187</t>
  </si>
  <si>
    <t>255</t>
  </si>
  <si>
    <t>Pol95</t>
  </si>
  <si>
    <t>Spojka drátěného žlabu</t>
  </si>
  <si>
    <t>2116898882</t>
  </si>
  <si>
    <t>256</t>
  </si>
  <si>
    <t>Pol96</t>
  </si>
  <si>
    <t>Krabice odbočná 100x100 z tvrz.plastu</t>
  </si>
  <si>
    <t>595618235</t>
  </si>
  <si>
    <t>257</t>
  </si>
  <si>
    <t>Pol97</t>
  </si>
  <si>
    <t>Krabice odbočná 190x150 z tvrz.plastu</t>
  </si>
  <si>
    <t>1203374696</t>
  </si>
  <si>
    <t>258</t>
  </si>
  <si>
    <t>Pol98</t>
  </si>
  <si>
    <t>Vypínač 01 - na povrch IP44</t>
  </si>
  <si>
    <t>1060783677</t>
  </si>
  <si>
    <t>259</t>
  </si>
  <si>
    <t>Pol99</t>
  </si>
  <si>
    <t>Vypínač 06 - na povrch IP44</t>
  </si>
  <si>
    <t>-1012596499</t>
  </si>
  <si>
    <t>260</t>
  </si>
  <si>
    <t>Pol100</t>
  </si>
  <si>
    <t>Vypínač na povrch 400V 40A  IP 65</t>
  </si>
  <si>
    <t>-1064451617</t>
  </si>
  <si>
    <t>261</t>
  </si>
  <si>
    <t>Pol101</t>
  </si>
  <si>
    <t>Zásuvka 16A/230V na povrch IP44</t>
  </si>
  <si>
    <t>-27707554</t>
  </si>
  <si>
    <t>262</t>
  </si>
  <si>
    <t>Pol102</t>
  </si>
  <si>
    <t>Zásuvka 16A/230V  dvojitá na povrch IP44</t>
  </si>
  <si>
    <t>-1480661254</t>
  </si>
  <si>
    <t>263</t>
  </si>
  <si>
    <t>Pol103</t>
  </si>
  <si>
    <t>Zásuvka 16A/400V 5p- na povrch IP 44</t>
  </si>
  <si>
    <t>1935026556</t>
  </si>
  <si>
    <t>264</t>
  </si>
  <si>
    <t>Pol104</t>
  </si>
  <si>
    <t>Zásuvka 32A/400V 5p - na povrch IP 44</t>
  </si>
  <si>
    <t>-2062001194</t>
  </si>
  <si>
    <t>265</t>
  </si>
  <si>
    <t>Pol105</t>
  </si>
  <si>
    <t>Tlačítko siréna IP44</t>
  </si>
  <si>
    <t>1245499092</t>
  </si>
  <si>
    <t>266</t>
  </si>
  <si>
    <t>Pol106</t>
  </si>
  <si>
    <t>Krabice univerzální  KU68</t>
  </si>
  <si>
    <t>1112034659</t>
  </si>
  <si>
    <t>267</t>
  </si>
  <si>
    <t>Pol107</t>
  </si>
  <si>
    <t>Přístroj spínače jednopólového řazení 1, 1So</t>
  </si>
  <si>
    <t>1626410715</t>
  </si>
  <si>
    <t>268</t>
  </si>
  <si>
    <t>Pol108</t>
  </si>
  <si>
    <t>Vypínač lustrový řaz.5 p.o.</t>
  </si>
  <si>
    <t>1771603012</t>
  </si>
  <si>
    <t>269</t>
  </si>
  <si>
    <t>Pol109</t>
  </si>
  <si>
    <t>Spínač schodišťový  řaz.6 p.o.</t>
  </si>
  <si>
    <t>-594266032</t>
  </si>
  <si>
    <t>270</t>
  </si>
  <si>
    <t>Pol110</t>
  </si>
  <si>
    <t>Spínač křížový  řaz.7  p.o.</t>
  </si>
  <si>
    <t>421362581</t>
  </si>
  <si>
    <t>271</t>
  </si>
  <si>
    <t>Pol111</t>
  </si>
  <si>
    <t>Zásuvka jed.chr.+clo.bezš</t>
  </si>
  <si>
    <t>1599187154</t>
  </si>
  <si>
    <t>272</t>
  </si>
  <si>
    <t>Pol112</t>
  </si>
  <si>
    <t>Tlačítko VZT pod omítku</t>
  </si>
  <si>
    <t>417091201</t>
  </si>
  <si>
    <t>273</t>
  </si>
  <si>
    <t>Pol113</t>
  </si>
  <si>
    <t>Kryt spínače jednoduchý</t>
  </si>
  <si>
    <t>2031711361</t>
  </si>
  <si>
    <t>274</t>
  </si>
  <si>
    <t>Pol114</t>
  </si>
  <si>
    <t>Rámeček jednonásobný</t>
  </si>
  <si>
    <t>-2075083393</t>
  </si>
  <si>
    <t>275</t>
  </si>
  <si>
    <t>Pol115</t>
  </si>
  <si>
    <t>Rámeček dvojnásobný</t>
  </si>
  <si>
    <t>442978133</t>
  </si>
  <si>
    <t>276</t>
  </si>
  <si>
    <t>Pol116</t>
  </si>
  <si>
    <t>Rámeček trojnásobný</t>
  </si>
  <si>
    <t>1338991184</t>
  </si>
  <si>
    <t>277</t>
  </si>
  <si>
    <t>Pol117</t>
  </si>
  <si>
    <t>Rámeček čtyřnásobný</t>
  </si>
  <si>
    <t>-535226433</t>
  </si>
  <si>
    <t>278</t>
  </si>
  <si>
    <t>Pol118</t>
  </si>
  <si>
    <t>Zásuvka datová RJ45 dvojitá p.o.</t>
  </si>
  <si>
    <t>529650556</t>
  </si>
  <si>
    <t>279</t>
  </si>
  <si>
    <t>Pol119</t>
  </si>
  <si>
    <t>Kryt datové zásuvky</t>
  </si>
  <si>
    <t>1671955845</t>
  </si>
  <si>
    <t>280</t>
  </si>
  <si>
    <t>Pol120</t>
  </si>
  <si>
    <t>Samořezný keystone CAT 5E UTP RJ45 černý</t>
  </si>
  <si>
    <t>-1760367323</t>
  </si>
  <si>
    <t>281</t>
  </si>
  <si>
    <t>Pol121</t>
  </si>
  <si>
    <t>Konektor RJ45 na kabel UTP</t>
  </si>
  <si>
    <t>-792455165</t>
  </si>
  <si>
    <t>282</t>
  </si>
  <si>
    <t>Pol122</t>
  </si>
  <si>
    <t>Nouzové svítidlo s vlastním zdrojem - LED   8 LED  2h  IP30</t>
  </si>
  <si>
    <t>816194706</t>
  </si>
  <si>
    <t>283</t>
  </si>
  <si>
    <t>Pol123</t>
  </si>
  <si>
    <t>Nouzové svítidlo s vlastním zdrojem - LED 2W 250lm,48V IP44</t>
  </si>
  <si>
    <t>-1794666941</t>
  </si>
  <si>
    <t>284</t>
  </si>
  <si>
    <t>Pol124</t>
  </si>
  <si>
    <t>Svítilod stropní   LED   2x3200 lm IP66</t>
  </si>
  <si>
    <t>450929532</t>
  </si>
  <si>
    <t>285</t>
  </si>
  <si>
    <t>Pol125</t>
  </si>
  <si>
    <t>Svítidlo LED stropní/  4000K IP 44</t>
  </si>
  <si>
    <t>154042801</t>
  </si>
  <si>
    <t>286</t>
  </si>
  <si>
    <t>Pol126</t>
  </si>
  <si>
    <t>Reflektor LED 30W</t>
  </si>
  <si>
    <t>105769392</t>
  </si>
  <si>
    <t>287</t>
  </si>
  <si>
    <t>Pol127</t>
  </si>
  <si>
    <t>Svítidlo LED panel stropní 34W  4100 lm</t>
  </si>
  <si>
    <t>-1145170119</t>
  </si>
  <si>
    <t>288</t>
  </si>
  <si>
    <t>Pol128</t>
  </si>
  <si>
    <t>Ekvipotenciální svorkovnice PA</t>
  </si>
  <si>
    <t>-1634689762</t>
  </si>
  <si>
    <t>289</t>
  </si>
  <si>
    <t>Pol129</t>
  </si>
  <si>
    <t>Transparentní krabicová svorka 3x2,5</t>
  </si>
  <si>
    <t>651166028</t>
  </si>
  <si>
    <t>290</t>
  </si>
  <si>
    <t>Pol130</t>
  </si>
  <si>
    <t>Transparentní krabicová svorka  5x2,5</t>
  </si>
  <si>
    <t>-230765095</t>
  </si>
  <si>
    <t>291</t>
  </si>
  <si>
    <t>Pol131</t>
  </si>
  <si>
    <t>Transparentní krabicová svorka  5x6</t>
  </si>
  <si>
    <t>-884836927</t>
  </si>
  <si>
    <t>292</t>
  </si>
  <si>
    <t>Pol132</t>
  </si>
  <si>
    <t>Pojistka nožová 63A</t>
  </si>
  <si>
    <t>-573927764</t>
  </si>
  <si>
    <t>293</t>
  </si>
  <si>
    <t>Pol133</t>
  </si>
  <si>
    <t>Rozvaděč RE - 4/4 4x25A  IP 44/20</t>
  </si>
  <si>
    <t>-134889991</t>
  </si>
  <si>
    <t>294</t>
  </si>
  <si>
    <t>Pol134</t>
  </si>
  <si>
    <t>Rozvaděč RP1-  72 modulů IP54/20</t>
  </si>
  <si>
    <t>-1142010409</t>
  </si>
  <si>
    <t>295</t>
  </si>
  <si>
    <t>Pol135</t>
  </si>
  <si>
    <t>Rozvaděč RP2-  56 modulů IP40/20</t>
  </si>
  <si>
    <t>-1341768356</t>
  </si>
  <si>
    <t>296</t>
  </si>
  <si>
    <t>Pol136</t>
  </si>
  <si>
    <t>Rozvaděč RK  36 modulů IP 54/20</t>
  </si>
  <si>
    <t>454436515</t>
  </si>
  <si>
    <t>297</t>
  </si>
  <si>
    <t>Pol137</t>
  </si>
  <si>
    <t>Rozvaděč RACK</t>
  </si>
  <si>
    <t>2112048643</t>
  </si>
  <si>
    <t>298</t>
  </si>
  <si>
    <t>Pol138</t>
  </si>
  <si>
    <t>Technologie poplachové sirény</t>
  </si>
  <si>
    <t>2062384162</t>
  </si>
  <si>
    <t>299</t>
  </si>
  <si>
    <t>Pol139</t>
  </si>
  <si>
    <t>Technoilogie  Fotovoltaické elektrárny</t>
  </si>
  <si>
    <t>-1405467670</t>
  </si>
  <si>
    <t>300</t>
  </si>
  <si>
    <t>Pol140</t>
  </si>
  <si>
    <t>Drát 8 AlMgSi T/4 (0,135kg/m) měkký    155m</t>
  </si>
  <si>
    <t>1469686971</t>
  </si>
  <si>
    <t>301</t>
  </si>
  <si>
    <t>Pol141</t>
  </si>
  <si>
    <t>Zemnicí pásek 30x4 FeZn  120m</t>
  </si>
  <si>
    <t>1956687583</t>
  </si>
  <si>
    <t>302</t>
  </si>
  <si>
    <t>Pol142</t>
  </si>
  <si>
    <t>Drát 10 FeZn /0,62kg/1m/ Zemnící pozinkovaný drát - průměr 10mm  20m</t>
  </si>
  <si>
    <t>-1388843132</t>
  </si>
  <si>
    <t>303</t>
  </si>
  <si>
    <t>Pol143</t>
  </si>
  <si>
    <t>SR 03 - lit. Svorka zemnící pro spojovací pás - drát - litina</t>
  </si>
  <si>
    <t>-1468219598</t>
  </si>
  <si>
    <t>304</t>
  </si>
  <si>
    <t>Pol144</t>
  </si>
  <si>
    <t>svorka zkušební SZb</t>
  </si>
  <si>
    <t>1479985842</t>
  </si>
  <si>
    <t>305</t>
  </si>
  <si>
    <t>Pol145</t>
  </si>
  <si>
    <t>Svorka SS</t>
  </si>
  <si>
    <t>-1332869189</t>
  </si>
  <si>
    <t>306</t>
  </si>
  <si>
    <t>Pol146</t>
  </si>
  <si>
    <t>Svorka SO</t>
  </si>
  <si>
    <t>250466122</t>
  </si>
  <si>
    <t>307</t>
  </si>
  <si>
    <t>Pol147</t>
  </si>
  <si>
    <t>Svorka SP</t>
  </si>
  <si>
    <t>-239033729</t>
  </si>
  <si>
    <t>308</t>
  </si>
  <si>
    <t>Pol148</t>
  </si>
  <si>
    <t>Podpěra vedení PV 01</t>
  </si>
  <si>
    <t>-924739783</t>
  </si>
  <si>
    <t>309</t>
  </si>
  <si>
    <t>Pol149</t>
  </si>
  <si>
    <t>Podpěra PV 15</t>
  </si>
  <si>
    <t>1157052453</t>
  </si>
  <si>
    <t>310</t>
  </si>
  <si>
    <t>Pol150</t>
  </si>
  <si>
    <t>Číslo svodu 1 - 6</t>
  </si>
  <si>
    <t>-1509292992</t>
  </si>
  <si>
    <t>311</t>
  </si>
  <si>
    <t>Pol151</t>
  </si>
  <si>
    <t>Podpěra  úhelníku</t>
  </si>
  <si>
    <t>1396743892</t>
  </si>
  <si>
    <t>312</t>
  </si>
  <si>
    <t>Pol152</t>
  </si>
  <si>
    <t>Ochranný úheník</t>
  </si>
  <si>
    <t>1825992289</t>
  </si>
  <si>
    <t>313</t>
  </si>
  <si>
    <t>Pol153</t>
  </si>
  <si>
    <t>Pomocný materiál</t>
  </si>
  <si>
    <t>-677669543</t>
  </si>
  <si>
    <t>741-2</t>
  </si>
  <si>
    <t>Elektroinstalace montáž</t>
  </si>
  <si>
    <t>314</t>
  </si>
  <si>
    <t>Pol154</t>
  </si>
  <si>
    <t>CYKY-J  3x  1,5</t>
  </si>
  <si>
    <t>1049594659</t>
  </si>
  <si>
    <t>CYKY-J 3x 1,5</t>
  </si>
  <si>
    <t>315</t>
  </si>
  <si>
    <t>Pol155</t>
  </si>
  <si>
    <t>CYKY-J  3x  2,5</t>
  </si>
  <si>
    <t>-652747973</t>
  </si>
  <si>
    <t>CYKY-J 3x 2,5</t>
  </si>
  <si>
    <t>316</t>
  </si>
  <si>
    <t>Pol156</t>
  </si>
  <si>
    <t>CYKY-O  3x  1,5</t>
  </si>
  <si>
    <t>869153757</t>
  </si>
  <si>
    <t>CYKY-O 3x 1,5</t>
  </si>
  <si>
    <t>317</t>
  </si>
  <si>
    <t>Pol157</t>
  </si>
  <si>
    <t>CYKY-J  5x  1,5</t>
  </si>
  <si>
    <t>-852904548</t>
  </si>
  <si>
    <t>CYKY-J 5x 1,5</t>
  </si>
  <si>
    <t>318</t>
  </si>
  <si>
    <t>Pol158</t>
  </si>
  <si>
    <t>CYKY-J  5x  2,5</t>
  </si>
  <si>
    <t>870112825</t>
  </si>
  <si>
    <t>CYKY-J 5x 2,5</t>
  </si>
  <si>
    <t>319</t>
  </si>
  <si>
    <t>Pol159</t>
  </si>
  <si>
    <t>CYKY-J  5x  4</t>
  </si>
  <si>
    <t>-1822548175</t>
  </si>
  <si>
    <t>CYKY-J 5x 4</t>
  </si>
  <si>
    <t>320</t>
  </si>
  <si>
    <t>Pol160</t>
  </si>
  <si>
    <t>CYKY-J  5x  6</t>
  </si>
  <si>
    <t>42548447</t>
  </si>
  <si>
    <t>CYKY-J 5x 6</t>
  </si>
  <si>
    <t>321</t>
  </si>
  <si>
    <t>Pol161</t>
  </si>
  <si>
    <t>998751392</t>
  </si>
  <si>
    <t>CYKY-J 4x 10</t>
  </si>
  <si>
    <t>322</t>
  </si>
  <si>
    <t>Pol162</t>
  </si>
  <si>
    <t>-240627887</t>
  </si>
  <si>
    <t>CYKY-J 4x 35</t>
  </si>
  <si>
    <t>323</t>
  </si>
  <si>
    <t>Pol163</t>
  </si>
  <si>
    <t>Vodič CYA 10</t>
  </si>
  <si>
    <t>868869299</t>
  </si>
  <si>
    <t>324</t>
  </si>
  <si>
    <t>Pol164</t>
  </si>
  <si>
    <t>Vodič CYA 16</t>
  </si>
  <si>
    <t>-714501728</t>
  </si>
  <si>
    <t>325</t>
  </si>
  <si>
    <t>Pol165</t>
  </si>
  <si>
    <t>-1921933895</t>
  </si>
  <si>
    <t>2YSLCY-J 4x 2,5</t>
  </si>
  <si>
    <t>326</t>
  </si>
  <si>
    <t>Pol166</t>
  </si>
  <si>
    <t>-1931264751</t>
  </si>
  <si>
    <t>327</t>
  </si>
  <si>
    <t>Pol167</t>
  </si>
  <si>
    <t>Trubka PVC pr.16</t>
  </si>
  <si>
    <t>-666298110</t>
  </si>
  <si>
    <t>328</t>
  </si>
  <si>
    <t>Pol168</t>
  </si>
  <si>
    <t>Lišta vkládací 20x20</t>
  </si>
  <si>
    <t>2090982199</t>
  </si>
  <si>
    <t>329</t>
  </si>
  <si>
    <t>Pol169</t>
  </si>
  <si>
    <t>-1689312349</t>
  </si>
  <si>
    <t>CY 6 zelenožlutá (H07V-U)</t>
  </si>
  <si>
    <t>330</t>
  </si>
  <si>
    <t>Pol170</t>
  </si>
  <si>
    <t>Kabel UTP cat.5 -</t>
  </si>
  <si>
    <t>1376834233</t>
  </si>
  <si>
    <t>331</t>
  </si>
  <si>
    <t>Pol171</t>
  </si>
  <si>
    <t>-2125842178</t>
  </si>
  <si>
    <t>332</t>
  </si>
  <si>
    <t>Pol172</t>
  </si>
  <si>
    <t>-244505733</t>
  </si>
  <si>
    <t>333</t>
  </si>
  <si>
    <t>Pol173</t>
  </si>
  <si>
    <t>Krabice 100x100 z tvrz.plastu</t>
  </si>
  <si>
    <t>670334577</t>
  </si>
  <si>
    <t>334</t>
  </si>
  <si>
    <t>Pol174</t>
  </si>
  <si>
    <t>Krabice 190x150 z tvrz.plastu</t>
  </si>
  <si>
    <t>946070967</t>
  </si>
  <si>
    <t>335</t>
  </si>
  <si>
    <t>Pol175</t>
  </si>
  <si>
    <t>723274872</t>
  </si>
  <si>
    <t>336</t>
  </si>
  <si>
    <t>Pol176</t>
  </si>
  <si>
    <t>Přepínač 06 -na povrch IP 44</t>
  </si>
  <si>
    <t>157601137</t>
  </si>
  <si>
    <t>337</t>
  </si>
  <si>
    <t>Pol177</t>
  </si>
  <si>
    <t>1461840318</t>
  </si>
  <si>
    <t>338</t>
  </si>
  <si>
    <t>Pol178</t>
  </si>
  <si>
    <t>Zásuvka 16A/230V dvojitá na povrch IP44</t>
  </si>
  <si>
    <t>-1770422145</t>
  </si>
  <si>
    <t>339</t>
  </si>
  <si>
    <t>Pol179</t>
  </si>
  <si>
    <t>971058363</t>
  </si>
  <si>
    <t>340</t>
  </si>
  <si>
    <t>Pol180</t>
  </si>
  <si>
    <t>-791239121</t>
  </si>
  <si>
    <t>341</t>
  </si>
  <si>
    <t>Pol181</t>
  </si>
  <si>
    <t>Vypínač 40A/400V na povrch IP 44</t>
  </si>
  <si>
    <t>-1200570683</t>
  </si>
  <si>
    <t>342</t>
  </si>
  <si>
    <t>Pol182</t>
  </si>
  <si>
    <t>Tlačítko siréna  IP44</t>
  </si>
  <si>
    <t>1994713892</t>
  </si>
  <si>
    <t>343</t>
  </si>
  <si>
    <t>Pol183</t>
  </si>
  <si>
    <t>Krabice univerzální 68</t>
  </si>
  <si>
    <t>-1622659569</t>
  </si>
  <si>
    <t>344</t>
  </si>
  <si>
    <t>Pol184</t>
  </si>
  <si>
    <t>-1199017475</t>
  </si>
  <si>
    <t>345</t>
  </si>
  <si>
    <t>Pol185</t>
  </si>
  <si>
    <t>-69443988</t>
  </si>
  <si>
    <t>346</t>
  </si>
  <si>
    <t>Pol186</t>
  </si>
  <si>
    <t>-1737401927</t>
  </si>
  <si>
    <t>Spínač schodišťový řaz.6 p.o.</t>
  </si>
  <si>
    <t>347</t>
  </si>
  <si>
    <t>Pol187</t>
  </si>
  <si>
    <t>1350193145</t>
  </si>
  <si>
    <t>Spínač křížový řaz.7 p.o.</t>
  </si>
  <si>
    <t>348</t>
  </si>
  <si>
    <t>Pol188</t>
  </si>
  <si>
    <t>795136638</t>
  </si>
  <si>
    <t>349</t>
  </si>
  <si>
    <t>Pol189</t>
  </si>
  <si>
    <t>-1666565210</t>
  </si>
  <si>
    <t>350</t>
  </si>
  <si>
    <t>Pol190</t>
  </si>
  <si>
    <t>-9922920</t>
  </si>
  <si>
    <t>351</t>
  </si>
  <si>
    <t>Pol191</t>
  </si>
  <si>
    <t>Nouzové svítidlo s vlastním zdrojem - LED 2W  8 LED  2h  IP30</t>
  </si>
  <si>
    <t>-1579418648</t>
  </si>
  <si>
    <t>Nouzové svítidlo s vlastním zdrojem - LED 2W 8 LED 2h IP30</t>
  </si>
  <si>
    <t>352</t>
  </si>
  <si>
    <t>Pol192</t>
  </si>
  <si>
    <t>1915741992</t>
  </si>
  <si>
    <t>353</t>
  </si>
  <si>
    <t>Pol193</t>
  </si>
  <si>
    <t>695553735</t>
  </si>
  <si>
    <t>Svítilod stropní LED 2x3200 lm IP66</t>
  </si>
  <si>
    <t>354</t>
  </si>
  <si>
    <t>Pol194</t>
  </si>
  <si>
    <t>1349554999</t>
  </si>
  <si>
    <t>Svítidlo LED stropní/ 4000K IP 44</t>
  </si>
  <si>
    <t>355</t>
  </si>
  <si>
    <t>Pol195</t>
  </si>
  <si>
    <t>343877758</t>
  </si>
  <si>
    <t>356</t>
  </si>
  <si>
    <t>Pol196</t>
  </si>
  <si>
    <t>958297095</t>
  </si>
  <si>
    <t>Svítidlo LED panel stropní 34W 4100 lm</t>
  </si>
  <si>
    <t>357</t>
  </si>
  <si>
    <t>Pol197</t>
  </si>
  <si>
    <t>677270258</t>
  </si>
  <si>
    <t>358</t>
  </si>
  <si>
    <t>Pol198</t>
  </si>
  <si>
    <t>Ukončení vodičů do 4 mm2</t>
  </si>
  <si>
    <t>-1816759644</t>
  </si>
  <si>
    <t>359</t>
  </si>
  <si>
    <t>Pol199</t>
  </si>
  <si>
    <t>Ukončení vodičů do 6 mm2</t>
  </si>
  <si>
    <t>-27464651</t>
  </si>
  <si>
    <t>360</t>
  </si>
  <si>
    <t>Pol200</t>
  </si>
  <si>
    <t>Ukončení vodičů do 35 mm2</t>
  </si>
  <si>
    <t>-198783361</t>
  </si>
  <si>
    <t>361</t>
  </si>
  <si>
    <t>Pol201</t>
  </si>
  <si>
    <t>Rozvaděč RE + vybavení</t>
  </si>
  <si>
    <t>-1471435074</t>
  </si>
  <si>
    <t>362</t>
  </si>
  <si>
    <t>Pol202</t>
  </si>
  <si>
    <t>Rozvaděč RP1 + vybavení</t>
  </si>
  <si>
    <t>1851892699</t>
  </si>
  <si>
    <t>363</t>
  </si>
  <si>
    <t>Pol203</t>
  </si>
  <si>
    <t>Rozvaděč RP2 + vybavení</t>
  </si>
  <si>
    <t>-1894924190</t>
  </si>
  <si>
    <t>364</t>
  </si>
  <si>
    <t>Pol204</t>
  </si>
  <si>
    <t>Rozvaděč RK + vybavení</t>
  </si>
  <si>
    <t>-2135068976</t>
  </si>
  <si>
    <t>365</t>
  </si>
  <si>
    <t>Pol205</t>
  </si>
  <si>
    <t>Technologie fotovoltaické elektrárny</t>
  </si>
  <si>
    <t>990417208</t>
  </si>
  <si>
    <t>366</t>
  </si>
  <si>
    <t>Pol206</t>
  </si>
  <si>
    <t>Připojení rozvaděče RACK</t>
  </si>
  <si>
    <t>1513724984</t>
  </si>
  <si>
    <t>367</t>
  </si>
  <si>
    <t>Pol207</t>
  </si>
  <si>
    <t>Připojení poplachové sirény</t>
  </si>
  <si>
    <t>-745570580</t>
  </si>
  <si>
    <t>368</t>
  </si>
  <si>
    <t>Pol208</t>
  </si>
  <si>
    <t>Drát 8 AlMgSi T/4 (0,135kg/m) měkký  240m</t>
  </si>
  <si>
    <t>-211765132</t>
  </si>
  <si>
    <t>Drát 8 AlMgSi T/4 (0,135kg/m) měkký 240m</t>
  </si>
  <si>
    <t>369</t>
  </si>
  <si>
    <t>Pol209</t>
  </si>
  <si>
    <t>1459126202</t>
  </si>
  <si>
    <t>Zemnicí pásek 30x4 FeZn 120m</t>
  </si>
  <si>
    <t>370</t>
  </si>
  <si>
    <t>Pol210</t>
  </si>
  <si>
    <t>Drát 10 FeZn /0,62kg/1m/ Zemnící pozinkovaný drát - průměr 10mm  50m</t>
  </si>
  <si>
    <t>-1615615787</t>
  </si>
  <si>
    <t>Drát 10 FeZn /0,62kg/1m/ Zemnící pozinkovaný drát - průměr 10mm 50m</t>
  </si>
  <si>
    <t>371</t>
  </si>
  <si>
    <t>Pol211</t>
  </si>
  <si>
    <t>868357599</t>
  </si>
  <si>
    <t>372</t>
  </si>
  <si>
    <t>Pol212</t>
  </si>
  <si>
    <t>5412047</t>
  </si>
  <si>
    <t>373</t>
  </si>
  <si>
    <t>Pol213</t>
  </si>
  <si>
    <t>-130653714</t>
  </si>
  <si>
    <t>374</t>
  </si>
  <si>
    <t>Pol214</t>
  </si>
  <si>
    <t>129407808</t>
  </si>
  <si>
    <t>375</t>
  </si>
  <si>
    <t>Pol215</t>
  </si>
  <si>
    <t>1603650715</t>
  </si>
  <si>
    <t>376</t>
  </si>
  <si>
    <t>Pol216</t>
  </si>
  <si>
    <t>531403438</t>
  </si>
  <si>
    <t>377</t>
  </si>
  <si>
    <t>Pol217</t>
  </si>
  <si>
    <t>-189363794</t>
  </si>
  <si>
    <t>378</t>
  </si>
  <si>
    <t>Pol218</t>
  </si>
  <si>
    <t>-1769571822</t>
  </si>
  <si>
    <t>Podpěra úhelníku</t>
  </si>
  <si>
    <t>379</t>
  </si>
  <si>
    <t>Pol219</t>
  </si>
  <si>
    <t>-254196630</t>
  </si>
  <si>
    <t>380</t>
  </si>
  <si>
    <t>Pol220</t>
  </si>
  <si>
    <t>Vysekání rýh, krabic</t>
  </si>
  <si>
    <t>-1414493505</t>
  </si>
  <si>
    <t>381</t>
  </si>
  <si>
    <t>Pol221</t>
  </si>
  <si>
    <t>Pomocné práce</t>
  </si>
  <si>
    <t>1199960311</t>
  </si>
  <si>
    <t>382</t>
  </si>
  <si>
    <t>Pol222</t>
  </si>
  <si>
    <t>Revize el.zařízení a hromosvodu</t>
  </si>
  <si>
    <t>-638170222</t>
  </si>
  <si>
    <t>383</t>
  </si>
  <si>
    <t>Pol223</t>
  </si>
  <si>
    <t>Čísla svodů  1 - 19</t>
  </si>
  <si>
    <t>1046496187</t>
  </si>
  <si>
    <t>Čísla svodů 1 - 19</t>
  </si>
  <si>
    <t>384</t>
  </si>
  <si>
    <t>Pol224</t>
  </si>
  <si>
    <t>1243239758</t>
  </si>
  <si>
    <t>751-1</t>
  </si>
  <si>
    <t>Vzduchotechnika dodávka</t>
  </si>
  <si>
    <t>385</t>
  </si>
  <si>
    <t>1.01</t>
  </si>
  <si>
    <t>Diagonální ventilátor do kruhového potrubí ø 200 mm s nastavitelným doběhem 1-30 min Qo = 600 m³/h,  dpext,min = 270 Pa (230 V, 50 Hz, cca 179 W)</t>
  </si>
  <si>
    <t>277961077</t>
  </si>
  <si>
    <t>386</t>
  </si>
  <si>
    <t>1.02</t>
  </si>
  <si>
    <t>Odvodní talířový ventil kovový, d100 mm, vč. montážního kroužku</t>
  </si>
  <si>
    <t>1094574621</t>
  </si>
  <si>
    <t>387</t>
  </si>
  <si>
    <t>1.03</t>
  </si>
  <si>
    <t>Odvodní talířový ventil kovový, d160 mm, vč. montážního kroužku</t>
  </si>
  <si>
    <t>1383968379</t>
  </si>
  <si>
    <t>388</t>
  </si>
  <si>
    <t>1.04</t>
  </si>
  <si>
    <t>Dveřní mřížka 400x100</t>
  </si>
  <si>
    <t>-384592755</t>
  </si>
  <si>
    <t>389</t>
  </si>
  <si>
    <t>1.05</t>
  </si>
  <si>
    <t>Dveřní mřížka 400x160</t>
  </si>
  <si>
    <t>-245393567</t>
  </si>
  <si>
    <t>390</t>
  </si>
  <si>
    <t>1.06</t>
  </si>
  <si>
    <t>Stěnová větrací mřížka 400x200</t>
  </si>
  <si>
    <t>1953428589</t>
  </si>
  <si>
    <t>391</t>
  </si>
  <si>
    <t>1.07</t>
  </si>
  <si>
    <t>Tlumič hluku do kruhového potrubí ø 200 mm,  délka 600 mm, ø pláště max. 315 mm, Materiál: pozinkovaná ocel</t>
  </si>
  <si>
    <t>-863981569</t>
  </si>
  <si>
    <t>392</t>
  </si>
  <si>
    <t>1.08</t>
  </si>
  <si>
    <t>Pružná manžeta d200 mm pro připojení ventilátoru k potrubí</t>
  </si>
  <si>
    <t>751132288</t>
  </si>
  <si>
    <t>393</t>
  </si>
  <si>
    <t>1.09</t>
  </si>
  <si>
    <t>Zpětná klapka pro kruhové potrubí ø 200 mm Materiál: pozinkovaná ocel</t>
  </si>
  <si>
    <t>-1764539550</t>
  </si>
  <si>
    <t>394</t>
  </si>
  <si>
    <t>1.10</t>
  </si>
  <si>
    <t>Výfukový kus  ø 200 mm s ochrannou síťkou a krytím proti dešti Materiál: pozinkovaná ocel</t>
  </si>
  <si>
    <t>706720902</t>
  </si>
  <si>
    <t>395</t>
  </si>
  <si>
    <t>1.11</t>
  </si>
  <si>
    <t>Odbočka jednostranná 90° - D100/100mm  Materiál: pozinkovaná ocel</t>
  </si>
  <si>
    <t>823137770</t>
  </si>
  <si>
    <t>396</t>
  </si>
  <si>
    <t>1.12</t>
  </si>
  <si>
    <t>Odbočka jednostranná 90° - D160/100mm  Materiál: pozinkovaná ocel</t>
  </si>
  <si>
    <t>-1639907418</t>
  </si>
  <si>
    <t>397</t>
  </si>
  <si>
    <t>1.13</t>
  </si>
  <si>
    <t>Odbočka jednostranná 90° - D160/160mm  Materiál: pozinkovaná ocel</t>
  </si>
  <si>
    <t>-997908615</t>
  </si>
  <si>
    <t>398</t>
  </si>
  <si>
    <t>1.14</t>
  </si>
  <si>
    <t>Odbočka jednostranná 90° - D200/100mm  Materiál: pozinkovaná ocel</t>
  </si>
  <si>
    <t>1640712641</t>
  </si>
  <si>
    <t>399</t>
  </si>
  <si>
    <t>1.15</t>
  </si>
  <si>
    <t>Odbočka jednostranná 90° - D200/160mm  Materiál: pozinkovaná ocel</t>
  </si>
  <si>
    <t>-1575747632</t>
  </si>
  <si>
    <t>400</t>
  </si>
  <si>
    <t>1.16</t>
  </si>
  <si>
    <t>Odbočka oboustranná 90° - D200/200mm  Materiál: pozinkovaná ocel</t>
  </si>
  <si>
    <t>2034384611</t>
  </si>
  <si>
    <t>401</t>
  </si>
  <si>
    <t>1.17</t>
  </si>
  <si>
    <t>Přechod jednostranný D160/D100 Materiál: pozinkovaná ocel</t>
  </si>
  <si>
    <t>1702963349</t>
  </si>
  <si>
    <t>402</t>
  </si>
  <si>
    <t>1.18</t>
  </si>
  <si>
    <t>Přechod jednostranný D200/D160 Materiál: pozinkovaná ocel</t>
  </si>
  <si>
    <t>-599503218</t>
  </si>
  <si>
    <t>403</t>
  </si>
  <si>
    <t>1.19</t>
  </si>
  <si>
    <t>Oblouk segmentový 90° - D100mm Materiál: pozinkovaná ocel</t>
  </si>
  <si>
    <t>-889162309</t>
  </si>
  <si>
    <t>404</t>
  </si>
  <si>
    <t>1.20</t>
  </si>
  <si>
    <t>Oblouk segmentový 90° - D160mm Materiál: pozinkovaná ocel</t>
  </si>
  <si>
    <t>-1200269624</t>
  </si>
  <si>
    <t>405</t>
  </si>
  <si>
    <t>1.21</t>
  </si>
  <si>
    <t>Oblouk segmentový 90° - D200mm Materiál: pozinkovaná ocel</t>
  </si>
  <si>
    <t>1868357613</t>
  </si>
  <si>
    <t>406</t>
  </si>
  <si>
    <t>1.22</t>
  </si>
  <si>
    <t>Záslepka potrubní d100</t>
  </si>
  <si>
    <t>-162320880</t>
  </si>
  <si>
    <t>407</t>
  </si>
  <si>
    <t>1.23</t>
  </si>
  <si>
    <t>Záslepka potrubní d160</t>
  </si>
  <si>
    <t>1690390866</t>
  </si>
  <si>
    <t>408</t>
  </si>
  <si>
    <t>1.24</t>
  </si>
  <si>
    <t>Záslepka potrubní d200</t>
  </si>
  <si>
    <t>-1193279522</t>
  </si>
  <si>
    <t>409</t>
  </si>
  <si>
    <t>1.25</t>
  </si>
  <si>
    <t>Falcované potrubí rovné D100mm Materiál: pozinkovaná ocel</t>
  </si>
  <si>
    <t>2063955731</t>
  </si>
  <si>
    <t>410</t>
  </si>
  <si>
    <t>1.26</t>
  </si>
  <si>
    <t>Falcované potrubí rovné D160mm Materiál: pozinkovaná ocel</t>
  </si>
  <si>
    <t>-1567704260</t>
  </si>
  <si>
    <t>411</t>
  </si>
  <si>
    <t>1.27</t>
  </si>
  <si>
    <t>Falcované potrubí rovné D200mm Materiál: pozinkovaná ocel</t>
  </si>
  <si>
    <t>470616545</t>
  </si>
  <si>
    <t>412</t>
  </si>
  <si>
    <t>-</t>
  </si>
  <si>
    <t>627050546</t>
  </si>
  <si>
    <t>413</t>
  </si>
  <si>
    <t>-.1</t>
  </si>
  <si>
    <t>Uvedení do provozu vč. zaregulování systému</t>
  </si>
  <si>
    <t>-569649218</t>
  </si>
  <si>
    <t>414</t>
  </si>
  <si>
    <t>2.01</t>
  </si>
  <si>
    <t>Diagonální ventilátor do kruhového potrubí ø 125 mm s nastavitelným doběhem 1-30 min Qo = 150 m³/h,  dpext,min = 100 Pa (230 V, 50 Hz, cca 179 W)</t>
  </si>
  <si>
    <t>-2034745570</t>
  </si>
  <si>
    <t>415</t>
  </si>
  <si>
    <t>2.02</t>
  </si>
  <si>
    <t>1829173145</t>
  </si>
  <si>
    <t>416</t>
  </si>
  <si>
    <t>2.03</t>
  </si>
  <si>
    <t>366417734</t>
  </si>
  <si>
    <t>417</t>
  </si>
  <si>
    <t>2.04</t>
  </si>
  <si>
    <t>Pružná manžeta d125 mm pro připojení ventilátoru k potrubí</t>
  </si>
  <si>
    <t>992802804</t>
  </si>
  <si>
    <t>418</t>
  </si>
  <si>
    <t>2.05</t>
  </si>
  <si>
    <t>Zpětná klapka pro kruhové potrubí ø 125 mm Materiál: pozinkovaná ocel</t>
  </si>
  <si>
    <t>-781717997</t>
  </si>
  <si>
    <t>419</t>
  </si>
  <si>
    <t>2.06</t>
  </si>
  <si>
    <t>Výfukový kus ø 125 mm s ochrannou síťkou a krytím proti dešti Materiál: pozinkovaná ocel</t>
  </si>
  <si>
    <t>-658302549</t>
  </si>
  <si>
    <t>420</t>
  </si>
  <si>
    <t>2.07</t>
  </si>
  <si>
    <t>-725043830</t>
  </si>
  <si>
    <t>421</t>
  </si>
  <si>
    <t>2.08</t>
  </si>
  <si>
    <t>Odbočka jednostranná 90° - D125/100mm  Materiál: pozinkovaná ocel</t>
  </si>
  <si>
    <t>790528238</t>
  </si>
  <si>
    <t>422</t>
  </si>
  <si>
    <t>2.09</t>
  </si>
  <si>
    <t>Přechod jednostranný D125/D100 Materiál: pozinkovaná ocel</t>
  </si>
  <si>
    <t>-1885099770</t>
  </si>
  <si>
    <t>423</t>
  </si>
  <si>
    <t>2.10</t>
  </si>
  <si>
    <t>Oblouk segmentový 90° - D125mm Materiál: pozinkovaná ocel</t>
  </si>
  <si>
    <t>-39835413</t>
  </si>
  <si>
    <t>424</t>
  </si>
  <si>
    <t>2.11</t>
  </si>
  <si>
    <t>-389502800</t>
  </si>
  <si>
    <t>425</t>
  </si>
  <si>
    <t>2.12</t>
  </si>
  <si>
    <t>786815035</t>
  </si>
  <si>
    <t>426</t>
  </si>
  <si>
    <t>2.13</t>
  </si>
  <si>
    <t>Falcované potrubí rovné D125mm Materiál: pozinkovaná ocel</t>
  </si>
  <si>
    <t>-46565194</t>
  </si>
  <si>
    <t>427</t>
  </si>
  <si>
    <t>1647280968</t>
  </si>
  <si>
    <t>428</t>
  </si>
  <si>
    <t>792428050</t>
  </si>
  <si>
    <t>429</t>
  </si>
  <si>
    <t>3.01</t>
  </si>
  <si>
    <t>Ventilátorový potrubní díl s přímým ventilátorem  rozměry 355x225x400 (příruba 30 mm), na sání krycí mřížka, na výtlaku pružná spojka 355x225 Ventilátor Q = 1200 m³/h,  pmin = 1000 Pa (3x400 V, 50 Hz, 1,1 kW), jmen. průměr oběžného kola 200 mm, +frekvenčn</t>
  </si>
  <si>
    <t>1231309675</t>
  </si>
  <si>
    <t>Ventilátorový potrubní díl s přímým ventilátorem  rozměry 355x225x400 (příruba 30 mm), na sání krycí mřížka, na výtlaku pružná spojka 355x225 Ventilátor Q = 1200 m³/h,  pmin = 1000 Pa (3x400 V, 50 Hz, 1,1 kW), jmen. průměr oběžného kola 200 mm, +frekvenční měnič (230V), dálkový ovladač pro spouštění a řízení výkonu</t>
  </si>
  <si>
    <t>430</t>
  </si>
  <si>
    <t>3.02</t>
  </si>
  <si>
    <t>Potrubní rozdělovač - atypický potrubní díl  rozměry 355x225x1000 mm, šířka připoj. příruby 30 mm,  na horní stěně 4x hrdlo průměr 80 mm s uzavírací klapkou a bajonetovým napojením pro požární hadici materiál: pozinkovaný plech</t>
  </si>
  <si>
    <t>1275921190</t>
  </si>
  <si>
    <t>431</t>
  </si>
  <si>
    <t>-.2</t>
  </si>
  <si>
    <t>Nosná konzola s uchycením na stěnu</t>
  </si>
  <si>
    <t>1216862867</t>
  </si>
  <si>
    <t>432</t>
  </si>
  <si>
    <t>-.3</t>
  </si>
  <si>
    <t>Montážní, těsnící, tlumící materiál</t>
  </si>
  <si>
    <t>-1917604738</t>
  </si>
  <si>
    <t>433</t>
  </si>
  <si>
    <t>73613012</t>
  </si>
  <si>
    <t>434</t>
  </si>
  <si>
    <t>4.01</t>
  </si>
  <si>
    <t>Vytápěcí nástěnná elektrická jednotka s dvouotáčkovým motorem  a topnou baterií pro hořev vzduchu;  Q = 1600 m³/h, (3x400 V, 50 Hz, 12000 W) součástí dodávky:  ovládací skříň závěs na stěnu pro uchycení jednotky ručně nastavitelná žaluzie na výfuku,  uzav</t>
  </si>
  <si>
    <t>813492446</t>
  </si>
  <si>
    <t>Vytápěcí nástěnná elektrická jednotka s dvouotáčkovým motorem  a topnou baterií pro hořev vzduchu;  Q = 1600 m³/h, (3x400 V, 50 Hz, 12000 W) součástí dodávky:  ovládací skříň závěs na stěnu pro uchycení jednotky ručně nastavitelná žaluzie na výfuku,  uzavírací klapka se servopohonem (230 V)  pružný nástavec zední rám pro instalaci na vnitřek stěny protidešťová žaluzie na sání</t>
  </si>
  <si>
    <t>435</t>
  </si>
  <si>
    <t>-1449021006</t>
  </si>
  <si>
    <t>436</t>
  </si>
  <si>
    <t>1907287104</t>
  </si>
  <si>
    <t>437</t>
  </si>
  <si>
    <t>5.01</t>
  </si>
  <si>
    <t>Diagonální ventilátor do kruhového potrubí ø 315 mm  s nastavitelným doběhem 1-30 min Qo = 1600 m³/h,  dpext,min = 60 Pa (230 V, 50 Hz, cca 26 W)</t>
  </si>
  <si>
    <t>-362534166</t>
  </si>
  <si>
    <t>438</t>
  </si>
  <si>
    <t>5.02</t>
  </si>
  <si>
    <t>Vyústka odvodní 400x150 mm jendořadá s vertikálními listy do kruhového potrubí ø 315 mm;</t>
  </si>
  <si>
    <t>146193460</t>
  </si>
  <si>
    <t>439</t>
  </si>
  <si>
    <t>5.03</t>
  </si>
  <si>
    <t>Tlumič hluku do kruhového potrubí ø 315 mm,  délka 600 mm, průměr pláště max. 450 mm, Materiál: pozinkovaná ocel</t>
  </si>
  <si>
    <t>-1026943808</t>
  </si>
  <si>
    <t>440</t>
  </si>
  <si>
    <t>5.04</t>
  </si>
  <si>
    <t>Pružná manžeta d315 mm pro připojení ventilátoru k potrubí</t>
  </si>
  <si>
    <t>-242721847</t>
  </si>
  <si>
    <t>441</t>
  </si>
  <si>
    <t>5.05</t>
  </si>
  <si>
    <t>Zpětná klapka pro kruhové potrubí ø 315 mm Materiál: pozinkovaná ocel</t>
  </si>
  <si>
    <t>2067831108</t>
  </si>
  <si>
    <t>442</t>
  </si>
  <si>
    <t>5.06</t>
  </si>
  <si>
    <t>Výfukový kus ø 315 mm s ochrannou síťkou a ochranou proti dešti Materiál: pozinkovaná ocel</t>
  </si>
  <si>
    <t>-1210445455</t>
  </si>
  <si>
    <t>443</t>
  </si>
  <si>
    <t>5.07</t>
  </si>
  <si>
    <t>Oblouk segmentový 90° - D315mm Materiál: pozinkovaná ocel</t>
  </si>
  <si>
    <t>-49238633</t>
  </si>
  <si>
    <t>444</t>
  </si>
  <si>
    <t>5.08</t>
  </si>
  <si>
    <t>Záslepka potrubní d315</t>
  </si>
  <si>
    <t>-1665530958</t>
  </si>
  <si>
    <t>445</t>
  </si>
  <si>
    <t>5.09</t>
  </si>
  <si>
    <t>Falcované potrubí rovné D315mm Materiál: pozinkovaná ocel</t>
  </si>
  <si>
    <t>56836828</t>
  </si>
  <si>
    <t>446</t>
  </si>
  <si>
    <t>-31549860</t>
  </si>
  <si>
    <t>447</t>
  </si>
  <si>
    <t>-.4</t>
  </si>
  <si>
    <t>Hygrostat pro spouštění ventilátoru</t>
  </si>
  <si>
    <t>-1740282559</t>
  </si>
  <si>
    <t>448</t>
  </si>
  <si>
    <t>-369521164</t>
  </si>
  <si>
    <t>449</t>
  </si>
  <si>
    <t>6.01</t>
  </si>
  <si>
    <t>Radiální ventilátor, dovybavený nastavitelným doběhem Qo = 1500 m³/h, dpext,min  = 1400 Pa,  (3x400 V, 50 Hz, 1,5kW);  + motorový spouštěč + konzola k uchycení na stěnu m = 29 kg výfukové hrdlo ø 250 mm</t>
  </si>
  <si>
    <t>-1677298463</t>
  </si>
  <si>
    <t>450</t>
  </si>
  <si>
    <t>6.02</t>
  </si>
  <si>
    <t>Jednoduchá odsávací jednotka pro odsávání výfukových plynů hadice ø 150 mm, délka 7,5 m,  balancer pro automatické zdvihání hadice,  výfuková koncovka pro požární automobil připojení na hadici ø 150 mm</t>
  </si>
  <si>
    <t>128493111</t>
  </si>
  <si>
    <t>451</t>
  </si>
  <si>
    <t>6.03</t>
  </si>
  <si>
    <t>Oblouk segmentový 90° - D250mm Materiál: pozinkovaná ocel</t>
  </si>
  <si>
    <t>-1909477993</t>
  </si>
  <si>
    <t>452</t>
  </si>
  <si>
    <t>6.04</t>
  </si>
  <si>
    <t>Protidešťová stříška - D250mm Materiál: pozinkovaná ocel</t>
  </si>
  <si>
    <t>-1112039313</t>
  </si>
  <si>
    <t>453</t>
  </si>
  <si>
    <t>6.05</t>
  </si>
  <si>
    <t>Falcované potrubí rovné D250mm Materiál: pozinkovaná ocel</t>
  </si>
  <si>
    <t>1088442156</t>
  </si>
  <si>
    <t>454</t>
  </si>
  <si>
    <t>-.5</t>
  </si>
  <si>
    <t>Montážní, těsnící a tlumící materiál</t>
  </si>
  <si>
    <t>-134544285</t>
  </si>
  <si>
    <t>455</t>
  </si>
  <si>
    <t>1125807286</t>
  </si>
  <si>
    <t>456</t>
  </si>
  <si>
    <t>-.6</t>
  </si>
  <si>
    <t>Plošina, lešení do 5 m</t>
  </si>
  <si>
    <t>1050930313</t>
  </si>
  <si>
    <t>457</t>
  </si>
  <si>
    <t>-.11</t>
  </si>
  <si>
    <t>Doprava na stavbu</t>
  </si>
  <si>
    <t>-2064891439</t>
  </si>
  <si>
    <t>751-2</t>
  </si>
  <si>
    <t>Vzduchotechnika montáž</t>
  </si>
  <si>
    <t>458</t>
  </si>
  <si>
    <t>-1313151942</t>
  </si>
  <si>
    <t>Diagonální ventilátor do kruhového potrubí ø 200 mm s nastavitelným doběhem 1-30 min Qo = 600 m³/h, dpext,min = 270 Pa (230 V, 50 Hz, cca 179 W)</t>
  </si>
  <si>
    <t>459</t>
  </si>
  <si>
    <t>69460202</t>
  </si>
  <si>
    <t>460</t>
  </si>
  <si>
    <t>-860020980</t>
  </si>
  <si>
    <t>461</t>
  </si>
  <si>
    <t>-1601096352</t>
  </si>
  <si>
    <t>462</t>
  </si>
  <si>
    <t>-417952725</t>
  </si>
  <si>
    <t>463</t>
  </si>
  <si>
    <t>680035875</t>
  </si>
  <si>
    <t>464</t>
  </si>
  <si>
    <t>2104907649</t>
  </si>
  <si>
    <t>Tlumič hluku do kruhového potrubí ø 200 mm, délka 600 mm, ø pláště max. 315 mm, Materiál: pozinkovaná ocel</t>
  </si>
  <si>
    <t>465</t>
  </si>
  <si>
    <t>268286490</t>
  </si>
  <si>
    <t>466</t>
  </si>
  <si>
    <t>516639406</t>
  </si>
  <si>
    <t>467</t>
  </si>
  <si>
    <t>-348307164</t>
  </si>
  <si>
    <t>Výfukový kus ø 200 mm s ochrannou síťkou a krytím proti dešti Materiál: pozinkovaná ocel</t>
  </si>
  <si>
    <t>468</t>
  </si>
  <si>
    <t>-1399495705</t>
  </si>
  <si>
    <t>Odbočka jednostranná 90° - D100/100mm Materiál: pozinkovaná ocel</t>
  </si>
  <si>
    <t>469</t>
  </si>
  <si>
    <t>-1914256260</t>
  </si>
  <si>
    <t>Odbočka jednostranná 90° - D160/100mm Materiál: pozinkovaná ocel</t>
  </si>
  <si>
    <t>470</t>
  </si>
  <si>
    <t>-1649701979</t>
  </si>
  <si>
    <t>Odbočka jednostranná 90° - D160/160mm Materiál: pozinkovaná ocel</t>
  </si>
  <si>
    <t>471</t>
  </si>
  <si>
    <t>-24134057</t>
  </si>
  <si>
    <t>Odbočka jednostranná 90° - D200/100mm Materiál: pozinkovaná ocel</t>
  </si>
  <si>
    <t>472</t>
  </si>
  <si>
    <t>-771422213</t>
  </si>
  <si>
    <t>Odbočka jednostranná 90° - D200/160mm Materiál: pozinkovaná ocel</t>
  </si>
  <si>
    <t>473</t>
  </si>
  <si>
    <t>-676728236</t>
  </si>
  <si>
    <t>Odbočka oboustranná 90° - D200/200mm Materiál: pozinkovaná ocel</t>
  </si>
  <si>
    <t>474</t>
  </si>
  <si>
    <t>-1278574300</t>
  </si>
  <si>
    <t>475</t>
  </si>
  <si>
    <t>-220302090</t>
  </si>
  <si>
    <t>476</t>
  </si>
  <si>
    <t>-1811308983</t>
  </si>
  <si>
    <t>477</t>
  </si>
  <si>
    <t>-548852863</t>
  </si>
  <si>
    <t>478</t>
  </si>
  <si>
    <t>-2072345038</t>
  </si>
  <si>
    <t>479</t>
  </si>
  <si>
    <t>-247462943</t>
  </si>
  <si>
    <t>480</t>
  </si>
  <si>
    <t>-95592894</t>
  </si>
  <si>
    <t>481</t>
  </si>
  <si>
    <t>412540458</t>
  </si>
  <si>
    <t>482</t>
  </si>
  <si>
    <t>-742910336</t>
  </si>
  <si>
    <t>483</t>
  </si>
  <si>
    <t>497047229</t>
  </si>
  <si>
    <t>484</t>
  </si>
  <si>
    <t>-1367830561</t>
  </si>
  <si>
    <t>485</t>
  </si>
  <si>
    <t>868565446</t>
  </si>
  <si>
    <t>486</t>
  </si>
  <si>
    <t>416075469</t>
  </si>
  <si>
    <t>487</t>
  </si>
  <si>
    <t>-1880770754</t>
  </si>
  <si>
    <t>Diagonální ventilátor do kruhového potrubí ø 125 mm s nastavitelným doběhem 1-30 min Qo = 150 m³/h, dpext,min = 100 Pa (230 V, 50 Hz, cca 179 W)</t>
  </si>
  <si>
    <t>488</t>
  </si>
  <si>
    <t>1954060813</t>
  </si>
  <si>
    <t>489</t>
  </si>
  <si>
    <t>-1572807017</t>
  </si>
  <si>
    <t>490</t>
  </si>
  <si>
    <t>2066158814</t>
  </si>
  <si>
    <t>491</t>
  </si>
  <si>
    <t>-146002665</t>
  </si>
  <si>
    <t>492</t>
  </si>
  <si>
    <t>-1850682864</t>
  </si>
  <si>
    <t>493</t>
  </si>
  <si>
    <t>177184401</t>
  </si>
  <si>
    <t>494</t>
  </si>
  <si>
    <t>-605686079</t>
  </si>
  <si>
    <t>Odbočka jednostranná 90° - D125/100mm Materiál: pozinkovaná ocel</t>
  </si>
  <si>
    <t>495</t>
  </si>
  <si>
    <t>-900345877</t>
  </si>
  <si>
    <t>496</t>
  </si>
  <si>
    <t>-477575766</t>
  </si>
  <si>
    <t>497</t>
  </si>
  <si>
    <t>1231415590</t>
  </si>
  <si>
    <t>498</t>
  </si>
  <si>
    <t>656154265</t>
  </si>
  <si>
    <t>499</t>
  </si>
  <si>
    <t>-1908333665</t>
  </si>
  <si>
    <t>500</t>
  </si>
  <si>
    <t>-1051963179</t>
  </si>
  <si>
    <t>501</t>
  </si>
  <si>
    <t>-1374676605</t>
  </si>
  <si>
    <t>502</t>
  </si>
  <si>
    <t>2048699229</t>
  </si>
  <si>
    <t>Ventilátorový potrubní díl s přímým ventilátorem rozměry 355x225x400 (příruba 30 mm), na sání krycí mřížka, na výtlaku pružná spojka 355x225 Ventilátor Q = 1200 m³/h, pmin = 1000 Pa (3x400 V, 50 Hz, 1,1 kW), jmen. průměr oběžného kola 200 mm, +frekvenční měnič (230V), dálkový ovladač pro spouštění a řízení výkonu</t>
  </si>
  <si>
    <t>503</t>
  </si>
  <si>
    <t>1355981067</t>
  </si>
  <si>
    <t>Potrubní rozdělovač - atypický potrubní díl rozměry 355x225x1000 mm, šířka připoj. příruby 30 mm, na horní stěně 4x hrdlo průměr 80 mm s uzavírací klapkou a bajonetovým napojením pro požární hadici materiál: pozinkovaný plech</t>
  </si>
  <si>
    <t>504</t>
  </si>
  <si>
    <t>-1103870885</t>
  </si>
  <si>
    <t>505</t>
  </si>
  <si>
    <t>1705365468</t>
  </si>
  <si>
    <t>506</t>
  </si>
  <si>
    <t>-1172091011</t>
  </si>
  <si>
    <t>507</t>
  </si>
  <si>
    <t>373956359</t>
  </si>
  <si>
    <t>Vytápěcí nástěnná elektrická jednotka s dvouotáčkovým motorem a topnou baterií pro hořev vzduchu; Q = 1600 m³/h, (3x400 V, 50 Hz, 12000 W) součástí dodávky: ovládací skříň závěs na stěnu pro uchycení jednotky ručně nastavitelná žaluzie na výfuku, uzavírací klapka se servopohonem (230 V) pružný nástavec zední rám pro instalaci na vnitřek stěny protidešťová žaluzie na sání</t>
  </si>
  <si>
    <t>508</t>
  </si>
  <si>
    <t>-391969395</t>
  </si>
  <si>
    <t>509</t>
  </si>
  <si>
    <t>232048346</t>
  </si>
  <si>
    <t>510</t>
  </si>
  <si>
    <t>974555677</t>
  </si>
  <si>
    <t>Diagonální ventilátor do kruhového potrubí ø 315 mm s nastavitelným doběhem 1-30 min Qo = 1600 m³/h, dpext,min = 60 Pa (230 V, 50 Hz, cca 26 W)</t>
  </si>
  <si>
    <t>511</t>
  </si>
  <si>
    <t>-1834712722</t>
  </si>
  <si>
    <t>512</t>
  </si>
  <si>
    <t>-948265957</t>
  </si>
  <si>
    <t>Tlumič hluku do kruhového potrubí ø 315 mm, délka 600 mm, průměr pláště max. 450 mm, Materiál: pozinkovaná ocel</t>
  </si>
  <si>
    <t>513</t>
  </si>
  <si>
    <t>-2125188935</t>
  </si>
  <si>
    <t>514</t>
  </si>
  <si>
    <t>-626735251</t>
  </si>
  <si>
    <t>515</t>
  </si>
  <si>
    <t>-1049957419</t>
  </si>
  <si>
    <t>516</t>
  </si>
  <si>
    <t>-1727193498</t>
  </si>
  <si>
    <t>517</t>
  </si>
  <si>
    <t>739998189</t>
  </si>
  <si>
    <t>518</t>
  </si>
  <si>
    <t>-363606538</t>
  </si>
  <si>
    <t>519</t>
  </si>
  <si>
    <t>-28985085</t>
  </si>
  <si>
    <t>520</t>
  </si>
  <si>
    <t>-1292851081</t>
  </si>
  <si>
    <t>521</t>
  </si>
  <si>
    <t>181129198</t>
  </si>
  <si>
    <t>522</t>
  </si>
  <si>
    <t>1333390178</t>
  </si>
  <si>
    <t>Radiální ventilátor, dovybavený nastavitelným doběhem Qo = 1500 m³/h, dpext,min = 1400 Pa, (3x400 V, 50 Hz, 1,5kW); + motorový spouštěč + konzola k uchycení na stěnu m = 29 kg výfukové hrdlo ø 250 mm</t>
  </si>
  <si>
    <t>523</t>
  </si>
  <si>
    <t>485231311</t>
  </si>
  <si>
    <t>Jednoduchá odsávací jednotka pro odsávání výfukových plynů hadice ø 150 mm, délka 7,5 m, balancer pro automatické zdvihání hadice, výfuková koncovka pro požární automobil připojení na hadici ø 150 mm</t>
  </si>
  <si>
    <t>524</t>
  </si>
  <si>
    <t>-1730522292</t>
  </si>
  <si>
    <t>525</t>
  </si>
  <si>
    <t>-1371084947</t>
  </si>
  <si>
    <t>526</t>
  </si>
  <si>
    <t>1133173174</t>
  </si>
  <si>
    <t>527</t>
  </si>
  <si>
    <t>1752495866</t>
  </si>
  <si>
    <t>528</t>
  </si>
  <si>
    <t>1576375939</t>
  </si>
  <si>
    <t>529</t>
  </si>
  <si>
    <t>-1463999354</t>
  </si>
  <si>
    <t>530</t>
  </si>
  <si>
    <t>-.7</t>
  </si>
  <si>
    <t>Dokumentace skutečného provedení</t>
  </si>
  <si>
    <t>1686910681</t>
  </si>
  <si>
    <t>531</t>
  </si>
  <si>
    <t>-.8</t>
  </si>
  <si>
    <t>Výrobní a dílenská dokumentace</t>
  </si>
  <si>
    <t>1790019486</t>
  </si>
  <si>
    <t>532</t>
  </si>
  <si>
    <t>-.9</t>
  </si>
  <si>
    <t>Stavební výpomoci</t>
  </si>
  <si>
    <t>365418302</t>
  </si>
  <si>
    <t>533</t>
  </si>
  <si>
    <t>1888914346</t>
  </si>
  <si>
    <t>762</t>
  </si>
  <si>
    <t>Konstrukce tesařské</t>
  </si>
  <si>
    <t>534</t>
  </si>
  <si>
    <t>762086113</t>
  </si>
  <si>
    <t>Montáž KDK hmotnosti prvku přes 10 do 15 kg</t>
  </si>
  <si>
    <t>-301567004</t>
  </si>
  <si>
    <t>Montáž kovových doplňkových konstrukcí (materiál ve specifikaci) hmotnosti prvku přes 10 do 15 kg</t>
  </si>
  <si>
    <t>https://podminky.urs.cz/item/CS_URS_2022_01/762086113</t>
  </si>
  <si>
    <t>"kotvení pozednic"10*15*2</t>
  </si>
  <si>
    <t>535</t>
  </si>
  <si>
    <t>553100</t>
  </si>
  <si>
    <t>-426343227</t>
  </si>
  <si>
    <t>Dodávka kotev pouednic</t>
  </si>
  <si>
    <t>693</t>
  </si>
  <si>
    <t>762100</t>
  </si>
  <si>
    <t>Dodávka amontáž výlez na půdu vč. dřevěné lávky</t>
  </si>
  <si>
    <t>-2015288625</t>
  </si>
  <si>
    <t>697</t>
  </si>
  <si>
    <t>762200</t>
  </si>
  <si>
    <t>-298386848</t>
  </si>
  <si>
    <t>Dodávka a montáž ztužující pásek krovu</t>
  </si>
  <si>
    <t>18,00*2+21,00*2</t>
  </si>
  <si>
    <t>536</t>
  </si>
  <si>
    <t>762332131</t>
  </si>
  <si>
    <t>Montáž vázaných kcí krovů pravidelných z hraněného řeziva průřezové pl do 120 cm2</t>
  </si>
  <si>
    <t>-1405815929</t>
  </si>
  <si>
    <t>Montáž vázaných konstrukcí krovů střech pultových, sedlových, valbových, stanových čtvercového nebo obdélníkového půdorysu z řeziva hraněného průřezové plochy do 120 cm2</t>
  </si>
  <si>
    <t>https://podminky.urs.cz/item/CS_URS_2022_01/762332131</t>
  </si>
  <si>
    <t>"kleština 50/160"8,58*36+8,55*24</t>
  </si>
  <si>
    <t>"hambálek 36/(12"0,80*16</t>
  </si>
  <si>
    <t>537</t>
  </si>
  <si>
    <t>60512125</t>
  </si>
  <si>
    <t>hranol stavební řezivo průřezu do 120cm2 do dl 6m</t>
  </si>
  <si>
    <t>1409305998</t>
  </si>
  <si>
    <t>"kleština 50/160"(8,58*36+8,55*24)*0,05*0,16*1,10</t>
  </si>
  <si>
    <t>"hambálek 36/12,"0,80*16*0,036*0,12*1,10</t>
  </si>
  <si>
    <t>538</t>
  </si>
  <si>
    <t>762332132</t>
  </si>
  <si>
    <t>Montáž vázaných kcí krovů pravidelných z hraněného řeziva průřezové pl přes 120 do 224 cm2</t>
  </si>
  <si>
    <t>-1560610133</t>
  </si>
  <si>
    <t>Montáž vázaných konstrukcí krovů střech pultových, sedlových, valbových, stanových čtvercového nebo obdélníkového půdorysu z řeziva hraněného průřezové plochy přes 120 do 224 cm2</t>
  </si>
  <si>
    <t>https://podminky.urs.cz/item/CS_URS_2022_01/762332132</t>
  </si>
  <si>
    <t>"krokev 100/160"8,55*66</t>
  </si>
  <si>
    <t>"sloupek 160/120"1,92*6</t>
  </si>
  <si>
    <t>"sloupek 160/140"1,92*6</t>
  </si>
  <si>
    <t>"obecný orvek 140/160"3,162</t>
  </si>
  <si>
    <t>"vaznice 140/140"16,21*2</t>
  </si>
  <si>
    <t>"pozednice 140/140"16,21*2</t>
  </si>
  <si>
    <t>"vrcholová vaznice 140/140"16,21</t>
  </si>
  <si>
    <t>"vrcholová vaznice 180/120"12,91*2</t>
  </si>
  <si>
    <t>"vrcholová vaznice 160/120"12,91*2</t>
  </si>
  <si>
    <t>539</t>
  </si>
  <si>
    <t>60552001</t>
  </si>
  <si>
    <t>hranol stavební řezivo dub průřezu do 224cm2 přes dl 8m</t>
  </si>
  <si>
    <t>-962309020</t>
  </si>
  <si>
    <t>"krokev 100/160"8,55*66*0,10*0,16*1,10</t>
  </si>
  <si>
    <t>"sloupek 160/120"1,92*6*0,16*0,12*1,10</t>
  </si>
  <si>
    <t>"sloupek 160/140"1,92*6*0,16*0,14*1,10</t>
  </si>
  <si>
    <t>"obecný orvek 140/160"3,162*0,14*0,16*1,10</t>
  </si>
  <si>
    <t>"vaznice 140/140"16,21*2*0,14*0,14*1,10</t>
  </si>
  <si>
    <t>"pozednice 140/140"16,21*2*0,14*0,14*1,10</t>
  </si>
  <si>
    <t>"vrcholová vaznice 140/140"16,21*0,14*0,14*1,10</t>
  </si>
  <si>
    <t>"vrcholová vaznice 180/120"12,91*2*0,18*0,12*1,10</t>
  </si>
  <si>
    <t>"vrcholová vaznice 160/120"12,91*2*0,16*0,12*1,10</t>
  </si>
  <si>
    <t>540</t>
  </si>
  <si>
    <t>762332133</t>
  </si>
  <si>
    <t>Montáž vázaných kcí krovů pravidelných z hraněného řeziva průřezové pl přes 224 do 288 cm2</t>
  </si>
  <si>
    <t>1255391135</t>
  </si>
  <si>
    <t>Montáž vázaných konstrukcí krovů střech pultových, sedlových, valbových, stanových čtvercového nebo obdélníkového půdorysu z řeziva hraněného průřezové plochy přes 224 do 288 cm2</t>
  </si>
  <si>
    <t>https://podminky.urs.cz/item/CS_URS_2022_01/762332133</t>
  </si>
  <si>
    <t>"vrcholová vaznice 160/160"12,91</t>
  </si>
  <si>
    <t>541</t>
  </si>
  <si>
    <t>60512136</t>
  </si>
  <si>
    <t>hranol stavební řezivo průřezu do 288cm2 dl 6-8m</t>
  </si>
  <si>
    <t>-164477744</t>
  </si>
  <si>
    <t>"vrcholová vaznice 160/160"12,91*0,16*0,16*1,10</t>
  </si>
  <si>
    <t>542</t>
  </si>
  <si>
    <t>762341027</t>
  </si>
  <si>
    <t>Bednění střech rovných sklon do 60° z desek OSB tl 25 mm na pero a drážku šroubovaných na krokve</t>
  </si>
  <si>
    <t>-455758525</t>
  </si>
  <si>
    <t>Bednění střech střech rovných sklonu do 60° s vyřezáním otvorů z dřevoštěpkových desek OSB šroubovaných na krokve na pero a drážku, tloušťky desky 25 mm</t>
  </si>
  <si>
    <t>https://podminky.urs.cz/item/CS_URS_2022_01/762341027</t>
  </si>
  <si>
    <t>13,20*8,55*2+16,40*8,55*2</t>
  </si>
  <si>
    <t>543</t>
  </si>
  <si>
    <t>762341685</t>
  </si>
  <si>
    <t>Montáž bednění štítových okapových říms z cementotřískových na pero a drážku</t>
  </si>
  <si>
    <t>-1099929018</t>
  </si>
  <si>
    <t>Montáž bednění střech štítových okapových říms, krajnic, závětrných prken a žaluzií ve spádu nebo rovnoběžně s okapem z desek cementotřískových nebo cementových na pero a drážku</t>
  </si>
  <si>
    <t>https://podminky.urs.cz/item/CS_URS_2022_01/762341685</t>
  </si>
  <si>
    <t>"obložení přesahů střechy"29,00*1,10*2+8,55*0,80*2*2</t>
  </si>
  <si>
    <t>674</t>
  </si>
  <si>
    <t>61191155</t>
  </si>
  <si>
    <t>palubky obkladové smrk profil klasický 19x116mm jakost A/B</t>
  </si>
  <si>
    <t>1828780922</t>
  </si>
  <si>
    <t>545</t>
  </si>
  <si>
    <t>762342214</t>
  </si>
  <si>
    <t>Montáž laťování na střechách jednoduchých sklonu do 60° osové vzdálenosti přes 150 do 360 mm</t>
  </si>
  <si>
    <t>572205622</t>
  </si>
  <si>
    <t>Montáž laťování střech jednoduchých sklonu do 60° při osové vzdálenosti latí přes 150 do 360 mm</t>
  </si>
  <si>
    <t>https://podminky.urs.cz/item/CS_URS_2022_01/762342214</t>
  </si>
  <si>
    <t>546</t>
  </si>
  <si>
    <t>60514114</t>
  </si>
  <si>
    <t>řezivo jehličnaté lať impregnovaná dl 4 m</t>
  </si>
  <si>
    <t>-1389869310</t>
  </si>
  <si>
    <t>"kontalatě 40/60"547,20*0,04*0,06*1,10</t>
  </si>
  <si>
    <t>"nosné latě 40/60"506,16*2,80*0,04*0,06*1,10</t>
  </si>
  <si>
    <t>547</t>
  </si>
  <si>
    <t>762342511</t>
  </si>
  <si>
    <t>Montáž kontralatí na podklad bez tepelné izolace</t>
  </si>
  <si>
    <t>-1458889699</t>
  </si>
  <si>
    <t>Montáž laťování montáž kontralatí na podklad bez tepelné izolace</t>
  </si>
  <si>
    <t>https://podminky.urs.cz/item/CS_URS_2022_01/762342511</t>
  </si>
  <si>
    <t>547,20</t>
  </si>
  <si>
    <t>548</t>
  </si>
  <si>
    <t>762395000</t>
  </si>
  <si>
    <t>Spojovací prostředky krovů, bednění, laťování, nadstřešních konstrukcí</t>
  </si>
  <si>
    <t>1568805837</t>
  </si>
  <si>
    <t>Spojovací prostředky krovů, bednění a laťování, nadstřešních konstrukcí svory, prkna, hřebíky, pásová ocel, vruty</t>
  </si>
  <si>
    <t>https://podminky.urs.cz/item/CS_URS_2022_01/762395000</t>
  </si>
  <si>
    <t>4,58+13,44+0,96+5,18+506,16*0,025+91,16*0,018</t>
  </si>
  <si>
    <t>549</t>
  </si>
  <si>
    <t>762429001</t>
  </si>
  <si>
    <t>Montáž obložení stropu podkladový rošt</t>
  </si>
  <si>
    <t>1856245475</t>
  </si>
  <si>
    <t>Obložení stropů nebo střešních podhledů montáž roštu podkladového</t>
  </si>
  <si>
    <t>https://podminky.urs.cz/item/CS_URS_2022_01/762429001</t>
  </si>
  <si>
    <t>"obložení přesahů střechy"(29,00*1,10*2+8,55*0,80*2*2)*4</t>
  </si>
  <si>
    <t>550</t>
  </si>
  <si>
    <t>62961476</t>
  </si>
  <si>
    <t>364,64*0,04*0,06*1,10</t>
  </si>
  <si>
    <t>551</t>
  </si>
  <si>
    <t>998762202</t>
  </si>
  <si>
    <t>Přesun hmot procentní pro kce tesařské v objektech v přes 6 do 12 m</t>
  </si>
  <si>
    <t>-1302799465</t>
  </si>
  <si>
    <t>Přesun hmot pro konstrukce tesařské stanovený procentní sazbou (%) z ceny vodorovná dopravní vzdálenost do 50 m v objektech výšky přes 6 do 12 m</t>
  </si>
  <si>
    <t>https://podminky.urs.cz/item/CS_URS_2022_01/998762202</t>
  </si>
  <si>
    <t>763</t>
  </si>
  <si>
    <t>Konstrukce suché výstavby</t>
  </si>
  <si>
    <t>552</t>
  </si>
  <si>
    <t>763131432</t>
  </si>
  <si>
    <t>SDK podhled deska 1xDF 15 bez izolace dvouvrstvá spodní kce profil CD+UD REI 90</t>
  </si>
  <si>
    <t>639309886</t>
  </si>
  <si>
    <t>Podhled ze sádrokartonových desek dvouvrstvá zavěšená spodní konstrukce z ocelových profilů CD, UD jednoduše opláštěná deskou protipožární DF, tl. 15 mm, bez izolace, REI do 90</t>
  </si>
  <si>
    <t>https://podminky.urs.cz/item/CS_URS_2022_01/763131432</t>
  </si>
  <si>
    <t>"skladba ST1"27,00*3,50*2</t>
  </si>
  <si>
    <t>553</t>
  </si>
  <si>
    <t>763131751</t>
  </si>
  <si>
    <t>Montáž parotěsné zábrany do SDK podhledu</t>
  </si>
  <si>
    <t>-43949998</t>
  </si>
  <si>
    <t>Podhled ze sádrokartonových desek ostatní práce a konstrukce na podhledech ze sádrokartonových desek montáž parotěsné zábrany</t>
  </si>
  <si>
    <t>https://podminky.urs.cz/item/CS_URS_2022_01/763131751</t>
  </si>
  <si>
    <t>554</t>
  </si>
  <si>
    <t>28329276</t>
  </si>
  <si>
    <t>fólie PE vyztužená pro parotěsnou vrstvu (reakce na oheň - třída E) 140g/m2</t>
  </si>
  <si>
    <t>-845307195</t>
  </si>
  <si>
    <t>399,6*1,1235 'Přepočtené koeficientem množství</t>
  </si>
  <si>
    <t>555</t>
  </si>
  <si>
    <t>763411111</t>
  </si>
  <si>
    <t>Sanitární příčky do mokrého prostředí, desky s HPL - laminátem tl 19,6 mm</t>
  </si>
  <si>
    <t>2087759092</t>
  </si>
  <si>
    <t>Sanitární příčky vhodné do mokrého prostředí dělící z dřevotřískových desek s HPL-laminátem tl. 19,6 mm</t>
  </si>
  <si>
    <t>https://podminky.urs.cz/item/CS_URS_2022_01/763411111</t>
  </si>
  <si>
    <t>"přízemí"(1,50+2,59+1,68)*2,00</t>
  </si>
  <si>
    <t>556</t>
  </si>
  <si>
    <t>763411121</t>
  </si>
  <si>
    <t>Dveře sanitárních příček, desky s HPL - laminátem tl 19,6 mm, š do 800 mm, v do 2000 mm</t>
  </si>
  <si>
    <t>-1953374357</t>
  </si>
  <si>
    <t>Sanitární příčky vhodné do mokrého prostředí dveře vnitřní do sanitárních příček šířky do 800 mm, výšky do 2 000 mm z dřevotřískových desek s HPL-laminátem včetně nerezového kování tl. 19,6 mm</t>
  </si>
  <si>
    <t>https://podminky.urs.cz/item/CS_URS_2022_01/763411121</t>
  </si>
  <si>
    <t>"přízemí"3</t>
  </si>
  <si>
    <t>557</t>
  </si>
  <si>
    <t>998763402</t>
  </si>
  <si>
    <t>Přesun hmot procentní pro sádrokartonové konstrukce v objektech v přes 6 do 12 m</t>
  </si>
  <si>
    <t>189376626</t>
  </si>
  <si>
    <t>Přesun hmot pro konstrukce montované z desek stanovený procentní sazbou (%) z ceny vodorovná dopravní vzdálenost do 50 m v objektech výšky přes 6 do 12 m</t>
  </si>
  <si>
    <t>https://podminky.urs.cz/item/CS_URS_2022_01/998763402</t>
  </si>
  <si>
    <t>764</t>
  </si>
  <si>
    <t>Konstrukce klempířské</t>
  </si>
  <si>
    <t>682</t>
  </si>
  <si>
    <t>764031411</t>
  </si>
  <si>
    <t>Podkladní plech z Cu plechu rš 150 mm</t>
  </si>
  <si>
    <t>-571928126</t>
  </si>
  <si>
    <t>Podkladní plech z měděného plechu rš 150 mm</t>
  </si>
  <si>
    <t>https://podminky.urs.cz/item/CS_URS_2022_01/764031411</t>
  </si>
  <si>
    <t>13,20*2+16,40*2</t>
  </si>
  <si>
    <t>684</t>
  </si>
  <si>
    <t>764236402</t>
  </si>
  <si>
    <t>Oplechování parapetů rovných mechanicky kotvené z Cu plechu rš 200 mm</t>
  </si>
  <si>
    <t>-346034498</t>
  </si>
  <si>
    <t>Oplechování parapetů z měděného plechu rovných mechanicky kotvených, bez rohů rš 200 mm</t>
  </si>
  <si>
    <t>https://podminky.urs.cz/item/CS_URS_2022_01/764236402</t>
  </si>
  <si>
    <t>"ozn. PE01,PE02,PE03"0,75*6+1,50*11+2,00</t>
  </si>
  <si>
    <t>687</t>
  </si>
  <si>
    <t>764331414</t>
  </si>
  <si>
    <t>Lemování rovných zdí střech s krytinou skládanou z Cu plechu rš 330 mm</t>
  </si>
  <si>
    <t>124499707</t>
  </si>
  <si>
    <t>Lemování zdí z měděného plechu boční nebo horní rovných, střech s krytinou skládanou mimo prejzovou rš 330 mm</t>
  </si>
  <si>
    <t>https://podminky.urs.cz/item/CS_URS_2022_01/764331414</t>
  </si>
  <si>
    <t>8,00*2</t>
  </si>
  <si>
    <t>683</t>
  </si>
  <si>
    <t>764531404</t>
  </si>
  <si>
    <t>Žlab podokapní půlkruhový z Cu plechu rš 330 mm</t>
  </si>
  <si>
    <t>-1486710574</t>
  </si>
  <si>
    <t>Žlab podokapní z měděného plechu včetně háků a čel půlkruhový rš 330 mm</t>
  </si>
  <si>
    <t>https://podminky.urs.cz/item/CS_URS_2022_01/764531404</t>
  </si>
  <si>
    <t>685</t>
  </si>
  <si>
    <t>764531444</t>
  </si>
  <si>
    <t>Kotlík oválný (trychtýřový) pro podokapní žlaby z Cu plechu 330/100 mm</t>
  </si>
  <si>
    <t>737594567</t>
  </si>
  <si>
    <t>Žlab podokapní z měděného plechu včetně háků a čel kotlík oválný (trychtýřový), rš žlabu/průměr svodu 330/100 mm</t>
  </si>
  <si>
    <t>https://podminky.urs.cz/item/CS_URS_2022_01/764531444</t>
  </si>
  <si>
    <t>686</t>
  </si>
  <si>
    <t>764538422</t>
  </si>
  <si>
    <t>Svody kruhové včetně objímek, kolen, odskoků z Cu plechu průměru 100 mm</t>
  </si>
  <si>
    <t>-444294320</t>
  </si>
  <si>
    <t>Svod z měděného plechu včetně objímek, kolen a odskoků kruhový, průměru 100 mm</t>
  </si>
  <si>
    <t>https://podminky.urs.cz/item/CS_URS_2022_01/764538422</t>
  </si>
  <si>
    <t>6,50*2+5,00*4</t>
  </si>
  <si>
    <t>563</t>
  </si>
  <si>
    <t>998764202</t>
  </si>
  <si>
    <t>Přesun hmot procentní pro konstrukce klempířské v objektech v přes 6 do 12 m</t>
  </si>
  <si>
    <t>1012737608</t>
  </si>
  <si>
    <t>Přesun hmot pro konstrukce klempířské stanovený procentní sazbou (%) z ceny vodorovná dopravní vzdálenost do 50 m v objektech výšky přes 6 do 12 m</t>
  </si>
  <si>
    <t>https://podminky.urs.cz/item/CS_URS_2022_01/998764202</t>
  </si>
  <si>
    <t>765</t>
  </si>
  <si>
    <t>Krytina skládaná</t>
  </si>
  <si>
    <t>564</t>
  </si>
  <si>
    <t>765113011</t>
  </si>
  <si>
    <t>Krytina keramická drážková velkoformátová (do 12 ks/m2) režná sklonu do 30° na sucho</t>
  </si>
  <si>
    <t>1444406475</t>
  </si>
  <si>
    <t>Krytina keramická drážková sklonu střechy do 30° na sucho velkoformátová (do 12ks/m2) režná</t>
  </si>
  <si>
    <t>https://podminky.urs.cz/item/CS_URS_2022_01/765113011</t>
  </si>
  <si>
    <t>565</t>
  </si>
  <si>
    <t>765113111</t>
  </si>
  <si>
    <t>Krytina keramická okapová hrana s větracím pásem plastovým</t>
  </si>
  <si>
    <t>2127434339</t>
  </si>
  <si>
    <t>Krytina keramická drážková sklonu střechy do 30° okapová hrana s větracím pásem plastovým</t>
  </si>
  <si>
    <t>https://podminky.urs.cz/item/CS_URS_2022_01/765113111</t>
  </si>
  <si>
    <t>566</t>
  </si>
  <si>
    <t>765113122</t>
  </si>
  <si>
    <t>Krytina keramická okapová hrana s větrací mřížkou vysokou s hřebenem</t>
  </si>
  <si>
    <t>-456203839</t>
  </si>
  <si>
    <t>Krytina keramická drážková sklonu střechy do 30° okapová hrana s větrací mřížkou vysokou s hřebenem</t>
  </si>
  <si>
    <t>https://podminky.urs.cz/item/CS_URS_2022_01/765113122</t>
  </si>
  <si>
    <t>567</t>
  </si>
  <si>
    <t>765113321</t>
  </si>
  <si>
    <t>Krytina keramická drážková hřeben z hřebenáčů režných na sucho s větracím pásem hliníkovým</t>
  </si>
  <si>
    <t>214691423</t>
  </si>
  <si>
    <t>Krytina keramická drážková sklonu střechy do 30° hřeben na sucho s větracím pásem hliníkovým z hřebenáčů režných</t>
  </si>
  <si>
    <t>https://podminky.urs.cz/item/CS_URS_2022_01/765113321</t>
  </si>
  <si>
    <t>13,20+16,40</t>
  </si>
  <si>
    <t>568</t>
  </si>
  <si>
    <t>765113551</t>
  </si>
  <si>
    <t>Krytina keramická drážková štítová hrana z velkoformátových (do 3 ks/m) okrajových tašek režných na sucho</t>
  </si>
  <si>
    <t>-705996050</t>
  </si>
  <si>
    <t>Krytina keramická drážková sklonu střechy do 30° štítová hrana na sucho z okrajových tašek velkoformátových (do 3 ks/m) režných</t>
  </si>
  <si>
    <t>https://podminky.urs.cz/item/CS_URS_2022_01/765113551</t>
  </si>
  <si>
    <t>8,55*4*2</t>
  </si>
  <si>
    <t>569</t>
  </si>
  <si>
    <t>765113911</t>
  </si>
  <si>
    <t>Příplatek ke krytině keramické za sklon přes 30° do 40°</t>
  </si>
  <si>
    <t>-908006807</t>
  </si>
  <si>
    <t>Krytina keramická drážková sklonu střechy do 30° Příplatek cenám za sklon přes 30° do 40°</t>
  </si>
  <si>
    <t>https://podminky.urs.cz/item/CS_URS_2022_01/765113911</t>
  </si>
  <si>
    <t>570</t>
  </si>
  <si>
    <t>765115201</t>
  </si>
  <si>
    <t>Montáž nástavce pro anténu pro keramickou krytinu</t>
  </si>
  <si>
    <t>-1674733310</t>
  </si>
  <si>
    <t>Montáž střešních doplňků krytiny keramické nástavce pro anténu</t>
  </si>
  <si>
    <t>https://podminky.urs.cz/item/CS_URS_2022_01/765115201</t>
  </si>
  <si>
    <t>571</t>
  </si>
  <si>
    <t>59660254</t>
  </si>
  <si>
    <t>nástavec pro anténu kovový D 28-74mm</t>
  </si>
  <si>
    <t>637759890</t>
  </si>
  <si>
    <t>1*1,03 'Přepočtené koeficientem množství</t>
  </si>
  <si>
    <t>572</t>
  </si>
  <si>
    <t>765115202</t>
  </si>
  <si>
    <t>Montáž nástavce pro odvětrání kanalizace pro keramickou krytinu</t>
  </si>
  <si>
    <t>1134992853</t>
  </si>
  <si>
    <t>Montáž střešních doplňků krytiny keramické nástavce pro odvětrání kanalizace</t>
  </si>
  <si>
    <t>https://podminky.urs.cz/item/CS_URS_2022_01/765115202</t>
  </si>
  <si>
    <t>573</t>
  </si>
  <si>
    <t>59660255</t>
  </si>
  <si>
    <t>nástavec odvětrání kovový D 125mm</t>
  </si>
  <si>
    <t>-1040296622</t>
  </si>
  <si>
    <t>9*1,03 'Přepočtené koeficientem množství</t>
  </si>
  <si>
    <t>574</t>
  </si>
  <si>
    <t>765115302</t>
  </si>
  <si>
    <t>Montáž střešního výlezu pl jednotlivě přes 0,25 m2 pro keramickou krytinu</t>
  </si>
  <si>
    <t>-849396979</t>
  </si>
  <si>
    <t>Montáž střešních doplňků krytiny keramické střešního výlezu plochy jednotlivě přes 0,25 m2</t>
  </si>
  <si>
    <t>https://podminky.urs.cz/item/CS_URS_2022_01/765115302</t>
  </si>
  <si>
    <t>575</t>
  </si>
  <si>
    <t>55351066</t>
  </si>
  <si>
    <t>výlez střešní pro falcované Al střechy 60x60cm</t>
  </si>
  <si>
    <t>2106678828</t>
  </si>
  <si>
    <t>576</t>
  </si>
  <si>
    <t>765191023</t>
  </si>
  <si>
    <t>Montáž pojistné hydroizolační nebo parotěsné kladené ve sklonu přes 20° s lepenými spoji na bednění</t>
  </si>
  <si>
    <t>1443835921</t>
  </si>
  <si>
    <t>Montáž pojistné hydroizolační nebo parotěsné fólie kladené ve sklonu přes 20° s lepenými přesahy na bednění nebo tepelnou izolaci</t>
  </si>
  <si>
    <t>https://podminky.urs.cz/item/CS_URS_2022_01/765191023</t>
  </si>
  <si>
    <t>577</t>
  </si>
  <si>
    <t>28329322</t>
  </si>
  <si>
    <t>fólie kontaktní difuzně propustná pro doplňkovou hydroizolační vrstvu, čtyřvrstvá mikroporézní PP 160g/m2</t>
  </si>
  <si>
    <t>1908756048</t>
  </si>
  <si>
    <t>506,16</t>
  </si>
  <si>
    <t>506,16*1,1 'Přepočtené koeficientem množství</t>
  </si>
  <si>
    <t>578</t>
  </si>
  <si>
    <t>998765202</t>
  </si>
  <si>
    <t>Přesun hmot procentní pro krytiny skládané v objektech v přes 6 do 12 m</t>
  </si>
  <si>
    <t>-11991816</t>
  </si>
  <si>
    <t>Přesun hmot pro krytiny skládané stanovený procentní sazbou (%) z ceny vodorovná dopravní vzdálenost do 50 m v objektech výšky přes 6 do 12 m</t>
  </si>
  <si>
    <t>https://podminky.urs.cz/item/CS_URS_2022_01/998765202</t>
  </si>
  <si>
    <t>766</t>
  </si>
  <si>
    <t>Konstrukce truhlářské</t>
  </si>
  <si>
    <t>579</t>
  </si>
  <si>
    <t>766660021</t>
  </si>
  <si>
    <t>Montáž dveřních křídel otvíravých jednokřídlových š do 0,8 m požárních do ocelové zárubně</t>
  </si>
  <si>
    <t>-306883972</t>
  </si>
  <si>
    <t>Montáž dveřních křídel dřevěných nebo plastových otevíravých do ocelové zárubně protipožárních jednokřídlových, šířky do 800 mm</t>
  </si>
  <si>
    <t>https://podminky.urs.cz/item/CS_URS_2022_01/766660021</t>
  </si>
  <si>
    <t>1+2+1+1</t>
  </si>
  <si>
    <t>580</t>
  </si>
  <si>
    <t>611100</t>
  </si>
  <si>
    <t>Dodávka protipožárních dveří 800x1970 mm  včetně kování dle výpisu PD</t>
  </si>
  <si>
    <t>99996715</t>
  </si>
  <si>
    <t>581</t>
  </si>
  <si>
    <t>766660171</t>
  </si>
  <si>
    <t>Montáž dveřních křídel otvíravých jednokřídlových š do 0,8 m do obložkové zárubně</t>
  </si>
  <si>
    <t>-433962615</t>
  </si>
  <si>
    <t>Montáž dveřních křídel dřevěných nebo plastových otevíravých do obložkové zárubně povrchově upravených jednokřídlových, šířky do 800 mm</t>
  </si>
  <si>
    <t>https://podminky.urs.cz/item/CS_URS_2022_01/766660171</t>
  </si>
  <si>
    <t>1+1+1+1+2+2+1+1+1+1</t>
  </si>
  <si>
    <t>582</t>
  </si>
  <si>
    <t>611200</t>
  </si>
  <si>
    <t>Dodávka interiérových dveří 700-800x1970 mm včetně obložkové zárubně a kování dle výpisu PD</t>
  </si>
  <si>
    <t>-1659786111</t>
  </si>
  <si>
    <t>583</t>
  </si>
  <si>
    <t>766682111</t>
  </si>
  <si>
    <t>Montáž zárubní obložkových pro dveře jednokřídlové tl stěny do 170 mm</t>
  </si>
  <si>
    <t>1678365453</t>
  </si>
  <si>
    <t>Montáž zárubní dřevěných, plastových nebo z lamina obložkových, pro dveře jednokřídlové, tloušťky stěny do 170 mm</t>
  </si>
  <si>
    <t>https://podminky.urs.cz/item/CS_URS_2022_01/766682111</t>
  </si>
  <si>
    <t>584</t>
  </si>
  <si>
    <t>766694111</t>
  </si>
  <si>
    <t>Montáž parapetních desek dřevěných nebo plastových š do 30 cm dl do 1,0 m</t>
  </si>
  <si>
    <t>592081416</t>
  </si>
  <si>
    <t>Montáž ostatních truhlářských konstrukcí parapetních desek dřevěných nebo plastových šířky do 300 mm, délky do 1000 mm</t>
  </si>
  <si>
    <t>https://podminky.urs.cz/item/CS_URS_2022_01/766694111</t>
  </si>
  <si>
    <t>585</t>
  </si>
  <si>
    <t>60794101</t>
  </si>
  <si>
    <t>parapet dřevotřískový vnitřní povrch laminátový š 200mm</t>
  </si>
  <si>
    <t>544899456</t>
  </si>
  <si>
    <t>"ozn. P101-P103"0,75*6+1,50*11+2,00</t>
  </si>
  <si>
    <t>586</t>
  </si>
  <si>
    <t>766694112</t>
  </si>
  <si>
    <t>Montáž parapetních desek dřevěných nebo plastových š do 30 cm dl přes 1,0 do 1,6 m</t>
  </si>
  <si>
    <t>-835805450</t>
  </si>
  <si>
    <t>Montáž ostatních truhlářských konstrukcí parapetních desek dřevěných nebo plastových šířky do 300 mm, délky přes 1000 do 1600 mm</t>
  </si>
  <si>
    <t>https://podminky.urs.cz/item/CS_URS_2022_01/766694112</t>
  </si>
  <si>
    <t>587</t>
  </si>
  <si>
    <t>766694113</t>
  </si>
  <si>
    <t>Montáž parapetních desek dřevěných nebo plastových š do 30 cm dl přes 1,6 do 2,6 m</t>
  </si>
  <si>
    <t>-1813333983</t>
  </si>
  <si>
    <t>Montáž ostatních truhlářských konstrukcí parapetních desek dřevěných nebo plastových šířky do 300 mm, délky přes 1600 do 2600 mm</t>
  </si>
  <si>
    <t>https://podminky.urs.cz/item/CS_URS_2022_01/766694113</t>
  </si>
  <si>
    <t>588</t>
  </si>
  <si>
    <t>998766202</t>
  </si>
  <si>
    <t>Přesun hmot procentní pro kce truhlářské v objektech v přes 6 do 12 m</t>
  </si>
  <si>
    <t>33436692</t>
  </si>
  <si>
    <t>Přesun hmot pro konstrukce truhlářské stanovený procentní sazbou (%) z ceny vodorovná dopravní vzdálenost do 50 m v objektech výšky přes 6 do 12 m</t>
  </si>
  <si>
    <t>https://podminky.urs.cz/item/CS_URS_2022_01/998766202</t>
  </si>
  <si>
    <t>767</t>
  </si>
  <si>
    <t>Konstrukce zámečnické</t>
  </si>
  <si>
    <t>656</t>
  </si>
  <si>
    <t>767100</t>
  </si>
  <si>
    <t>Dodávka amontáž zapuštěná mřížová rohožks 1100x1200 mm</t>
  </si>
  <si>
    <t>1113013308</t>
  </si>
  <si>
    <t>589</t>
  </si>
  <si>
    <t>767163221</t>
  </si>
  <si>
    <t>Montáž přímého kovového zábradlí z dílců do betonu konstrukce na schodišti</t>
  </si>
  <si>
    <t>1352282336</t>
  </si>
  <si>
    <t>Montáž kompletního kovového zábradlí přímého z dílců na schodišti kotveného do betonu</t>
  </si>
  <si>
    <t>https://podminky.urs.cz/item/CS_URS_2022_01/767163221</t>
  </si>
  <si>
    <t>2,20*2+0,95</t>
  </si>
  <si>
    <t>705</t>
  </si>
  <si>
    <t>55342281.R</t>
  </si>
  <si>
    <t>zábradlí s prutovou výplní, horní kotvení, kulatý sloupek včetně madla</t>
  </si>
  <si>
    <t>1725062191</t>
  </si>
  <si>
    <t>688</t>
  </si>
  <si>
    <t>767200</t>
  </si>
  <si>
    <t>Dodávka amontáž ukončovací pozinkovaný profil drátkobetonové podlahy ve vratech</t>
  </si>
  <si>
    <t>-83715340</t>
  </si>
  <si>
    <t>591</t>
  </si>
  <si>
    <t>767620126</t>
  </si>
  <si>
    <t>Montáž oken kovových zdvojených otevíravých do zdiva pl přes 0,6 do 1,5 m2</t>
  </si>
  <si>
    <t>538976278</t>
  </si>
  <si>
    <t>Montáž oken zdvojených z hliníkových nebo ocelových profilů na polyuretanovou pěnu otevíravých do zdiva, plochy přes 0,6 do 1,5 m2</t>
  </si>
  <si>
    <t>https://podminky.urs.cz/item/CS_URS_2022_01/767620126</t>
  </si>
  <si>
    <t>2,00*0,75</t>
  </si>
  <si>
    <t>592</t>
  </si>
  <si>
    <t>55341010</t>
  </si>
  <si>
    <t>okno Al otevíravé/sklopné dvojsklo přes plochu 1m2 do v 1,5m</t>
  </si>
  <si>
    <t>-1843626990</t>
  </si>
  <si>
    <t>593</t>
  </si>
  <si>
    <t>767620127</t>
  </si>
  <si>
    <t>Montáž oken kovových zdvojených otevíravých do zdiva pl přes 1,5 do 2,5 m2</t>
  </si>
  <si>
    <t>-1268100141</t>
  </si>
  <si>
    <t>Montáž oken zdvojených z hliníkových nebo ocelových profilů na polyuretanovou pěnu otevíravých do zdiva, plochy přes 1,5 do 2,5 m2</t>
  </si>
  <si>
    <t>https://podminky.urs.cz/item/CS_URS_2022_01/767620127</t>
  </si>
  <si>
    <t>0,75*3,00*6+1,50*1,50*11</t>
  </si>
  <si>
    <t>594</t>
  </si>
  <si>
    <t>1733821420</t>
  </si>
  <si>
    <t>595</t>
  </si>
  <si>
    <t>767640111</t>
  </si>
  <si>
    <t>Montáž dveří ocelových nebo hliníkových vchodových jednokřídlových bez nadsvětlíku</t>
  </si>
  <si>
    <t>1551232194</t>
  </si>
  <si>
    <t>Montáž dveří ocelových nebo hliníkových vchodových jednokřídlových bez nadsvětlíku</t>
  </si>
  <si>
    <t>https://podminky.urs.cz/item/CS_URS_2022_01/767640111</t>
  </si>
  <si>
    <t>596</t>
  </si>
  <si>
    <t>55341332</t>
  </si>
  <si>
    <t>dveře jednokřídlé Al prosklené max rozměru otvoru 2,42m2 bezpečnostní třídy RC2</t>
  </si>
  <si>
    <t>-1002591258</t>
  </si>
  <si>
    <t>597</t>
  </si>
  <si>
    <t>767640112</t>
  </si>
  <si>
    <t>Montáž dveří ocelových nebo hliníkových vchodových jednokřídlových s nadsvětlíkem</t>
  </si>
  <si>
    <t>-307563510</t>
  </si>
  <si>
    <t>Montáž dveří ocelových nebo hliníkových vchodových jednokřídlových s nadsvětlíkem</t>
  </si>
  <si>
    <t>https://podminky.urs.cz/item/CS_URS_2022_01/767640112</t>
  </si>
  <si>
    <t>598</t>
  </si>
  <si>
    <t>55341337.R</t>
  </si>
  <si>
    <t>dveře jednokřídlé Al prosklené s nadsvětlíkem max rozměru otvoru 5,39m2</t>
  </si>
  <si>
    <t>2101270204</t>
  </si>
  <si>
    <t>dveře jednokřídlé Al prosklené s nadsvětlíkem max rozměru otvoru 3,3m2</t>
  </si>
  <si>
    <t>599</t>
  </si>
  <si>
    <t>767651114</t>
  </si>
  <si>
    <t>Montáž vrat garážových sekčních zajížděcích pod strop pl přes 13 m2</t>
  </si>
  <si>
    <t>-589893349</t>
  </si>
  <si>
    <t>Montáž vrat garážových nebo průmyslových sekčních zajížděcích pod strop, plochy přes 13 m2</t>
  </si>
  <si>
    <t>https://podminky.urs.cz/item/CS_URS_2022_01/767651114</t>
  </si>
  <si>
    <t>600</t>
  </si>
  <si>
    <t>553200</t>
  </si>
  <si>
    <t>-1869789802</t>
  </si>
  <si>
    <t>Dodávka sekčních vrat 7100x4900 mm dle výpisu</t>
  </si>
  <si>
    <t>601</t>
  </si>
  <si>
    <t>767651121</t>
  </si>
  <si>
    <t>Montáž vrat garážových sekčních - kliky se zámkem</t>
  </si>
  <si>
    <t>1895922157</t>
  </si>
  <si>
    <t>Montáž vrat garážových nebo průmyslových příslušenství sekčních vrat kliky se zámkem pro ruční otevírání</t>
  </si>
  <si>
    <t>https://podminky.urs.cz/item/CS_URS_2022_01/767651121</t>
  </si>
  <si>
    <t>602</t>
  </si>
  <si>
    <t>55345889</t>
  </si>
  <si>
    <t>pohon garážových vrat ruční klika se zámkem chrom sada</t>
  </si>
  <si>
    <t>-2069901940</t>
  </si>
  <si>
    <t>603</t>
  </si>
  <si>
    <t>767651126</t>
  </si>
  <si>
    <t>Montáž vrat garážových sekčních elektrického stropního pohonu</t>
  </si>
  <si>
    <t>-1540106543</t>
  </si>
  <si>
    <t>Montáž vrat garážových nebo průmyslových příslušenství sekčních vrat elektrického pohonu</t>
  </si>
  <si>
    <t>https://podminky.urs.cz/item/CS_URS_2022_01/767651126</t>
  </si>
  <si>
    <t>604</t>
  </si>
  <si>
    <t>55345877</t>
  </si>
  <si>
    <t>pohon garážových sekčních a výklopných vrat o síle 800N  max. 25 cyklů denně</t>
  </si>
  <si>
    <t>1882408837</t>
  </si>
  <si>
    <t>605</t>
  </si>
  <si>
    <t>767651131</t>
  </si>
  <si>
    <t>Montáž vrat garážových sekčních fotobuněk</t>
  </si>
  <si>
    <t>pár</t>
  </si>
  <si>
    <t>-1636670222</t>
  </si>
  <si>
    <t>Montáž vrat garážových nebo průmyslových příslušenství sekčních vrat fotobuněk pro bezpečný chod</t>
  </si>
  <si>
    <t>https://podminky.urs.cz/item/CS_URS_2022_01/767651131</t>
  </si>
  <si>
    <t>606</t>
  </si>
  <si>
    <t>40461020</t>
  </si>
  <si>
    <t>fotobuňka bezpečnostní infrazávora dosah do 30m</t>
  </si>
  <si>
    <t>sada</t>
  </si>
  <si>
    <t>-912421579</t>
  </si>
  <si>
    <t>689</t>
  </si>
  <si>
    <t>767810112</t>
  </si>
  <si>
    <t>Montáž mřížek větracích čtyřhranných průřezu přes 0,01 do 0,04 m2</t>
  </si>
  <si>
    <t>213487486</t>
  </si>
  <si>
    <t>Montáž větracích mřížek ocelových čtyřhranných, průřezu přes 0,01 do 0,04 m2</t>
  </si>
  <si>
    <t>https://podminky.urs.cz/item/CS_URS_2022_01/767810112</t>
  </si>
  <si>
    <t>690</t>
  </si>
  <si>
    <t>55341420</t>
  </si>
  <si>
    <t>průvětrník bez klapek se sítí 150x150mm</t>
  </si>
  <si>
    <t>1117565255</t>
  </si>
  <si>
    <t>607</t>
  </si>
  <si>
    <t>767995117</t>
  </si>
  <si>
    <t>Montáž atypických zámečnických konstrukcí hm přes 250 do 500 kg</t>
  </si>
  <si>
    <t>-821660508</t>
  </si>
  <si>
    <t>Montáž ostatních atypických zámečnických konstrukcí hmotnosti přes 250 do 500 kg</t>
  </si>
  <si>
    <t>https://podminky.urs.cz/item/CS_URS_2022_01/767995117</t>
  </si>
  <si>
    <t>"dle výpisu PD"6966,00</t>
  </si>
  <si>
    <t>608</t>
  </si>
  <si>
    <t>553300</t>
  </si>
  <si>
    <t>Dodávka ocelové konstrukce včetně povrchové úpravy dle výpisu PD</t>
  </si>
  <si>
    <t>214879507</t>
  </si>
  <si>
    <t>771</t>
  </si>
  <si>
    <t>Podlahy z dlaždic</t>
  </si>
  <si>
    <t>609</t>
  </si>
  <si>
    <t>771111011</t>
  </si>
  <si>
    <t>Vysátí podkladu před pokládkou dlažby</t>
  </si>
  <si>
    <t>-1118468222</t>
  </si>
  <si>
    <t>Příprava podkladu před provedením dlažby vysátí podlah</t>
  </si>
  <si>
    <t>https://podminky.urs.cz/item/CS_URS_2022_01/771111011</t>
  </si>
  <si>
    <t>"přízemí"19,98+6,68+5,88+2,39+8,07+5,90+35,23+58,62+10,78+5,86+6,15+2,43+6,90</t>
  </si>
  <si>
    <t>"podkroví"5,20</t>
  </si>
  <si>
    <t>"podesta podkroví"2,10*1,00</t>
  </si>
  <si>
    <t>610</t>
  </si>
  <si>
    <t>771121011</t>
  </si>
  <si>
    <t>Nátěr penetrační na podlahu</t>
  </si>
  <si>
    <t>562917793</t>
  </si>
  <si>
    <t>Příprava podkladu před provedením dlažby nátěr penetrační na podlahu</t>
  </si>
  <si>
    <t>https://podminky.urs.cz/item/CS_URS_2022_01/771121011</t>
  </si>
  <si>
    <t>611</t>
  </si>
  <si>
    <t>771151021</t>
  </si>
  <si>
    <t>Samonivelační stěrka podlah pevnosti 30 MPa tl 3 mm</t>
  </si>
  <si>
    <t>-127716944</t>
  </si>
  <si>
    <t>Příprava podkladu před provedením dlažby samonivelační stěrka min.pevnosti 30 MPa, tloušťky do 3 mm</t>
  </si>
  <si>
    <t>https://podminky.urs.cz/item/CS_URS_2022_01/771151021</t>
  </si>
  <si>
    <t>667</t>
  </si>
  <si>
    <t>771274113</t>
  </si>
  <si>
    <t>Montáž obkladů stupnic z dlaždic keramických flexibilní lepidlo š přes 250 do 300 mm</t>
  </si>
  <si>
    <t>-1121756791</t>
  </si>
  <si>
    <t>Montáž obkladů schodišť z dlaždic keramických lepených flexibilním lepidlem stupnic hladkých, šířky přes 250 do 300 mm</t>
  </si>
  <si>
    <t>https://podminky.urs.cz/item/CS_URS_2022_01/771274113</t>
  </si>
  <si>
    <t>1,00*16</t>
  </si>
  <si>
    <t>668</t>
  </si>
  <si>
    <t>59761003</t>
  </si>
  <si>
    <t>dlažba keramická hutná hladká do interiéru přes 9 do 12ks/m2</t>
  </si>
  <si>
    <t>1915400320</t>
  </si>
  <si>
    <t>"stupnice"16,00*0,25</t>
  </si>
  <si>
    <t>"podstupnice"16,00*0,19</t>
  </si>
  <si>
    <t>669</t>
  </si>
  <si>
    <t>771274232</t>
  </si>
  <si>
    <t>Montáž obkladů podstupnic z dlaždic hladkých keramických flexibilní lepidlo v přes 150 do 200 mm</t>
  </si>
  <si>
    <t>288713023</t>
  </si>
  <si>
    <t>Montáž obkladů schodišť z dlaždic keramických lepených flexibilním lepidlem podstupnic hladkých, výšky přes 150 do 200 mm</t>
  </si>
  <si>
    <t>https://podminky.urs.cz/item/CS_URS_2022_01/771274232</t>
  </si>
  <si>
    <t>612</t>
  </si>
  <si>
    <t>771474111</t>
  </si>
  <si>
    <t>Montáž soklů z dlaždic keramických rovných flexibilní lepidlo v do 65 mm</t>
  </si>
  <si>
    <t>219535510</t>
  </si>
  <si>
    <t>Montáž soklů z dlaždic keramických lepených flexibilním lepidlem rovných, výšky do 65 mm</t>
  </si>
  <si>
    <t>https://podminky.urs.cz/item/CS_URS_2022_01/771474111</t>
  </si>
  <si>
    <t>"chodba"(7,25+6,72)*2</t>
  </si>
  <si>
    <t>"čistá šatna"(2,93+2,28)*2</t>
  </si>
  <si>
    <t>"špinavá šatna"(2,58+3,00)*2</t>
  </si>
  <si>
    <t>"kancelář velitele"(7,90+4,46)*2</t>
  </si>
  <si>
    <t>"denní místnost"(7,90+7,42)*2</t>
  </si>
  <si>
    <t>"kuchyňka"(4,54+2,375)*2</t>
  </si>
  <si>
    <t>"sklad maziva"(2,20+2,665)*2</t>
  </si>
  <si>
    <t>"techn.místnost"(2,59+2,375)*2</t>
  </si>
  <si>
    <t>"techn. místnost"(2,10+2,665)*2</t>
  </si>
  <si>
    <t>"kotelna"(2,10+1,955)*2</t>
  </si>
  <si>
    <t>"mezipodesta"2,10+0,90*2</t>
  </si>
  <si>
    <t>665</t>
  </si>
  <si>
    <t>771474114</t>
  </si>
  <si>
    <t>Montáž soklů z dlaždic keramických rovných flexibilní lepidlo v přes 120 do 150 mm</t>
  </si>
  <si>
    <t>-1090534544</t>
  </si>
  <si>
    <t>Montáž soklů z dlaždic keramických lepených flexibilním lepidlem rovných, výšky přes 120 do 150 mm</t>
  </si>
  <si>
    <t>https://podminky.urs.cz/item/CS_URS_2022_01/771474114</t>
  </si>
  <si>
    <t>(11,20+12,00)*2-(1,10+4,10)+0,30*2+0,25*2</t>
  </si>
  <si>
    <t>666</t>
  </si>
  <si>
    <t>771474132</t>
  </si>
  <si>
    <t>Montáž soklů z dlaždic keramických schodišťových stupňovitých flexibilní lepidlo v přes 65 do 90 mm</t>
  </si>
  <si>
    <t>-275592443</t>
  </si>
  <si>
    <t>Montáž soklů z dlaždic keramických lepených flexibilním lepidlem schodišťových stupňovitých, výšky přes 65 do 90 mm</t>
  </si>
  <si>
    <t>https://podminky.urs.cz/item/CS_URS_2022_01/771474132</t>
  </si>
  <si>
    <t>16*0,60</t>
  </si>
  <si>
    <t>613</t>
  </si>
  <si>
    <t>771576112</t>
  </si>
  <si>
    <t>Montáž podlah keramických velkoformátových hladkých lepených flexi rychletuhnoucím lepidlem přes 0,5 do 2 ks/m2</t>
  </si>
  <si>
    <t>-1831461325</t>
  </si>
  <si>
    <t>Montáž podlah z dlaždic keramických lepených flexibilním rychletuhnoucím lepidlem velkoformátových hladkých přes 0,5 do 2 ks/m2</t>
  </si>
  <si>
    <t>https://podminky.urs.cz/item/CS_URS_2022_01/771576112</t>
  </si>
  <si>
    <t>614</t>
  </si>
  <si>
    <t>59761370</t>
  </si>
  <si>
    <t>dlažba velkoformátová keramická slinutá přes 0,5 do 2ks/m2</t>
  </si>
  <si>
    <t>745833863</t>
  </si>
  <si>
    <t>"dlažba"182,17</t>
  </si>
  <si>
    <t>"soklík"159,21*0,06</t>
  </si>
  <si>
    <t>"soklík v garáži"12,20*0,15</t>
  </si>
  <si>
    <t>"soklík schodiště"9,60*0,09</t>
  </si>
  <si>
    <t>194,41*1,15 'Přepočtené koeficientem množství</t>
  </si>
  <si>
    <t>615</t>
  </si>
  <si>
    <t>771577131</t>
  </si>
  <si>
    <t>Příplatek k montáži podlah keramických lepených standardním lepidlem za plochu do 5 m2</t>
  </si>
  <si>
    <t>-1179292277</t>
  </si>
  <si>
    <t>Montáž podlah z dlaždic keramických lepených standardním lepidlem Příplatek k cenám za plochu do 5 m2 jednotlivě</t>
  </si>
  <si>
    <t>https://podminky.urs.cz/item/CS_URS_2022_01/771577131</t>
  </si>
  <si>
    <t>"přízemí"2,39+2,43</t>
  </si>
  <si>
    <t>679</t>
  </si>
  <si>
    <t>771591112</t>
  </si>
  <si>
    <t>Izolace pod dlažbu nátěrem nebo stěrkou ve dvou vrstvách</t>
  </si>
  <si>
    <t>-898934962</t>
  </si>
  <si>
    <t>Izolace podlahy pod dlažbu nátěrem nebo stěrkou ve dvou vrstvách</t>
  </si>
  <si>
    <t>https://podminky.urs.cz/item/CS_URS_2022_01/771591112</t>
  </si>
  <si>
    <t>"sprcha"5,88</t>
  </si>
  <si>
    <t>"úklid"2,39</t>
  </si>
  <si>
    <t>"WC muži"5,99</t>
  </si>
  <si>
    <t>"WC ženy"6,90</t>
  </si>
  <si>
    <t>616</t>
  </si>
  <si>
    <t>771591184</t>
  </si>
  <si>
    <t>Pracnější řezání podlah z dlaždic keramických rovné</t>
  </si>
  <si>
    <t>-863232437</t>
  </si>
  <si>
    <t>Podlahy - dokončovací práce pracnější řezání dlaždic keramických rovné</t>
  </si>
  <si>
    <t>https://podminky.urs.cz/item/CS_URS_2022_01/771591184</t>
  </si>
  <si>
    <t>"soklík"156,01</t>
  </si>
  <si>
    <t>681</t>
  </si>
  <si>
    <t>771591241</t>
  </si>
  <si>
    <t>Izolace těsnícími pásy vnitřní kout</t>
  </si>
  <si>
    <t>-1714856141</t>
  </si>
  <si>
    <t>Izolace podlahy pod dlažbu těsnícími izolačními pásy vnitřní kout</t>
  </si>
  <si>
    <t>https://podminky.urs.cz/item/CS_URS_2022_01/771591241</t>
  </si>
  <si>
    <t>4+3+8+4</t>
  </si>
  <si>
    <t>680</t>
  </si>
  <si>
    <t>771591264</t>
  </si>
  <si>
    <t>Izolace těsnícími pásy mezi podlahou a stěnou</t>
  </si>
  <si>
    <t>285977619</t>
  </si>
  <si>
    <t>Izolace podlahy pod dlažbu těsnícími izolačními pásy mezi podlahou a stěnu</t>
  </si>
  <si>
    <t>https://podminky.urs.cz/item/CS_URS_2022_01/771591264</t>
  </si>
  <si>
    <t>617</t>
  </si>
  <si>
    <t>771592011</t>
  </si>
  <si>
    <t>Čištění vnitřních ploch podlah nebo schodišť po položení dlažby chemickými prostředky</t>
  </si>
  <si>
    <t>-1731810086</t>
  </si>
  <si>
    <t>Čištění vnitřních ploch po položení dlažby podlah nebo schodišť chemickými prostředky</t>
  </si>
  <si>
    <t>https://podminky.urs.cz/item/CS_URS_2022_01/771592011</t>
  </si>
  <si>
    <t>182,17+156,01*0,06</t>
  </si>
  <si>
    <t>618</t>
  </si>
  <si>
    <t>998771202</t>
  </si>
  <si>
    <t>Přesun hmot procentní pro podlahy z dlaždic v objektech v přes 6 do 12 m</t>
  </si>
  <si>
    <t>2032528946</t>
  </si>
  <si>
    <t>Přesun hmot pro podlahy z dlaždic stanovený procentní sazbou (%) z ceny vodorovná dopravní vzdálenost do 50 m v objektech výšky přes 6 do 12 m</t>
  </si>
  <si>
    <t>https://podminky.urs.cz/item/CS_URS_2022_01/998771202</t>
  </si>
  <si>
    <t>777</t>
  </si>
  <si>
    <t>Podlahy lité</t>
  </si>
  <si>
    <t>619</t>
  </si>
  <si>
    <t>777131105</t>
  </si>
  <si>
    <t>Penetrační epoxidový nátěr podlahy na podklad z čerstvého betonu</t>
  </si>
  <si>
    <t>-1413263393</t>
  </si>
  <si>
    <t>Penetrační nátěr podlahy epoxidový na podklad z čerstvého betonu</t>
  </si>
  <si>
    <t>https://podminky.urs.cz/item/CS_URS_2022_01/777131105</t>
  </si>
  <si>
    <t>"podlaha P02"135,03</t>
  </si>
  <si>
    <t>620</t>
  </si>
  <si>
    <t>777511125</t>
  </si>
  <si>
    <t>Krycí epoxidová stěrka tloušťky přes 2 do 3 mm průmyslové lité podlahy</t>
  </si>
  <si>
    <t>1853606143</t>
  </si>
  <si>
    <t>Krycí stěrka průmyslová epoxidová, tloušťky přes 2 do 3 mm</t>
  </si>
  <si>
    <t>https://podminky.urs.cz/item/CS_URS_2022_01/777511125</t>
  </si>
  <si>
    <t>621</t>
  </si>
  <si>
    <t>777612107</t>
  </si>
  <si>
    <t>Uzavírací epoxidový strukturní nátěr podlahy</t>
  </si>
  <si>
    <t>-762143645</t>
  </si>
  <si>
    <t>Uzavírací nátěr podlahy epoxidový strukturní</t>
  </si>
  <si>
    <t>https://podminky.urs.cz/item/CS_URS_2022_01/777612107</t>
  </si>
  <si>
    <t>622</t>
  </si>
  <si>
    <t>998777202</t>
  </si>
  <si>
    <t>Přesun hmot procentní pro podlahy lité v objektech v přes 6 do 12 m</t>
  </si>
  <si>
    <t>1735279646</t>
  </si>
  <si>
    <t>Přesun hmot pro podlahy lité stanovený procentní sazbou (%) z ceny vodorovná dopravní vzdálenost do 50 m v objektech výšky přes 6 do 12 m</t>
  </si>
  <si>
    <t>https://podminky.urs.cz/item/CS_URS_2022_01/998777202</t>
  </si>
  <si>
    <t>781</t>
  </si>
  <si>
    <t>Dokončovací práce - obklady</t>
  </si>
  <si>
    <t>623</t>
  </si>
  <si>
    <t>781111011</t>
  </si>
  <si>
    <t>Ometení (oprášení) stěny při přípravě podkladu</t>
  </si>
  <si>
    <t>1880493836</t>
  </si>
  <si>
    <t>Příprava podkladu před provedením obkladu oprášení (ometení) stěny</t>
  </si>
  <si>
    <t>https://podminky.urs.cz/item/CS_URS_2022_01/781111011</t>
  </si>
  <si>
    <t>624</t>
  </si>
  <si>
    <t>781121011</t>
  </si>
  <si>
    <t>Nátěr penetrační na stěnu</t>
  </si>
  <si>
    <t>881166204</t>
  </si>
  <si>
    <t>Příprava podkladu před provedením obkladu nátěr penetrační na stěnu</t>
  </si>
  <si>
    <t>https://podminky.urs.cz/item/CS_URS_2022_01/781121011</t>
  </si>
  <si>
    <t>678</t>
  </si>
  <si>
    <t>781131112</t>
  </si>
  <si>
    <t>Izolace pod obklad nátěrem nebo stěrkou ve dvou vrstvách</t>
  </si>
  <si>
    <t>1936949743</t>
  </si>
  <si>
    <t>Izolace stěny pod obklad izolace nátěrem nebo stěrkou ve dvou vrstvách</t>
  </si>
  <si>
    <t>https://podminky.urs.cz/item/CS_URS_2022_01/781131112</t>
  </si>
  <si>
    <t>"sprcha"(2,58+2,28)*2*2,70</t>
  </si>
  <si>
    <t>"úklid"(1,31+1,80)*2*2,70</t>
  </si>
  <si>
    <t>"WC muži"(1,50+3,00)*2*2,70+(1,31+1,00)*2*2,70</t>
  </si>
  <si>
    <t>"WC ženy"(2,59+2,665)*2*2,70</t>
  </si>
  <si>
    <t>625</t>
  </si>
  <si>
    <t>781474152</t>
  </si>
  <si>
    <t>Montáž obkladů vnitřních keramických velkoformátových hladkých přes 0,5 do 2 ks/m2 lepených flexibilním lepidlem</t>
  </si>
  <si>
    <t>-906415132</t>
  </si>
  <si>
    <t>Montáž obkladů vnitřních stěn z dlaždic keramických lepených flexibilním lepidlem velkoformátových hladkých přes 0,5 do 2 ks/m2</t>
  </si>
  <si>
    <t>https://podminky.urs.cz/item/CS_URS_2022_01/781474152</t>
  </si>
  <si>
    <t>"kuchyňka"(2,375+0,70+2,30)*2,70</t>
  </si>
  <si>
    <t>626</t>
  </si>
  <si>
    <t>59761634</t>
  </si>
  <si>
    <t>obklad velkoformátový keramický hladký přes 0,5 do 2ks/m2</t>
  </si>
  <si>
    <t>393424436</t>
  </si>
  <si>
    <t>122,69*1,15 'Přepočtené koeficientem množství</t>
  </si>
  <si>
    <t>627</t>
  </si>
  <si>
    <t>781495115</t>
  </si>
  <si>
    <t>Spárování vnitřních obkladů silikonem</t>
  </si>
  <si>
    <t>2030156338</t>
  </si>
  <si>
    <t>Obklad - dokončující práce ostatní práce spárování silikonem</t>
  </si>
  <si>
    <t>https://podminky.urs.cz/item/CS_URS_2022_01/781495115</t>
  </si>
  <si>
    <t>"sprcha"(2,58+2,28)*2+2,70*4</t>
  </si>
  <si>
    <t>"úklid"(1,31+1,80)*2+2,70*3</t>
  </si>
  <si>
    <t>"WC muži"(1,50+3,00)*2+(1,31+1,00)*2+2,70*8</t>
  </si>
  <si>
    <t>"kuchyňka"(2,375+0,70+2,30)+2,70*3</t>
  </si>
  <si>
    <t>"WC ženy"(2,59+2,665)*2+2,70*4</t>
  </si>
  <si>
    <t>628</t>
  </si>
  <si>
    <t>781495211</t>
  </si>
  <si>
    <t>Čištění vnitřních ploch stěn po provedení obkladu chemickými prostředky</t>
  </si>
  <si>
    <t>-564086773</t>
  </si>
  <si>
    <t>Čištění vnitřních ploch po provedení obkladu stěn chemickými prostředky</t>
  </si>
  <si>
    <t>https://podminky.urs.cz/item/CS_URS_2022_01/781495211</t>
  </si>
  <si>
    <t>629</t>
  </si>
  <si>
    <t>998781202</t>
  </si>
  <si>
    <t>Přesun hmot procentní pro obklady keramické v objektech v přes 6 do 12 m</t>
  </si>
  <si>
    <t>1736405636</t>
  </si>
  <si>
    <t>Přesun hmot pro obklady keramické stanovený procentní sazbou (%) z ceny vodorovná dopravní vzdálenost do 50 m v objektech výšky přes 6 do 12 m</t>
  </si>
  <si>
    <t>https://podminky.urs.cz/item/CS_URS_2022_01/998781202</t>
  </si>
  <si>
    <t>783</t>
  </si>
  <si>
    <t>Dokončovací práce - nátěry</t>
  </si>
  <si>
    <t>630</t>
  </si>
  <si>
    <t>783213021</t>
  </si>
  <si>
    <t>Napouštěcí dvojnásobný syntetický biodní nátěr tesařských prvků nezabudovaných do konstrukce</t>
  </si>
  <si>
    <t>1883739453</t>
  </si>
  <si>
    <t>Preventivní napouštěcí nátěr tesařských prvků proti dřevokazným houbám, hmyzu a plísním nezabudovaných do konstrukce dvojnásobný syntetický</t>
  </si>
  <si>
    <t>https://podminky.urs.cz/item/CS_URS_2022_01/783213021</t>
  </si>
  <si>
    <t>"kleština 50/160"(8,58*36+8,55*24)*(0,05+0,16)*2</t>
  </si>
  <si>
    <t>"hambálek 36/12"0,80*16*(0,036+0,12)*2</t>
  </si>
  <si>
    <t>"krokev 100/160"8,55*64-(0,10+0,16)*2</t>
  </si>
  <si>
    <t>"sloupek 160/120"1,92*6*(0,16+0,12)*2</t>
  </si>
  <si>
    <t>"sloupek 140/140"0,10*0,14*4</t>
  </si>
  <si>
    <t>"obecný orvek 140/160"3,16-(0,14+0,16)*2</t>
  </si>
  <si>
    <t>"vaznice 140/140"16,21*2*0,14*4</t>
  </si>
  <si>
    <t>"pozednice 140/140"16,21*2*0,14*2</t>
  </si>
  <si>
    <t>"vrcholová vaznice 160/160"16,21*0,16*4</t>
  </si>
  <si>
    <t>"vrcholová vaznice 180/120"12,91*2*(0,18+0,12)*2</t>
  </si>
  <si>
    <t>"vrcholová vaznice 160/120"12,91*2*(0,16+0,12)*2</t>
  </si>
  <si>
    <t>"vrcholová vaznice 160/160"12,91*0,16*4</t>
  </si>
  <si>
    <t>675</t>
  </si>
  <si>
    <t>783218111</t>
  </si>
  <si>
    <t>Lazurovací dvojnásobný syntetický nátěr tesařských konstrukcí</t>
  </si>
  <si>
    <t>-2049643755</t>
  </si>
  <si>
    <t>Lazurovací nátěr tesařských konstrukcí dvojnásobný syntetický</t>
  </si>
  <si>
    <t>https://podminky.urs.cz/item/CS_URS_2022_01/783218111</t>
  </si>
  <si>
    <t>784</t>
  </si>
  <si>
    <t>Dokončovací práce - malby a tapety</t>
  </si>
  <si>
    <t>635</t>
  </si>
  <si>
    <t>784181101</t>
  </si>
  <si>
    <t>Základní akrylátová jednonásobná bezbarvá penetrace podkladu v místnostech v do 3,80 m</t>
  </si>
  <si>
    <t>335516528</t>
  </si>
  <si>
    <t>Penetrace podkladu jednonásobná základní akrylátová bezbarvá v místnostech výšky do 3,80 m</t>
  </si>
  <si>
    <t>https://podminky.urs.cz/item/CS_URS_2022_01/784181101</t>
  </si>
  <si>
    <t>177,97+1063,38-286,12</t>
  </si>
  <si>
    <t>636</t>
  </si>
  <si>
    <t>784181105</t>
  </si>
  <si>
    <t>Základní akrylátová jednonásobná bezbarvá penetrace podkladu v místnostech v přes 5,00 m</t>
  </si>
  <si>
    <t>-1270704106</t>
  </si>
  <si>
    <t>Penetrace podkladu jednonásobná základní akrylátová bezbarvá v místnostech výšky přes 5,00 m</t>
  </si>
  <si>
    <t>https://podminky.urs.cz/item/CS_URS_2022_01/784181105</t>
  </si>
  <si>
    <t>286,12</t>
  </si>
  <si>
    <t>637</t>
  </si>
  <si>
    <t>784181111</t>
  </si>
  <si>
    <t>Základní silikátová jednonásobná bezbarvá penetrace podkladu v místnostech v do 3,80 m</t>
  </si>
  <si>
    <t>1465922300</t>
  </si>
  <si>
    <t>Penetrace podkladu jednonásobná základní silikátová bezbarvá v místnostech výšky do 3,80 m</t>
  </si>
  <si>
    <t>https://podminky.urs.cz/item/CS_URS_2022_01/784181111</t>
  </si>
  <si>
    <t>15,40*3,50*2+15,40*7,80</t>
  </si>
  <si>
    <t>638</t>
  </si>
  <si>
    <t>784181115</t>
  </si>
  <si>
    <t>Základní silikátová jednonásobná bezbarvá penetrace podkladu v místnostech v přes 5,00 m</t>
  </si>
  <si>
    <t>-1972447690</t>
  </si>
  <si>
    <t>Penetrace podkladu jednonásobná základní silikátová bezbarvá v místnostech výšky přes 5,00 m</t>
  </si>
  <si>
    <t>https://podminky.urs.cz/item/CS_URS_2022_01/784181115</t>
  </si>
  <si>
    <t>12,40*3,50+12,40*7,80</t>
  </si>
  <si>
    <t>639</t>
  </si>
  <si>
    <t>784211101</t>
  </si>
  <si>
    <t>Dvojnásobné bílé malby ze směsí za mokra výborně oděruvzdorných v místnostech v do 3,80 m</t>
  </si>
  <si>
    <t>-608492007</t>
  </si>
  <si>
    <t>Malby z malířských směsí oděruvzdorných za mokra dvojnásobné, bílé za mokra oděruvzdorné výborně v místnostech výšky do 3,80 m</t>
  </si>
  <si>
    <t>https://podminky.urs.cz/item/CS_URS_2022_01/784211101</t>
  </si>
  <si>
    <t>640</t>
  </si>
  <si>
    <t>784211105</t>
  </si>
  <si>
    <t>Dvojnásobné bílé malby ze směsí za mokra výborně oděruvzdorných v místnostech v přes 5,00 m</t>
  </si>
  <si>
    <t>342954883</t>
  </si>
  <si>
    <t>Malby z malířských směsí oděruvzdorných za mokra dvojnásobné, bílé za mokra oděruvzdorné výborně v místnostech výšky přes 5,00 m</t>
  </si>
  <si>
    <t>https://podminky.urs.cz/item/CS_URS_2022_01/784211105</t>
  </si>
  <si>
    <t>641</t>
  </si>
  <si>
    <t>784321031</t>
  </si>
  <si>
    <t>Dvojnásobné silikátové bílé malby v místnosti v do 3,80 m</t>
  </si>
  <si>
    <t>-1921592504</t>
  </si>
  <si>
    <t>Malby silikátové dvojnásobné, bílé v místnostech výšky do 3,80 m</t>
  </si>
  <si>
    <t>https://podminky.urs.cz/item/CS_URS_2022_01/784321031</t>
  </si>
  <si>
    <t>642</t>
  </si>
  <si>
    <t>784321035</t>
  </si>
  <si>
    <t>Dvojnásobné silikátové bílé malby v místnosti v přes 5,00 m</t>
  </si>
  <si>
    <t>-265476695</t>
  </si>
  <si>
    <t>Malby silikátové dvojnásobné, bílé v místnostech výšky přes 5,00 m</t>
  </si>
  <si>
    <t>https://podminky.urs.cz/item/CS_URS_2022_01/784321035</t>
  </si>
  <si>
    <t>Práce a dodávky M</t>
  </si>
  <si>
    <t>46-M</t>
  </si>
  <si>
    <t>Zemní práce při extr.mont.pracích</t>
  </si>
  <si>
    <t>698</t>
  </si>
  <si>
    <t>460171282</t>
  </si>
  <si>
    <t>Hloubení kabelových nezapažených rýh strojně š 50 cm hl 90 cm v hornině tř I skupiny 3</t>
  </si>
  <si>
    <t>824516596</t>
  </si>
  <si>
    <t>Hloubení nezapažených kabelových rýh strojně včetně urovnání dna s přemístěním výkopku do vzdálenosti 3 m od okraje jámy nebo s naložením na dopravní prostředek šířky 50 cm hloubky 90 cm v hornině třídy těžitelnosti I skupiny 3</t>
  </si>
  <si>
    <t>https://podminky.urs.cz/item/CS_URS_2022_01/460171282</t>
  </si>
  <si>
    <t>18,00</t>
  </si>
  <si>
    <t>699</t>
  </si>
  <si>
    <t>460451292</t>
  </si>
  <si>
    <t>Zásyp kabelových rýh strojně se zhutněním š 50 cm hl 90 cm z horniny tř I skupiny 3</t>
  </si>
  <si>
    <t>345289687</t>
  </si>
  <si>
    <t>Zásyp kabelových rýh strojně s přemístěním sypaniny ze vzdálenosti do 10 m, s uložením výkopku ve vrstvách včetně zhutnění a urovnání povrchu šířky 50 cm hloubky 90 cm z horniny třídy těžitelnosti I skupiny 3</t>
  </si>
  <si>
    <t>https://podminky.urs.cz/item/CS_URS_2022_01/460451292</t>
  </si>
  <si>
    <t>701</t>
  </si>
  <si>
    <t>460661112</t>
  </si>
  <si>
    <t>Kabelové lože z písku pro kabely nn bez zakrytí š lože přes 35 do 50 cm</t>
  </si>
  <si>
    <t>-683113647</t>
  </si>
  <si>
    <t>Kabelové lože z písku včetně podsypu, zhutnění a urovnání povrchu pro kabely nn bez zakrytí, šířky přes 35 do 50 cm</t>
  </si>
  <si>
    <t>https://podminky.urs.cz/item/CS_URS_2022_01/460661112</t>
  </si>
  <si>
    <t>702</t>
  </si>
  <si>
    <t>460661212</t>
  </si>
  <si>
    <t>Kabelové lože z písku pro kabely nn zakryté cihlami š lože přes 15 do 30 cm</t>
  </si>
  <si>
    <t>-294828489</t>
  </si>
  <si>
    <t>Kabelové lože z písku včetně podsypu, zhutnění a urovnání povrchu pro kabely nn zakryté cihlami, šířky přes 15 do 30 cm</t>
  </si>
  <si>
    <t>https://podminky.urs.cz/item/CS_URS_2022_01/460661212</t>
  </si>
  <si>
    <t>700</t>
  </si>
  <si>
    <t>460671114</t>
  </si>
  <si>
    <t>Výstražná fólie pro krytí kabelů šířky 40 cm</t>
  </si>
  <si>
    <t>1622688530</t>
  </si>
  <si>
    <t>Výstražná fólie z PVC pro krytí kabelů včetně vyrovnání povrchu rýhy, rozvinutí a uložení fólie šířky do 40 cm</t>
  </si>
  <si>
    <t>https://podminky.urs.cz/item/CS_URS_2022_01/460671114</t>
  </si>
  <si>
    <t>HZS</t>
  </si>
  <si>
    <t>Hodinové zúčtovací sazby</t>
  </si>
  <si>
    <t>643</t>
  </si>
  <si>
    <t>HZS2491</t>
  </si>
  <si>
    <t>Hodinová zúčtovací sazba dělník zednických výpomocí</t>
  </si>
  <si>
    <t>-331199974</t>
  </si>
  <si>
    <t>Hodinové zúčtovací sazby profesí PSV zednické výpomoci a pomocné práce PSV dělník zednických výpomocí</t>
  </si>
  <si>
    <t>https://podminky.urs.cz/item/CS_URS_2022_01/HZS2491</t>
  </si>
  <si>
    <t>200,00</t>
  </si>
  <si>
    <t>VRN</t>
  </si>
  <si>
    <t>Vedlejší rozpočtové náklady</t>
  </si>
  <si>
    <t>VRN1</t>
  </si>
  <si>
    <t>Průzkumné, geodetické a projektové práce</t>
  </si>
  <si>
    <t>644</t>
  </si>
  <si>
    <t>012002000</t>
  </si>
  <si>
    <t>Geodetické práce</t>
  </si>
  <si>
    <t>Kč</t>
  </si>
  <si>
    <t>1024</t>
  </si>
  <si>
    <t>1821378752</t>
  </si>
  <si>
    <t>https://podminky.urs.cz/item/CS_URS_2022_01/012002000</t>
  </si>
  <si>
    <t>645</t>
  </si>
  <si>
    <t>013254000</t>
  </si>
  <si>
    <t>-658540915</t>
  </si>
  <si>
    <t>https://podminky.urs.cz/item/CS_URS_2022_01/013254000</t>
  </si>
  <si>
    <t>VRN3</t>
  </si>
  <si>
    <t>Zařízení staveniště</t>
  </si>
  <si>
    <t>646</t>
  </si>
  <si>
    <t>030001000</t>
  </si>
  <si>
    <t>-1906464096</t>
  </si>
  <si>
    <t>https://podminky.urs.cz/item/CS_URS_2022_01/030001000</t>
  </si>
  <si>
    <t>VRN4</t>
  </si>
  <si>
    <t>Inženýrská činnost</t>
  </si>
  <si>
    <t>647</t>
  </si>
  <si>
    <t>040001000</t>
  </si>
  <si>
    <t>1458967438</t>
  </si>
  <si>
    <t>https://podminky.urs.cz/item/CS_URS_2022_01/040001000</t>
  </si>
  <si>
    <t>VRN7</t>
  </si>
  <si>
    <t>Provozní vlivy</t>
  </si>
  <si>
    <t>648</t>
  </si>
  <si>
    <t>070001000</t>
  </si>
  <si>
    <t>-1071028108</t>
  </si>
  <si>
    <t>https://podminky.urs.cz/item/CS_URS_2022_01/070001000</t>
  </si>
  <si>
    <t>02 - SO 02 Splašková kanalizace</t>
  </si>
  <si>
    <t>HSV - HSV</t>
  </si>
  <si>
    <t xml:space="preserve">    8 - Trubní vedení</t>
  </si>
  <si>
    <t xml:space="preserve">    999 - Práce HSV</t>
  </si>
  <si>
    <t>175151101</t>
  </si>
  <si>
    <t>Obsypání potrubí strojně sypaninou bez prohození, uloženou do 3 m</t>
  </si>
  <si>
    <t>1448663515</t>
  </si>
  <si>
    <t>Obsypání potrubí strojně sypaninou z vhodných třídy těžitelnosti I a II, skupiny 1 až 4 nebo materiálem připraveným podél výkopu ve vzdálenosti do 3 m od jeho kraje, pro jakoukoliv hloubku výkopu a míru zhutnění bez prohození sypaniny</t>
  </si>
  <si>
    <t>https://podminky.urs.cz/item/CS_URS_2022_01/175151101</t>
  </si>
  <si>
    <t>(4,00+0,75+1,38+0,90+1,93+4,04+3,66+1,23+16,29+1,14)*0,80*0,40</t>
  </si>
  <si>
    <t>58331200</t>
  </si>
  <si>
    <t>štěrkopísek netříděný</t>
  </si>
  <si>
    <t>-2090663088</t>
  </si>
  <si>
    <t>11,3*2 'Přepočtené koeficientem množství</t>
  </si>
  <si>
    <t>451572111</t>
  </si>
  <si>
    <t>Lože pod potrubí otevřený výkop z kameniva drobného těženého</t>
  </si>
  <si>
    <t>-1059906626</t>
  </si>
  <si>
    <t>Lože pod potrubí, stoky a drobné objekty v otevřeném výkopu z kameniva drobného těženého 0 až 4 mm</t>
  </si>
  <si>
    <t>https://podminky.urs.cz/item/CS_URS_2022_01/451572111</t>
  </si>
  <si>
    <t>(4,00+0,75+1,38+0,90+1,93+4,04+3,66+1,23+16,29+1,14)*0,80*0,10</t>
  </si>
  <si>
    <t>Trubní vedení</t>
  </si>
  <si>
    <t>14</t>
  </si>
  <si>
    <t>871315211</t>
  </si>
  <si>
    <t>Kanalizační potrubí z tvrdého PVC jednovrstvé tuhost třídy SN4 DN 160</t>
  </si>
  <si>
    <t>-895468497</t>
  </si>
  <si>
    <t>Kanalizační potrubí z tvrdého PVC v otevřeném výkopu ve sklonu do 20 %, hladkého plnostěnného jednovrstvého, tuhost třídy SN 4 DN 160</t>
  </si>
  <si>
    <t>https://podminky.urs.cz/item/CS_URS_2022_01/871315211</t>
  </si>
  <si>
    <t>999</t>
  </si>
  <si>
    <t>Práce HSV</t>
  </si>
  <si>
    <t>978466675</t>
  </si>
  <si>
    <t>1779534043</t>
  </si>
  <si>
    <t>-535246781</t>
  </si>
  <si>
    <t>Pol43</t>
  </si>
  <si>
    <t>Hloubení nezapažených rýh strojově vč. přemístění výkopu do vzdálenosti 3 m + zásyp výkopu</t>
  </si>
  <si>
    <t>-970711418</t>
  </si>
  <si>
    <t>Pol48</t>
  </si>
  <si>
    <t>Revizní šachta Ø600mm - poklop litinový šachtový B125, 12,5t; šachtová kanalizační roura korugovaná délky 1600 mm ; šachtové kanalizační dno Ø400, 2x DN160 0-135°</t>
  </si>
  <si>
    <t>-67785148</t>
  </si>
  <si>
    <t>Pol49</t>
  </si>
  <si>
    <t>Akumulační jímka 8,3 EO/PB/SV</t>
  </si>
  <si>
    <t>-686505688</t>
  </si>
  <si>
    <t>Pol50</t>
  </si>
  <si>
    <t>Zadlažďovací poklop tl. 200 mm; 700x700 mm</t>
  </si>
  <si>
    <t>-1167430503</t>
  </si>
  <si>
    <t>Pol51</t>
  </si>
  <si>
    <t>Skruž 100/25/12</t>
  </si>
  <si>
    <t>1605565902</t>
  </si>
  <si>
    <t>Pol52</t>
  </si>
  <si>
    <t>Kónus</t>
  </si>
  <si>
    <t>-1125390118</t>
  </si>
  <si>
    <t>Pol53</t>
  </si>
  <si>
    <t>Poklop B125</t>
  </si>
  <si>
    <t>1584656874</t>
  </si>
  <si>
    <t>03 - SO 03 Dešťová kanalizace</t>
  </si>
  <si>
    <t>-800651970</t>
  </si>
  <si>
    <t>(33,56+8,84+1,10+9,17+25,05+1,21+0,83)*0,80*0,40</t>
  </si>
  <si>
    <t>-316203647</t>
  </si>
  <si>
    <t>25,52*2 'Přepočtené koeficientem množství</t>
  </si>
  <si>
    <t>-1302043065</t>
  </si>
  <si>
    <t>(33,56+8,84+1,10+9,17+25,05+1,21+0,83)*0,80*0,10</t>
  </si>
  <si>
    <t>877270310</t>
  </si>
  <si>
    <t>Montáž kolen na kanalizačním potrubí z PP trub hladkých plnostěnných DN 125</t>
  </si>
  <si>
    <t>2029452959</t>
  </si>
  <si>
    <t>Montáž tvarovek na kanalizačním plastovém potrubí z polypropylenu PP hladkého plnostěnného kolen DN 125</t>
  </si>
  <si>
    <t>https://podminky.urs.cz/item/CS_URS_2022_01/877270310</t>
  </si>
  <si>
    <t>28617160</t>
  </si>
  <si>
    <t>koleno kanalizační PP SN16 15° DN 100</t>
  </si>
  <si>
    <t>-932276257</t>
  </si>
  <si>
    <t>870100</t>
  </si>
  <si>
    <t>Čerpání dešťové vody z nádrže vč. zahradního vodovodního sloupku</t>
  </si>
  <si>
    <t>953107480</t>
  </si>
  <si>
    <t>870200</t>
  </si>
  <si>
    <t>Dodávka a montáž uliční vpusti včetně linové mříže</t>
  </si>
  <si>
    <t>-1919301142</t>
  </si>
  <si>
    <t>Pol65</t>
  </si>
  <si>
    <t>Potrubí KG PVC DN110, vč. tvarovek</t>
  </si>
  <si>
    <t>637252395</t>
  </si>
  <si>
    <t>1134875528</t>
  </si>
  <si>
    <t>Pol66</t>
  </si>
  <si>
    <t>Revizní šachta RŠ1 Ø400mm - poklop plastový šachtový A15, 1,5t; šachtová kanalizační roura korugovaná délky 1070 mm ; šachtové kanalizační dno Ø400, 3x DN110 0-45°-135°</t>
  </si>
  <si>
    <t>656490420</t>
  </si>
  <si>
    <t>Pol67</t>
  </si>
  <si>
    <t>Filtrační šachta RŠd1 Ø600mm - poklop plastový šachtový A15, 1,5t; šachtová kanalizační roura korugovaná délky 1100 mm ; šachtové kanalizační dno Ø600, 2x DN110 0-180°</t>
  </si>
  <si>
    <t>1664049995</t>
  </si>
  <si>
    <t>Pol68</t>
  </si>
  <si>
    <t>Revizní šachta RŠ2 Ø600mm - poklop plastový šachtový A15, 1,5t; šachtová kanalizační roura korugovaná délky 1150 mm ; šachtové kanalizační dno Ø600, 3x DN110 0-45°-135°</t>
  </si>
  <si>
    <t>-727359937</t>
  </si>
  <si>
    <t>Pol69</t>
  </si>
  <si>
    <t>Filtrační šachta RŠd2 Ø600mm - poklop plastový šachtový A15, 1,5t; šachtová kanalizační roura korugovaná délky 1400 mm ; šachtové kanalizační dno Ø600, 2x DN110 0-180°</t>
  </si>
  <si>
    <t>-806461876</t>
  </si>
  <si>
    <t>392834797</t>
  </si>
  <si>
    <t>Pol70</t>
  </si>
  <si>
    <t>Akumulační nádrž 10000L</t>
  </si>
  <si>
    <t>-1776318554</t>
  </si>
  <si>
    <t>97787211</t>
  </si>
  <si>
    <t>Pol71</t>
  </si>
  <si>
    <t>-247118690</t>
  </si>
  <si>
    <t>Pol72</t>
  </si>
  <si>
    <t>793768334</t>
  </si>
  <si>
    <t>Pol73</t>
  </si>
  <si>
    <t>Stavební výpomocí</t>
  </si>
  <si>
    <t>164703180</t>
  </si>
  <si>
    <t>-2103886212</t>
  </si>
  <si>
    <t>721242105</t>
  </si>
  <si>
    <t>Lapač střešních splavenin z PP se zápachovou klapkou a lapacím košem DN 110</t>
  </si>
  <si>
    <t>235301334</t>
  </si>
  <si>
    <t>Lapače střešních splavenin polypropylenové (PP) se svislým odtokem DN 110</t>
  </si>
  <si>
    <t>https://podminky.urs.cz/item/CS_URS_2022_01/721242105</t>
  </si>
  <si>
    <t>04 - SO 04 Zpevněná plocha</t>
  </si>
  <si>
    <t xml:space="preserve">    997 - Přesun sutě</t>
  </si>
  <si>
    <t>113107342</t>
  </si>
  <si>
    <t>Odstranění podkladu živičného tl přes 50 do 100 mm strojně pl do 50 m2</t>
  </si>
  <si>
    <t>-911142780</t>
  </si>
  <si>
    <t>Odstranění podkladů nebo krytů strojně plochy jednotlivě do 50 m2 s přemístěním hmot na skládku na vzdálenost do 3 m nebo s naložením na dopravní prostředek živičných, o tl. vrstvy přes 50 do 100 mm</t>
  </si>
  <si>
    <t>https://podminky.urs.cz/item/CS_URS_2022_01/113107342</t>
  </si>
  <si>
    <t>384,00</t>
  </si>
  <si>
    <t>122351104</t>
  </si>
  <si>
    <t>Odkopávky a prokopávky nezapažené v hornině třídy těžitelnosti II skupiny 4 objem do 500 m3 strojně</t>
  </si>
  <si>
    <t>-155365260</t>
  </si>
  <si>
    <t>Odkopávky a prokopávky nezapažené strojně v hornině třídy těžitelnosti II skupiny 4 přes 100 do 500 m3</t>
  </si>
  <si>
    <t>https://podminky.urs.cz/item/CS_URS_2022_01/122351104</t>
  </si>
  <si>
    <t>295,00*0,53</t>
  </si>
  <si>
    <t>2120438203</t>
  </si>
  <si>
    <t>-72325546</t>
  </si>
  <si>
    <t>156,35*1,800</t>
  </si>
  <si>
    <t>181351103</t>
  </si>
  <si>
    <t>Rozprostření ornice tl vrstvy do 200 mm pl přes 100 do 500 m2 v rovině nebo ve svahu do 1:5 strojně</t>
  </si>
  <si>
    <t>-110118896</t>
  </si>
  <si>
    <t>Rozprostření a urovnání ornice v rovině nebo ve svahu sklonu do 1:5 strojně při souvislé ploše přes 100 do 500 m2, tl. vrstvy do 200 mm</t>
  </si>
  <si>
    <t>https://podminky.urs.cz/item/CS_URS_2022_01/181351103</t>
  </si>
  <si>
    <t>"výstup z CADU"490,00</t>
  </si>
  <si>
    <t>10364101</t>
  </si>
  <si>
    <t>zemina pro terénní úpravy -  ornice</t>
  </si>
  <si>
    <t>393682668</t>
  </si>
  <si>
    <t>490,00*0,10*1,800</t>
  </si>
  <si>
    <t>181411131</t>
  </si>
  <si>
    <t>Založení parkového trávníku výsevem pl do 1000 m2 v rovině a ve svahu do 1:5</t>
  </si>
  <si>
    <t>632490721</t>
  </si>
  <si>
    <t>Založení trávníku na půdě předem připravené plochy do 1000 m2 výsevem včetně utažení parkového v rovině nebo na svahu do 1:5</t>
  </si>
  <si>
    <t>https://podminky.urs.cz/item/CS_URS_2022_01/181411131</t>
  </si>
  <si>
    <t>00572410</t>
  </si>
  <si>
    <t>osivo směs travní parková</t>
  </si>
  <si>
    <t>1258363702</t>
  </si>
  <si>
    <t>490*0,02 'Přepočtené koeficientem množství</t>
  </si>
  <si>
    <t>181951114</t>
  </si>
  <si>
    <t>Úprava pláně v hornině třídy těžitelnosti II skupiny 4 a 5 se zhutněním strojně</t>
  </si>
  <si>
    <t>1407369684</t>
  </si>
  <si>
    <t>Úprava pláně vyrovnáním výškových rozdílů strojně v hornině třídy těžitelnosti II, skupiny 4 a 5 se zhutněním</t>
  </si>
  <si>
    <t>https://podminky.urs.cz/item/CS_URS_2022_01/181951114</t>
  </si>
  <si>
    <t>295,00</t>
  </si>
  <si>
    <t>564801011</t>
  </si>
  <si>
    <t>Podklad ze štěrkodrtě ŠD plochy do 100 m2 tl 30 mm</t>
  </si>
  <si>
    <t>935022599</t>
  </si>
  <si>
    <t>Podklad ze štěrkodrti ŠD s rozprostřením a zhutněním plochy jednotlivě do 100 m2, po zhutnění tl. 30 mm</t>
  </si>
  <si>
    <t>https://podminky.urs.cz/item/CS_URS_2022_01/564801011</t>
  </si>
  <si>
    <t>564851011</t>
  </si>
  <si>
    <t>Podklad ze štěrkodrtě ŠD plochy do 100 m2 tl 150 mm</t>
  </si>
  <si>
    <t>-1108981133</t>
  </si>
  <si>
    <t>Podklad ze štěrkodrti ŠD s rozprostřením a zhutněním plochy jednotlivě do 100 m2, po zhutnění tl. 150 mm</t>
  </si>
  <si>
    <t>https://podminky.urs.cz/item/CS_URS_2022_01/564851011</t>
  </si>
  <si>
    <t>564871011</t>
  </si>
  <si>
    <t>Podklad ze štěrkodrtě ŠD plochy do 100 m2 tl 250 mm</t>
  </si>
  <si>
    <t>946865446</t>
  </si>
  <si>
    <t>Podklad ze štěrkodrti ŠD s rozprostřením a zhutněním plochy jednotlivě do 100 m2, po zhutnění tl. 250 mm</t>
  </si>
  <si>
    <t>https://podminky.urs.cz/item/CS_URS_2022_01/564871011</t>
  </si>
  <si>
    <t>596211113</t>
  </si>
  <si>
    <t>Kladení zámkové dlažby komunikací pro pěší ručně tl 60 mm skupiny A pl přes 300 m2</t>
  </si>
  <si>
    <t>-981141330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</si>
  <si>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přes 300 m2</t>
  </si>
  <si>
    <t>https://podminky.urs.cz/item/CS_URS_2022_01/596211113</t>
  </si>
  <si>
    <t>59245296</t>
  </si>
  <si>
    <t>dlažba zámková tvaru I 200x165x100mm přírodní</t>
  </si>
  <si>
    <t>1763197598</t>
  </si>
  <si>
    <t>295*1,05 'Přepočtené koeficientem množství</t>
  </si>
  <si>
    <t>916131213</t>
  </si>
  <si>
    <t>Osazení silničního obrubníku betonového stojatého s boční opěrou do lože z betonu prostého</t>
  </si>
  <si>
    <t>-130546480</t>
  </si>
  <si>
    <t>Osazení silničního obrubníku betonového se zřízením lože, s vyplněním a zatřením spár cementovou maltou stojatého s boční opěrou z betonu prostého, do lože z betonu prostého</t>
  </si>
  <si>
    <t>https://podminky.urs.cz/item/CS_URS_2022_01/916131213</t>
  </si>
  <si>
    <t>5,80+11,00+30,00+11,00+2,00</t>
  </si>
  <si>
    <t>59217031</t>
  </si>
  <si>
    <t>obrubník betonový silniční 1000x150x250mm</t>
  </si>
  <si>
    <t>-2141847814</t>
  </si>
  <si>
    <t>40,1960784313725*1,02 'Přepočtené koeficientem množství</t>
  </si>
  <si>
    <t>59217029</t>
  </si>
  <si>
    <t>obrubník betonový silniční nájezdový 1000x150x150mm</t>
  </si>
  <si>
    <t>-1388770756</t>
  </si>
  <si>
    <t>59217052</t>
  </si>
  <si>
    <t>obrubník betonový pro kruhový objezd vnější R0,5 200x270x300mm</t>
  </si>
  <si>
    <t>-729088337</t>
  </si>
  <si>
    <t>997</t>
  </si>
  <si>
    <t>Přesun sutě</t>
  </si>
  <si>
    <t>997221551</t>
  </si>
  <si>
    <t>Vodorovná doprava suti ze sypkých materiálů do 1 km</t>
  </si>
  <si>
    <t>-348327260</t>
  </si>
  <si>
    <t>Vodorovná doprava suti bez naložení, ale se složením a s hrubým urovnáním ze sypkých materiálů, na vzdálenost do 1 km</t>
  </si>
  <si>
    <t>https://podminky.urs.cz/item/CS_URS_2022_01/997221551</t>
  </si>
  <si>
    <t>997221559</t>
  </si>
  <si>
    <t>Příplatek ZKD 1 km u vodorovné dopravy suti ze sypkých materiálů</t>
  </si>
  <si>
    <t>-2064888586</t>
  </si>
  <si>
    <t>Vodorovná doprava suti bez naložení, ale se složením a s hrubým urovnáním Příplatek k ceně za každý další i započatý 1 km přes 1 km</t>
  </si>
  <si>
    <t>https://podminky.urs.cz/item/CS_URS_2022_01/997221559</t>
  </si>
  <si>
    <t>84,48*5</t>
  </si>
  <si>
    <t>997221645</t>
  </si>
  <si>
    <t>Poplatek za uložení na skládce (skládkovné) odpadu asfaltového bez dehtu kód odpadu 17 03 02</t>
  </si>
  <si>
    <t>-1525621242</t>
  </si>
  <si>
    <t>Poplatek za uložení stavebního odpadu na skládce (skládkovné) asfaltového bez obsahu dehtu zatříděného do Katalogu odpadů pod kódem 17 03 02</t>
  </si>
  <si>
    <t>https://podminky.urs.cz/item/CS_URS_2022_01/997221645</t>
  </si>
  <si>
    <t>998223011</t>
  </si>
  <si>
    <t>Přesun hmot pro pozemní komunikace s krytem dlážděným</t>
  </si>
  <si>
    <t>765411063</t>
  </si>
  <si>
    <t>Přesun hmot pro pozemní komunikace s krytem dlážděným dopravní vzdálenost do 200 m jakékoliv délky objektu</t>
  </si>
  <si>
    <t>https://podminky.urs.cz/item/CS_URS_2022_01/998223011</t>
  </si>
  <si>
    <t>05 - SO 05 Přeložka vodovodu a vodovodní přípojka</t>
  </si>
  <si>
    <t>132251103</t>
  </si>
  <si>
    <t>Hloubení rýh nezapažených š do 800 mm v hornině třídy těžitelnosti I skupiny 3 objem do 100 m3 strojně</t>
  </si>
  <si>
    <t>-1244025793</t>
  </si>
  <si>
    <t>Hloubení nezapažených rýh šířky do 800 mm strojně s urovnáním dna do předepsaného profilu a spádu v hornině třídy těžitelnosti I skupiny 3 přes 50 do 100 m3</t>
  </si>
  <si>
    <t>https://podminky.urs.cz/item/CS_URS_2022_01/132251103</t>
  </si>
  <si>
    <t>(4,00+32,80+14,50+2,00)*0,80*1,40</t>
  </si>
  <si>
    <t>151101101</t>
  </si>
  <si>
    <t>Zřízení příložného pažení a rozepření stěn rýh hl do 2 m</t>
  </si>
  <si>
    <t>-1357043449</t>
  </si>
  <si>
    <t>Zřízení pažení a rozepření stěn rýh pro podzemní vedení příložné pro jakoukoliv mezerovitost, hloubky do 2 m</t>
  </si>
  <si>
    <t>https://podminky.urs.cz/item/CS_URS_2022_01/151101101</t>
  </si>
  <si>
    <t>((4,00+32,80+14,50+2,00)*0,80*1,40)*1,40*2</t>
  </si>
  <si>
    <t>151101111</t>
  </si>
  <si>
    <t>Odstranění příložného pažení a rozepření stěn rýh hl do 2 m</t>
  </si>
  <si>
    <t>1331326984</t>
  </si>
  <si>
    <t>Odstranění pažení a rozepření stěn rýh pro podzemní vedení s uložením materiálu na vzdálenost do 3 m od kraje výkopu příložné, hloubky do 2 m</t>
  </si>
  <si>
    <t>https://podminky.urs.cz/item/CS_URS_2022_01/151101111</t>
  </si>
  <si>
    <t>1146765641</t>
  </si>
  <si>
    <t>"obsyp"17,06</t>
  </si>
  <si>
    <t>"podsyp"4,26</t>
  </si>
  <si>
    <t>-973915071</t>
  </si>
  <si>
    <t>21,32</t>
  </si>
  <si>
    <t>174151101</t>
  </si>
  <si>
    <t>Zásyp jam, šachet rýh nebo kolem objektů sypaninou se zhutněním</t>
  </si>
  <si>
    <t>1974501676</t>
  </si>
  <si>
    <t>Zásyp sypaninou z jakékoliv horniny strojně s uložením výkopku ve vrstvách se zhutněním jam, šachet, rýh nebo kolem objektů v těchto vykopávkách</t>
  </si>
  <si>
    <t>https://podminky.urs.cz/item/CS_URS_2022_01/174151101</t>
  </si>
  <si>
    <t>59,70-21,32</t>
  </si>
  <si>
    <t>628445891</t>
  </si>
  <si>
    <t>(4,00+32,80+14,50+2,00)*0,80*0,40</t>
  </si>
  <si>
    <t>1003980808</t>
  </si>
  <si>
    <t>17,06*2 'Přepočtené koeficientem množství</t>
  </si>
  <si>
    <t>2068463425</t>
  </si>
  <si>
    <t>(4,00+32,80+14,50+2,00)*0,80*0,10</t>
  </si>
  <si>
    <t>Napojení na stávající potrubí</t>
  </si>
  <si>
    <t>1066232191</t>
  </si>
  <si>
    <t>871161141</t>
  </si>
  <si>
    <t>Montáž potrubí z PE100 SDR 11 otevřený výkop svařovaných na tupo D 32 x 3,0 mm</t>
  </si>
  <si>
    <t>-730572093</t>
  </si>
  <si>
    <t>Montáž vodovodního potrubí z plastů v otevřeném výkopu z polyetylenu PE 100 svařovaných na tupo SDR 11/PN16 D 32 x 3,0 mm</t>
  </si>
  <si>
    <t>https://podminky.urs.cz/item/CS_URS_2022_01/871161141</t>
  </si>
  <si>
    <t>28613170</t>
  </si>
  <si>
    <t>trubka vodovodní PE100 SDR11 se signalizační vrstvou 32x3,0mm</t>
  </si>
  <si>
    <t>1396666014</t>
  </si>
  <si>
    <t>2*1,015 'Přepočtené koeficientem množství</t>
  </si>
  <si>
    <t>871251141</t>
  </si>
  <si>
    <t>Montáž potrubí z PE100 SDR 11 otevřený výkop svařovaných na tupo D 110 x 10,0 mm</t>
  </si>
  <si>
    <t>-2026930977</t>
  </si>
  <si>
    <t>Montáž vodovodního potrubí z plastů v otevřeném výkopu z polyetylenu PE 100 svařovaných na tupo SDR 11/PN16 D 110 x 10,0 mm</t>
  </si>
  <si>
    <t>https://podminky.urs.cz/item/CS_URS_2022_01/871251141</t>
  </si>
  <si>
    <t>4,00+32,80+14,50</t>
  </si>
  <si>
    <t>28613557</t>
  </si>
  <si>
    <t>potrubí dvouvrstvé PE100 RC SDR11 110x10,0 dl 12m</t>
  </si>
  <si>
    <t>-755931311</t>
  </si>
  <si>
    <t>51,3*1,015 'Přepočtené koeficientem množství</t>
  </si>
  <si>
    <t>892233122</t>
  </si>
  <si>
    <t>Proplach a dezinfekce vodovodního potrubí DN od 40 do 70</t>
  </si>
  <si>
    <t>1461443319</t>
  </si>
  <si>
    <t>https://podminky.urs.cz/item/CS_URS_2022_01/892233122</t>
  </si>
  <si>
    <t>2,0</t>
  </si>
  <si>
    <t>892241111</t>
  </si>
  <si>
    <t>Tlaková zkouška vodou potrubí DN do 80</t>
  </si>
  <si>
    <t>622493113</t>
  </si>
  <si>
    <t>Tlakové zkoušky vodou na potrubí DN do 80</t>
  </si>
  <si>
    <t>https://podminky.urs.cz/item/CS_URS_2022_01/892241111</t>
  </si>
  <si>
    <t>892271111</t>
  </si>
  <si>
    <t>Tlaková zkouška vodou potrubí DN 100 nebo 125</t>
  </si>
  <si>
    <t>912240958</t>
  </si>
  <si>
    <t>Tlakové zkoušky vodou na potrubí DN 100 nebo 125</t>
  </si>
  <si>
    <t>https://podminky.urs.cz/item/CS_URS_2022_01/892271111</t>
  </si>
  <si>
    <t>892273122</t>
  </si>
  <si>
    <t>Proplach a dezinfekce vodovodního potrubí DN od 80 do 125</t>
  </si>
  <si>
    <t>-2016891249</t>
  </si>
  <si>
    <t>https://podminky.urs.cz/item/CS_URS_2022_01/892273122</t>
  </si>
  <si>
    <t>892372111</t>
  </si>
  <si>
    <t>Zabezpečení konců potrubí DN do 300 při tlakových zkouškách vodou</t>
  </si>
  <si>
    <t>-527090522</t>
  </si>
  <si>
    <t>Tlakové zkoušky vodou zabezpečení konců potrubí při tlakových zkouškách DN do 300</t>
  </si>
  <si>
    <t>https://podminky.urs.cz/item/CS_URS_2022_01/892372111</t>
  </si>
  <si>
    <t>899721111</t>
  </si>
  <si>
    <t>Signalizační vodič DN do 150 mm na potrubí</t>
  </si>
  <si>
    <t>607735804</t>
  </si>
  <si>
    <t>Signalizační vodič na potrubí DN do 150 mm</t>
  </si>
  <si>
    <t>https://podminky.urs.cz/item/CS_URS_2022_01/899721111</t>
  </si>
  <si>
    <t>4,00+32,80+14,50+2,00</t>
  </si>
  <si>
    <t>899722114</t>
  </si>
  <si>
    <t>Krytí potrubí z plastů výstražnou fólií z PVC 40 cm</t>
  </si>
  <si>
    <t>275444033</t>
  </si>
  <si>
    <t>Krytí potrubí z plastů výstražnou fólií z PVC šířky 40 cm</t>
  </si>
  <si>
    <t>https://podminky.urs.cz/item/CS_URS_2022_01/899722114</t>
  </si>
  <si>
    <t>998276101</t>
  </si>
  <si>
    <t>Přesun hmot pro trubní vedení z trub z plastických hmot otevřený výkop</t>
  </si>
  <si>
    <t>676900809</t>
  </si>
  <si>
    <t>Přesun hmot pro trubní vedení hloubené z trub z plastických hmot nebo sklolaminátových pro vodovody nebo kanalizace v otevřeném výkopu dopravní vzdálenost do 15 m</t>
  </si>
  <si>
    <t>https://podminky.urs.cz/item/CS_URS_2022_01/998276101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</si>
  <si>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</si>
  <si>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</si>
  <si>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</si>
  <si>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</si>
  <si>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</si>
  <si>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</si>
  <si>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</si>
  <si>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</si>
  <si>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</si>
  <si>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</si>
  <si>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</si>
  <si>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</si>
  <si>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</si>
  <si>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</si>
  <si>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</si>
  <si>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</si>
  <si>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</si>
  <si>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</si>
  <si>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</si>
  <si>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</si>
  <si>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</si>
  <si>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</si>
  <si>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</si>
  <si>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</si>
  <si>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</si>
  <si>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</si>
  <si>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</si>
  <si>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</si>
  <si>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</si>
  <si>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</si>
  <si>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</si>
  <si>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</si>
  <si>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</si>
  <si>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</si>
  <si>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</si>
  <si>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</si>
  <si>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</si>
  <si>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</si>
  <si>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</si>
  <si>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</si>
  <si>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</si>
  <si>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</si>
  <si>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</si>
  <si>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</si>
  <si>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</si>
  <si>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</si>
  <si>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</si>
  <si>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</si>
  <si>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</si>
  <si>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</si>
  <si>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</si>
  <si>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</si>
  <si>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</si>
  <si>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</si>
  <si>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</si>
  <si>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</si>
  <si>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</si>
  <si>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</si>
  <si>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</si>
  <si>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</si>
  <si>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</si>
  <si>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</si>
  <si>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</si>
  <si>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</si>
  <si>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</si>
  <si>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</si>
  <si>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</si>
  <si>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</si>
  <si>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</si>
  <si>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</si>
  <si>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</si>
  <si>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</si>
  <si>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</si>
  <si>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</si>
  <si>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</si>
  <si>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</si>
  <si>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</si>
  <si>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</si>
  <si>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</si>
  <si>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</si>
  <si>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</si>
  <si>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</si>
  <si>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</si>
  <si>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</si>
  <si>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</si>
  <si>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</si>
  <si>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</si>
  <si>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</si>
  <si>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</si>
  <si>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</si>
  <si>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</si>
  <si>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</si>
  <si>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</si>
  <si>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</si>
  <si>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</si>
  <si>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</si>
  <si>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</si>
  <si>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</si>
  <si>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</si>
  <si>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</si>
  <si>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</si>
  <si>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</si>
  <si>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</si>
  <si>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</si>
  <si>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</si>
  <si>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</si>
  <si>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</si>
  <si>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</si>
  <si>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</si>
  <si>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</si>
  <si>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</si>
  <si>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</si>
  <si>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</si>
  <si>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</si>
  <si>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</si>
  <si>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</si>
  <si>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</si>
  <si>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</si>
  <si>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</si>
  <si>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</si>
  <si>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</si>
  <si>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</si>
  <si>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</si>
  <si>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</si>
  <si>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</si>
  <si>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</si>
  <si>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</si>
  <si>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</si>
  <si>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</si>
  <si>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</si>
  <si>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</si>
  <si>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</si>
  <si>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</si>
  <si>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</si>
  <si>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</si>
  <si>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</si>
  <si>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</si>
  <si>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</si>
  <si>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</si>
  <si>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</si>
  <si>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</si>
  <si>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</si>
  <si>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</si>
  <si>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</si>
  <si>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</si>
  <si>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</si>
  <si>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</si>
  <si>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</si>
  <si>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</si>
  <si>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</si>
  <si>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</si>
  <si>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</si>
  <si>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</si>
  <si>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</si>
  <si>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</si>
  <si>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</si>
  <si>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</si>
  <si>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</si>
  <si>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</si>
  <si>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</si>
  <si>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</si>
  <si>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</si>
  <si>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</si>
  <si>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</si>
  <si>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</si>
  <si>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</si>
  <si>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</si>
  <si>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</si>
  <si>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</si>
  <si>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</si>
  <si>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</si>
  <si>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</si>
  <si>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</si>
  <si>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</si>
  <si>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</si>
  <si>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</si>
  <si>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</si>
  <si>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</si>
  <si>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</si>
  <si>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</si>
  <si>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</si>
  <si>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</si>
  <si>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</si>
  <si>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</si>
  <si>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</si>
  <si>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</si>
  <si>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Klatovská stavební společnost s.r.o., K Letišti 893,Klatovy</t>
  </si>
  <si>
    <t>26357534</t>
  </si>
  <si>
    <t>CZ26357534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</si>
</sst>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dd\.mm\.yyyy"/>
    <numFmt numFmtId="166" formatCode="#,##0.00000"/>
  </numFmts>
  <fonts count="5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49" fillId="0" borderId="0" applyNumberFormat="0" applyFill="0" applyBorder="0" applyAlignment="0" applyProtection="0"/>
  </cellStyleXfs>
  <cellXfs count="313">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6" xfId="0" applyNumberFormat="1" applyFont="1" applyBorder="1" applyAlignment="1">
      <alignment vertical="center"/>
    </xf>
    <xf numFmtId="0" fontId="5"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6"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4" fontId="24" fillId="0" borderId="0" xfId="0" applyNumberFormat="1" applyFont="1"/>
    <xf numFmtId="166" fontId="32" fillId="0" borderId="13" xfId="0" applyNumberFormat="1" applyFont="1" applyBorder="1"/>
    <xf numFmtId="166" fontId="32" fillId="0" borderId="14" xfId="0" applyNumberFormat="1" applyFont="1" applyBorder="1"/>
    <xf numFmtId="4" fontId="33"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4"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0" fillId="0" borderId="0" xfId="0" applyAlignment="1" applyProtection="1">
      <alignment vertical="center"/>
      <protection locked="0"/>
    </xf>
    <xf numFmtId="0" fontId="0" fillId="0" borderId="15" xfId="0" applyBorder="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4"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4"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38" fillId="0" borderId="23" xfId="0" applyFont="1" applyBorder="1" applyAlignment="1">
      <alignment horizontal="center" vertical="center"/>
    </xf>
    <xf numFmtId="49" fontId="38" fillId="0" borderId="23" xfId="0" applyNumberFormat="1" applyFont="1" applyBorder="1" applyAlignment="1">
      <alignment horizontal="left" vertical="center" wrapText="1"/>
    </xf>
    <xf numFmtId="0" fontId="38" fillId="0" borderId="23" xfId="0" applyFont="1" applyBorder="1" applyAlignment="1">
      <alignment horizontal="left" vertical="center" wrapText="1"/>
    </xf>
    <xf numFmtId="0" fontId="38" fillId="0" borderId="23" xfId="0" applyFont="1" applyBorder="1" applyAlignment="1">
      <alignment horizontal="center" vertical="center" wrapText="1"/>
    </xf>
    <xf numFmtId="4" fontId="38" fillId="0" borderId="23" xfId="0" applyNumberFormat="1" applyFont="1" applyBorder="1" applyAlignment="1">
      <alignment vertical="center"/>
    </xf>
    <xf numFmtId="4" fontId="38" fillId="2" borderId="23" xfId="0" applyNumberFormat="1" applyFont="1" applyFill="1" applyBorder="1" applyAlignment="1" applyProtection="1">
      <alignment vertical="center"/>
      <protection locked="0"/>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Alignment="1">
      <alignment horizontal="center"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8" xfId="0" applyFont="1" applyFill="1" applyBorder="1" applyAlignment="1">
      <alignment horizontal="right" vertical="center"/>
    </xf>
    <xf numFmtId="0" fontId="22" fillId="4" borderId="8" xfId="0" applyFont="1" applyFill="1" applyBorder="1" applyAlignment="1">
      <alignment horizontal="center"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0" fontId="0" fillId="0" borderId="0" xfId="0"/>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2" fillId="0" borderId="29" xfId="0" applyFont="1" applyBorder="1" applyAlignment="1">
      <alignment horizontal="left"/>
    </xf>
    <xf numFmtId="0" fontId="43" fillId="0" borderId="1" xfId="0" applyFont="1" applyBorder="1" applyAlignment="1">
      <alignment horizontal="left" vertical="center"/>
    </xf>
    <xf numFmtId="0" fontId="43" fillId="0" borderId="1" xfId="0" applyFont="1" applyBorder="1" applyAlignment="1">
      <alignment horizontal="left" vertical="top"/>
    </xf>
    <xf numFmtId="0" fontId="43" fillId="0" borderId="1" xfId="0" applyFont="1" applyBorder="1" applyAlignment="1">
      <alignment horizontal="left" vertical="center" wrapText="1"/>
    </xf>
    <xf numFmtId="0" fontId="42" fillId="0" borderId="29" xfId="0" applyFont="1" applyBorder="1" applyAlignment="1">
      <alignment horizontal="left" wrapText="1"/>
    </xf>
    <xf numFmtId="49" fontId="43"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63" cy="285750"/>
    <xdr:pic>
      <xdr:nvPicPr>
        <xdr:cNvPr id="1025"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2"/>
        <a:srcRect/>
        <a:stretch>
          <a:fillRect/>
        </a:stretch>
      </xdr:blipFill>
      <xdr:spPr>
        <a:xfrm>
          <a:off x="0" y="0"/>
          <a:ext cx="0" cy="0"/>
        </a:xfrm>
        <a:prstGeom prst="rect">
          <a:avLst/>
        </a:prstGeom>
        <a:noFill/>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63" cy="285795"/>
    <xdr:pic>
      <xdr:nvPicPr>
        <xdr:cNvPr id="2058"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2"/>
        <a:srcRect/>
        <a:stretch>
          <a:fillRect/>
        </a:stretch>
      </xdr:blipFill>
      <xdr:spPr>
        <a:xfrm>
          <a:off x="0" y="0"/>
          <a:ext cx="0" cy="0"/>
        </a:xfrm>
        <a:prstGeom prst="rect">
          <a:avLst/>
        </a:prstGeom>
        <a:noFill/>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63" cy="285795"/>
    <xdr:pic>
      <xdr:nvPicPr>
        <xdr:cNvPr id="308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2"/>
        <a:srcRect/>
        <a:stretch>
          <a:fillRect/>
        </a:stretch>
      </xdr:blipFill>
      <xdr:spPr>
        <a:xfrm>
          <a:off x="0" y="0"/>
          <a:ext cx="0" cy="0"/>
        </a:xfrm>
        <a:prstGeom prst="rect">
          <a:avLst/>
        </a:prstGeom>
        <a:noFill/>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63" cy="285795"/>
    <xdr:pic>
      <xdr:nvPicPr>
        <xdr:cNvPr id="4106"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2"/>
        <a:srcRect/>
        <a:stretch>
          <a:fillRect/>
        </a:stretch>
      </xdr:blipFill>
      <xdr:spPr>
        <a:xfrm>
          <a:off x="0" y="0"/>
          <a:ext cx="0" cy="0"/>
        </a:xfrm>
        <a:prstGeom prst="rect">
          <a:avLst/>
        </a:prstGeom>
        <a:noFill/>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63" cy="285795"/>
    <xdr:pic>
      <xdr:nvPicPr>
        <xdr:cNvPr id="5130"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2"/>
        <a:srcRect/>
        <a:stretch>
          <a:fillRect/>
        </a:stretch>
      </xdr:blipFill>
      <xdr:spPr>
        <a:xfrm>
          <a:off x="0" y="0"/>
          <a:ext cx="0" cy="0"/>
        </a:xfrm>
        <a:prstGeom prst="rect">
          <a:avLst/>
        </a:prstGeom>
        <a:noFill/>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63" cy="285795"/>
    <xdr:pic>
      <xdr:nvPicPr>
        <xdr:cNvPr id="6154"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2"/>
        <a:srcRect/>
        <a:stretch>
          <a:fillRect/>
        </a:stretch>
      </xdr:blipFill>
      <xdr:spPr>
        <a:xfrm>
          <a:off x="0" y="0"/>
          <a:ext cx="0" cy="0"/>
        </a:xfrm>
        <a:prstGeom prst="rect">
          <a:avLst/>
        </a:prstGeom>
        <a:noFill/>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2_01/411321515" TargetMode="External"/><Relationship Id="rId117" Type="http://schemas.openxmlformats.org/officeDocument/2006/relationships/hyperlink" Target="https://podminky.urs.cz/item/CS_URS_2022_01/765113122" TargetMode="External"/><Relationship Id="rId21" Type="http://schemas.openxmlformats.org/officeDocument/2006/relationships/hyperlink" Target="https://podminky.urs.cz/item/CS_URS_2022_01/340201119" TargetMode="External"/><Relationship Id="rId42" Type="http://schemas.openxmlformats.org/officeDocument/2006/relationships/hyperlink" Target="https://podminky.urs.cz/item/CS_URS_2022_01/622151011" TargetMode="External"/><Relationship Id="rId47" Type="http://schemas.openxmlformats.org/officeDocument/2006/relationships/hyperlink" Target="https://podminky.urs.cz/item/CS_URS_2022_01/622321141" TargetMode="External"/><Relationship Id="rId63" Type="http://schemas.openxmlformats.org/officeDocument/2006/relationships/hyperlink" Target="https://podminky.urs.cz/item/CS_URS_2022_01/637121114" TargetMode="External"/><Relationship Id="rId68" Type="http://schemas.openxmlformats.org/officeDocument/2006/relationships/hyperlink" Target="https://podminky.urs.cz/item/CS_URS_2022_01/943111111" TargetMode="External"/><Relationship Id="rId84" Type="http://schemas.openxmlformats.org/officeDocument/2006/relationships/hyperlink" Target="https://podminky.urs.cz/item/CS_URS_2022_01/998711202" TargetMode="External"/><Relationship Id="rId89" Type="http://schemas.openxmlformats.org/officeDocument/2006/relationships/hyperlink" Target="https://podminky.urs.cz/item/CS_URS_2022_01/713511532" TargetMode="External"/><Relationship Id="rId112" Type="http://schemas.openxmlformats.org/officeDocument/2006/relationships/hyperlink" Target="https://podminky.urs.cz/item/CS_URS_2022_01/764531444" TargetMode="External"/><Relationship Id="rId133" Type="http://schemas.openxmlformats.org/officeDocument/2006/relationships/hyperlink" Target="https://podminky.urs.cz/item/CS_URS_2022_01/767163221" TargetMode="External"/><Relationship Id="rId138" Type="http://schemas.openxmlformats.org/officeDocument/2006/relationships/hyperlink" Target="https://podminky.urs.cz/item/CS_URS_2022_01/767651114" TargetMode="External"/><Relationship Id="rId154" Type="http://schemas.openxmlformats.org/officeDocument/2006/relationships/hyperlink" Target="https://podminky.urs.cz/item/CS_URS_2022_01/771591112" TargetMode="External"/><Relationship Id="rId159" Type="http://schemas.openxmlformats.org/officeDocument/2006/relationships/hyperlink" Target="https://podminky.urs.cz/item/CS_URS_2022_01/998771202" TargetMode="External"/><Relationship Id="rId175" Type="http://schemas.openxmlformats.org/officeDocument/2006/relationships/hyperlink" Target="https://podminky.urs.cz/item/CS_URS_2022_01/784181111" TargetMode="External"/><Relationship Id="rId170" Type="http://schemas.openxmlformats.org/officeDocument/2006/relationships/hyperlink" Target="https://podminky.urs.cz/item/CS_URS_2022_01/998781202" TargetMode="External"/><Relationship Id="rId191" Type="http://schemas.openxmlformats.org/officeDocument/2006/relationships/hyperlink" Target="https://podminky.urs.cz/item/CS_URS_2022_01/070001000" TargetMode="External"/><Relationship Id="rId16" Type="http://schemas.openxmlformats.org/officeDocument/2006/relationships/hyperlink" Target="https://podminky.urs.cz/item/CS_URS_2022_01/317121101" TargetMode="External"/><Relationship Id="rId107" Type="http://schemas.openxmlformats.org/officeDocument/2006/relationships/hyperlink" Target="https://podminky.urs.cz/item/CS_URS_2022_01/998763402" TargetMode="External"/><Relationship Id="rId11" Type="http://schemas.openxmlformats.org/officeDocument/2006/relationships/hyperlink" Target="https://podminky.urs.cz/item/CS_URS_2022_01/274351122" TargetMode="External"/><Relationship Id="rId32" Type="http://schemas.openxmlformats.org/officeDocument/2006/relationships/hyperlink" Target="https://podminky.urs.cz/item/CS_URS_2022_01/417351116" TargetMode="External"/><Relationship Id="rId37" Type="http://schemas.openxmlformats.org/officeDocument/2006/relationships/hyperlink" Target="https://podminky.urs.cz/item/CS_URS_2022_01/611321141" TargetMode="External"/><Relationship Id="rId53" Type="http://schemas.openxmlformats.org/officeDocument/2006/relationships/hyperlink" Target="https://podminky.urs.cz/item/CS_URS_2022_01/631319175" TargetMode="External"/><Relationship Id="rId58" Type="http://schemas.openxmlformats.org/officeDocument/2006/relationships/hyperlink" Target="https://podminky.urs.cz/item/CS_URS_2022_01/632441114" TargetMode="External"/><Relationship Id="rId74" Type="http://schemas.openxmlformats.org/officeDocument/2006/relationships/hyperlink" Target="https://podminky.urs.cz/item/CS_URS_2022_01/949211811" TargetMode="External"/><Relationship Id="rId79" Type="http://schemas.openxmlformats.org/officeDocument/2006/relationships/hyperlink" Target="https://podminky.urs.cz/item/CS_URS_2022_01/711112001" TargetMode="External"/><Relationship Id="rId102" Type="http://schemas.openxmlformats.org/officeDocument/2006/relationships/hyperlink" Target="https://podminky.urs.cz/item/CS_URS_2022_01/998762202" TargetMode="External"/><Relationship Id="rId123" Type="http://schemas.openxmlformats.org/officeDocument/2006/relationships/hyperlink" Target="https://podminky.urs.cz/item/CS_URS_2022_01/765115302" TargetMode="External"/><Relationship Id="rId128" Type="http://schemas.openxmlformats.org/officeDocument/2006/relationships/hyperlink" Target="https://podminky.urs.cz/item/CS_URS_2022_01/766682111" TargetMode="External"/><Relationship Id="rId144" Type="http://schemas.openxmlformats.org/officeDocument/2006/relationships/hyperlink" Target="https://podminky.urs.cz/item/CS_URS_2022_01/771111011" TargetMode="External"/><Relationship Id="rId149" Type="http://schemas.openxmlformats.org/officeDocument/2006/relationships/hyperlink" Target="https://podminky.urs.cz/item/CS_URS_2022_01/771474111" TargetMode="External"/><Relationship Id="rId5" Type="http://schemas.openxmlformats.org/officeDocument/2006/relationships/hyperlink" Target="https://podminky.urs.cz/item/CS_URS_2022_01/181913112" TargetMode="External"/><Relationship Id="rId90" Type="http://schemas.openxmlformats.org/officeDocument/2006/relationships/hyperlink" Target="https://podminky.urs.cz/item/CS_URS_2022_01/998713202" TargetMode="External"/><Relationship Id="rId95" Type="http://schemas.openxmlformats.org/officeDocument/2006/relationships/hyperlink" Target="https://podminky.urs.cz/item/CS_URS_2022_01/762332133" TargetMode="External"/><Relationship Id="rId160" Type="http://schemas.openxmlformats.org/officeDocument/2006/relationships/hyperlink" Target="https://podminky.urs.cz/item/CS_URS_2022_01/777131105" TargetMode="External"/><Relationship Id="rId165" Type="http://schemas.openxmlformats.org/officeDocument/2006/relationships/hyperlink" Target="https://podminky.urs.cz/item/CS_URS_2022_01/781121011" TargetMode="External"/><Relationship Id="rId181" Type="http://schemas.openxmlformats.org/officeDocument/2006/relationships/hyperlink" Target="https://podminky.urs.cz/item/CS_URS_2022_01/460171282" TargetMode="External"/><Relationship Id="rId186" Type="http://schemas.openxmlformats.org/officeDocument/2006/relationships/hyperlink" Target="https://podminky.urs.cz/item/CS_URS_2022_01/HZS2491" TargetMode="External"/><Relationship Id="rId22" Type="http://schemas.openxmlformats.org/officeDocument/2006/relationships/hyperlink" Target="https://podminky.urs.cz/item/CS_URS_2022_01/342242223" TargetMode="External"/><Relationship Id="rId27" Type="http://schemas.openxmlformats.org/officeDocument/2006/relationships/hyperlink" Target="https://podminky.urs.cz/item/CS_URS_2022_01/411351011" TargetMode="External"/><Relationship Id="rId43" Type="http://schemas.openxmlformats.org/officeDocument/2006/relationships/hyperlink" Target="https://podminky.urs.cz/item/CS_URS_2022_01/622151021" TargetMode="External"/><Relationship Id="rId48" Type="http://schemas.openxmlformats.org/officeDocument/2006/relationships/hyperlink" Target="https://podminky.urs.cz/item/CS_URS_2022_01/622511112" TargetMode="External"/><Relationship Id="rId64" Type="http://schemas.openxmlformats.org/officeDocument/2006/relationships/hyperlink" Target="https://podminky.urs.cz/item/CS_URS_2022_01/916231213" TargetMode="External"/><Relationship Id="rId69" Type="http://schemas.openxmlformats.org/officeDocument/2006/relationships/hyperlink" Target="https://podminky.urs.cz/item/CS_URS_2022_01/943111211" TargetMode="External"/><Relationship Id="rId113" Type="http://schemas.openxmlformats.org/officeDocument/2006/relationships/hyperlink" Target="https://podminky.urs.cz/item/CS_URS_2022_01/764538422" TargetMode="External"/><Relationship Id="rId118" Type="http://schemas.openxmlformats.org/officeDocument/2006/relationships/hyperlink" Target="https://podminky.urs.cz/item/CS_URS_2022_01/765113321" TargetMode="External"/><Relationship Id="rId134" Type="http://schemas.openxmlformats.org/officeDocument/2006/relationships/hyperlink" Target="https://podminky.urs.cz/item/CS_URS_2022_01/767620126" TargetMode="External"/><Relationship Id="rId139" Type="http://schemas.openxmlformats.org/officeDocument/2006/relationships/hyperlink" Target="https://podminky.urs.cz/item/CS_URS_2022_01/767651121" TargetMode="External"/><Relationship Id="rId80" Type="http://schemas.openxmlformats.org/officeDocument/2006/relationships/hyperlink" Target="https://podminky.urs.cz/item/CS_URS_2022_01/711131101" TargetMode="External"/><Relationship Id="rId85" Type="http://schemas.openxmlformats.org/officeDocument/2006/relationships/hyperlink" Target="https://podminky.urs.cz/item/CS_URS_2022_01/713111121" TargetMode="External"/><Relationship Id="rId150" Type="http://schemas.openxmlformats.org/officeDocument/2006/relationships/hyperlink" Target="https://podminky.urs.cz/item/CS_URS_2022_01/771474114" TargetMode="External"/><Relationship Id="rId155" Type="http://schemas.openxmlformats.org/officeDocument/2006/relationships/hyperlink" Target="https://podminky.urs.cz/item/CS_URS_2022_01/771591184" TargetMode="External"/><Relationship Id="rId171" Type="http://schemas.openxmlformats.org/officeDocument/2006/relationships/hyperlink" Target="https://podminky.urs.cz/item/CS_URS_2022_01/783213021" TargetMode="External"/><Relationship Id="rId176" Type="http://schemas.openxmlformats.org/officeDocument/2006/relationships/hyperlink" Target="https://podminky.urs.cz/item/CS_URS_2022_01/784181115" TargetMode="External"/><Relationship Id="rId192" Type="http://schemas.openxmlformats.org/officeDocument/2006/relationships/drawing" Target="../drawings/drawing2.xml"/><Relationship Id="rId12" Type="http://schemas.openxmlformats.org/officeDocument/2006/relationships/hyperlink" Target="https://podminky.urs.cz/item/CS_URS_2022_01/274353131" TargetMode="External"/><Relationship Id="rId17" Type="http://schemas.openxmlformats.org/officeDocument/2006/relationships/hyperlink" Target="https://podminky.urs.cz/item/CS_URS_2022_01/317121102" TargetMode="External"/><Relationship Id="rId33" Type="http://schemas.openxmlformats.org/officeDocument/2006/relationships/hyperlink" Target="https://podminky.urs.cz/item/CS_URS_2022_01/417361821" TargetMode="External"/><Relationship Id="rId38" Type="http://schemas.openxmlformats.org/officeDocument/2006/relationships/hyperlink" Target="https://podminky.urs.cz/item/CS_URS_2022_01/612142001" TargetMode="External"/><Relationship Id="rId59" Type="http://schemas.openxmlformats.org/officeDocument/2006/relationships/hyperlink" Target="https://podminky.urs.cz/item/CS_URS_2022_01/632441119" TargetMode="External"/><Relationship Id="rId103" Type="http://schemas.openxmlformats.org/officeDocument/2006/relationships/hyperlink" Target="https://podminky.urs.cz/item/CS_URS_2022_01/763131432" TargetMode="External"/><Relationship Id="rId108" Type="http://schemas.openxmlformats.org/officeDocument/2006/relationships/hyperlink" Target="https://podminky.urs.cz/item/CS_URS_2022_01/764031411" TargetMode="External"/><Relationship Id="rId124" Type="http://schemas.openxmlformats.org/officeDocument/2006/relationships/hyperlink" Target="https://podminky.urs.cz/item/CS_URS_2022_01/765191023" TargetMode="External"/><Relationship Id="rId129" Type="http://schemas.openxmlformats.org/officeDocument/2006/relationships/hyperlink" Target="https://podminky.urs.cz/item/CS_URS_2022_01/766694111" TargetMode="External"/><Relationship Id="rId54" Type="http://schemas.openxmlformats.org/officeDocument/2006/relationships/hyperlink" Target="https://podminky.urs.cz/item/CS_URS_2022_01/631319205" TargetMode="External"/><Relationship Id="rId70" Type="http://schemas.openxmlformats.org/officeDocument/2006/relationships/hyperlink" Target="https://podminky.urs.cz/item/CS_URS_2022_01/943111811" TargetMode="External"/><Relationship Id="rId75" Type="http://schemas.openxmlformats.org/officeDocument/2006/relationships/hyperlink" Target="https://podminky.urs.cz/item/CS_URS_2022_01/952901111" TargetMode="External"/><Relationship Id="rId91" Type="http://schemas.openxmlformats.org/officeDocument/2006/relationships/hyperlink" Target="https://podminky.urs.cz/item/CS_URS_2022_01/721173748" TargetMode="External"/><Relationship Id="rId96" Type="http://schemas.openxmlformats.org/officeDocument/2006/relationships/hyperlink" Target="https://podminky.urs.cz/item/CS_URS_2022_01/762341027" TargetMode="External"/><Relationship Id="rId140" Type="http://schemas.openxmlformats.org/officeDocument/2006/relationships/hyperlink" Target="https://podminky.urs.cz/item/CS_URS_2022_01/767651126" TargetMode="External"/><Relationship Id="rId145" Type="http://schemas.openxmlformats.org/officeDocument/2006/relationships/hyperlink" Target="https://podminky.urs.cz/item/CS_URS_2022_01/771121011" TargetMode="External"/><Relationship Id="rId161" Type="http://schemas.openxmlformats.org/officeDocument/2006/relationships/hyperlink" Target="https://podminky.urs.cz/item/CS_URS_2022_01/777511125" TargetMode="External"/><Relationship Id="rId166" Type="http://schemas.openxmlformats.org/officeDocument/2006/relationships/hyperlink" Target="https://podminky.urs.cz/item/CS_URS_2022_01/781131112" TargetMode="External"/><Relationship Id="rId182" Type="http://schemas.openxmlformats.org/officeDocument/2006/relationships/hyperlink" Target="https://podminky.urs.cz/item/CS_URS_2022_01/460451292" TargetMode="External"/><Relationship Id="rId187" Type="http://schemas.openxmlformats.org/officeDocument/2006/relationships/hyperlink" Target="https://podminky.urs.cz/item/CS_URS_2022_01/012002000" TargetMode="External"/><Relationship Id="rId1" Type="http://schemas.openxmlformats.org/officeDocument/2006/relationships/hyperlink" Target="https://podminky.urs.cz/item/CS_URS_2022_01/131351104" TargetMode="External"/><Relationship Id="rId6" Type="http://schemas.openxmlformats.org/officeDocument/2006/relationships/hyperlink" Target="https://podminky.urs.cz/item/CS_URS_2022_01/211561111" TargetMode="External"/><Relationship Id="rId23" Type="http://schemas.openxmlformats.org/officeDocument/2006/relationships/hyperlink" Target="https://podminky.urs.cz/item/CS_URS_2022_01/342272245" TargetMode="External"/><Relationship Id="rId28" Type="http://schemas.openxmlformats.org/officeDocument/2006/relationships/hyperlink" Target="https://podminky.urs.cz/item/CS_URS_2022_01/411351012" TargetMode="External"/><Relationship Id="rId49" Type="http://schemas.openxmlformats.org/officeDocument/2006/relationships/hyperlink" Target="https://podminky.urs.cz/item/CS_URS_2022_01/622531022" TargetMode="External"/><Relationship Id="rId114" Type="http://schemas.openxmlformats.org/officeDocument/2006/relationships/hyperlink" Target="https://podminky.urs.cz/item/CS_URS_2022_01/998764202" TargetMode="External"/><Relationship Id="rId119" Type="http://schemas.openxmlformats.org/officeDocument/2006/relationships/hyperlink" Target="https://podminky.urs.cz/item/CS_URS_2022_01/765113551" TargetMode="External"/><Relationship Id="rId44" Type="http://schemas.openxmlformats.org/officeDocument/2006/relationships/hyperlink" Target="https://podminky.urs.cz/item/CS_URS_2022_01/622211021" TargetMode="External"/><Relationship Id="rId60" Type="http://schemas.openxmlformats.org/officeDocument/2006/relationships/hyperlink" Target="https://podminky.urs.cz/item/CS_URS_2022_01/634662111" TargetMode="External"/><Relationship Id="rId65" Type="http://schemas.openxmlformats.org/officeDocument/2006/relationships/hyperlink" Target="https://podminky.urs.cz/item/CS_URS_2022_01/941111121" TargetMode="External"/><Relationship Id="rId81" Type="http://schemas.openxmlformats.org/officeDocument/2006/relationships/hyperlink" Target="https://podminky.urs.cz/item/CS_URS_2022_01/711141559" TargetMode="External"/><Relationship Id="rId86" Type="http://schemas.openxmlformats.org/officeDocument/2006/relationships/hyperlink" Target="https://podminky.urs.cz/item/CS_URS_2022_01/713121111" TargetMode="External"/><Relationship Id="rId130" Type="http://schemas.openxmlformats.org/officeDocument/2006/relationships/hyperlink" Target="https://podminky.urs.cz/item/CS_URS_2022_01/766694112" TargetMode="External"/><Relationship Id="rId135" Type="http://schemas.openxmlformats.org/officeDocument/2006/relationships/hyperlink" Target="https://podminky.urs.cz/item/CS_URS_2022_01/767620127" TargetMode="External"/><Relationship Id="rId151" Type="http://schemas.openxmlformats.org/officeDocument/2006/relationships/hyperlink" Target="https://podminky.urs.cz/item/CS_URS_2022_01/771474132" TargetMode="External"/><Relationship Id="rId156" Type="http://schemas.openxmlformats.org/officeDocument/2006/relationships/hyperlink" Target="https://podminky.urs.cz/item/CS_URS_2022_01/771591241" TargetMode="External"/><Relationship Id="rId177" Type="http://schemas.openxmlformats.org/officeDocument/2006/relationships/hyperlink" Target="https://podminky.urs.cz/item/CS_URS_2022_01/784211101" TargetMode="External"/><Relationship Id="rId172" Type="http://schemas.openxmlformats.org/officeDocument/2006/relationships/hyperlink" Target="https://podminky.urs.cz/item/CS_URS_2022_01/783218111" TargetMode="External"/><Relationship Id="rId13" Type="http://schemas.openxmlformats.org/officeDocument/2006/relationships/hyperlink" Target="https://podminky.urs.cz/item/CS_URS_2022_01/279113153" TargetMode="External"/><Relationship Id="rId18" Type="http://schemas.openxmlformats.org/officeDocument/2006/relationships/hyperlink" Target="https://podminky.urs.cz/item/CS_URS_2022_01/317121103" TargetMode="External"/><Relationship Id="rId39" Type="http://schemas.openxmlformats.org/officeDocument/2006/relationships/hyperlink" Target="https://podminky.urs.cz/item/CS_URS_2022_01/612321141" TargetMode="External"/><Relationship Id="rId109" Type="http://schemas.openxmlformats.org/officeDocument/2006/relationships/hyperlink" Target="https://podminky.urs.cz/item/CS_URS_2022_01/764236402" TargetMode="External"/><Relationship Id="rId34" Type="http://schemas.openxmlformats.org/officeDocument/2006/relationships/hyperlink" Target="https://podminky.urs.cz/item/CS_URS_2022_01/564831011" TargetMode="External"/><Relationship Id="rId50" Type="http://schemas.openxmlformats.org/officeDocument/2006/relationships/hyperlink" Target="https://podminky.urs.cz/item/CS_URS_2022_01/631311135" TargetMode="External"/><Relationship Id="rId55" Type="http://schemas.openxmlformats.org/officeDocument/2006/relationships/hyperlink" Target="https://podminky.urs.cz/item/CS_URS_2022_01/631351101" TargetMode="External"/><Relationship Id="rId76" Type="http://schemas.openxmlformats.org/officeDocument/2006/relationships/hyperlink" Target="https://podminky.urs.cz/item/CS_URS_2022_01/952901114" TargetMode="External"/><Relationship Id="rId97" Type="http://schemas.openxmlformats.org/officeDocument/2006/relationships/hyperlink" Target="https://podminky.urs.cz/item/CS_URS_2022_01/762341685" TargetMode="External"/><Relationship Id="rId104" Type="http://schemas.openxmlformats.org/officeDocument/2006/relationships/hyperlink" Target="https://podminky.urs.cz/item/CS_URS_2022_01/763131751" TargetMode="External"/><Relationship Id="rId120" Type="http://schemas.openxmlformats.org/officeDocument/2006/relationships/hyperlink" Target="https://podminky.urs.cz/item/CS_URS_2022_01/765113911" TargetMode="External"/><Relationship Id="rId125" Type="http://schemas.openxmlformats.org/officeDocument/2006/relationships/hyperlink" Target="https://podminky.urs.cz/item/CS_URS_2022_01/998765202" TargetMode="External"/><Relationship Id="rId141" Type="http://schemas.openxmlformats.org/officeDocument/2006/relationships/hyperlink" Target="https://podminky.urs.cz/item/CS_URS_2022_01/767651131" TargetMode="External"/><Relationship Id="rId146" Type="http://schemas.openxmlformats.org/officeDocument/2006/relationships/hyperlink" Target="https://podminky.urs.cz/item/CS_URS_2022_01/771151021" TargetMode="External"/><Relationship Id="rId167" Type="http://schemas.openxmlformats.org/officeDocument/2006/relationships/hyperlink" Target="https://podminky.urs.cz/item/CS_URS_2022_01/781474152" TargetMode="External"/><Relationship Id="rId188" Type="http://schemas.openxmlformats.org/officeDocument/2006/relationships/hyperlink" Target="https://podminky.urs.cz/item/CS_URS_2022_01/013254000" TargetMode="External"/><Relationship Id="rId7" Type="http://schemas.openxmlformats.org/officeDocument/2006/relationships/hyperlink" Target="https://podminky.urs.cz/item/CS_URS_2022_01/211971110" TargetMode="External"/><Relationship Id="rId71" Type="http://schemas.openxmlformats.org/officeDocument/2006/relationships/hyperlink" Target="https://podminky.urs.cz/item/CS_URS_2022_01/949101111" TargetMode="External"/><Relationship Id="rId92" Type="http://schemas.openxmlformats.org/officeDocument/2006/relationships/hyperlink" Target="https://podminky.urs.cz/item/CS_URS_2022_01/762086113" TargetMode="External"/><Relationship Id="rId162" Type="http://schemas.openxmlformats.org/officeDocument/2006/relationships/hyperlink" Target="https://podminky.urs.cz/item/CS_URS_2022_01/777612107" TargetMode="External"/><Relationship Id="rId183" Type="http://schemas.openxmlformats.org/officeDocument/2006/relationships/hyperlink" Target="https://podminky.urs.cz/item/CS_URS_2022_01/460661112" TargetMode="External"/><Relationship Id="rId2" Type="http://schemas.openxmlformats.org/officeDocument/2006/relationships/hyperlink" Target="https://podminky.urs.cz/item/CS_URS_2022_01/132351253" TargetMode="External"/><Relationship Id="rId29" Type="http://schemas.openxmlformats.org/officeDocument/2006/relationships/hyperlink" Target="https://podminky.urs.cz/item/CS_URS_2022_01/411361821" TargetMode="External"/><Relationship Id="rId24" Type="http://schemas.openxmlformats.org/officeDocument/2006/relationships/hyperlink" Target="https://podminky.urs.cz/item/CS_URS_2022_01/342291112" TargetMode="External"/><Relationship Id="rId40" Type="http://schemas.openxmlformats.org/officeDocument/2006/relationships/hyperlink" Target="https://podminky.urs.cz/item/CS_URS_2022_01/619995001" TargetMode="External"/><Relationship Id="rId45" Type="http://schemas.openxmlformats.org/officeDocument/2006/relationships/hyperlink" Target="https://podminky.urs.cz/item/CS_URS_2022_01/622212061" TargetMode="External"/><Relationship Id="rId66" Type="http://schemas.openxmlformats.org/officeDocument/2006/relationships/hyperlink" Target="https://podminky.urs.cz/item/CS_URS_2022_01/941111221" TargetMode="External"/><Relationship Id="rId87" Type="http://schemas.openxmlformats.org/officeDocument/2006/relationships/hyperlink" Target="https://podminky.urs.cz/item/CS_URS_2022_01/713131141" TargetMode="External"/><Relationship Id="rId110" Type="http://schemas.openxmlformats.org/officeDocument/2006/relationships/hyperlink" Target="https://podminky.urs.cz/item/CS_URS_2022_01/764331414" TargetMode="External"/><Relationship Id="rId115" Type="http://schemas.openxmlformats.org/officeDocument/2006/relationships/hyperlink" Target="https://podminky.urs.cz/item/CS_URS_2022_01/765113011" TargetMode="External"/><Relationship Id="rId131" Type="http://schemas.openxmlformats.org/officeDocument/2006/relationships/hyperlink" Target="https://podminky.urs.cz/item/CS_URS_2022_01/766694113" TargetMode="External"/><Relationship Id="rId136" Type="http://schemas.openxmlformats.org/officeDocument/2006/relationships/hyperlink" Target="https://podminky.urs.cz/item/CS_URS_2022_01/767640111" TargetMode="External"/><Relationship Id="rId157" Type="http://schemas.openxmlformats.org/officeDocument/2006/relationships/hyperlink" Target="https://podminky.urs.cz/item/CS_URS_2022_01/771591264" TargetMode="External"/><Relationship Id="rId178" Type="http://schemas.openxmlformats.org/officeDocument/2006/relationships/hyperlink" Target="https://podminky.urs.cz/item/CS_URS_2022_01/784211105" TargetMode="External"/><Relationship Id="rId61" Type="http://schemas.openxmlformats.org/officeDocument/2006/relationships/hyperlink" Target="https://podminky.urs.cz/item/CS_URS_2022_01/634911112" TargetMode="External"/><Relationship Id="rId82" Type="http://schemas.openxmlformats.org/officeDocument/2006/relationships/hyperlink" Target="https://podminky.urs.cz/item/CS_URS_2022_01/711142559" TargetMode="External"/><Relationship Id="rId152" Type="http://schemas.openxmlformats.org/officeDocument/2006/relationships/hyperlink" Target="https://podminky.urs.cz/item/CS_URS_2022_01/771576112" TargetMode="External"/><Relationship Id="rId173" Type="http://schemas.openxmlformats.org/officeDocument/2006/relationships/hyperlink" Target="https://podminky.urs.cz/item/CS_URS_2022_01/784181101" TargetMode="External"/><Relationship Id="rId19" Type="http://schemas.openxmlformats.org/officeDocument/2006/relationships/hyperlink" Target="https://podminky.urs.cz/item/CS_URS_2022_01/331351121" TargetMode="External"/><Relationship Id="rId14" Type="http://schemas.openxmlformats.org/officeDocument/2006/relationships/hyperlink" Target="https://podminky.urs.cz/item/CS_URS_2022_01/279113155" TargetMode="External"/><Relationship Id="rId30" Type="http://schemas.openxmlformats.org/officeDocument/2006/relationships/hyperlink" Target="https://podminky.urs.cz/item/CS_URS_2022_01/417321515" TargetMode="External"/><Relationship Id="rId35" Type="http://schemas.openxmlformats.org/officeDocument/2006/relationships/hyperlink" Target="https://podminky.urs.cz/item/CS_URS_2022_01/564861011" TargetMode="External"/><Relationship Id="rId56" Type="http://schemas.openxmlformats.org/officeDocument/2006/relationships/hyperlink" Target="https://podminky.urs.cz/item/CS_URS_2022_01/631351102" TargetMode="External"/><Relationship Id="rId77" Type="http://schemas.openxmlformats.org/officeDocument/2006/relationships/hyperlink" Target="https://podminky.urs.cz/item/CS_URS_2022_01/998011002" TargetMode="External"/><Relationship Id="rId100" Type="http://schemas.openxmlformats.org/officeDocument/2006/relationships/hyperlink" Target="https://podminky.urs.cz/item/CS_URS_2022_01/762395000" TargetMode="External"/><Relationship Id="rId105" Type="http://schemas.openxmlformats.org/officeDocument/2006/relationships/hyperlink" Target="https://podminky.urs.cz/item/CS_URS_2022_01/763411111" TargetMode="External"/><Relationship Id="rId126" Type="http://schemas.openxmlformats.org/officeDocument/2006/relationships/hyperlink" Target="https://podminky.urs.cz/item/CS_URS_2022_01/766660021" TargetMode="External"/><Relationship Id="rId147" Type="http://schemas.openxmlformats.org/officeDocument/2006/relationships/hyperlink" Target="https://podminky.urs.cz/item/CS_URS_2022_01/771274113" TargetMode="External"/><Relationship Id="rId168" Type="http://schemas.openxmlformats.org/officeDocument/2006/relationships/hyperlink" Target="https://podminky.urs.cz/item/CS_URS_2022_01/781495115" TargetMode="External"/><Relationship Id="rId8" Type="http://schemas.openxmlformats.org/officeDocument/2006/relationships/hyperlink" Target="https://podminky.urs.cz/item/CS_URS_2022_01/212755214" TargetMode="External"/><Relationship Id="rId51" Type="http://schemas.openxmlformats.org/officeDocument/2006/relationships/hyperlink" Target="https://podminky.urs.cz/item/CS_URS_2022_01/631311136" TargetMode="External"/><Relationship Id="rId72" Type="http://schemas.openxmlformats.org/officeDocument/2006/relationships/hyperlink" Target="https://podminky.urs.cz/item/CS_URS_2022_01/949211111" TargetMode="External"/><Relationship Id="rId93" Type="http://schemas.openxmlformats.org/officeDocument/2006/relationships/hyperlink" Target="https://podminky.urs.cz/item/CS_URS_2022_01/762332131" TargetMode="External"/><Relationship Id="rId98" Type="http://schemas.openxmlformats.org/officeDocument/2006/relationships/hyperlink" Target="https://podminky.urs.cz/item/CS_URS_2022_01/762342214" TargetMode="External"/><Relationship Id="rId121" Type="http://schemas.openxmlformats.org/officeDocument/2006/relationships/hyperlink" Target="https://podminky.urs.cz/item/CS_URS_2022_01/765115201" TargetMode="External"/><Relationship Id="rId142" Type="http://schemas.openxmlformats.org/officeDocument/2006/relationships/hyperlink" Target="https://podminky.urs.cz/item/CS_URS_2022_01/767810112" TargetMode="External"/><Relationship Id="rId163" Type="http://schemas.openxmlformats.org/officeDocument/2006/relationships/hyperlink" Target="https://podminky.urs.cz/item/CS_URS_2022_01/998777202" TargetMode="External"/><Relationship Id="rId184" Type="http://schemas.openxmlformats.org/officeDocument/2006/relationships/hyperlink" Target="https://podminky.urs.cz/item/CS_URS_2022_01/460661212" TargetMode="External"/><Relationship Id="rId189" Type="http://schemas.openxmlformats.org/officeDocument/2006/relationships/hyperlink" Target="https://podminky.urs.cz/item/CS_URS_2022_01/030001000" TargetMode="External"/><Relationship Id="rId3" Type="http://schemas.openxmlformats.org/officeDocument/2006/relationships/hyperlink" Target="https://podminky.urs.cz/item/CS_URS_2022_01/162751136" TargetMode="External"/><Relationship Id="rId25" Type="http://schemas.openxmlformats.org/officeDocument/2006/relationships/hyperlink" Target="https://podminky.urs.cz/item/CS_URS_2022_01/342291131" TargetMode="External"/><Relationship Id="rId46" Type="http://schemas.openxmlformats.org/officeDocument/2006/relationships/hyperlink" Target="https://podminky.urs.cz/item/CS_URS_2022_01/622252002" TargetMode="External"/><Relationship Id="rId67" Type="http://schemas.openxmlformats.org/officeDocument/2006/relationships/hyperlink" Target="https://podminky.urs.cz/item/CS_URS_2022_01/941111821" TargetMode="External"/><Relationship Id="rId116" Type="http://schemas.openxmlformats.org/officeDocument/2006/relationships/hyperlink" Target="https://podminky.urs.cz/item/CS_URS_2022_01/765113111" TargetMode="External"/><Relationship Id="rId137" Type="http://schemas.openxmlformats.org/officeDocument/2006/relationships/hyperlink" Target="https://podminky.urs.cz/item/CS_URS_2022_01/767640112" TargetMode="External"/><Relationship Id="rId158" Type="http://schemas.openxmlformats.org/officeDocument/2006/relationships/hyperlink" Target="https://podminky.urs.cz/item/CS_URS_2022_01/771592011" TargetMode="External"/><Relationship Id="rId20" Type="http://schemas.openxmlformats.org/officeDocument/2006/relationships/hyperlink" Target="https://podminky.urs.cz/item/CS_URS_2022_01/331351122" TargetMode="External"/><Relationship Id="rId41" Type="http://schemas.openxmlformats.org/officeDocument/2006/relationships/hyperlink" Target="https://podminky.urs.cz/item/CS_URS_2022_01/622142001" TargetMode="External"/><Relationship Id="rId62" Type="http://schemas.openxmlformats.org/officeDocument/2006/relationships/hyperlink" Target="https://podminky.urs.cz/item/CS_URS_2022_01/635111242" TargetMode="External"/><Relationship Id="rId83" Type="http://schemas.openxmlformats.org/officeDocument/2006/relationships/hyperlink" Target="https://podminky.urs.cz/item/CS_URS_2022_01/711461103" TargetMode="External"/><Relationship Id="rId88" Type="http://schemas.openxmlformats.org/officeDocument/2006/relationships/hyperlink" Target="https://podminky.urs.cz/item/CS_URS_2022_01/713191132" TargetMode="External"/><Relationship Id="rId111" Type="http://schemas.openxmlformats.org/officeDocument/2006/relationships/hyperlink" Target="https://podminky.urs.cz/item/CS_URS_2022_01/764531404" TargetMode="External"/><Relationship Id="rId132" Type="http://schemas.openxmlformats.org/officeDocument/2006/relationships/hyperlink" Target="https://podminky.urs.cz/item/CS_URS_2022_01/998766202" TargetMode="External"/><Relationship Id="rId153" Type="http://schemas.openxmlformats.org/officeDocument/2006/relationships/hyperlink" Target="https://podminky.urs.cz/item/CS_URS_2022_01/771577131" TargetMode="External"/><Relationship Id="rId174" Type="http://schemas.openxmlformats.org/officeDocument/2006/relationships/hyperlink" Target="https://podminky.urs.cz/item/CS_URS_2022_01/784181105" TargetMode="External"/><Relationship Id="rId179" Type="http://schemas.openxmlformats.org/officeDocument/2006/relationships/hyperlink" Target="https://podminky.urs.cz/item/CS_URS_2022_01/784321031" TargetMode="External"/><Relationship Id="rId190" Type="http://schemas.openxmlformats.org/officeDocument/2006/relationships/hyperlink" Target="https://podminky.urs.cz/item/CS_URS_2022_01/040001000" TargetMode="External"/><Relationship Id="rId15" Type="http://schemas.openxmlformats.org/officeDocument/2006/relationships/hyperlink" Target="https://podminky.urs.cz/item/CS_URS_2022_01/279361821" TargetMode="External"/><Relationship Id="rId36" Type="http://schemas.openxmlformats.org/officeDocument/2006/relationships/hyperlink" Target="https://podminky.urs.cz/item/CS_URS_2022_01/564871016" TargetMode="External"/><Relationship Id="rId57" Type="http://schemas.openxmlformats.org/officeDocument/2006/relationships/hyperlink" Target="https://podminky.urs.cz/item/CS_URS_2022_01/631362021" TargetMode="External"/><Relationship Id="rId106" Type="http://schemas.openxmlformats.org/officeDocument/2006/relationships/hyperlink" Target="https://podminky.urs.cz/item/CS_URS_2022_01/763411121" TargetMode="External"/><Relationship Id="rId127" Type="http://schemas.openxmlformats.org/officeDocument/2006/relationships/hyperlink" Target="https://podminky.urs.cz/item/CS_URS_2022_01/766660171" TargetMode="External"/><Relationship Id="rId10" Type="http://schemas.openxmlformats.org/officeDocument/2006/relationships/hyperlink" Target="https://podminky.urs.cz/item/CS_URS_2022_01/274351121" TargetMode="External"/><Relationship Id="rId31" Type="http://schemas.openxmlformats.org/officeDocument/2006/relationships/hyperlink" Target="https://podminky.urs.cz/item/CS_URS_2022_01/417351115" TargetMode="External"/><Relationship Id="rId52" Type="http://schemas.openxmlformats.org/officeDocument/2006/relationships/hyperlink" Target="https://podminky.urs.cz/item/CS_URS_2022_01/631319013" TargetMode="External"/><Relationship Id="rId73" Type="http://schemas.openxmlformats.org/officeDocument/2006/relationships/hyperlink" Target="https://podminky.urs.cz/item/CS_URS_2022_01/949211211" TargetMode="External"/><Relationship Id="rId78" Type="http://schemas.openxmlformats.org/officeDocument/2006/relationships/hyperlink" Target="https://podminky.urs.cz/item/CS_URS_2022_01/711111001" TargetMode="External"/><Relationship Id="rId94" Type="http://schemas.openxmlformats.org/officeDocument/2006/relationships/hyperlink" Target="https://podminky.urs.cz/item/CS_URS_2022_01/762332132" TargetMode="External"/><Relationship Id="rId99" Type="http://schemas.openxmlformats.org/officeDocument/2006/relationships/hyperlink" Target="https://podminky.urs.cz/item/CS_URS_2022_01/762342511" TargetMode="External"/><Relationship Id="rId101" Type="http://schemas.openxmlformats.org/officeDocument/2006/relationships/hyperlink" Target="https://podminky.urs.cz/item/CS_URS_2022_01/762429001" TargetMode="External"/><Relationship Id="rId122" Type="http://schemas.openxmlformats.org/officeDocument/2006/relationships/hyperlink" Target="https://podminky.urs.cz/item/CS_URS_2022_01/765115202" TargetMode="External"/><Relationship Id="rId143" Type="http://schemas.openxmlformats.org/officeDocument/2006/relationships/hyperlink" Target="https://podminky.urs.cz/item/CS_URS_2022_01/767995117" TargetMode="External"/><Relationship Id="rId148" Type="http://schemas.openxmlformats.org/officeDocument/2006/relationships/hyperlink" Target="https://podminky.urs.cz/item/CS_URS_2022_01/771274232" TargetMode="External"/><Relationship Id="rId164" Type="http://schemas.openxmlformats.org/officeDocument/2006/relationships/hyperlink" Target="https://podminky.urs.cz/item/CS_URS_2022_01/781111011" TargetMode="External"/><Relationship Id="rId169" Type="http://schemas.openxmlformats.org/officeDocument/2006/relationships/hyperlink" Target="https://podminky.urs.cz/item/CS_URS_2022_01/781495211" TargetMode="External"/><Relationship Id="rId185" Type="http://schemas.openxmlformats.org/officeDocument/2006/relationships/hyperlink" Target="https://podminky.urs.cz/item/CS_URS_2022_01/460671114" TargetMode="External"/><Relationship Id="rId4" Type="http://schemas.openxmlformats.org/officeDocument/2006/relationships/hyperlink" Target="https://podminky.urs.cz/item/CS_URS_2022_01/171201231" TargetMode="External"/><Relationship Id="rId9" Type="http://schemas.openxmlformats.org/officeDocument/2006/relationships/hyperlink" Target="https://podminky.urs.cz/item/CS_URS_2022_01/274313711" TargetMode="External"/><Relationship Id="rId180" Type="http://schemas.openxmlformats.org/officeDocument/2006/relationships/hyperlink" Target="https://podminky.urs.cz/item/CS_URS_2022_01/78432103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odminky.urs.cz/item/CS_URS_2022_01/871315211" TargetMode="External"/><Relationship Id="rId2" Type="http://schemas.openxmlformats.org/officeDocument/2006/relationships/hyperlink" Target="https://podminky.urs.cz/item/CS_URS_2022_01/451572111" TargetMode="External"/><Relationship Id="rId1" Type="http://schemas.openxmlformats.org/officeDocument/2006/relationships/hyperlink" Target="https://podminky.urs.cz/item/CS_URS_2022_01/17515110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podminky.urs.cz/item/CS_URS_2022_01/877270310" TargetMode="External"/><Relationship Id="rId2" Type="http://schemas.openxmlformats.org/officeDocument/2006/relationships/hyperlink" Target="https://podminky.urs.cz/item/CS_URS_2022_01/451572111" TargetMode="External"/><Relationship Id="rId1" Type="http://schemas.openxmlformats.org/officeDocument/2006/relationships/hyperlink" Target="https://podminky.urs.cz/item/CS_URS_2022_01/175151101" TargetMode="External"/><Relationship Id="rId5" Type="http://schemas.openxmlformats.org/officeDocument/2006/relationships/drawing" Target="../drawings/drawing4.xml"/><Relationship Id="rId4" Type="http://schemas.openxmlformats.org/officeDocument/2006/relationships/hyperlink" Target="https://podminky.urs.cz/item/CS_URS_2022_01/721242105"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odminky.urs.cz/item/CS_URS_2022_01/564801011" TargetMode="External"/><Relationship Id="rId13" Type="http://schemas.openxmlformats.org/officeDocument/2006/relationships/hyperlink" Target="https://podminky.urs.cz/item/CS_URS_2022_01/997221551" TargetMode="External"/><Relationship Id="rId3" Type="http://schemas.openxmlformats.org/officeDocument/2006/relationships/hyperlink" Target="https://podminky.urs.cz/item/CS_URS_2022_01/162751136" TargetMode="External"/><Relationship Id="rId7" Type="http://schemas.openxmlformats.org/officeDocument/2006/relationships/hyperlink" Target="https://podminky.urs.cz/item/CS_URS_2022_01/181951114" TargetMode="External"/><Relationship Id="rId12" Type="http://schemas.openxmlformats.org/officeDocument/2006/relationships/hyperlink" Target="https://podminky.urs.cz/item/CS_URS_2022_01/916131213" TargetMode="External"/><Relationship Id="rId17" Type="http://schemas.openxmlformats.org/officeDocument/2006/relationships/drawing" Target="../drawings/drawing5.xml"/><Relationship Id="rId2" Type="http://schemas.openxmlformats.org/officeDocument/2006/relationships/hyperlink" Target="https://podminky.urs.cz/item/CS_URS_2022_01/122351104" TargetMode="External"/><Relationship Id="rId16" Type="http://schemas.openxmlformats.org/officeDocument/2006/relationships/hyperlink" Target="https://podminky.urs.cz/item/CS_URS_2022_01/998223011" TargetMode="External"/><Relationship Id="rId1" Type="http://schemas.openxmlformats.org/officeDocument/2006/relationships/hyperlink" Target="https://podminky.urs.cz/item/CS_URS_2022_01/113107342" TargetMode="External"/><Relationship Id="rId6" Type="http://schemas.openxmlformats.org/officeDocument/2006/relationships/hyperlink" Target="https://podminky.urs.cz/item/CS_URS_2022_01/181411131" TargetMode="External"/><Relationship Id="rId11" Type="http://schemas.openxmlformats.org/officeDocument/2006/relationships/hyperlink" Target="https://podminky.urs.cz/item/CS_URS_2022_01/596211113" TargetMode="External"/><Relationship Id="rId5" Type="http://schemas.openxmlformats.org/officeDocument/2006/relationships/hyperlink" Target="https://podminky.urs.cz/item/CS_URS_2022_01/181351103" TargetMode="External"/><Relationship Id="rId15" Type="http://schemas.openxmlformats.org/officeDocument/2006/relationships/hyperlink" Target="https://podminky.urs.cz/item/CS_URS_2022_01/997221645" TargetMode="External"/><Relationship Id="rId10" Type="http://schemas.openxmlformats.org/officeDocument/2006/relationships/hyperlink" Target="https://podminky.urs.cz/item/CS_URS_2022_01/564871011" TargetMode="External"/><Relationship Id="rId4" Type="http://schemas.openxmlformats.org/officeDocument/2006/relationships/hyperlink" Target="https://podminky.urs.cz/item/CS_URS_2022_01/171201231" TargetMode="External"/><Relationship Id="rId9" Type="http://schemas.openxmlformats.org/officeDocument/2006/relationships/hyperlink" Target="https://podminky.urs.cz/item/CS_URS_2022_01/564851011" TargetMode="External"/><Relationship Id="rId14" Type="http://schemas.openxmlformats.org/officeDocument/2006/relationships/hyperlink" Target="https://podminky.urs.cz/item/CS_URS_2022_01/997221559"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podminky.urs.cz/item/CS_URS_2022_01/451572111" TargetMode="External"/><Relationship Id="rId13" Type="http://schemas.openxmlformats.org/officeDocument/2006/relationships/hyperlink" Target="https://podminky.urs.cz/item/CS_URS_2022_01/892271111" TargetMode="External"/><Relationship Id="rId18" Type="http://schemas.openxmlformats.org/officeDocument/2006/relationships/hyperlink" Target="https://podminky.urs.cz/item/CS_URS_2022_01/998276101" TargetMode="External"/><Relationship Id="rId3" Type="http://schemas.openxmlformats.org/officeDocument/2006/relationships/hyperlink" Target="https://podminky.urs.cz/item/CS_URS_2022_01/151101111" TargetMode="External"/><Relationship Id="rId7" Type="http://schemas.openxmlformats.org/officeDocument/2006/relationships/hyperlink" Target="https://podminky.urs.cz/item/CS_URS_2022_01/175151101" TargetMode="External"/><Relationship Id="rId12" Type="http://schemas.openxmlformats.org/officeDocument/2006/relationships/hyperlink" Target="https://podminky.urs.cz/item/CS_URS_2022_01/892241111" TargetMode="External"/><Relationship Id="rId17" Type="http://schemas.openxmlformats.org/officeDocument/2006/relationships/hyperlink" Target="https://podminky.urs.cz/item/CS_URS_2022_01/899722114" TargetMode="External"/><Relationship Id="rId2" Type="http://schemas.openxmlformats.org/officeDocument/2006/relationships/hyperlink" Target="https://podminky.urs.cz/item/CS_URS_2022_01/151101101" TargetMode="External"/><Relationship Id="rId16" Type="http://schemas.openxmlformats.org/officeDocument/2006/relationships/hyperlink" Target="https://podminky.urs.cz/item/CS_URS_2022_01/899721111" TargetMode="External"/><Relationship Id="rId1" Type="http://schemas.openxmlformats.org/officeDocument/2006/relationships/hyperlink" Target="https://podminky.urs.cz/item/CS_URS_2022_01/132251103" TargetMode="External"/><Relationship Id="rId6" Type="http://schemas.openxmlformats.org/officeDocument/2006/relationships/hyperlink" Target="https://podminky.urs.cz/item/CS_URS_2022_01/174151101" TargetMode="External"/><Relationship Id="rId11" Type="http://schemas.openxmlformats.org/officeDocument/2006/relationships/hyperlink" Target="https://podminky.urs.cz/item/CS_URS_2022_01/892233122" TargetMode="External"/><Relationship Id="rId5" Type="http://schemas.openxmlformats.org/officeDocument/2006/relationships/hyperlink" Target="https://podminky.urs.cz/item/CS_URS_2022_01/171201231" TargetMode="External"/><Relationship Id="rId15" Type="http://schemas.openxmlformats.org/officeDocument/2006/relationships/hyperlink" Target="https://podminky.urs.cz/item/CS_URS_2022_01/892372111" TargetMode="External"/><Relationship Id="rId10" Type="http://schemas.openxmlformats.org/officeDocument/2006/relationships/hyperlink" Target="https://podminky.urs.cz/item/CS_URS_2022_01/871251141" TargetMode="External"/><Relationship Id="rId19" Type="http://schemas.openxmlformats.org/officeDocument/2006/relationships/drawing" Target="../drawings/drawing6.xml"/><Relationship Id="rId4" Type="http://schemas.openxmlformats.org/officeDocument/2006/relationships/hyperlink" Target="https://podminky.urs.cz/item/CS_URS_2022_01/162751136" TargetMode="External"/><Relationship Id="rId9" Type="http://schemas.openxmlformats.org/officeDocument/2006/relationships/hyperlink" Target="https://podminky.urs.cz/item/CS_URS_2022_01/871161141" TargetMode="External"/><Relationship Id="rId14" Type="http://schemas.openxmlformats.org/officeDocument/2006/relationships/hyperlink" Target="https://podminky.urs.cz/item/CS_URS_2022_01/89227312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1"/>
  <sheetViews>
    <sheetView showGridLines="0" tabSelected="1" topLeftCell="A7" workbookViewId="0">
      <selection activeCell="AN15" sqref="AN15"/>
    </sheetView>
  </sheetViews>
  <sheetFormatPr defaultColWidth="9.28515625" defaultRowHeight="10.199999999999999"/>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c r="A1" s="17" t="s">
        <v>0</v>
      </c>
      <c r="AZ1" s="17" t="s">
        <v>1</v>
      </c>
      <c r="BA1" s="17" t="s">
        <v>2</v>
      </c>
      <c r="BB1" s="17" t="s">
        <v>3</v>
      </c>
      <c r="BT1" s="17" t="s">
        <v>4</v>
      </c>
      <c r="BU1" s="17" t="s">
        <v>4</v>
      </c>
      <c r="BV1" s="17" t="s">
        <v>5</v>
      </c>
    </row>
    <row r="2" spans="1:74" ht="36.9" customHeight="1">
      <c r="AR2" s="288"/>
      <c r="AS2" s="288"/>
      <c r="AT2" s="288"/>
      <c r="AU2" s="288"/>
      <c r="AV2" s="288"/>
      <c r="AW2" s="288"/>
      <c r="AX2" s="288"/>
      <c r="AY2" s="288"/>
      <c r="AZ2" s="288"/>
      <c r="BA2" s="288"/>
      <c r="BB2" s="288"/>
      <c r="BC2" s="288"/>
      <c r="BD2" s="288"/>
      <c r="BE2" s="288"/>
      <c r="BS2" s="18" t="s">
        <v>6</v>
      </c>
      <c r="BT2" s="18" t="s">
        <v>7</v>
      </c>
    </row>
    <row r="3" spans="1:74" ht="6.9"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8</v>
      </c>
      <c r="BT3" s="18" t="s">
        <v>9</v>
      </c>
    </row>
    <row r="4" spans="1:74" ht="24.9" customHeight="1">
      <c r="B4" s="21"/>
      <c r="D4" s="22" t="s">
        <v>10</v>
      </c>
      <c r="AR4" s="21"/>
      <c r="AS4" s="23" t="s">
        <v>11</v>
      </c>
      <c r="BE4" s="24" t="s">
        <v>12</v>
      </c>
      <c r="BS4" s="18" t="s">
        <v>6</v>
      </c>
    </row>
    <row r="5" spans="1:74" ht="12" customHeight="1">
      <c r="B5" s="21"/>
      <c r="D5" s="25" t="s">
        <v>13</v>
      </c>
      <c r="K5" s="296" t="s">
        <v>14</v>
      </c>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R5" s="21"/>
      <c r="BE5" s="293" t="s">
        <v>15</v>
      </c>
      <c r="BS5" s="18" t="s">
        <v>6</v>
      </c>
    </row>
    <row r="6" spans="1:74" ht="36.9" customHeight="1">
      <c r="B6" s="21"/>
      <c r="D6" s="27" t="s">
        <v>16</v>
      </c>
      <c r="K6" s="297" t="s">
        <v>17</v>
      </c>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R6" s="21"/>
      <c r="BE6" s="294"/>
      <c r="BS6" s="18" t="s">
        <v>18</v>
      </c>
    </row>
    <row r="7" spans="1:74" ht="12" customHeight="1">
      <c r="B7" s="21"/>
      <c r="D7" s="28" t="s">
        <v>19</v>
      </c>
      <c r="K7" s="26" t="s">
        <v>20</v>
      </c>
      <c r="AK7" s="28" t="s">
        <v>21</v>
      </c>
      <c r="AN7" s="26" t="s">
        <v>20</v>
      </c>
      <c r="AR7" s="21"/>
      <c r="BE7" s="294"/>
      <c r="BS7" s="18" t="s">
        <v>8</v>
      </c>
    </row>
    <row r="8" spans="1:74" ht="12" customHeight="1">
      <c r="B8" s="21"/>
      <c r="D8" s="28" t="s">
        <v>22</v>
      </c>
      <c r="K8" s="26" t="s">
        <v>23</v>
      </c>
      <c r="AK8" s="28" t="s">
        <v>24</v>
      </c>
      <c r="AN8" s="29" t="s">
        <v>25</v>
      </c>
      <c r="AR8" s="21"/>
      <c r="BE8" s="294"/>
      <c r="BS8" s="18" t="s">
        <v>26</v>
      </c>
    </row>
    <row r="9" spans="1:74" ht="14.4" customHeight="1">
      <c r="B9" s="21"/>
      <c r="AR9" s="21"/>
      <c r="BE9" s="294"/>
      <c r="BS9" s="18" t="s">
        <v>27</v>
      </c>
    </row>
    <row r="10" spans="1:74" ht="12" customHeight="1">
      <c r="B10" s="21"/>
      <c r="D10" s="28" t="s">
        <v>28</v>
      </c>
      <c r="AK10" s="28" t="s">
        <v>29</v>
      </c>
      <c r="AN10" s="26" t="s">
        <v>20</v>
      </c>
      <c r="AR10" s="21"/>
      <c r="BE10" s="294"/>
      <c r="BS10" s="18" t="s">
        <v>18</v>
      </c>
    </row>
    <row r="11" spans="1:74" ht="18.45" customHeight="1">
      <c r="B11" s="21"/>
      <c r="E11" s="26" t="s">
        <v>23</v>
      </c>
      <c r="AK11" s="28" t="s">
        <v>30</v>
      </c>
      <c r="AN11" s="26" t="s">
        <v>20</v>
      </c>
      <c r="AR11" s="21"/>
      <c r="BE11" s="294"/>
      <c r="BS11" s="18" t="s">
        <v>18</v>
      </c>
    </row>
    <row r="12" spans="1:74" ht="6.9" customHeight="1">
      <c r="B12" s="21"/>
      <c r="AR12" s="21"/>
      <c r="BE12" s="294"/>
      <c r="BS12" s="18" t="s">
        <v>18</v>
      </c>
    </row>
    <row r="13" spans="1:74" ht="12" customHeight="1">
      <c r="B13" s="21"/>
      <c r="D13" s="28" t="s">
        <v>31</v>
      </c>
      <c r="AK13" s="28" t="s">
        <v>29</v>
      </c>
      <c r="AN13" s="30" t="s">
        <v>4013</v>
      </c>
      <c r="AR13" s="21"/>
      <c r="BE13" s="294"/>
      <c r="BS13" s="18" t="s">
        <v>18</v>
      </c>
    </row>
    <row r="14" spans="1:74" ht="13.2">
      <c r="B14" s="21"/>
      <c r="E14" s="298" t="s">
        <v>4012</v>
      </c>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8" t="s">
        <v>30</v>
      </c>
      <c r="AN14" s="30" t="s">
        <v>4014</v>
      </c>
      <c r="AR14" s="21"/>
      <c r="BE14" s="294"/>
      <c r="BS14" s="18" t="s">
        <v>18</v>
      </c>
    </row>
    <row r="15" spans="1:74" ht="6.9" customHeight="1">
      <c r="B15" s="21"/>
      <c r="AR15" s="21"/>
      <c r="BE15" s="294"/>
      <c r="BS15" s="18" t="s">
        <v>32</v>
      </c>
    </row>
    <row r="16" spans="1:74" ht="12" customHeight="1">
      <c r="B16" s="21"/>
      <c r="D16" s="28" t="s">
        <v>33</v>
      </c>
      <c r="AK16" s="28" t="s">
        <v>29</v>
      </c>
      <c r="AN16" s="26" t="s">
        <v>20</v>
      </c>
      <c r="AR16" s="21"/>
      <c r="BE16" s="294"/>
      <c r="BS16" s="18" t="s">
        <v>4</v>
      </c>
    </row>
    <row r="17" spans="2:71" ht="18.45" customHeight="1">
      <c r="B17" s="21"/>
      <c r="E17" s="26" t="s">
        <v>23</v>
      </c>
      <c r="AK17" s="28" t="s">
        <v>30</v>
      </c>
      <c r="AN17" s="26" t="s">
        <v>20</v>
      </c>
      <c r="AR17" s="21"/>
      <c r="BE17" s="294"/>
      <c r="BS17" s="18" t="s">
        <v>32</v>
      </c>
    </row>
    <row r="18" spans="2:71" ht="6.9" customHeight="1">
      <c r="B18" s="21"/>
      <c r="AR18" s="21"/>
      <c r="BE18" s="294"/>
      <c r="BS18" s="18" t="s">
        <v>6</v>
      </c>
    </row>
    <row r="19" spans="2:71" ht="12" customHeight="1">
      <c r="B19" s="21"/>
      <c r="D19" s="28" t="s">
        <v>34</v>
      </c>
      <c r="AK19" s="28" t="s">
        <v>29</v>
      </c>
      <c r="AN19" s="26" t="s">
        <v>20</v>
      </c>
      <c r="AR19" s="21"/>
      <c r="BE19" s="294"/>
      <c r="BS19" s="18" t="s">
        <v>8</v>
      </c>
    </row>
    <row r="20" spans="2:71" ht="18.45" customHeight="1">
      <c r="B20" s="21"/>
      <c r="E20" s="26" t="s">
        <v>23</v>
      </c>
      <c r="AK20" s="28" t="s">
        <v>30</v>
      </c>
      <c r="AN20" s="26" t="s">
        <v>20</v>
      </c>
      <c r="AR20" s="21"/>
      <c r="BE20" s="294"/>
      <c r="BS20" s="18" t="s">
        <v>32</v>
      </c>
    </row>
    <row r="21" spans="2:71" ht="6.9" customHeight="1">
      <c r="B21" s="21"/>
      <c r="AR21" s="21"/>
      <c r="BE21" s="294"/>
    </row>
    <row r="22" spans="2:71" ht="12" customHeight="1">
      <c r="B22" s="21"/>
      <c r="D22" s="28" t="s">
        <v>35</v>
      </c>
      <c r="AR22" s="21"/>
      <c r="BE22" s="294"/>
    </row>
    <row r="23" spans="2:71" ht="47.25" customHeight="1">
      <c r="B23" s="21"/>
      <c r="E23" s="300" t="s">
        <v>36</v>
      </c>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R23" s="21"/>
      <c r="BE23" s="294"/>
    </row>
    <row r="24" spans="2:71" ht="6.9" customHeight="1">
      <c r="B24" s="21"/>
      <c r="AR24" s="21"/>
      <c r="BE24" s="294"/>
    </row>
    <row r="25" spans="2:71" ht="6.9"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294"/>
    </row>
    <row r="26" spans="2:71" s="1" customFormat="1" ht="25.95" customHeight="1">
      <c r="B26" s="33"/>
      <c r="D26" s="34" t="s">
        <v>37</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285">
        <f>ROUND(AG54,2)</f>
        <v>16820000</v>
      </c>
      <c r="AL26" s="286"/>
      <c r="AM26" s="286"/>
      <c r="AN26" s="286"/>
      <c r="AO26" s="286"/>
      <c r="AR26" s="33"/>
      <c r="BE26" s="294"/>
    </row>
    <row r="27" spans="2:71" s="1" customFormat="1" ht="6.9" customHeight="1">
      <c r="B27" s="33"/>
      <c r="AR27" s="33"/>
      <c r="BE27" s="294"/>
    </row>
    <row r="28" spans="2:71" s="1" customFormat="1" ht="13.2">
      <c r="B28" s="33"/>
      <c r="L28" s="287" t="s">
        <v>38</v>
      </c>
      <c r="M28" s="287"/>
      <c r="N28" s="287"/>
      <c r="O28" s="287"/>
      <c r="P28" s="287"/>
      <c r="W28" s="287" t="s">
        <v>39</v>
      </c>
      <c r="X28" s="287"/>
      <c r="Y28" s="287"/>
      <c r="Z28" s="287"/>
      <c r="AA28" s="287"/>
      <c r="AB28" s="287"/>
      <c r="AC28" s="287"/>
      <c r="AD28" s="287"/>
      <c r="AE28" s="287"/>
      <c r="AK28" s="287" t="s">
        <v>40</v>
      </c>
      <c r="AL28" s="287"/>
      <c r="AM28" s="287"/>
      <c r="AN28" s="287"/>
      <c r="AO28" s="287"/>
      <c r="AR28" s="33"/>
      <c r="BE28" s="294"/>
    </row>
    <row r="29" spans="2:71" s="2" customFormat="1" ht="14.4" customHeight="1">
      <c r="B29" s="37"/>
      <c r="D29" s="28" t="s">
        <v>41</v>
      </c>
      <c r="F29" s="28" t="s">
        <v>42</v>
      </c>
      <c r="L29" s="281">
        <v>0.21</v>
      </c>
      <c r="M29" s="280"/>
      <c r="N29" s="280"/>
      <c r="O29" s="280"/>
      <c r="P29" s="280"/>
      <c r="W29" s="279">
        <f>ROUND(AZ54, 2)</f>
        <v>16820000</v>
      </c>
      <c r="X29" s="280"/>
      <c r="Y29" s="280"/>
      <c r="Z29" s="280"/>
      <c r="AA29" s="280"/>
      <c r="AB29" s="280"/>
      <c r="AC29" s="280"/>
      <c r="AD29" s="280"/>
      <c r="AE29" s="280"/>
      <c r="AK29" s="279">
        <f>ROUND(AV54, 2)</f>
        <v>3532200</v>
      </c>
      <c r="AL29" s="280"/>
      <c r="AM29" s="280"/>
      <c r="AN29" s="280"/>
      <c r="AO29" s="280"/>
      <c r="AR29" s="37"/>
      <c r="BE29" s="295"/>
    </row>
    <row r="30" spans="2:71" s="2" customFormat="1" ht="14.4" customHeight="1">
      <c r="B30" s="37"/>
      <c r="F30" s="28" t="s">
        <v>43</v>
      </c>
      <c r="L30" s="281">
        <v>0.15</v>
      </c>
      <c r="M30" s="280"/>
      <c r="N30" s="280"/>
      <c r="O30" s="280"/>
      <c r="P30" s="280"/>
      <c r="W30" s="279">
        <f>ROUND(BA54, 2)</f>
        <v>0</v>
      </c>
      <c r="X30" s="280"/>
      <c r="Y30" s="280"/>
      <c r="Z30" s="280"/>
      <c r="AA30" s="280"/>
      <c r="AB30" s="280"/>
      <c r="AC30" s="280"/>
      <c r="AD30" s="280"/>
      <c r="AE30" s="280"/>
      <c r="AK30" s="279">
        <f>ROUND(AW54, 2)</f>
        <v>0</v>
      </c>
      <c r="AL30" s="280"/>
      <c r="AM30" s="280"/>
      <c r="AN30" s="280"/>
      <c r="AO30" s="280"/>
      <c r="AR30" s="37"/>
      <c r="BE30" s="295"/>
    </row>
    <row r="31" spans="2:71" s="2" customFormat="1" ht="14.4" hidden="1" customHeight="1">
      <c r="B31" s="37"/>
      <c r="F31" s="28" t="s">
        <v>44</v>
      </c>
      <c r="L31" s="281">
        <v>0.21</v>
      </c>
      <c r="M31" s="280"/>
      <c r="N31" s="280"/>
      <c r="O31" s="280"/>
      <c r="P31" s="280"/>
      <c r="W31" s="279">
        <f>ROUND(BB54, 2)</f>
        <v>0</v>
      </c>
      <c r="X31" s="280"/>
      <c r="Y31" s="280"/>
      <c r="Z31" s="280"/>
      <c r="AA31" s="280"/>
      <c r="AB31" s="280"/>
      <c r="AC31" s="280"/>
      <c r="AD31" s="280"/>
      <c r="AE31" s="280"/>
      <c r="AK31" s="279">
        <v>0</v>
      </c>
      <c r="AL31" s="280"/>
      <c r="AM31" s="280"/>
      <c r="AN31" s="280"/>
      <c r="AO31" s="280"/>
      <c r="AR31" s="37"/>
      <c r="BE31" s="295"/>
    </row>
    <row r="32" spans="2:71" s="2" customFormat="1" ht="14.4" hidden="1" customHeight="1">
      <c r="B32" s="37"/>
      <c r="F32" s="28" t="s">
        <v>45</v>
      </c>
      <c r="L32" s="281">
        <v>0.15</v>
      </c>
      <c r="M32" s="280"/>
      <c r="N32" s="280"/>
      <c r="O32" s="280"/>
      <c r="P32" s="280"/>
      <c r="W32" s="279">
        <f>ROUND(BC54, 2)</f>
        <v>0</v>
      </c>
      <c r="X32" s="280"/>
      <c r="Y32" s="280"/>
      <c r="Z32" s="280"/>
      <c r="AA32" s="280"/>
      <c r="AB32" s="280"/>
      <c r="AC32" s="280"/>
      <c r="AD32" s="280"/>
      <c r="AE32" s="280"/>
      <c r="AK32" s="279">
        <v>0</v>
      </c>
      <c r="AL32" s="280"/>
      <c r="AM32" s="280"/>
      <c r="AN32" s="280"/>
      <c r="AO32" s="280"/>
      <c r="AR32" s="37"/>
      <c r="BE32" s="295"/>
    </row>
    <row r="33" spans="2:44" s="2" customFormat="1" ht="14.4" hidden="1" customHeight="1">
      <c r="B33" s="37"/>
      <c r="F33" s="28" t="s">
        <v>46</v>
      </c>
      <c r="L33" s="281">
        <v>0</v>
      </c>
      <c r="M33" s="280"/>
      <c r="N33" s="280"/>
      <c r="O33" s="280"/>
      <c r="P33" s="280"/>
      <c r="W33" s="279">
        <f>ROUND(BD54, 2)</f>
        <v>0</v>
      </c>
      <c r="X33" s="280"/>
      <c r="Y33" s="280"/>
      <c r="Z33" s="280"/>
      <c r="AA33" s="280"/>
      <c r="AB33" s="280"/>
      <c r="AC33" s="280"/>
      <c r="AD33" s="280"/>
      <c r="AE33" s="280"/>
      <c r="AK33" s="279">
        <v>0</v>
      </c>
      <c r="AL33" s="280"/>
      <c r="AM33" s="280"/>
      <c r="AN33" s="280"/>
      <c r="AO33" s="280"/>
      <c r="AR33" s="37"/>
    </row>
    <row r="34" spans="2:44" s="1" customFormat="1" ht="6.9" customHeight="1">
      <c r="B34" s="33"/>
      <c r="AR34" s="33"/>
    </row>
    <row r="35" spans="2:44" s="1" customFormat="1" ht="25.95" customHeight="1">
      <c r="B35" s="33"/>
      <c r="C35" s="38"/>
      <c r="D35" s="39" t="s">
        <v>47</v>
      </c>
      <c r="E35" s="40"/>
      <c r="F35" s="40"/>
      <c r="G35" s="40"/>
      <c r="H35" s="40"/>
      <c r="I35" s="40"/>
      <c r="J35" s="40"/>
      <c r="K35" s="40"/>
      <c r="L35" s="40"/>
      <c r="M35" s="40"/>
      <c r="N35" s="40"/>
      <c r="O35" s="40"/>
      <c r="P35" s="40"/>
      <c r="Q35" s="40"/>
      <c r="R35" s="40"/>
      <c r="S35" s="40"/>
      <c r="T35" s="41" t="s">
        <v>48</v>
      </c>
      <c r="U35" s="40"/>
      <c r="V35" s="40"/>
      <c r="W35" s="40"/>
      <c r="X35" s="292" t="s">
        <v>49</v>
      </c>
      <c r="Y35" s="290"/>
      <c r="Z35" s="290"/>
      <c r="AA35" s="290"/>
      <c r="AB35" s="290"/>
      <c r="AC35" s="40"/>
      <c r="AD35" s="40"/>
      <c r="AE35" s="40"/>
      <c r="AF35" s="40"/>
      <c r="AG35" s="40"/>
      <c r="AH35" s="40"/>
      <c r="AI35" s="40"/>
      <c r="AJ35" s="40"/>
      <c r="AK35" s="289">
        <f>SUM(AK26:AK33)</f>
        <v>20352200</v>
      </c>
      <c r="AL35" s="290"/>
      <c r="AM35" s="290"/>
      <c r="AN35" s="290"/>
      <c r="AO35" s="291"/>
      <c r="AP35" s="38"/>
      <c r="AQ35" s="38"/>
      <c r="AR35" s="33"/>
    </row>
    <row r="36" spans="2:44" s="1" customFormat="1" ht="6.9" customHeight="1">
      <c r="B36" s="33"/>
      <c r="AR36" s="33"/>
    </row>
    <row r="37" spans="2:44" s="1" customFormat="1" ht="6.9"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6.9"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4.9" customHeight="1">
      <c r="B42" s="33"/>
      <c r="C42" s="22" t="s">
        <v>50</v>
      </c>
      <c r="AR42" s="33"/>
    </row>
    <row r="43" spans="2:44" s="1" customFormat="1" ht="6.9" customHeight="1">
      <c r="B43" s="33"/>
      <c r="AR43" s="33"/>
    </row>
    <row r="44" spans="2:44" s="3" customFormat="1" ht="12" customHeight="1">
      <c r="B44" s="46"/>
      <c r="C44" s="28" t="s">
        <v>13</v>
      </c>
      <c r="L44" s="3" t="str">
        <f>K5</f>
        <v>6322</v>
      </c>
      <c r="AR44" s="46"/>
    </row>
    <row r="45" spans="2:44" s="4" customFormat="1" ht="36.9" customHeight="1">
      <c r="B45" s="47"/>
      <c r="C45" s="48" t="s">
        <v>16</v>
      </c>
      <c r="L45" s="282" t="str">
        <f>K6</f>
        <v>6322 Číháň novostavba hasičské zbrojnice</v>
      </c>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R45" s="47"/>
    </row>
    <row r="46" spans="2:44" s="1" customFormat="1" ht="6.9" customHeight="1">
      <c r="B46" s="33"/>
      <c r="AR46" s="33"/>
    </row>
    <row r="47" spans="2:44" s="1" customFormat="1" ht="12" customHeight="1">
      <c r="B47" s="33"/>
      <c r="C47" s="28" t="s">
        <v>22</v>
      </c>
      <c r="L47" s="49" t="str">
        <f>IF(K8="","",K8)</f>
        <v xml:space="preserve"> </v>
      </c>
      <c r="AI47" s="28" t="s">
        <v>24</v>
      </c>
      <c r="AM47" s="284" t="str">
        <f>IF(AN8= "","",AN8)</f>
        <v>17. 5. 2022</v>
      </c>
      <c r="AN47" s="284"/>
      <c r="AR47" s="33"/>
    </row>
    <row r="48" spans="2:44" s="1" customFormat="1" ht="6.9" customHeight="1">
      <c r="B48" s="33"/>
      <c r="AR48" s="33"/>
    </row>
    <row r="49" spans="1:91" s="1" customFormat="1" ht="15.15" customHeight="1">
      <c r="B49" s="33"/>
      <c r="C49" s="28" t="s">
        <v>28</v>
      </c>
      <c r="L49" s="3" t="str">
        <f>IF(E11= "","",E11)</f>
        <v xml:space="preserve"> </v>
      </c>
      <c r="AI49" s="28" t="s">
        <v>33</v>
      </c>
      <c r="AM49" s="268" t="str">
        <f>IF(E17="","",E17)</f>
        <v xml:space="preserve"> </v>
      </c>
      <c r="AN49" s="269"/>
      <c r="AO49" s="269"/>
      <c r="AP49" s="269"/>
      <c r="AR49" s="33"/>
      <c r="AS49" s="264" t="s">
        <v>51</v>
      </c>
      <c r="AT49" s="265"/>
      <c r="AU49" s="51"/>
      <c r="AV49" s="51"/>
      <c r="AW49" s="51"/>
      <c r="AX49" s="51"/>
      <c r="AY49" s="51"/>
      <c r="AZ49" s="51"/>
      <c r="BA49" s="51"/>
      <c r="BB49" s="51"/>
      <c r="BC49" s="51"/>
      <c r="BD49" s="52"/>
    </row>
    <row r="50" spans="1:91" s="1" customFormat="1" ht="15.15" customHeight="1">
      <c r="B50" s="33"/>
      <c r="C50" s="28" t="s">
        <v>31</v>
      </c>
      <c r="L50" s="3" t="str">
        <f>IF(E14= "Vyplň údaj","",E14)</f>
        <v>Klatovská stavební společnost s.r.o., K Letišti 893,Klatovy</v>
      </c>
      <c r="AI50" s="28" t="s">
        <v>34</v>
      </c>
      <c r="AM50" s="268" t="str">
        <f>IF(E20="","",E20)</f>
        <v xml:space="preserve"> </v>
      </c>
      <c r="AN50" s="269"/>
      <c r="AO50" s="269"/>
      <c r="AP50" s="269"/>
      <c r="AR50" s="33"/>
      <c r="AS50" s="266"/>
      <c r="AT50" s="267"/>
      <c r="BD50" s="54"/>
    </row>
    <row r="51" spans="1:91" s="1" customFormat="1" ht="10.95" customHeight="1">
      <c r="B51" s="33"/>
      <c r="AR51" s="33"/>
      <c r="AS51" s="266"/>
      <c r="AT51" s="267"/>
      <c r="BD51" s="54"/>
    </row>
    <row r="52" spans="1:91" s="1" customFormat="1" ht="29.25" customHeight="1">
      <c r="B52" s="33"/>
      <c r="C52" s="270" t="s">
        <v>52</v>
      </c>
      <c r="D52" s="271"/>
      <c r="E52" s="271"/>
      <c r="F52" s="271"/>
      <c r="G52" s="271"/>
      <c r="H52" s="55"/>
      <c r="I52" s="273" t="s">
        <v>53</v>
      </c>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2" t="s">
        <v>54</v>
      </c>
      <c r="AH52" s="271"/>
      <c r="AI52" s="271"/>
      <c r="AJ52" s="271"/>
      <c r="AK52" s="271"/>
      <c r="AL52" s="271"/>
      <c r="AM52" s="271"/>
      <c r="AN52" s="273" t="s">
        <v>55</v>
      </c>
      <c r="AO52" s="271"/>
      <c r="AP52" s="271"/>
      <c r="AQ52" s="56" t="s">
        <v>56</v>
      </c>
      <c r="AR52" s="33"/>
      <c r="AS52" s="57" t="s">
        <v>57</v>
      </c>
      <c r="AT52" s="58" t="s">
        <v>58</v>
      </c>
      <c r="AU52" s="58" t="s">
        <v>59</v>
      </c>
      <c r="AV52" s="58" t="s">
        <v>60</v>
      </c>
      <c r="AW52" s="58" t="s">
        <v>61</v>
      </c>
      <c r="AX52" s="58" t="s">
        <v>62</v>
      </c>
      <c r="AY52" s="58" t="s">
        <v>63</v>
      </c>
      <c r="AZ52" s="58" t="s">
        <v>64</v>
      </c>
      <c r="BA52" s="58" t="s">
        <v>65</v>
      </c>
      <c r="BB52" s="58" t="s">
        <v>66</v>
      </c>
      <c r="BC52" s="58" t="s">
        <v>67</v>
      </c>
      <c r="BD52" s="59" t="s">
        <v>68</v>
      </c>
    </row>
    <row r="53" spans="1:91" s="1" customFormat="1" ht="10.95" customHeight="1">
      <c r="B53" s="33"/>
      <c r="AR53" s="33"/>
      <c r="AS53" s="60"/>
      <c r="AT53" s="51"/>
      <c r="AU53" s="51"/>
      <c r="AV53" s="51"/>
      <c r="AW53" s="51"/>
      <c r="AX53" s="51"/>
      <c r="AY53" s="51"/>
      <c r="AZ53" s="51"/>
      <c r="BA53" s="51"/>
      <c r="BB53" s="51"/>
      <c r="BC53" s="51"/>
      <c r="BD53" s="52"/>
    </row>
    <row r="54" spans="1:91" s="5" customFormat="1" ht="32.4" customHeight="1">
      <c r="B54" s="61"/>
      <c r="C54" s="62" t="s">
        <v>69</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277">
        <f>ROUND(SUM(AG55:AG59),2)</f>
        <v>16820000</v>
      </c>
      <c r="AH54" s="277"/>
      <c r="AI54" s="277"/>
      <c r="AJ54" s="277"/>
      <c r="AK54" s="277"/>
      <c r="AL54" s="277"/>
      <c r="AM54" s="277"/>
      <c r="AN54" s="278">
        <f t="shared" ref="AN54:AN59" si="0">SUM(AG54,AT54)</f>
        <v>20352200</v>
      </c>
      <c r="AO54" s="278"/>
      <c r="AP54" s="278"/>
      <c r="AQ54" s="65" t="s">
        <v>20</v>
      </c>
      <c r="AR54" s="61"/>
      <c r="AS54" s="66">
        <f>ROUND(SUM(AS55:AS59),2)</f>
        <v>0</v>
      </c>
      <c r="AT54" s="67">
        <f t="shared" ref="AT54:AT59" si="1">ROUND(SUM(AV54:AW54),0)</f>
        <v>3532200</v>
      </c>
      <c r="AU54" s="68">
        <f>ROUND(SUM(AU55:AU59),5)</f>
        <v>0</v>
      </c>
      <c r="AV54" s="67">
        <f>ROUND(AZ54*L29,0)</f>
        <v>3532200</v>
      </c>
      <c r="AW54" s="67">
        <f>ROUND(BA54*L30,0)</f>
        <v>0</v>
      </c>
      <c r="AX54" s="67">
        <f>ROUND(BB54*L29,0)</f>
        <v>0</v>
      </c>
      <c r="AY54" s="67">
        <f>ROUND(BC54*L30,0)</f>
        <v>0</v>
      </c>
      <c r="AZ54" s="67">
        <f>ROUND(SUM(AZ55:AZ59),2)</f>
        <v>16820000</v>
      </c>
      <c r="BA54" s="67">
        <f>ROUND(SUM(BA55:BA59),2)</f>
        <v>0</v>
      </c>
      <c r="BB54" s="67">
        <f>ROUND(SUM(BB55:BB59),2)</f>
        <v>0</v>
      </c>
      <c r="BC54" s="67">
        <f>ROUND(SUM(BC55:BC59),2)</f>
        <v>0</v>
      </c>
      <c r="BD54" s="69">
        <f>ROUND(SUM(BD55:BD59),2)</f>
        <v>0</v>
      </c>
      <c r="BS54" s="70" t="s">
        <v>70</v>
      </c>
      <c r="BT54" s="70" t="s">
        <v>71</v>
      </c>
      <c r="BU54" s="71" t="s">
        <v>72</v>
      </c>
      <c r="BV54" s="70" t="s">
        <v>73</v>
      </c>
      <c r="BW54" s="70" t="s">
        <v>5</v>
      </c>
      <c r="BX54" s="70" t="s">
        <v>74</v>
      </c>
      <c r="CL54" s="70" t="s">
        <v>20</v>
      </c>
    </row>
    <row r="55" spans="1:91" s="6" customFormat="1" ht="16.5" customHeight="1">
      <c r="A55" s="72" t="s">
        <v>75</v>
      </c>
      <c r="B55" s="73"/>
      <c r="C55" s="74"/>
      <c r="D55" s="274" t="s">
        <v>76</v>
      </c>
      <c r="E55" s="274"/>
      <c r="F55" s="274"/>
      <c r="G55" s="274"/>
      <c r="H55" s="274"/>
      <c r="I55" s="75"/>
      <c r="J55" s="274" t="s">
        <v>77</v>
      </c>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5">
        <f>'01 - SO 01 Novostavba has...'!J30</f>
        <v>15239441</v>
      </c>
      <c r="AH55" s="276"/>
      <c r="AI55" s="276"/>
      <c r="AJ55" s="276"/>
      <c r="AK55" s="276"/>
      <c r="AL55" s="276"/>
      <c r="AM55" s="276"/>
      <c r="AN55" s="275">
        <f t="shared" si="0"/>
        <v>18439724</v>
      </c>
      <c r="AO55" s="276"/>
      <c r="AP55" s="276"/>
      <c r="AQ55" s="76" t="s">
        <v>78</v>
      </c>
      <c r="AR55" s="73"/>
      <c r="AS55" s="77">
        <v>0</v>
      </c>
      <c r="AT55" s="78">
        <f t="shared" si="1"/>
        <v>3200283</v>
      </c>
      <c r="AU55" s="79">
        <f>'01 - SO 01 Novostavba has...'!P118</f>
        <v>0</v>
      </c>
      <c r="AV55" s="78">
        <f>'01 - SO 01 Novostavba has...'!J33</f>
        <v>3200282.61</v>
      </c>
      <c r="AW55" s="78">
        <f>'01 - SO 01 Novostavba has...'!J34</f>
        <v>0</v>
      </c>
      <c r="AX55" s="78">
        <f>'01 - SO 01 Novostavba has...'!J35</f>
        <v>0</v>
      </c>
      <c r="AY55" s="78">
        <f>'01 - SO 01 Novostavba has...'!J36</f>
        <v>0</v>
      </c>
      <c r="AZ55" s="78">
        <f>'01 - SO 01 Novostavba has...'!F33</f>
        <v>15239441</v>
      </c>
      <c r="BA55" s="78">
        <f>'01 - SO 01 Novostavba has...'!F34</f>
        <v>0</v>
      </c>
      <c r="BB55" s="78">
        <f>'01 - SO 01 Novostavba has...'!F35</f>
        <v>0</v>
      </c>
      <c r="BC55" s="78">
        <f>'01 - SO 01 Novostavba has...'!F36</f>
        <v>0</v>
      </c>
      <c r="BD55" s="80">
        <f>'01 - SO 01 Novostavba has...'!F37</f>
        <v>0</v>
      </c>
      <c r="BT55" s="81" t="s">
        <v>8</v>
      </c>
      <c r="BV55" s="81" t="s">
        <v>73</v>
      </c>
      <c r="BW55" s="81" t="s">
        <v>79</v>
      </c>
      <c r="BX55" s="81" t="s">
        <v>5</v>
      </c>
      <c r="CL55" s="81" t="s">
        <v>20</v>
      </c>
      <c r="CM55" s="81" t="s">
        <v>80</v>
      </c>
    </row>
    <row r="56" spans="1:91" s="6" customFormat="1" ht="16.5" customHeight="1">
      <c r="A56" s="72" t="s">
        <v>75</v>
      </c>
      <c r="B56" s="73"/>
      <c r="C56" s="74"/>
      <c r="D56" s="274" t="s">
        <v>81</v>
      </c>
      <c r="E56" s="274"/>
      <c r="F56" s="274"/>
      <c r="G56" s="274"/>
      <c r="H56" s="274"/>
      <c r="I56" s="75"/>
      <c r="J56" s="274" t="s">
        <v>82</v>
      </c>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5">
        <f>'02 - SO 02 Splašková kana...'!J30</f>
        <v>173028</v>
      </c>
      <c r="AH56" s="276"/>
      <c r="AI56" s="276"/>
      <c r="AJ56" s="276"/>
      <c r="AK56" s="276"/>
      <c r="AL56" s="276"/>
      <c r="AM56" s="276"/>
      <c r="AN56" s="275">
        <f t="shared" si="0"/>
        <v>209364</v>
      </c>
      <c r="AO56" s="276"/>
      <c r="AP56" s="276"/>
      <c r="AQ56" s="76" t="s">
        <v>78</v>
      </c>
      <c r="AR56" s="73"/>
      <c r="AS56" s="77">
        <v>0</v>
      </c>
      <c r="AT56" s="78">
        <f t="shared" si="1"/>
        <v>36336</v>
      </c>
      <c r="AU56" s="79">
        <f>'02 - SO 02 Splašková kana...'!P84</f>
        <v>0</v>
      </c>
      <c r="AV56" s="78">
        <f>'02 - SO 02 Splašková kana...'!J33</f>
        <v>36335.879999999997</v>
      </c>
      <c r="AW56" s="78">
        <f>'02 - SO 02 Splašková kana...'!J34</f>
        <v>0</v>
      </c>
      <c r="AX56" s="78">
        <f>'02 - SO 02 Splašková kana...'!J35</f>
        <v>0</v>
      </c>
      <c r="AY56" s="78">
        <f>'02 - SO 02 Splašková kana...'!J36</f>
        <v>0</v>
      </c>
      <c r="AZ56" s="78">
        <f>'02 - SO 02 Splašková kana...'!F33</f>
        <v>173028</v>
      </c>
      <c r="BA56" s="78">
        <f>'02 - SO 02 Splašková kana...'!F34</f>
        <v>0</v>
      </c>
      <c r="BB56" s="78">
        <f>'02 - SO 02 Splašková kana...'!F35</f>
        <v>0</v>
      </c>
      <c r="BC56" s="78">
        <f>'02 - SO 02 Splašková kana...'!F36</f>
        <v>0</v>
      </c>
      <c r="BD56" s="80">
        <f>'02 - SO 02 Splašková kana...'!F37</f>
        <v>0</v>
      </c>
      <c r="BT56" s="81" t="s">
        <v>8</v>
      </c>
      <c r="BV56" s="81" t="s">
        <v>73</v>
      </c>
      <c r="BW56" s="81" t="s">
        <v>83</v>
      </c>
      <c r="BX56" s="81" t="s">
        <v>5</v>
      </c>
      <c r="CL56" s="81" t="s">
        <v>20</v>
      </c>
      <c r="CM56" s="81" t="s">
        <v>80</v>
      </c>
    </row>
    <row r="57" spans="1:91" s="6" customFormat="1" ht="16.5" customHeight="1">
      <c r="A57" s="72" t="s">
        <v>75</v>
      </c>
      <c r="B57" s="73"/>
      <c r="C57" s="74"/>
      <c r="D57" s="274" t="s">
        <v>84</v>
      </c>
      <c r="E57" s="274"/>
      <c r="F57" s="274"/>
      <c r="G57" s="274"/>
      <c r="H57" s="274"/>
      <c r="I57" s="75"/>
      <c r="J57" s="274" t="s">
        <v>85</v>
      </c>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5">
        <f>'03 - SO 03 Dešťová kanali...'!J30</f>
        <v>489062</v>
      </c>
      <c r="AH57" s="276"/>
      <c r="AI57" s="276"/>
      <c r="AJ57" s="276"/>
      <c r="AK57" s="276"/>
      <c r="AL57" s="276"/>
      <c r="AM57" s="276"/>
      <c r="AN57" s="275">
        <f t="shared" si="0"/>
        <v>591765</v>
      </c>
      <c r="AO57" s="276"/>
      <c r="AP57" s="276"/>
      <c r="AQ57" s="76" t="s">
        <v>78</v>
      </c>
      <c r="AR57" s="73"/>
      <c r="AS57" s="77">
        <v>0</v>
      </c>
      <c r="AT57" s="78">
        <f t="shared" si="1"/>
        <v>102703</v>
      </c>
      <c r="AU57" s="79">
        <f>'03 - SO 03 Dešťová kanali...'!P86</f>
        <v>0</v>
      </c>
      <c r="AV57" s="78">
        <f>'03 - SO 03 Dešťová kanali...'!J33</f>
        <v>102703.02</v>
      </c>
      <c r="AW57" s="78">
        <f>'03 - SO 03 Dešťová kanali...'!J34</f>
        <v>0</v>
      </c>
      <c r="AX57" s="78">
        <f>'03 - SO 03 Dešťová kanali...'!J35</f>
        <v>0</v>
      </c>
      <c r="AY57" s="78">
        <f>'03 - SO 03 Dešťová kanali...'!J36</f>
        <v>0</v>
      </c>
      <c r="AZ57" s="78">
        <f>'03 - SO 03 Dešťová kanali...'!F33</f>
        <v>489062</v>
      </c>
      <c r="BA57" s="78">
        <f>'03 - SO 03 Dešťová kanali...'!F34</f>
        <v>0</v>
      </c>
      <c r="BB57" s="78">
        <f>'03 - SO 03 Dešťová kanali...'!F35</f>
        <v>0</v>
      </c>
      <c r="BC57" s="78">
        <f>'03 - SO 03 Dešťová kanali...'!F36</f>
        <v>0</v>
      </c>
      <c r="BD57" s="80">
        <f>'03 - SO 03 Dešťová kanali...'!F37</f>
        <v>0</v>
      </c>
      <c r="BT57" s="81" t="s">
        <v>8</v>
      </c>
      <c r="BV57" s="81" t="s">
        <v>73</v>
      </c>
      <c r="BW57" s="81" t="s">
        <v>86</v>
      </c>
      <c r="BX57" s="81" t="s">
        <v>5</v>
      </c>
      <c r="CL57" s="81" t="s">
        <v>20</v>
      </c>
      <c r="CM57" s="81" t="s">
        <v>80</v>
      </c>
    </row>
    <row r="58" spans="1:91" s="6" customFormat="1" ht="16.5" customHeight="1">
      <c r="A58" s="72" t="s">
        <v>75</v>
      </c>
      <c r="B58" s="73"/>
      <c r="C58" s="74"/>
      <c r="D58" s="274" t="s">
        <v>87</v>
      </c>
      <c r="E58" s="274"/>
      <c r="F58" s="274"/>
      <c r="G58" s="274"/>
      <c r="H58" s="274"/>
      <c r="I58" s="75"/>
      <c r="J58" s="274" t="s">
        <v>88</v>
      </c>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5">
        <f>'04 - SO 04 Zpevněná plocha'!J30</f>
        <v>763783</v>
      </c>
      <c r="AH58" s="276"/>
      <c r="AI58" s="276"/>
      <c r="AJ58" s="276"/>
      <c r="AK58" s="276"/>
      <c r="AL58" s="276"/>
      <c r="AM58" s="276"/>
      <c r="AN58" s="275">
        <f t="shared" si="0"/>
        <v>924177</v>
      </c>
      <c r="AO58" s="276"/>
      <c r="AP58" s="276"/>
      <c r="AQ58" s="76" t="s">
        <v>78</v>
      </c>
      <c r="AR58" s="73"/>
      <c r="AS58" s="77">
        <v>0</v>
      </c>
      <c r="AT58" s="78">
        <f t="shared" si="1"/>
        <v>160394</v>
      </c>
      <c r="AU58" s="79">
        <f>'04 - SO 04 Zpevněná plocha'!P85</f>
        <v>0</v>
      </c>
      <c r="AV58" s="78">
        <f>'04 - SO 04 Zpevněná plocha'!J33</f>
        <v>160394.43</v>
      </c>
      <c r="AW58" s="78">
        <f>'04 - SO 04 Zpevněná plocha'!J34</f>
        <v>0</v>
      </c>
      <c r="AX58" s="78">
        <f>'04 - SO 04 Zpevněná plocha'!J35</f>
        <v>0</v>
      </c>
      <c r="AY58" s="78">
        <f>'04 - SO 04 Zpevněná plocha'!J36</f>
        <v>0</v>
      </c>
      <c r="AZ58" s="78">
        <f>'04 - SO 04 Zpevněná plocha'!F33</f>
        <v>763783</v>
      </c>
      <c r="BA58" s="78">
        <f>'04 - SO 04 Zpevněná plocha'!F34</f>
        <v>0</v>
      </c>
      <c r="BB58" s="78">
        <f>'04 - SO 04 Zpevněná plocha'!F35</f>
        <v>0</v>
      </c>
      <c r="BC58" s="78">
        <f>'04 - SO 04 Zpevněná plocha'!F36</f>
        <v>0</v>
      </c>
      <c r="BD58" s="80">
        <f>'04 - SO 04 Zpevněná plocha'!F37</f>
        <v>0</v>
      </c>
      <c r="BT58" s="81" t="s">
        <v>8</v>
      </c>
      <c r="BV58" s="81" t="s">
        <v>73</v>
      </c>
      <c r="BW58" s="81" t="s">
        <v>89</v>
      </c>
      <c r="BX58" s="81" t="s">
        <v>5</v>
      </c>
      <c r="CL58" s="81" t="s">
        <v>20</v>
      </c>
      <c r="CM58" s="81" t="s">
        <v>80</v>
      </c>
    </row>
    <row r="59" spans="1:91" s="6" customFormat="1" ht="24.75" customHeight="1">
      <c r="A59" s="72" t="s">
        <v>75</v>
      </c>
      <c r="B59" s="73"/>
      <c r="C59" s="74"/>
      <c r="D59" s="274" t="s">
        <v>90</v>
      </c>
      <c r="E59" s="274"/>
      <c r="F59" s="274"/>
      <c r="G59" s="274"/>
      <c r="H59" s="274"/>
      <c r="I59" s="75"/>
      <c r="J59" s="274" t="s">
        <v>91</v>
      </c>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5">
        <f>'05 - SO 05 Přeložka vodov...'!J30</f>
        <v>154686</v>
      </c>
      <c r="AH59" s="276"/>
      <c r="AI59" s="276"/>
      <c r="AJ59" s="276"/>
      <c r="AK59" s="276"/>
      <c r="AL59" s="276"/>
      <c r="AM59" s="276"/>
      <c r="AN59" s="275">
        <f t="shared" si="0"/>
        <v>187170</v>
      </c>
      <c r="AO59" s="276"/>
      <c r="AP59" s="276"/>
      <c r="AQ59" s="76" t="s">
        <v>78</v>
      </c>
      <c r="AR59" s="73"/>
      <c r="AS59" s="82">
        <v>0</v>
      </c>
      <c r="AT59" s="83">
        <f t="shared" si="1"/>
        <v>32484</v>
      </c>
      <c r="AU59" s="84">
        <f>'05 - SO 05 Přeložka vodov...'!P84</f>
        <v>0</v>
      </c>
      <c r="AV59" s="83">
        <f>'05 - SO 05 Přeložka vodov...'!J33</f>
        <v>32484.06</v>
      </c>
      <c r="AW59" s="83">
        <f>'05 - SO 05 Přeložka vodov...'!J34</f>
        <v>0</v>
      </c>
      <c r="AX59" s="83">
        <f>'05 - SO 05 Přeložka vodov...'!J35</f>
        <v>0</v>
      </c>
      <c r="AY59" s="83">
        <f>'05 - SO 05 Přeložka vodov...'!J36</f>
        <v>0</v>
      </c>
      <c r="AZ59" s="83">
        <f>'05 - SO 05 Přeložka vodov...'!F33</f>
        <v>154686</v>
      </c>
      <c r="BA59" s="83">
        <f>'05 - SO 05 Přeložka vodov...'!F34</f>
        <v>0</v>
      </c>
      <c r="BB59" s="83">
        <f>'05 - SO 05 Přeložka vodov...'!F35</f>
        <v>0</v>
      </c>
      <c r="BC59" s="83">
        <f>'05 - SO 05 Přeložka vodov...'!F36</f>
        <v>0</v>
      </c>
      <c r="BD59" s="85">
        <f>'05 - SO 05 Přeložka vodov...'!F37</f>
        <v>0</v>
      </c>
      <c r="BT59" s="81" t="s">
        <v>8</v>
      </c>
      <c r="BV59" s="81" t="s">
        <v>73</v>
      </c>
      <c r="BW59" s="81" t="s">
        <v>92</v>
      </c>
      <c r="BX59" s="81" t="s">
        <v>5</v>
      </c>
      <c r="CL59" s="81" t="s">
        <v>20</v>
      </c>
      <c r="CM59" s="81" t="s">
        <v>80</v>
      </c>
    </row>
    <row r="60" spans="1:91" s="1" customFormat="1" ht="30" customHeight="1">
      <c r="B60" s="33"/>
      <c r="AR60" s="33"/>
    </row>
    <row r="61" spans="1:91" s="1" customFormat="1" ht="6.9" customHeight="1">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33"/>
    </row>
  </sheetData>
  <sheetProtection algorithmName="SHA-512" hashValue="4NXlI15ezaRh4M85+Zn+qITQ6HXt/Tmgu55uiUnGx4xAHcgPycmLCdSzsqwKOHTJt7O8mP1YY3AArrRkiEi68g==" saltValue="7xM7WV3Zdx1oVasc9ECS4uuwQ+8hiyQ5N1AtXrtqLc6OD0F7Ak43GEf7/WIildZfdfr4qL4csfDrRlMiwi4T1Q==" spinCount="100000" sheet="1" objects="1" scenarios="1" formatColumns="0" formatRows="0"/>
  <mergeCells count="58">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58:AP58"/>
    <mergeCell ref="AG58:AM58"/>
    <mergeCell ref="J56:AF56"/>
    <mergeCell ref="L45:AO45"/>
    <mergeCell ref="AM47:AN47"/>
    <mergeCell ref="AM49:AP49"/>
    <mergeCell ref="D58:H58"/>
    <mergeCell ref="J58:AF58"/>
    <mergeCell ref="AN59:AP59"/>
    <mergeCell ref="AG59:AM59"/>
    <mergeCell ref="D59:H59"/>
    <mergeCell ref="J59:AF59"/>
    <mergeCell ref="D56:H56"/>
    <mergeCell ref="AG56:AM56"/>
    <mergeCell ref="AN56:AP56"/>
    <mergeCell ref="AN57:AP57"/>
    <mergeCell ref="D57:H57"/>
    <mergeCell ref="J57:AF57"/>
    <mergeCell ref="AG57:AM57"/>
    <mergeCell ref="D55:H55"/>
    <mergeCell ref="AG55:AM55"/>
    <mergeCell ref="J55:AF55"/>
    <mergeCell ref="AN55:AP55"/>
    <mergeCell ref="AG54:AM54"/>
    <mergeCell ref="AN54:AP54"/>
    <mergeCell ref="AS49:AT51"/>
    <mergeCell ref="AM50:AP50"/>
    <mergeCell ref="C52:G52"/>
    <mergeCell ref="AG52:AM52"/>
    <mergeCell ref="I52:AF52"/>
    <mergeCell ref="AN52:AP52"/>
  </mergeCells>
  <hyperlinks>
    <hyperlink ref="A55" location="'01 - SO 01 Novostavba has...'!C2" display="/" xr:uid="{00000000-0004-0000-0000-000000000000}"/>
    <hyperlink ref="A56" location="'02 - SO 02 Splašková kana...'!C2" display="/" xr:uid="{00000000-0004-0000-0000-000001000000}"/>
    <hyperlink ref="A57" location="'03 - SO 03 Dešťová kanali...'!C2" display="/" xr:uid="{00000000-0004-0000-0000-000002000000}"/>
    <hyperlink ref="A58" location="'04 - SO 04 Zpevněná plocha'!C2" display="/" xr:uid="{00000000-0004-0000-0000-000003000000}"/>
    <hyperlink ref="A59" location="'05 - SO 05 Přeložka vodov...'!C2" display="/" xr:uid="{00000000-0004-0000-0000-000004000000}"/>
  </hyperlinks>
  <pageMargins left="0.39374999999999999" right="0.39374999999999999" top="0.39374999999999999" bottom="0.39374999999999999" header="0" footer="0"/>
  <pageSetup paperSize="9" scale="9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186"/>
  <sheetViews>
    <sheetView showGridLines="0" topLeftCell="A2171" workbookViewId="0">
      <selection activeCell="I573" sqref="I573"/>
    </sheetView>
  </sheetViews>
  <sheetFormatPr defaultColWidth="9.28515625"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88"/>
      <c r="M2" s="288"/>
      <c r="N2" s="288"/>
      <c r="O2" s="288"/>
      <c r="P2" s="288"/>
      <c r="Q2" s="288"/>
      <c r="R2" s="288"/>
      <c r="S2" s="288"/>
      <c r="T2" s="288"/>
      <c r="U2" s="288"/>
      <c r="V2" s="288"/>
      <c r="AT2" s="18" t="s">
        <v>79</v>
      </c>
    </row>
    <row r="3" spans="2:46" ht="6.9" customHeight="1">
      <c r="B3" s="19"/>
      <c r="C3" s="20"/>
      <c r="D3" s="20"/>
      <c r="E3" s="20"/>
      <c r="F3" s="20"/>
      <c r="G3" s="20"/>
      <c r="H3" s="20"/>
      <c r="I3" s="20"/>
      <c r="J3" s="20"/>
      <c r="K3" s="20"/>
      <c r="L3" s="21"/>
      <c r="AT3" s="18" t="s">
        <v>80</v>
      </c>
    </row>
    <row r="4" spans="2:46" ht="24.9" customHeight="1">
      <c r="B4" s="21"/>
      <c r="D4" s="22" t="s">
        <v>93</v>
      </c>
      <c r="L4" s="21"/>
      <c r="M4" s="86" t="s">
        <v>11</v>
      </c>
      <c r="AT4" s="18" t="s">
        <v>4</v>
      </c>
    </row>
    <row r="5" spans="2:46" ht="6.9" customHeight="1">
      <c r="B5" s="21"/>
      <c r="L5" s="21"/>
    </row>
    <row r="6" spans="2:46" ht="12" customHeight="1">
      <c r="B6" s="21"/>
      <c r="D6" s="28" t="s">
        <v>16</v>
      </c>
      <c r="L6" s="21"/>
    </row>
    <row r="7" spans="2:46" ht="16.5" customHeight="1">
      <c r="B7" s="21"/>
      <c r="E7" s="302" t="str">
        <f>'Rekapitulace stavby'!K6</f>
        <v>6322 Číháň novostavba hasičské zbrojnice</v>
      </c>
      <c r="F7" s="303"/>
      <c r="G7" s="303"/>
      <c r="H7" s="303"/>
      <c r="L7" s="21"/>
    </row>
    <row r="8" spans="2:46" s="1" customFormat="1" ht="12" customHeight="1">
      <c r="B8" s="33"/>
      <c r="D8" s="28" t="s">
        <v>94</v>
      </c>
      <c r="L8" s="33"/>
    </row>
    <row r="9" spans="2:46" s="1" customFormat="1" ht="16.5" customHeight="1">
      <c r="B9" s="33"/>
      <c r="E9" s="282" t="s">
        <v>95</v>
      </c>
      <c r="F9" s="301"/>
      <c r="G9" s="301"/>
      <c r="H9" s="301"/>
      <c r="L9" s="33"/>
    </row>
    <row r="10" spans="2:46" s="1" customFormat="1">
      <c r="B10" s="33"/>
      <c r="L10" s="33"/>
    </row>
    <row r="11" spans="2:46" s="1" customFormat="1" ht="12" customHeight="1">
      <c r="B11" s="33"/>
      <c r="D11" s="28" t="s">
        <v>19</v>
      </c>
      <c r="F11" s="26" t="s">
        <v>20</v>
      </c>
      <c r="I11" s="28" t="s">
        <v>21</v>
      </c>
      <c r="J11" s="26" t="s">
        <v>20</v>
      </c>
      <c r="L11" s="33"/>
    </row>
    <row r="12" spans="2:46" s="1" customFormat="1" ht="12" customHeight="1">
      <c r="B12" s="33"/>
      <c r="D12" s="28" t="s">
        <v>22</v>
      </c>
      <c r="F12" s="26" t="s">
        <v>23</v>
      </c>
      <c r="I12" s="28" t="s">
        <v>24</v>
      </c>
      <c r="J12" s="50" t="str">
        <f>'Rekapitulace stavby'!AN8</f>
        <v>17. 5. 2022</v>
      </c>
      <c r="L12" s="33"/>
    </row>
    <row r="13" spans="2:46" s="1" customFormat="1" ht="10.95" customHeight="1">
      <c r="B13" s="33"/>
      <c r="L13" s="33"/>
    </row>
    <row r="14" spans="2:46" s="1" customFormat="1" ht="12" customHeight="1">
      <c r="B14" s="33"/>
      <c r="D14" s="28" t="s">
        <v>28</v>
      </c>
      <c r="I14" s="28" t="s">
        <v>29</v>
      </c>
      <c r="J14" s="26" t="str">
        <f>IF('Rekapitulace stavby'!AN10="","",'Rekapitulace stavby'!AN10)</f>
        <v/>
      </c>
      <c r="L14" s="33"/>
    </row>
    <row r="15" spans="2:46" s="1" customFormat="1" ht="18" customHeight="1">
      <c r="B15" s="33"/>
      <c r="E15" s="26" t="str">
        <f>IF('Rekapitulace stavby'!E11="","",'Rekapitulace stavby'!E11)</f>
        <v xml:space="preserve"> </v>
      </c>
      <c r="I15" s="28" t="s">
        <v>30</v>
      </c>
      <c r="J15" s="26" t="str">
        <f>IF('Rekapitulace stavby'!AN11="","",'Rekapitulace stavby'!AN11)</f>
        <v/>
      </c>
      <c r="L15" s="33"/>
    </row>
    <row r="16" spans="2:46" s="1" customFormat="1" ht="6.9" customHeight="1">
      <c r="B16" s="33"/>
      <c r="L16" s="33"/>
    </row>
    <row r="17" spans="2:12" s="1" customFormat="1" ht="12" customHeight="1">
      <c r="B17" s="33"/>
      <c r="D17" s="28" t="s">
        <v>31</v>
      </c>
      <c r="I17" s="28" t="s">
        <v>29</v>
      </c>
      <c r="J17" s="29" t="str">
        <f>'Rekapitulace stavby'!AN13</f>
        <v>26357534</v>
      </c>
      <c r="L17" s="33"/>
    </row>
    <row r="18" spans="2:12" s="1" customFormat="1" ht="18" customHeight="1">
      <c r="B18" s="33"/>
      <c r="E18" s="304" t="str">
        <f>'Rekapitulace stavby'!E14</f>
        <v>Klatovská stavební společnost s.r.o., K Letišti 893,Klatovy</v>
      </c>
      <c r="F18" s="296"/>
      <c r="G18" s="296"/>
      <c r="H18" s="296"/>
      <c r="I18" s="28" t="s">
        <v>30</v>
      </c>
      <c r="J18" s="29" t="str">
        <f>'Rekapitulace stavby'!AN14</f>
        <v>CZ26357534</v>
      </c>
      <c r="L18" s="33"/>
    </row>
    <row r="19" spans="2:12" s="1" customFormat="1" ht="6.9" customHeight="1">
      <c r="B19" s="33"/>
      <c r="L19" s="33"/>
    </row>
    <row r="20" spans="2:12" s="1" customFormat="1" ht="12" customHeight="1">
      <c r="B20" s="33"/>
      <c r="D20" s="28" t="s">
        <v>33</v>
      </c>
      <c r="I20" s="28" t="s">
        <v>29</v>
      </c>
      <c r="J20" s="26" t="str">
        <f>IF('Rekapitulace stavby'!AN16="","",'Rekapitulace stavby'!AN16)</f>
        <v/>
      </c>
      <c r="L20" s="33"/>
    </row>
    <row r="21" spans="2:12" s="1" customFormat="1" ht="18" customHeight="1">
      <c r="B21" s="33"/>
      <c r="E21" s="26" t="str">
        <f>IF('Rekapitulace stavby'!E17="","",'Rekapitulace stavby'!E17)</f>
        <v xml:space="preserve"> </v>
      </c>
      <c r="I21" s="28" t="s">
        <v>30</v>
      </c>
      <c r="J21" s="26" t="str">
        <f>IF('Rekapitulace stavby'!AN17="","",'Rekapitulace stavby'!AN17)</f>
        <v/>
      </c>
      <c r="L21" s="33"/>
    </row>
    <row r="22" spans="2:12" s="1" customFormat="1" ht="6.9" customHeight="1">
      <c r="B22" s="33"/>
      <c r="L22" s="33"/>
    </row>
    <row r="23" spans="2:12" s="1" customFormat="1" ht="12" customHeight="1">
      <c r="B23" s="33"/>
      <c r="D23" s="28" t="s">
        <v>34</v>
      </c>
      <c r="I23" s="28" t="s">
        <v>29</v>
      </c>
      <c r="J23" s="26" t="str">
        <f>IF('Rekapitulace stavby'!AN19="","",'Rekapitulace stavby'!AN19)</f>
        <v/>
      </c>
      <c r="L23" s="33"/>
    </row>
    <row r="24" spans="2:12" s="1" customFormat="1" ht="18" customHeight="1">
      <c r="B24" s="33"/>
      <c r="E24" s="26" t="str">
        <f>IF('Rekapitulace stavby'!E20="","",'Rekapitulace stavby'!E20)</f>
        <v xml:space="preserve"> </v>
      </c>
      <c r="I24" s="28" t="s">
        <v>30</v>
      </c>
      <c r="J24" s="26" t="str">
        <f>IF('Rekapitulace stavby'!AN20="","",'Rekapitulace stavby'!AN20)</f>
        <v/>
      </c>
      <c r="L24" s="33"/>
    </row>
    <row r="25" spans="2:12" s="1" customFormat="1" ht="6.9" customHeight="1">
      <c r="B25" s="33"/>
      <c r="L25" s="33"/>
    </row>
    <row r="26" spans="2:12" s="1" customFormat="1" ht="12" customHeight="1">
      <c r="B26" s="33"/>
      <c r="D26" s="28" t="s">
        <v>35</v>
      </c>
      <c r="L26" s="33"/>
    </row>
    <row r="27" spans="2:12" s="7" customFormat="1" ht="16.5" customHeight="1">
      <c r="B27" s="87"/>
      <c r="E27" s="300" t="s">
        <v>20</v>
      </c>
      <c r="F27" s="300"/>
      <c r="G27" s="300"/>
      <c r="H27" s="300"/>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37</v>
      </c>
      <c r="J30" s="64">
        <f>ROUND(J118, 2)</f>
        <v>15239441</v>
      </c>
      <c r="L30" s="33"/>
    </row>
    <row r="31" spans="2:12" s="1" customFormat="1" ht="6.9" customHeight="1">
      <c r="B31" s="33"/>
      <c r="D31" s="51"/>
      <c r="E31" s="51"/>
      <c r="F31" s="51"/>
      <c r="G31" s="51"/>
      <c r="H31" s="51"/>
      <c r="I31" s="51"/>
      <c r="J31" s="51"/>
      <c r="K31" s="51"/>
      <c r="L31" s="33"/>
    </row>
    <row r="32" spans="2:12" s="1" customFormat="1" ht="14.4" customHeight="1">
      <c r="B32" s="33"/>
      <c r="F32" s="36" t="s">
        <v>39</v>
      </c>
      <c r="I32" s="36" t="s">
        <v>38</v>
      </c>
      <c r="J32" s="36" t="s">
        <v>40</v>
      </c>
      <c r="L32" s="33"/>
    </row>
    <row r="33" spans="2:12" s="1" customFormat="1" ht="14.4" customHeight="1">
      <c r="B33" s="33"/>
      <c r="D33" s="53" t="s">
        <v>41</v>
      </c>
      <c r="E33" s="28" t="s">
        <v>42</v>
      </c>
      <c r="F33" s="89">
        <f>ROUND((SUM(BE118:BE2185)),  2)</f>
        <v>15239441</v>
      </c>
      <c r="I33" s="90">
        <v>0.21</v>
      </c>
      <c r="J33" s="89">
        <f>ROUND(((SUM(BE118:BE2185))*I33),  2)</f>
        <v>3200282.61</v>
      </c>
      <c r="L33" s="33"/>
    </row>
    <row r="34" spans="2:12" s="1" customFormat="1" ht="14.4" customHeight="1">
      <c r="B34" s="33"/>
      <c r="E34" s="28" t="s">
        <v>43</v>
      </c>
      <c r="F34" s="89">
        <f>ROUND((SUM(BF118:BF2185)),  2)</f>
        <v>0</v>
      </c>
      <c r="I34" s="90">
        <v>0.15</v>
      </c>
      <c r="J34" s="89">
        <f>ROUND(((SUM(BF118:BF2185))*I34),  2)</f>
        <v>0</v>
      </c>
      <c r="L34" s="33"/>
    </row>
    <row r="35" spans="2:12" s="1" customFormat="1" ht="14.4" hidden="1" customHeight="1">
      <c r="B35" s="33"/>
      <c r="E35" s="28" t="s">
        <v>44</v>
      </c>
      <c r="F35" s="89">
        <f>ROUND((SUM(BG118:BG2185)),  2)</f>
        <v>0</v>
      </c>
      <c r="I35" s="90">
        <v>0.21</v>
      </c>
      <c r="J35" s="89">
        <f>0</f>
        <v>0</v>
      </c>
      <c r="L35" s="33"/>
    </row>
    <row r="36" spans="2:12" s="1" customFormat="1" ht="14.4" hidden="1" customHeight="1">
      <c r="B36" s="33"/>
      <c r="E36" s="28" t="s">
        <v>45</v>
      </c>
      <c r="F36" s="89">
        <f>ROUND((SUM(BH118:BH2185)),  2)</f>
        <v>0</v>
      </c>
      <c r="I36" s="90">
        <v>0.15</v>
      </c>
      <c r="J36" s="89">
        <f>0</f>
        <v>0</v>
      </c>
      <c r="L36" s="33"/>
    </row>
    <row r="37" spans="2:12" s="1" customFormat="1" ht="14.4" hidden="1" customHeight="1">
      <c r="B37" s="33"/>
      <c r="E37" s="28" t="s">
        <v>46</v>
      </c>
      <c r="F37" s="89">
        <f>ROUND((SUM(BI118:BI2185)),  2)</f>
        <v>0</v>
      </c>
      <c r="I37" s="90">
        <v>0</v>
      </c>
      <c r="J37" s="89">
        <f>0</f>
        <v>0</v>
      </c>
      <c r="L37" s="33"/>
    </row>
    <row r="38" spans="2:12" s="1" customFormat="1" ht="6.9" customHeight="1">
      <c r="B38" s="33"/>
      <c r="L38" s="33"/>
    </row>
    <row r="39" spans="2:12" s="1" customFormat="1" ht="25.35" customHeight="1">
      <c r="B39" s="33"/>
      <c r="C39" s="91"/>
      <c r="D39" s="92" t="s">
        <v>47</v>
      </c>
      <c r="E39" s="55"/>
      <c r="F39" s="55"/>
      <c r="G39" s="93" t="s">
        <v>48</v>
      </c>
      <c r="H39" s="94" t="s">
        <v>49</v>
      </c>
      <c r="I39" s="55"/>
      <c r="J39" s="95">
        <f>SUM(J30:J37)</f>
        <v>18439723.609999999</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96</v>
      </c>
      <c r="L45" s="33"/>
    </row>
    <row r="46" spans="2:12" s="1" customFormat="1" ht="6.9" customHeight="1">
      <c r="B46" s="33"/>
      <c r="L46" s="33"/>
    </row>
    <row r="47" spans="2:12" s="1" customFormat="1" ht="12" customHeight="1">
      <c r="B47" s="33"/>
      <c r="C47" s="28" t="s">
        <v>16</v>
      </c>
      <c r="L47" s="33"/>
    </row>
    <row r="48" spans="2:12" s="1" customFormat="1" ht="16.5" customHeight="1">
      <c r="B48" s="33"/>
      <c r="E48" s="302" t="str">
        <f>E7</f>
        <v>6322 Číháň novostavba hasičské zbrojnice</v>
      </c>
      <c r="F48" s="303"/>
      <c r="G48" s="303"/>
      <c r="H48" s="303"/>
      <c r="L48" s="33"/>
    </row>
    <row r="49" spans="2:47" s="1" customFormat="1" ht="12" customHeight="1">
      <c r="B49" s="33"/>
      <c r="C49" s="28" t="s">
        <v>94</v>
      </c>
      <c r="L49" s="33"/>
    </row>
    <row r="50" spans="2:47" s="1" customFormat="1" ht="16.5" customHeight="1">
      <c r="B50" s="33"/>
      <c r="E50" s="282" t="str">
        <f>E9</f>
        <v>01 - SO 01 Novostavba hasičské zbrojnice</v>
      </c>
      <c r="F50" s="301"/>
      <c r="G50" s="301"/>
      <c r="H50" s="301"/>
      <c r="L50" s="33"/>
    </row>
    <row r="51" spans="2:47" s="1" customFormat="1" ht="6.9" customHeight="1">
      <c r="B51" s="33"/>
      <c r="L51" s="33"/>
    </row>
    <row r="52" spans="2:47" s="1" customFormat="1" ht="12" customHeight="1">
      <c r="B52" s="33"/>
      <c r="C52" s="28" t="s">
        <v>22</v>
      </c>
      <c r="F52" s="26" t="str">
        <f>F12</f>
        <v xml:space="preserve"> </v>
      </c>
      <c r="I52" s="28" t="s">
        <v>24</v>
      </c>
      <c r="J52" s="50" t="str">
        <f>IF(J12="","",J12)</f>
        <v>17. 5. 2022</v>
      </c>
      <c r="L52" s="33"/>
    </row>
    <row r="53" spans="2:47" s="1" customFormat="1" ht="6.9" customHeight="1">
      <c r="B53" s="33"/>
      <c r="L53" s="33"/>
    </row>
    <row r="54" spans="2:47" s="1" customFormat="1" ht="15.15" customHeight="1">
      <c r="B54" s="33"/>
      <c r="C54" s="28" t="s">
        <v>28</v>
      </c>
      <c r="F54" s="26" t="str">
        <f>E15</f>
        <v xml:space="preserve"> </v>
      </c>
      <c r="I54" s="28" t="s">
        <v>33</v>
      </c>
      <c r="J54" s="31" t="str">
        <f>E21</f>
        <v xml:space="preserve"> </v>
      </c>
      <c r="L54" s="33"/>
    </row>
    <row r="55" spans="2:47" s="1" customFormat="1" ht="15.15" customHeight="1">
      <c r="B55" s="33"/>
      <c r="C55" s="28" t="s">
        <v>31</v>
      </c>
      <c r="F55" s="26" t="str">
        <f>IF(E18="","",E18)</f>
        <v>Klatovská stavební společnost s.r.o., K Letišti 893,Klatovy</v>
      </c>
      <c r="I55" s="28" t="s">
        <v>34</v>
      </c>
      <c r="J55" s="31" t="str">
        <f>E24</f>
        <v xml:space="preserve"> </v>
      </c>
      <c r="L55" s="33"/>
    </row>
    <row r="56" spans="2:47" s="1" customFormat="1" ht="10.35" customHeight="1">
      <c r="B56" s="33"/>
      <c r="L56" s="33"/>
    </row>
    <row r="57" spans="2:47" s="1" customFormat="1" ht="29.25" customHeight="1">
      <c r="B57" s="33"/>
      <c r="C57" s="97" t="s">
        <v>97</v>
      </c>
      <c r="D57" s="91"/>
      <c r="E57" s="91"/>
      <c r="F57" s="91"/>
      <c r="G57" s="91"/>
      <c r="H57" s="91"/>
      <c r="I57" s="91"/>
      <c r="J57" s="98" t="s">
        <v>98</v>
      </c>
      <c r="K57" s="91"/>
      <c r="L57" s="33"/>
    </row>
    <row r="58" spans="2:47" s="1" customFormat="1" ht="10.35" customHeight="1">
      <c r="B58" s="33"/>
      <c r="L58" s="33"/>
    </row>
    <row r="59" spans="2:47" s="1" customFormat="1" ht="22.95" customHeight="1">
      <c r="B59" s="33"/>
      <c r="C59" s="99" t="s">
        <v>69</v>
      </c>
      <c r="J59" s="64">
        <f>J118</f>
        <v>15239441</v>
      </c>
      <c r="L59" s="33"/>
      <c r="AU59" s="18" t="s">
        <v>99</v>
      </c>
    </row>
    <row r="60" spans="2:47" s="8" customFormat="1" ht="24.9" customHeight="1">
      <c r="B60" s="100"/>
      <c r="D60" s="101" t="s">
        <v>100</v>
      </c>
      <c r="E60" s="102"/>
      <c r="F60" s="102"/>
      <c r="G60" s="102"/>
      <c r="H60" s="102"/>
      <c r="I60" s="102"/>
      <c r="J60" s="103">
        <f>J119</f>
        <v>6611075</v>
      </c>
      <c r="L60" s="100"/>
    </row>
    <row r="61" spans="2:47" s="9" customFormat="1" ht="19.95" customHeight="1">
      <c r="B61" s="104"/>
      <c r="D61" s="105" t="s">
        <v>101</v>
      </c>
      <c r="E61" s="106"/>
      <c r="F61" s="106"/>
      <c r="G61" s="106"/>
      <c r="H61" s="106"/>
      <c r="I61" s="106"/>
      <c r="J61" s="107">
        <f>J120</f>
        <v>332405</v>
      </c>
      <c r="L61" s="104"/>
    </row>
    <row r="62" spans="2:47" s="9" customFormat="1" ht="19.95" customHeight="1">
      <c r="B62" s="104"/>
      <c r="D62" s="105" t="s">
        <v>102</v>
      </c>
      <c r="E62" s="106"/>
      <c r="F62" s="106"/>
      <c r="G62" s="106"/>
      <c r="H62" s="106"/>
      <c r="I62" s="106"/>
      <c r="J62" s="107">
        <f>J148</f>
        <v>676756</v>
      </c>
      <c r="L62" s="104"/>
    </row>
    <row r="63" spans="2:47" s="9" customFormat="1" ht="19.95" customHeight="1">
      <c r="B63" s="104"/>
      <c r="D63" s="105" t="s">
        <v>103</v>
      </c>
      <c r="E63" s="106"/>
      <c r="F63" s="106"/>
      <c r="G63" s="106"/>
      <c r="H63" s="106"/>
      <c r="I63" s="106"/>
      <c r="J63" s="107">
        <f>J203</f>
        <v>1975193</v>
      </c>
      <c r="L63" s="104"/>
    </row>
    <row r="64" spans="2:47" s="9" customFormat="1" ht="19.95" customHeight="1">
      <c r="B64" s="104"/>
      <c r="D64" s="105" t="s">
        <v>104</v>
      </c>
      <c r="E64" s="106"/>
      <c r="F64" s="106"/>
      <c r="G64" s="106"/>
      <c r="H64" s="106"/>
      <c r="I64" s="106"/>
      <c r="J64" s="107">
        <f>J318</f>
        <v>930423</v>
      </c>
      <c r="L64" s="104"/>
    </row>
    <row r="65" spans="2:12" s="9" customFormat="1" ht="19.95" customHeight="1">
      <c r="B65" s="104"/>
      <c r="D65" s="105" t="s">
        <v>105</v>
      </c>
      <c r="E65" s="106"/>
      <c r="F65" s="106"/>
      <c r="G65" s="106"/>
      <c r="H65" s="106"/>
      <c r="I65" s="106"/>
      <c r="J65" s="107">
        <f>J364</f>
        <v>109495</v>
      </c>
      <c r="L65" s="104"/>
    </row>
    <row r="66" spans="2:12" s="9" customFormat="1" ht="19.95" customHeight="1">
      <c r="B66" s="104"/>
      <c r="D66" s="105" t="s">
        <v>106</v>
      </c>
      <c r="E66" s="106"/>
      <c r="F66" s="106"/>
      <c r="G66" s="106"/>
      <c r="H66" s="106"/>
      <c r="I66" s="106"/>
      <c r="J66" s="107">
        <f>J377</f>
        <v>2120483</v>
      </c>
      <c r="L66" s="104"/>
    </row>
    <row r="67" spans="2:12" s="9" customFormat="1" ht="19.95" customHeight="1">
      <c r="B67" s="104"/>
      <c r="D67" s="105" t="s">
        <v>107</v>
      </c>
      <c r="E67" s="106"/>
      <c r="F67" s="106"/>
      <c r="G67" s="106"/>
      <c r="H67" s="106"/>
      <c r="I67" s="106"/>
      <c r="J67" s="107">
        <f>J568</f>
        <v>344624</v>
      </c>
      <c r="L67" s="104"/>
    </row>
    <row r="68" spans="2:12" s="9" customFormat="1" ht="19.95" customHeight="1">
      <c r="B68" s="104"/>
      <c r="D68" s="105" t="s">
        <v>108</v>
      </c>
      <c r="E68" s="106"/>
      <c r="F68" s="106"/>
      <c r="G68" s="106"/>
      <c r="H68" s="106"/>
      <c r="I68" s="106"/>
      <c r="J68" s="107">
        <f>J639</f>
        <v>121696</v>
      </c>
      <c r="L68" s="104"/>
    </row>
    <row r="69" spans="2:12" s="8" customFormat="1" ht="24.9" customHeight="1">
      <c r="B69" s="100"/>
      <c r="D69" s="101" t="s">
        <v>109</v>
      </c>
      <c r="E69" s="102"/>
      <c r="F69" s="102"/>
      <c r="G69" s="102"/>
      <c r="H69" s="102"/>
      <c r="I69" s="102"/>
      <c r="J69" s="103">
        <f>J643</f>
        <v>8502445</v>
      </c>
      <c r="L69" s="100"/>
    </row>
    <row r="70" spans="2:12" s="9" customFormat="1" ht="19.95" customHeight="1">
      <c r="B70" s="104"/>
      <c r="D70" s="105" t="s">
        <v>110</v>
      </c>
      <c r="E70" s="106"/>
      <c r="F70" s="106"/>
      <c r="G70" s="106"/>
      <c r="H70" s="106"/>
      <c r="I70" s="106"/>
      <c r="J70" s="107">
        <f>J644</f>
        <v>276051</v>
      </c>
      <c r="L70" s="104"/>
    </row>
    <row r="71" spans="2:12" s="9" customFormat="1" ht="19.95" customHeight="1">
      <c r="B71" s="104"/>
      <c r="D71" s="105" t="s">
        <v>111</v>
      </c>
      <c r="E71" s="106"/>
      <c r="F71" s="106"/>
      <c r="G71" s="106"/>
      <c r="H71" s="106"/>
      <c r="I71" s="106"/>
      <c r="J71" s="107">
        <f>J712</f>
        <v>758421</v>
      </c>
      <c r="L71" s="104"/>
    </row>
    <row r="72" spans="2:12" s="9" customFormat="1" ht="19.95" customHeight="1">
      <c r="B72" s="104"/>
      <c r="D72" s="105" t="s">
        <v>112</v>
      </c>
      <c r="E72" s="106"/>
      <c r="F72" s="106"/>
      <c r="G72" s="106"/>
      <c r="H72" s="106"/>
      <c r="I72" s="106"/>
      <c r="J72" s="107">
        <f>J793</f>
        <v>132008</v>
      </c>
      <c r="L72" s="104"/>
    </row>
    <row r="73" spans="2:12" s="9" customFormat="1" ht="19.95" customHeight="1">
      <c r="B73" s="104"/>
      <c r="D73" s="105" t="s">
        <v>113</v>
      </c>
      <c r="E73" s="106"/>
      <c r="F73" s="106"/>
      <c r="G73" s="106"/>
      <c r="H73" s="106"/>
      <c r="I73" s="106"/>
      <c r="J73" s="107">
        <f>J826</f>
        <v>120719</v>
      </c>
      <c r="L73" s="104"/>
    </row>
    <row r="74" spans="2:12" s="9" customFormat="1" ht="19.95" customHeight="1">
      <c r="B74" s="104"/>
      <c r="D74" s="105" t="s">
        <v>114</v>
      </c>
      <c r="E74" s="106"/>
      <c r="F74" s="106"/>
      <c r="G74" s="106"/>
      <c r="H74" s="106"/>
      <c r="I74" s="106"/>
      <c r="J74" s="107">
        <f>J883</f>
        <v>157831</v>
      </c>
      <c r="L74" s="104"/>
    </row>
    <row r="75" spans="2:12" s="9" customFormat="1" ht="19.95" customHeight="1">
      <c r="B75" s="104"/>
      <c r="D75" s="105" t="s">
        <v>115</v>
      </c>
      <c r="E75" s="106"/>
      <c r="F75" s="106"/>
      <c r="G75" s="106"/>
      <c r="H75" s="106"/>
      <c r="I75" s="106"/>
      <c r="J75" s="107">
        <f>J912</f>
        <v>692582</v>
      </c>
      <c r="L75" s="104"/>
    </row>
    <row r="76" spans="2:12" s="9" customFormat="1" ht="19.95" customHeight="1">
      <c r="B76" s="104"/>
      <c r="D76" s="105" t="s">
        <v>116</v>
      </c>
      <c r="E76" s="106"/>
      <c r="F76" s="106"/>
      <c r="G76" s="106"/>
      <c r="H76" s="106"/>
      <c r="I76" s="106"/>
      <c r="J76" s="107">
        <f>J1029</f>
        <v>695219</v>
      </c>
      <c r="L76" s="104"/>
    </row>
    <row r="77" spans="2:12" s="9" customFormat="1" ht="19.95" customHeight="1">
      <c r="B77" s="104"/>
      <c r="D77" s="105" t="s">
        <v>117</v>
      </c>
      <c r="E77" s="106"/>
      <c r="F77" s="106"/>
      <c r="G77" s="106"/>
      <c r="H77" s="106"/>
      <c r="I77" s="106"/>
      <c r="J77" s="107">
        <f>J1190</f>
        <v>350513</v>
      </c>
      <c r="L77" s="104"/>
    </row>
    <row r="78" spans="2:12" s="9" customFormat="1" ht="19.95" customHeight="1">
      <c r="B78" s="104"/>
      <c r="D78" s="105" t="s">
        <v>118</v>
      </c>
      <c r="E78" s="106"/>
      <c r="F78" s="106"/>
      <c r="G78" s="106"/>
      <c r="H78" s="106"/>
      <c r="I78" s="106"/>
      <c r="J78" s="107">
        <f>J1333</f>
        <v>304448</v>
      </c>
      <c r="L78" s="104"/>
    </row>
    <row r="79" spans="2:12" s="9" customFormat="1" ht="19.95" customHeight="1">
      <c r="B79" s="104"/>
      <c r="D79" s="105" t="s">
        <v>119</v>
      </c>
      <c r="E79" s="106"/>
      <c r="F79" s="106"/>
      <c r="G79" s="106"/>
      <c r="H79" s="106"/>
      <c r="I79" s="106"/>
      <c r="J79" s="107">
        <f>J1480</f>
        <v>91423</v>
      </c>
      <c r="L79" s="104"/>
    </row>
    <row r="80" spans="2:12" s="9" customFormat="1" ht="19.95" customHeight="1">
      <c r="B80" s="104"/>
      <c r="D80" s="105" t="s">
        <v>120</v>
      </c>
      <c r="E80" s="106"/>
      <c r="F80" s="106"/>
      <c r="G80" s="106"/>
      <c r="H80" s="106"/>
      <c r="I80" s="106"/>
      <c r="J80" s="107">
        <f>J1633</f>
        <v>911131</v>
      </c>
      <c r="L80" s="104"/>
    </row>
    <row r="81" spans="2:12" s="9" customFormat="1" ht="19.95" customHeight="1">
      <c r="B81" s="104"/>
      <c r="D81" s="105" t="s">
        <v>121</v>
      </c>
      <c r="E81" s="106"/>
      <c r="F81" s="106"/>
      <c r="G81" s="106"/>
      <c r="H81" s="106"/>
      <c r="I81" s="106"/>
      <c r="J81" s="107">
        <f>J1727</f>
        <v>354193</v>
      </c>
      <c r="L81" s="104"/>
    </row>
    <row r="82" spans="2:12" s="9" customFormat="1" ht="19.95" customHeight="1">
      <c r="B82" s="104"/>
      <c r="D82" s="105" t="s">
        <v>122</v>
      </c>
      <c r="E82" s="106"/>
      <c r="F82" s="106"/>
      <c r="G82" s="106"/>
      <c r="H82" s="106"/>
      <c r="I82" s="106"/>
      <c r="J82" s="107">
        <f>J1754</f>
        <v>155035</v>
      </c>
      <c r="L82" s="104"/>
    </row>
    <row r="83" spans="2:12" s="9" customFormat="1" ht="19.95" customHeight="1">
      <c r="B83" s="104"/>
      <c r="D83" s="105" t="s">
        <v>123</v>
      </c>
      <c r="E83" s="106"/>
      <c r="F83" s="106"/>
      <c r="G83" s="106"/>
      <c r="H83" s="106"/>
      <c r="I83" s="106"/>
      <c r="J83" s="107">
        <f>J1782</f>
        <v>730015</v>
      </c>
      <c r="L83" s="104"/>
    </row>
    <row r="84" spans="2:12" s="9" customFormat="1" ht="19.95" customHeight="1">
      <c r="B84" s="104"/>
      <c r="D84" s="105" t="s">
        <v>124</v>
      </c>
      <c r="E84" s="106"/>
      <c r="F84" s="106"/>
      <c r="G84" s="106"/>
      <c r="H84" s="106"/>
      <c r="I84" s="106"/>
      <c r="J84" s="107">
        <f>J1833</f>
        <v>157551</v>
      </c>
      <c r="L84" s="104"/>
    </row>
    <row r="85" spans="2:12" s="9" customFormat="1" ht="19.95" customHeight="1">
      <c r="B85" s="104"/>
      <c r="D85" s="105" t="s">
        <v>125</v>
      </c>
      <c r="E85" s="106"/>
      <c r="F85" s="106"/>
      <c r="G85" s="106"/>
      <c r="H85" s="106"/>
      <c r="I85" s="106"/>
      <c r="J85" s="107">
        <f>J1864</f>
        <v>1691562</v>
      </c>
      <c r="L85" s="104"/>
    </row>
    <row r="86" spans="2:12" s="9" customFormat="1" ht="19.95" customHeight="1">
      <c r="B86" s="104"/>
      <c r="D86" s="105" t="s">
        <v>126</v>
      </c>
      <c r="E86" s="106"/>
      <c r="F86" s="106"/>
      <c r="G86" s="106"/>
      <c r="H86" s="106"/>
      <c r="I86" s="106"/>
      <c r="J86" s="107">
        <f>J1928</f>
        <v>420404</v>
      </c>
      <c r="L86" s="104"/>
    </row>
    <row r="87" spans="2:12" s="9" customFormat="1" ht="19.95" customHeight="1">
      <c r="B87" s="104"/>
      <c r="D87" s="105" t="s">
        <v>127</v>
      </c>
      <c r="E87" s="106"/>
      <c r="F87" s="106"/>
      <c r="G87" s="106"/>
      <c r="H87" s="106"/>
      <c r="I87" s="106"/>
      <c r="J87" s="107">
        <f>J2032</f>
        <v>139777</v>
      </c>
      <c r="L87" s="104"/>
    </row>
    <row r="88" spans="2:12" s="9" customFormat="1" ht="19.95" customHeight="1">
      <c r="B88" s="104"/>
      <c r="D88" s="105" t="s">
        <v>128</v>
      </c>
      <c r="E88" s="106"/>
      <c r="F88" s="106"/>
      <c r="G88" s="106"/>
      <c r="H88" s="106"/>
      <c r="I88" s="106"/>
      <c r="J88" s="107">
        <f>J2048</f>
        <v>235069</v>
      </c>
      <c r="L88" s="104"/>
    </row>
    <row r="89" spans="2:12" s="9" customFormat="1" ht="19.95" customHeight="1">
      <c r="B89" s="104"/>
      <c r="D89" s="105" t="s">
        <v>129</v>
      </c>
      <c r="E89" s="106"/>
      <c r="F89" s="106"/>
      <c r="G89" s="106"/>
      <c r="H89" s="106"/>
      <c r="I89" s="106"/>
      <c r="J89" s="107">
        <f>J2093</f>
        <v>24012</v>
      </c>
      <c r="L89" s="104"/>
    </row>
    <row r="90" spans="2:12" s="9" customFormat="1" ht="19.95" customHeight="1">
      <c r="B90" s="104"/>
      <c r="D90" s="105" t="s">
        <v>130</v>
      </c>
      <c r="E90" s="106"/>
      <c r="F90" s="106"/>
      <c r="G90" s="106"/>
      <c r="H90" s="106"/>
      <c r="I90" s="106"/>
      <c r="J90" s="107">
        <f>J2114</f>
        <v>104481</v>
      </c>
      <c r="L90" s="104"/>
    </row>
    <row r="91" spans="2:12" s="8" customFormat="1" ht="24.9" customHeight="1">
      <c r="B91" s="100"/>
      <c r="D91" s="101" t="s">
        <v>131</v>
      </c>
      <c r="E91" s="102"/>
      <c r="F91" s="102"/>
      <c r="G91" s="102"/>
      <c r="H91" s="102"/>
      <c r="I91" s="102"/>
      <c r="J91" s="103">
        <f>J2143</f>
        <v>10921</v>
      </c>
      <c r="L91" s="100"/>
    </row>
    <row r="92" spans="2:12" s="9" customFormat="1" ht="19.95" customHeight="1">
      <c r="B92" s="104"/>
      <c r="D92" s="105" t="s">
        <v>132</v>
      </c>
      <c r="E92" s="106"/>
      <c r="F92" s="106"/>
      <c r="G92" s="106"/>
      <c r="H92" s="106"/>
      <c r="I92" s="106"/>
      <c r="J92" s="107">
        <f>J2144</f>
        <v>10921</v>
      </c>
      <c r="L92" s="104"/>
    </row>
    <row r="93" spans="2:12" s="8" customFormat="1" ht="24.9" customHeight="1">
      <c r="B93" s="100"/>
      <c r="D93" s="101" t="s">
        <v>133</v>
      </c>
      <c r="E93" s="102"/>
      <c r="F93" s="102"/>
      <c r="G93" s="102"/>
      <c r="H93" s="102"/>
      <c r="I93" s="102"/>
      <c r="J93" s="103">
        <f>J2161</f>
        <v>50000</v>
      </c>
      <c r="L93" s="100"/>
    </row>
    <row r="94" spans="2:12" s="8" customFormat="1" ht="24.9" customHeight="1">
      <c r="B94" s="100"/>
      <c r="D94" s="101" t="s">
        <v>134</v>
      </c>
      <c r="E94" s="102"/>
      <c r="F94" s="102"/>
      <c r="G94" s="102"/>
      <c r="H94" s="102"/>
      <c r="I94" s="102"/>
      <c r="J94" s="103">
        <f>J2166</f>
        <v>65000</v>
      </c>
      <c r="L94" s="100"/>
    </row>
    <row r="95" spans="2:12" s="9" customFormat="1" ht="19.95" customHeight="1">
      <c r="B95" s="104"/>
      <c r="D95" s="105" t="s">
        <v>135</v>
      </c>
      <c r="E95" s="106"/>
      <c r="F95" s="106"/>
      <c r="G95" s="106"/>
      <c r="H95" s="106"/>
      <c r="I95" s="106"/>
      <c r="J95" s="107">
        <f>J2167</f>
        <v>30000</v>
      </c>
      <c r="L95" s="104"/>
    </row>
    <row r="96" spans="2:12" s="9" customFormat="1" ht="19.95" customHeight="1">
      <c r="B96" s="104"/>
      <c r="D96" s="105" t="s">
        <v>136</v>
      </c>
      <c r="E96" s="106"/>
      <c r="F96" s="106"/>
      <c r="G96" s="106"/>
      <c r="H96" s="106"/>
      <c r="I96" s="106"/>
      <c r="J96" s="107">
        <f>J2174</f>
        <v>20000</v>
      </c>
      <c r="L96" s="104"/>
    </row>
    <row r="97" spans="2:12" s="9" customFormat="1" ht="19.95" customHeight="1">
      <c r="B97" s="104"/>
      <c r="D97" s="105" t="s">
        <v>137</v>
      </c>
      <c r="E97" s="106"/>
      <c r="F97" s="106"/>
      <c r="G97" s="106"/>
      <c r="H97" s="106"/>
      <c r="I97" s="106"/>
      <c r="J97" s="107">
        <f>J2178</f>
        <v>10000</v>
      </c>
      <c r="L97" s="104"/>
    </row>
    <row r="98" spans="2:12" s="9" customFormat="1" ht="19.95" customHeight="1">
      <c r="B98" s="104"/>
      <c r="D98" s="105" t="s">
        <v>138</v>
      </c>
      <c r="E98" s="106"/>
      <c r="F98" s="106"/>
      <c r="G98" s="106"/>
      <c r="H98" s="106"/>
      <c r="I98" s="106"/>
      <c r="J98" s="107">
        <f>J2182</f>
        <v>5000</v>
      </c>
      <c r="L98" s="104"/>
    </row>
    <row r="99" spans="2:12" s="1" customFormat="1" ht="21.75" customHeight="1">
      <c r="B99" s="33"/>
      <c r="L99" s="33"/>
    </row>
    <row r="100" spans="2:12" s="1" customFormat="1" ht="6.9" customHeight="1">
      <c r="B100" s="42"/>
      <c r="C100" s="43"/>
      <c r="D100" s="43"/>
      <c r="E100" s="43"/>
      <c r="F100" s="43"/>
      <c r="G100" s="43"/>
      <c r="H100" s="43"/>
      <c r="I100" s="43"/>
      <c r="J100" s="43"/>
      <c r="K100" s="43"/>
      <c r="L100" s="33"/>
    </row>
    <row r="104" spans="2:12" s="1" customFormat="1" ht="6.9" customHeight="1">
      <c r="B104" s="44"/>
      <c r="C104" s="45"/>
      <c r="D104" s="45"/>
      <c r="E104" s="45"/>
      <c r="F104" s="45"/>
      <c r="G104" s="45"/>
      <c r="H104" s="45"/>
      <c r="I104" s="45"/>
      <c r="J104" s="45"/>
      <c r="K104" s="45"/>
      <c r="L104" s="33"/>
    </row>
    <row r="105" spans="2:12" s="1" customFormat="1" ht="24.9" customHeight="1">
      <c r="B105" s="33"/>
      <c r="C105" s="22" t="s">
        <v>139</v>
      </c>
      <c r="L105" s="33"/>
    </row>
    <row r="106" spans="2:12" s="1" customFormat="1" ht="6.9" customHeight="1">
      <c r="B106" s="33"/>
      <c r="L106" s="33"/>
    </row>
    <row r="107" spans="2:12" s="1" customFormat="1" ht="12" customHeight="1">
      <c r="B107" s="33"/>
      <c r="C107" s="28" t="s">
        <v>16</v>
      </c>
      <c r="L107" s="33"/>
    </row>
    <row r="108" spans="2:12" s="1" customFormat="1" ht="16.5" customHeight="1">
      <c r="B108" s="33"/>
      <c r="E108" s="302" t="str">
        <f>E7</f>
        <v>6322 Číháň novostavba hasičské zbrojnice</v>
      </c>
      <c r="F108" s="303"/>
      <c r="G108" s="303"/>
      <c r="H108" s="303"/>
      <c r="L108" s="33"/>
    </row>
    <row r="109" spans="2:12" s="1" customFormat="1" ht="12" customHeight="1">
      <c r="B109" s="33"/>
      <c r="C109" s="28" t="s">
        <v>94</v>
      </c>
      <c r="L109" s="33"/>
    </row>
    <row r="110" spans="2:12" s="1" customFormat="1" ht="16.5" customHeight="1">
      <c r="B110" s="33"/>
      <c r="E110" s="282" t="str">
        <f>E9</f>
        <v>01 - SO 01 Novostavba hasičské zbrojnice</v>
      </c>
      <c r="F110" s="301"/>
      <c r="G110" s="301"/>
      <c r="H110" s="301"/>
      <c r="L110" s="33"/>
    </row>
    <row r="111" spans="2:12" s="1" customFormat="1" ht="6.9" customHeight="1">
      <c r="B111" s="33"/>
      <c r="L111" s="33"/>
    </row>
    <row r="112" spans="2:12" s="1" customFormat="1" ht="12" customHeight="1">
      <c r="B112" s="33"/>
      <c r="C112" s="28" t="s">
        <v>22</v>
      </c>
      <c r="F112" s="26" t="str">
        <f>F12</f>
        <v xml:space="preserve"> </v>
      </c>
      <c r="I112" s="28" t="s">
        <v>24</v>
      </c>
      <c r="J112" s="50" t="str">
        <f>IF(J12="","",J12)</f>
        <v>17. 5. 2022</v>
      </c>
      <c r="L112" s="33"/>
    </row>
    <row r="113" spans="2:65" s="1" customFormat="1" ht="6.9" customHeight="1">
      <c r="B113" s="33"/>
      <c r="L113" s="33"/>
    </row>
    <row r="114" spans="2:65" s="1" customFormat="1" ht="15.15" customHeight="1">
      <c r="B114" s="33"/>
      <c r="C114" s="28" t="s">
        <v>28</v>
      </c>
      <c r="F114" s="26" t="str">
        <f>E15</f>
        <v xml:space="preserve"> </v>
      </c>
      <c r="I114" s="28" t="s">
        <v>33</v>
      </c>
      <c r="J114" s="31" t="str">
        <f>E21</f>
        <v xml:space="preserve"> </v>
      </c>
      <c r="L114" s="33"/>
    </row>
    <row r="115" spans="2:65" s="1" customFormat="1" ht="15.15" customHeight="1">
      <c r="B115" s="33"/>
      <c r="C115" s="28" t="s">
        <v>31</v>
      </c>
      <c r="F115" s="26" t="str">
        <f>IF(E18="","",E18)</f>
        <v>Klatovská stavební společnost s.r.o., K Letišti 893,Klatovy</v>
      </c>
      <c r="I115" s="28" t="s">
        <v>34</v>
      </c>
      <c r="J115" s="31" t="str">
        <f>E24</f>
        <v xml:space="preserve"> </v>
      </c>
      <c r="L115" s="33"/>
    </row>
    <row r="116" spans="2:65" s="1" customFormat="1" ht="10.35" customHeight="1">
      <c r="B116" s="33"/>
      <c r="L116" s="33"/>
    </row>
    <row r="117" spans="2:65" s="10" customFormat="1" ht="29.25" customHeight="1">
      <c r="B117" s="108"/>
      <c r="C117" s="109" t="s">
        <v>140</v>
      </c>
      <c r="D117" s="110" t="s">
        <v>56</v>
      </c>
      <c r="E117" s="110" t="s">
        <v>52</v>
      </c>
      <c r="F117" s="110" t="s">
        <v>53</v>
      </c>
      <c r="G117" s="110" t="s">
        <v>141</v>
      </c>
      <c r="H117" s="110" t="s">
        <v>142</v>
      </c>
      <c r="I117" s="110" t="s">
        <v>143</v>
      </c>
      <c r="J117" s="110" t="s">
        <v>98</v>
      </c>
      <c r="K117" s="111" t="s">
        <v>144</v>
      </c>
      <c r="L117" s="108"/>
      <c r="M117" s="57" t="s">
        <v>20</v>
      </c>
      <c r="N117" s="58" t="s">
        <v>41</v>
      </c>
      <c r="O117" s="58" t="s">
        <v>145</v>
      </c>
      <c r="P117" s="58" t="s">
        <v>146</v>
      </c>
      <c r="Q117" s="58" t="s">
        <v>147</v>
      </c>
      <c r="R117" s="58" t="s">
        <v>148</v>
      </c>
      <c r="S117" s="58" t="s">
        <v>149</v>
      </c>
      <c r="T117" s="59" t="s">
        <v>150</v>
      </c>
    </row>
    <row r="118" spans="2:65" s="1" customFormat="1" ht="22.95" customHeight="1">
      <c r="B118" s="33"/>
      <c r="C118" s="62" t="s">
        <v>151</v>
      </c>
      <c r="J118" s="112">
        <f>BK118</f>
        <v>15239441</v>
      </c>
      <c r="L118" s="33"/>
      <c r="M118" s="60"/>
      <c r="N118" s="51"/>
      <c r="O118" s="51"/>
      <c r="P118" s="113">
        <f>P119+P643+P2143+P2161+P2166</f>
        <v>0</v>
      </c>
      <c r="Q118" s="51"/>
      <c r="R118" s="113">
        <f>R119+R643+R2143+R2161+R2166</f>
        <v>1119.2686160999999</v>
      </c>
      <c r="S118" s="51"/>
      <c r="T118" s="114">
        <f>T119+T643+T2143+T2161+T2166</f>
        <v>0</v>
      </c>
      <c r="AT118" s="18" t="s">
        <v>70</v>
      </c>
      <c r="AU118" s="18" t="s">
        <v>99</v>
      </c>
      <c r="BK118" s="115">
        <f>BK119+BK643+BK2143+BK2161+BK2166</f>
        <v>15239441</v>
      </c>
    </row>
    <row r="119" spans="2:65" s="11" customFormat="1" ht="25.95" customHeight="1">
      <c r="B119" s="116"/>
      <c r="D119" s="117" t="s">
        <v>70</v>
      </c>
      <c r="E119" s="118" t="s">
        <v>152</v>
      </c>
      <c r="F119" s="118" t="s">
        <v>153</v>
      </c>
      <c r="I119" s="119"/>
      <c r="J119" s="120">
        <f>BK119</f>
        <v>6611075</v>
      </c>
      <c r="L119" s="116"/>
      <c r="M119" s="121"/>
      <c r="P119" s="122">
        <f>P120+P148+P203+P318+P364+P377+P568+P639</f>
        <v>0</v>
      </c>
      <c r="R119" s="122">
        <f>R120+R148+R203+R318+R364+R377+R568+R639</f>
        <v>1033.4400877999999</v>
      </c>
      <c r="T119" s="123">
        <f>T120+T148+T203+T318+T364+T377+T568+T639</f>
        <v>0</v>
      </c>
      <c r="AR119" s="117" t="s">
        <v>8</v>
      </c>
      <c r="AT119" s="124" t="s">
        <v>70</v>
      </c>
      <c r="AU119" s="124" t="s">
        <v>71</v>
      </c>
      <c r="AY119" s="117" t="s">
        <v>154</v>
      </c>
      <c r="BK119" s="125">
        <f>BK120+BK148+BK203+BK318+BK364+BK377+BK568+BK639</f>
        <v>6611075</v>
      </c>
    </row>
    <row r="120" spans="2:65" s="11" customFormat="1" ht="22.95" customHeight="1">
      <c r="B120" s="116"/>
      <c r="D120" s="117" t="s">
        <v>70</v>
      </c>
      <c r="E120" s="126" t="s">
        <v>8</v>
      </c>
      <c r="F120" s="126" t="s">
        <v>155</v>
      </c>
      <c r="I120" s="119"/>
      <c r="J120" s="127">
        <f>BK120</f>
        <v>332405</v>
      </c>
      <c r="L120" s="116"/>
      <c r="M120" s="121"/>
      <c r="P120" s="122">
        <f>SUM(P121:P147)</f>
        <v>0</v>
      </c>
      <c r="R120" s="122">
        <f>SUM(R121:R147)</f>
        <v>0</v>
      </c>
      <c r="T120" s="123">
        <f>SUM(T121:T147)</f>
        <v>0</v>
      </c>
      <c r="AR120" s="117" t="s">
        <v>8</v>
      </c>
      <c r="AT120" s="124" t="s">
        <v>70</v>
      </c>
      <c r="AU120" s="124" t="s">
        <v>8</v>
      </c>
      <c r="AY120" s="117" t="s">
        <v>154</v>
      </c>
      <c r="BK120" s="125">
        <f>SUM(BK121:BK147)</f>
        <v>332405</v>
      </c>
    </row>
    <row r="121" spans="2:65" s="1" customFormat="1" ht="16.5" customHeight="1">
      <c r="B121" s="33"/>
      <c r="C121" s="128" t="s">
        <v>156</v>
      </c>
      <c r="D121" s="128" t="s">
        <v>157</v>
      </c>
      <c r="E121" s="129" t="s">
        <v>158</v>
      </c>
      <c r="F121" s="130" t="s">
        <v>159</v>
      </c>
      <c r="G121" s="131" t="s">
        <v>160</v>
      </c>
      <c r="H121" s="132">
        <v>226.22</v>
      </c>
      <c r="I121" s="133">
        <v>310.10680988159999</v>
      </c>
      <c r="J121" s="132">
        <f>ROUND(I121*H121,0)</f>
        <v>70152</v>
      </c>
      <c r="K121" s="130" t="s">
        <v>161</v>
      </c>
      <c r="L121" s="33"/>
      <c r="M121" s="134" t="s">
        <v>20</v>
      </c>
      <c r="N121" s="135" t="s">
        <v>42</v>
      </c>
      <c r="P121" s="136">
        <f>O121*H121</f>
        <v>0</v>
      </c>
      <c r="Q121" s="136">
        <v>0</v>
      </c>
      <c r="R121" s="136">
        <f>Q121*H121</f>
        <v>0</v>
      </c>
      <c r="S121" s="136">
        <v>0</v>
      </c>
      <c r="T121" s="137">
        <f>S121*H121</f>
        <v>0</v>
      </c>
      <c r="AR121" s="138" t="s">
        <v>162</v>
      </c>
      <c r="AT121" s="138" t="s">
        <v>157</v>
      </c>
      <c r="AU121" s="138" t="s">
        <v>80</v>
      </c>
      <c r="AY121" s="18" t="s">
        <v>154</v>
      </c>
      <c r="BE121" s="139">
        <f>IF(N121="základní",J121,0)</f>
        <v>70152</v>
      </c>
      <c r="BF121" s="139">
        <f>IF(N121="snížená",J121,0)</f>
        <v>0</v>
      </c>
      <c r="BG121" s="139">
        <f>IF(N121="zákl. přenesená",J121,0)</f>
        <v>0</v>
      </c>
      <c r="BH121" s="139">
        <f>IF(N121="sníž. přenesená",J121,0)</f>
        <v>0</v>
      </c>
      <c r="BI121" s="139">
        <f>IF(N121="nulová",J121,0)</f>
        <v>0</v>
      </c>
      <c r="BJ121" s="18" t="s">
        <v>8</v>
      </c>
      <c r="BK121" s="139">
        <f>ROUND(I121*H121,0)</f>
        <v>70152</v>
      </c>
      <c r="BL121" s="18" t="s">
        <v>162</v>
      </c>
      <c r="BM121" s="138" t="s">
        <v>163</v>
      </c>
    </row>
    <row r="122" spans="2:65" s="1" customFormat="1" ht="19.2">
      <c r="B122" s="33"/>
      <c r="D122" s="140" t="s">
        <v>164</v>
      </c>
      <c r="F122" s="141" t="s">
        <v>165</v>
      </c>
      <c r="I122" s="142"/>
      <c r="L122" s="33"/>
      <c r="M122" s="143"/>
      <c r="T122" s="54"/>
      <c r="AT122" s="18" t="s">
        <v>164</v>
      </c>
      <c r="AU122" s="18" t="s">
        <v>80</v>
      </c>
    </row>
    <row r="123" spans="2:65" s="1" customFormat="1">
      <c r="B123" s="33"/>
      <c r="D123" s="144" t="s">
        <v>166</v>
      </c>
      <c r="F123" s="145" t="s">
        <v>167</v>
      </c>
      <c r="I123" s="142"/>
      <c r="L123" s="33"/>
      <c r="M123" s="143"/>
      <c r="T123" s="54"/>
      <c r="AT123" s="18" t="s">
        <v>166</v>
      </c>
      <c r="AU123" s="18" t="s">
        <v>80</v>
      </c>
    </row>
    <row r="124" spans="2:65" s="12" customFormat="1">
      <c r="B124" s="146"/>
      <c r="D124" s="140" t="s">
        <v>168</v>
      </c>
      <c r="E124" s="147" t="s">
        <v>20</v>
      </c>
      <c r="F124" s="148" t="s">
        <v>169</v>
      </c>
      <c r="H124" s="149">
        <v>151.38999999999999</v>
      </c>
      <c r="I124" s="150"/>
      <c r="L124" s="146"/>
      <c r="M124" s="151"/>
      <c r="T124" s="152"/>
      <c r="AT124" s="147" t="s">
        <v>168</v>
      </c>
      <c r="AU124" s="147" t="s">
        <v>80</v>
      </c>
      <c r="AV124" s="12" t="s">
        <v>80</v>
      </c>
      <c r="AW124" s="12" t="s">
        <v>32</v>
      </c>
      <c r="AX124" s="12" t="s">
        <v>71</v>
      </c>
      <c r="AY124" s="147" t="s">
        <v>154</v>
      </c>
    </row>
    <row r="125" spans="2:65" s="12" customFormat="1">
      <c r="B125" s="146"/>
      <c r="D125" s="140" t="s">
        <v>168</v>
      </c>
      <c r="E125" s="147" t="s">
        <v>20</v>
      </c>
      <c r="F125" s="148" t="s">
        <v>170</v>
      </c>
      <c r="H125" s="149">
        <v>74.83</v>
      </c>
      <c r="I125" s="150"/>
      <c r="L125" s="146"/>
      <c r="M125" s="151"/>
      <c r="T125" s="152"/>
      <c r="AT125" s="147" t="s">
        <v>168</v>
      </c>
      <c r="AU125" s="147" t="s">
        <v>80</v>
      </c>
      <c r="AV125" s="12" t="s">
        <v>80</v>
      </c>
      <c r="AW125" s="12" t="s">
        <v>32</v>
      </c>
      <c r="AX125" s="12" t="s">
        <v>71</v>
      </c>
      <c r="AY125" s="147" t="s">
        <v>154</v>
      </c>
    </row>
    <row r="126" spans="2:65" s="13" customFormat="1">
      <c r="B126" s="153"/>
      <c r="D126" s="140" t="s">
        <v>168</v>
      </c>
      <c r="E126" s="154" t="s">
        <v>20</v>
      </c>
      <c r="F126" s="155" t="s">
        <v>171</v>
      </c>
      <c r="H126" s="156">
        <v>226.21999999999997</v>
      </c>
      <c r="I126" s="157"/>
      <c r="L126" s="153"/>
      <c r="M126" s="158"/>
      <c r="T126" s="159"/>
      <c r="AT126" s="154" t="s">
        <v>168</v>
      </c>
      <c r="AU126" s="154" t="s">
        <v>80</v>
      </c>
      <c r="AV126" s="13" t="s">
        <v>162</v>
      </c>
      <c r="AW126" s="13" t="s">
        <v>32</v>
      </c>
      <c r="AX126" s="13" t="s">
        <v>8</v>
      </c>
      <c r="AY126" s="154" t="s">
        <v>154</v>
      </c>
    </row>
    <row r="127" spans="2:65" s="1" customFormat="1" ht="21.75" customHeight="1">
      <c r="B127" s="33"/>
      <c r="C127" s="128" t="s">
        <v>172</v>
      </c>
      <c r="D127" s="128" t="s">
        <v>157</v>
      </c>
      <c r="E127" s="129" t="s">
        <v>173</v>
      </c>
      <c r="F127" s="130" t="s">
        <v>174</v>
      </c>
      <c r="G127" s="131" t="s">
        <v>160</v>
      </c>
      <c r="H127" s="132">
        <v>89.82</v>
      </c>
      <c r="I127" s="133">
        <v>643.63832422956011</v>
      </c>
      <c r="J127" s="132">
        <f>ROUND(I127*H127,0)</f>
        <v>57812</v>
      </c>
      <c r="K127" s="130" t="s">
        <v>161</v>
      </c>
      <c r="L127" s="33"/>
      <c r="M127" s="134" t="s">
        <v>20</v>
      </c>
      <c r="N127" s="135" t="s">
        <v>42</v>
      </c>
      <c r="P127" s="136">
        <f>O127*H127</f>
        <v>0</v>
      </c>
      <c r="Q127" s="136">
        <v>0</v>
      </c>
      <c r="R127" s="136">
        <f>Q127*H127</f>
        <v>0</v>
      </c>
      <c r="S127" s="136">
        <v>0</v>
      </c>
      <c r="T127" s="137">
        <f>S127*H127</f>
        <v>0</v>
      </c>
      <c r="AR127" s="138" t="s">
        <v>162</v>
      </c>
      <c r="AT127" s="138" t="s">
        <v>157</v>
      </c>
      <c r="AU127" s="138" t="s">
        <v>80</v>
      </c>
      <c r="AY127" s="18" t="s">
        <v>154</v>
      </c>
      <c r="BE127" s="139">
        <f>IF(N127="základní",J127,0)</f>
        <v>57812</v>
      </c>
      <c r="BF127" s="139">
        <f>IF(N127="snížená",J127,0)</f>
        <v>0</v>
      </c>
      <c r="BG127" s="139">
        <f>IF(N127="zákl. přenesená",J127,0)</f>
        <v>0</v>
      </c>
      <c r="BH127" s="139">
        <f>IF(N127="sníž. přenesená",J127,0)</f>
        <v>0</v>
      </c>
      <c r="BI127" s="139">
        <f>IF(N127="nulová",J127,0)</f>
        <v>0</v>
      </c>
      <c r="BJ127" s="18" t="s">
        <v>8</v>
      </c>
      <c r="BK127" s="139">
        <f>ROUND(I127*H127,0)</f>
        <v>57812</v>
      </c>
      <c r="BL127" s="18" t="s">
        <v>162</v>
      </c>
      <c r="BM127" s="138" t="s">
        <v>175</v>
      </c>
    </row>
    <row r="128" spans="2:65" s="1" customFormat="1" ht="19.2">
      <c r="B128" s="33"/>
      <c r="D128" s="140" t="s">
        <v>164</v>
      </c>
      <c r="F128" s="141" t="s">
        <v>176</v>
      </c>
      <c r="I128" s="142"/>
      <c r="L128" s="33"/>
      <c r="M128" s="143"/>
      <c r="T128" s="54"/>
      <c r="AT128" s="18" t="s">
        <v>164</v>
      </c>
      <c r="AU128" s="18" t="s">
        <v>80</v>
      </c>
    </row>
    <row r="129" spans="2:65" s="1" customFormat="1">
      <c r="B129" s="33"/>
      <c r="D129" s="144" t="s">
        <v>166</v>
      </c>
      <c r="F129" s="145" t="s">
        <v>177</v>
      </c>
      <c r="I129" s="142"/>
      <c r="L129" s="33"/>
      <c r="M129" s="143"/>
      <c r="T129" s="54"/>
      <c r="AT129" s="18" t="s">
        <v>166</v>
      </c>
      <c r="AU129" s="18" t="s">
        <v>80</v>
      </c>
    </row>
    <row r="130" spans="2:65" s="12" customFormat="1">
      <c r="B130" s="146"/>
      <c r="D130" s="140" t="s">
        <v>168</v>
      </c>
      <c r="E130" s="147" t="s">
        <v>20</v>
      </c>
      <c r="F130" s="148" t="s">
        <v>178</v>
      </c>
      <c r="H130" s="149">
        <v>17.2</v>
      </c>
      <c r="I130" s="150"/>
      <c r="L130" s="146"/>
      <c r="M130" s="151"/>
      <c r="T130" s="152"/>
      <c r="AT130" s="147" t="s">
        <v>168</v>
      </c>
      <c r="AU130" s="147" t="s">
        <v>80</v>
      </c>
      <c r="AV130" s="12" t="s">
        <v>80</v>
      </c>
      <c r="AW130" s="12" t="s">
        <v>32</v>
      </c>
      <c r="AX130" s="12" t="s">
        <v>71</v>
      </c>
      <c r="AY130" s="147" t="s">
        <v>154</v>
      </c>
    </row>
    <row r="131" spans="2:65" s="12" customFormat="1" ht="20.399999999999999">
      <c r="B131" s="146"/>
      <c r="D131" s="140" t="s">
        <v>168</v>
      </c>
      <c r="E131" s="147" t="s">
        <v>20</v>
      </c>
      <c r="F131" s="148" t="s">
        <v>179</v>
      </c>
      <c r="H131" s="149">
        <v>55.07</v>
      </c>
      <c r="I131" s="150"/>
      <c r="L131" s="146"/>
      <c r="M131" s="151"/>
      <c r="T131" s="152"/>
      <c r="AT131" s="147" t="s">
        <v>168</v>
      </c>
      <c r="AU131" s="147" t="s">
        <v>80</v>
      </c>
      <c r="AV131" s="12" t="s">
        <v>80</v>
      </c>
      <c r="AW131" s="12" t="s">
        <v>32</v>
      </c>
      <c r="AX131" s="12" t="s">
        <v>71</v>
      </c>
      <c r="AY131" s="147" t="s">
        <v>154</v>
      </c>
    </row>
    <row r="132" spans="2:65" s="12" customFormat="1">
      <c r="B132" s="146"/>
      <c r="D132" s="140" t="s">
        <v>168</v>
      </c>
      <c r="E132" s="147" t="s">
        <v>20</v>
      </c>
      <c r="F132" s="148" t="s">
        <v>180</v>
      </c>
      <c r="H132" s="149">
        <v>17.55</v>
      </c>
      <c r="I132" s="150"/>
      <c r="L132" s="146"/>
      <c r="M132" s="151"/>
      <c r="T132" s="152"/>
      <c r="AT132" s="147" t="s">
        <v>168</v>
      </c>
      <c r="AU132" s="147" t="s">
        <v>80</v>
      </c>
      <c r="AV132" s="12" t="s">
        <v>80</v>
      </c>
      <c r="AW132" s="12" t="s">
        <v>32</v>
      </c>
      <c r="AX132" s="12" t="s">
        <v>71</v>
      </c>
      <c r="AY132" s="147" t="s">
        <v>154</v>
      </c>
    </row>
    <row r="133" spans="2:65" s="13" customFormat="1">
      <c r="B133" s="153"/>
      <c r="D133" s="140" t="s">
        <v>168</v>
      </c>
      <c r="E133" s="154" t="s">
        <v>20</v>
      </c>
      <c r="F133" s="155" t="s">
        <v>171</v>
      </c>
      <c r="H133" s="156">
        <v>89.82</v>
      </c>
      <c r="I133" s="157"/>
      <c r="L133" s="153"/>
      <c r="M133" s="158"/>
      <c r="T133" s="159"/>
      <c r="AT133" s="154" t="s">
        <v>168</v>
      </c>
      <c r="AU133" s="154" t="s">
        <v>80</v>
      </c>
      <c r="AV133" s="13" t="s">
        <v>162</v>
      </c>
      <c r="AW133" s="13" t="s">
        <v>32</v>
      </c>
      <c r="AX133" s="13" t="s">
        <v>8</v>
      </c>
      <c r="AY133" s="154" t="s">
        <v>154</v>
      </c>
    </row>
    <row r="134" spans="2:65" s="1" customFormat="1" ht="21.75" customHeight="1">
      <c r="B134" s="33"/>
      <c r="C134" s="128" t="s">
        <v>162</v>
      </c>
      <c r="D134" s="128" t="s">
        <v>157</v>
      </c>
      <c r="E134" s="129" t="s">
        <v>181</v>
      </c>
      <c r="F134" s="130" t="s">
        <v>182</v>
      </c>
      <c r="G134" s="131" t="s">
        <v>160</v>
      </c>
      <c r="H134" s="132">
        <v>316.04000000000002</v>
      </c>
      <c r="I134" s="133">
        <v>320</v>
      </c>
      <c r="J134" s="132">
        <f>ROUND(I134*H134,0)</f>
        <v>101133</v>
      </c>
      <c r="K134" s="130" t="s">
        <v>161</v>
      </c>
      <c r="L134" s="33"/>
      <c r="M134" s="134" t="s">
        <v>20</v>
      </c>
      <c r="N134" s="135" t="s">
        <v>42</v>
      </c>
      <c r="P134" s="136">
        <f>O134*H134</f>
        <v>0</v>
      </c>
      <c r="Q134" s="136">
        <v>0</v>
      </c>
      <c r="R134" s="136">
        <f>Q134*H134</f>
        <v>0</v>
      </c>
      <c r="S134" s="136">
        <v>0</v>
      </c>
      <c r="T134" s="137">
        <f>S134*H134</f>
        <v>0</v>
      </c>
      <c r="AR134" s="138" t="s">
        <v>162</v>
      </c>
      <c r="AT134" s="138" t="s">
        <v>157</v>
      </c>
      <c r="AU134" s="138" t="s">
        <v>80</v>
      </c>
      <c r="AY134" s="18" t="s">
        <v>154</v>
      </c>
      <c r="BE134" s="139">
        <f>IF(N134="základní",J134,0)</f>
        <v>101133</v>
      </c>
      <c r="BF134" s="139">
        <f>IF(N134="snížená",J134,0)</f>
        <v>0</v>
      </c>
      <c r="BG134" s="139">
        <f>IF(N134="zákl. přenesená",J134,0)</f>
        <v>0</v>
      </c>
      <c r="BH134" s="139">
        <f>IF(N134="sníž. přenesená",J134,0)</f>
        <v>0</v>
      </c>
      <c r="BI134" s="139">
        <f>IF(N134="nulová",J134,0)</f>
        <v>0</v>
      </c>
      <c r="BJ134" s="18" t="s">
        <v>8</v>
      </c>
      <c r="BK134" s="139">
        <f>ROUND(I134*H134,0)</f>
        <v>101133</v>
      </c>
      <c r="BL134" s="18" t="s">
        <v>162</v>
      </c>
      <c r="BM134" s="138" t="s">
        <v>183</v>
      </c>
    </row>
    <row r="135" spans="2:65" s="1" customFormat="1" ht="19.2">
      <c r="B135" s="33"/>
      <c r="D135" s="140" t="s">
        <v>164</v>
      </c>
      <c r="F135" s="141" t="s">
        <v>184</v>
      </c>
      <c r="I135" s="142"/>
      <c r="L135" s="33"/>
      <c r="M135" s="143"/>
      <c r="T135" s="54"/>
      <c r="AT135" s="18" t="s">
        <v>164</v>
      </c>
      <c r="AU135" s="18" t="s">
        <v>80</v>
      </c>
    </row>
    <row r="136" spans="2:65" s="1" customFormat="1">
      <c r="B136" s="33"/>
      <c r="D136" s="144" t="s">
        <v>166</v>
      </c>
      <c r="F136" s="145" t="s">
        <v>185</v>
      </c>
      <c r="I136" s="142"/>
      <c r="L136" s="33"/>
      <c r="M136" s="143"/>
      <c r="T136" s="54"/>
      <c r="AT136" s="18" t="s">
        <v>166</v>
      </c>
      <c r="AU136" s="18" t="s">
        <v>80</v>
      </c>
    </row>
    <row r="137" spans="2:65" s="12" customFormat="1">
      <c r="B137" s="146"/>
      <c r="D137" s="140" t="s">
        <v>168</v>
      </c>
      <c r="E137" s="147" t="s">
        <v>20</v>
      </c>
      <c r="F137" s="148" t="s">
        <v>186</v>
      </c>
      <c r="H137" s="149">
        <v>316.04000000000002</v>
      </c>
      <c r="I137" s="150"/>
      <c r="L137" s="146"/>
      <c r="M137" s="151"/>
      <c r="T137" s="152"/>
      <c r="AT137" s="147" t="s">
        <v>168</v>
      </c>
      <c r="AU137" s="147" t="s">
        <v>80</v>
      </c>
      <c r="AV137" s="12" t="s">
        <v>80</v>
      </c>
      <c r="AW137" s="12" t="s">
        <v>32</v>
      </c>
      <c r="AX137" s="12" t="s">
        <v>8</v>
      </c>
      <c r="AY137" s="147" t="s">
        <v>154</v>
      </c>
    </row>
    <row r="138" spans="2:65" s="1" customFormat="1" ht="16.5" customHeight="1">
      <c r="B138" s="33"/>
      <c r="C138" s="128" t="s">
        <v>187</v>
      </c>
      <c r="D138" s="128" t="s">
        <v>157</v>
      </c>
      <c r="E138" s="129" t="s">
        <v>188</v>
      </c>
      <c r="F138" s="130" t="s">
        <v>189</v>
      </c>
      <c r="G138" s="131" t="s">
        <v>190</v>
      </c>
      <c r="H138" s="132">
        <v>568.87</v>
      </c>
      <c r="I138" s="133">
        <v>150</v>
      </c>
      <c r="J138" s="132">
        <f>ROUND(I138*H138,0)</f>
        <v>85331</v>
      </c>
      <c r="K138" s="130" t="s">
        <v>161</v>
      </c>
      <c r="L138" s="33"/>
      <c r="M138" s="134" t="s">
        <v>20</v>
      </c>
      <c r="N138" s="135" t="s">
        <v>42</v>
      </c>
      <c r="P138" s="136">
        <f>O138*H138</f>
        <v>0</v>
      </c>
      <c r="Q138" s="136">
        <v>0</v>
      </c>
      <c r="R138" s="136">
        <f>Q138*H138</f>
        <v>0</v>
      </c>
      <c r="S138" s="136">
        <v>0</v>
      </c>
      <c r="T138" s="137">
        <f>S138*H138</f>
        <v>0</v>
      </c>
      <c r="AR138" s="138" t="s">
        <v>162</v>
      </c>
      <c r="AT138" s="138" t="s">
        <v>157</v>
      </c>
      <c r="AU138" s="138" t="s">
        <v>80</v>
      </c>
      <c r="AY138" s="18" t="s">
        <v>154</v>
      </c>
      <c r="BE138" s="139">
        <f>IF(N138="základní",J138,0)</f>
        <v>85331</v>
      </c>
      <c r="BF138" s="139">
        <f>IF(N138="snížená",J138,0)</f>
        <v>0</v>
      </c>
      <c r="BG138" s="139">
        <f>IF(N138="zákl. přenesená",J138,0)</f>
        <v>0</v>
      </c>
      <c r="BH138" s="139">
        <f>IF(N138="sníž. přenesená",J138,0)</f>
        <v>0</v>
      </c>
      <c r="BI138" s="139">
        <f>IF(N138="nulová",J138,0)</f>
        <v>0</v>
      </c>
      <c r="BJ138" s="18" t="s">
        <v>8</v>
      </c>
      <c r="BK138" s="139">
        <f>ROUND(I138*H138,0)</f>
        <v>85331</v>
      </c>
      <c r="BL138" s="18" t="s">
        <v>162</v>
      </c>
      <c r="BM138" s="138" t="s">
        <v>191</v>
      </c>
    </row>
    <row r="139" spans="2:65" s="1" customFormat="1" ht="19.2">
      <c r="B139" s="33"/>
      <c r="D139" s="140" t="s">
        <v>164</v>
      </c>
      <c r="F139" s="141" t="s">
        <v>192</v>
      </c>
      <c r="I139" s="142"/>
      <c r="L139" s="33"/>
      <c r="M139" s="143"/>
      <c r="T139" s="54"/>
      <c r="AT139" s="18" t="s">
        <v>164</v>
      </c>
      <c r="AU139" s="18" t="s">
        <v>80</v>
      </c>
    </row>
    <row r="140" spans="2:65" s="1" customFormat="1">
      <c r="B140" s="33"/>
      <c r="D140" s="144" t="s">
        <v>166</v>
      </c>
      <c r="F140" s="145" t="s">
        <v>193</v>
      </c>
      <c r="I140" s="142"/>
      <c r="L140" s="33"/>
      <c r="M140" s="143"/>
      <c r="T140" s="54"/>
      <c r="AT140" s="18" t="s">
        <v>166</v>
      </c>
      <c r="AU140" s="18" t="s">
        <v>80</v>
      </c>
    </row>
    <row r="141" spans="2:65" s="12" customFormat="1">
      <c r="B141" s="146"/>
      <c r="D141" s="140" t="s">
        <v>168</v>
      </c>
      <c r="E141" s="147" t="s">
        <v>20</v>
      </c>
      <c r="F141" s="148" t="s">
        <v>194</v>
      </c>
      <c r="H141" s="149">
        <v>568.87</v>
      </c>
      <c r="I141" s="150"/>
      <c r="L141" s="146"/>
      <c r="M141" s="151"/>
      <c r="T141" s="152"/>
      <c r="AT141" s="147" t="s">
        <v>168</v>
      </c>
      <c r="AU141" s="147" t="s">
        <v>80</v>
      </c>
      <c r="AV141" s="12" t="s">
        <v>80</v>
      </c>
      <c r="AW141" s="12" t="s">
        <v>32</v>
      </c>
      <c r="AX141" s="12" t="s">
        <v>8</v>
      </c>
      <c r="AY141" s="147" t="s">
        <v>154</v>
      </c>
    </row>
    <row r="142" spans="2:65" s="1" customFormat="1" ht="16.5" customHeight="1">
      <c r="B142" s="33"/>
      <c r="C142" s="128" t="s">
        <v>195</v>
      </c>
      <c r="D142" s="128" t="s">
        <v>157</v>
      </c>
      <c r="E142" s="129" t="s">
        <v>196</v>
      </c>
      <c r="F142" s="130" t="s">
        <v>197</v>
      </c>
      <c r="G142" s="131" t="s">
        <v>198</v>
      </c>
      <c r="H142" s="132">
        <v>332.76</v>
      </c>
      <c r="I142" s="133">
        <v>54.023722774559999</v>
      </c>
      <c r="J142" s="132">
        <f>ROUND(I142*H142,0)</f>
        <v>17977</v>
      </c>
      <c r="K142" s="130" t="s">
        <v>161</v>
      </c>
      <c r="L142" s="33"/>
      <c r="M142" s="134" t="s">
        <v>20</v>
      </c>
      <c r="N142" s="135" t="s">
        <v>42</v>
      </c>
      <c r="P142" s="136">
        <f>O142*H142</f>
        <v>0</v>
      </c>
      <c r="Q142" s="136">
        <v>0</v>
      </c>
      <c r="R142" s="136">
        <f>Q142*H142</f>
        <v>0</v>
      </c>
      <c r="S142" s="136">
        <v>0</v>
      </c>
      <c r="T142" s="137">
        <f>S142*H142</f>
        <v>0</v>
      </c>
      <c r="AR142" s="138" t="s">
        <v>162</v>
      </c>
      <c r="AT142" s="138" t="s">
        <v>157</v>
      </c>
      <c r="AU142" s="138" t="s">
        <v>80</v>
      </c>
      <c r="AY142" s="18" t="s">
        <v>154</v>
      </c>
      <c r="BE142" s="139">
        <f>IF(N142="základní",J142,0)</f>
        <v>17977</v>
      </c>
      <c r="BF142" s="139">
        <f>IF(N142="snížená",J142,0)</f>
        <v>0</v>
      </c>
      <c r="BG142" s="139">
        <f>IF(N142="zákl. přenesená",J142,0)</f>
        <v>0</v>
      </c>
      <c r="BH142" s="139">
        <f>IF(N142="sníž. přenesená",J142,0)</f>
        <v>0</v>
      </c>
      <c r="BI142" s="139">
        <f>IF(N142="nulová",J142,0)</f>
        <v>0</v>
      </c>
      <c r="BJ142" s="18" t="s">
        <v>8</v>
      </c>
      <c r="BK142" s="139">
        <f>ROUND(I142*H142,0)</f>
        <v>17977</v>
      </c>
      <c r="BL142" s="18" t="s">
        <v>162</v>
      </c>
      <c r="BM142" s="138" t="s">
        <v>199</v>
      </c>
    </row>
    <row r="143" spans="2:65" s="1" customFormat="1">
      <c r="B143" s="33"/>
      <c r="D143" s="140" t="s">
        <v>164</v>
      </c>
      <c r="F143" s="141" t="s">
        <v>200</v>
      </c>
      <c r="I143" s="142"/>
      <c r="L143" s="33"/>
      <c r="M143" s="143"/>
      <c r="T143" s="54"/>
      <c r="AT143" s="18" t="s">
        <v>164</v>
      </c>
      <c r="AU143" s="18" t="s">
        <v>80</v>
      </c>
    </row>
    <row r="144" spans="2:65" s="1" customFormat="1">
      <c r="B144" s="33"/>
      <c r="D144" s="144" t="s">
        <v>166</v>
      </c>
      <c r="F144" s="145" t="s">
        <v>201</v>
      </c>
      <c r="I144" s="142"/>
      <c r="L144" s="33"/>
      <c r="M144" s="143"/>
      <c r="T144" s="54"/>
      <c r="AT144" s="18" t="s">
        <v>166</v>
      </c>
      <c r="AU144" s="18" t="s">
        <v>80</v>
      </c>
    </row>
    <row r="145" spans="2:65" s="12" customFormat="1">
      <c r="B145" s="146"/>
      <c r="D145" s="140" t="s">
        <v>168</v>
      </c>
      <c r="E145" s="147" t="s">
        <v>20</v>
      </c>
      <c r="F145" s="148" t="s">
        <v>202</v>
      </c>
      <c r="H145" s="149">
        <v>202.96</v>
      </c>
      <c r="I145" s="150"/>
      <c r="L145" s="146"/>
      <c r="M145" s="151"/>
      <c r="T145" s="152"/>
      <c r="AT145" s="147" t="s">
        <v>168</v>
      </c>
      <c r="AU145" s="147" t="s">
        <v>80</v>
      </c>
      <c r="AV145" s="12" t="s">
        <v>80</v>
      </c>
      <c r="AW145" s="12" t="s">
        <v>32</v>
      </c>
      <c r="AX145" s="12" t="s">
        <v>71</v>
      </c>
      <c r="AY145" s="147" t="s">
        <v>154</v>
      </c>
    </row>
    <row r="146" spans="2:65" s="12" customFormat="1">
      <c r="B146" s="146"/>
      <c r="D146" s="140" t="s">
        <v>168</v>
      </c>
      <c r="E146" s="147" t="s">
        <v>20</v>
      </c>
      <c r="F146" s="148" t="s">
        <v>203</v>
      </c>
      <c r="H146" s="149">
        <v>129.80000000000001</v>
      </c>
      <c r="I146" s="150"/>
      <c r="L146" s="146"/>
      <c r="M146" s="151"/>
      <c r="T146" s="152"/>
      <c r="AT146" s="147" t="s">
        <v>168</v>
      </c>
      <c r="AU146" s="147" t="s">
        <v>80</v>
      </c>
      <c r="AV146" s="12" t="s">
        <v>80</v>
      </c>
      <c r="AW146" s="12" t="s">
        <v>32</v>
      </c>
      <c r="AX146" s="12" t="s">
        <v>71</v>
      </c>
      <c r="AY146" s="147" t="s">
        <v>154</v>
      </c>
    </row>
    <row r="147" spans="2:65" s="13" customFormat="1">
      <c r="B147" s="153"/>
      <c r="D147" s="140" t="s">
        <v>168</v>
      </c>
      <c r="E147" s="154" t="s">
        <v>20</v>
      </c>
      <c r="F147" s="155" t="s">
        <v>171</v>
      </c>
      <c r="H147" s="156">
        <v>332.76</v>
      </c>
      <c r="I147" s="157"/>
      <c r="L147" s="153"/>
      <c r="M147" s="158"/>
      <c r="T147" s="159"/>
      <c r="AT147" s="154" t="s">
        <v>168</v>
      </c>
      <c r="AU147" s="154" t="s">
        <v>80</v>
      </c>
      <c r="AV147" s="13" t="s">
        <v>162</v>
      </c>
      <c r="AW147" s="13" t="s">
        <v>32</v>
      </c>
      <c r="AX147" s="13" t="s">
        <v>8</v>
      </c>
      <c r="AY147" s="154" t="s">
        <v>154</v>
      </c>
    </row>
    <row r="148" spans="2:65" s="11" customFormat="1" ht="22.95" customHeight="1">
      <c r="B148" s="116"/>
      <c r="D148" s="117" t="s">
        <v>70</v>
      </c>
      <c r="E148" s="126" t="s">
        <v>80</v>
      </c>
      <c r="F148" s="126" t="s">
        <v>204</v>
      </c>
      <c r="I148" s="119"/>
      <c r="J148" s="127">
        <f>BK148</f>
        <v>676756</v>
      </c>
      <c r="L148" s="116"/>
      <c r="M148" s="121"/>
      <c r="P148" s="122">
        <f>SUM(P149:P202)</f>
        <v>0</v>
      </c>
      <c r="R148" s="122">
        <f>SUM(R149:R202)</f>
        <v>183.75232639999999</v>
      </c>
      <c r="T148" s="123">
        <f>SUM(T149:T202)</f>
        <v>0</v>
      </c>
      <c r="AR148" s="117" t="s">
        <v>8</v>
      </c>
      <c r="AT148" s="124" t="s">
        <v>70</v>
      </c>
      <c r="AU148" s="124" t="s">
        <v>8</v>
      </c>
      <c r="AY148" s="117" t="s">
        <v>154</v>
      </c>
      <c r="BK148" s="125">
        <f>SUM(BK149:BK202)</f>
        <v>676756</v>
      </c>
    </row>
    <row r="149" spans="2:65" s="1" customFormat="1" ht="16.5" customHeight="1">
      <c r="B149" s="33"/>
      <c r="C149" s="128" t="s">
        <v>205</v>
      </c>
      <c r="D149" s="128" t="s">
        <v>157</v>
      </c>
      <c r="E149" s="129" t="s">
        <v>206</v>
      </c>
      <c r="F149" s="130" t="s">
        <v>207</v>
      </c>
      <c r="G149" s="131" t="s">
        <v>208</v>
      </c>
      <c r="H149" s="132">
        <v>1</v>
      </c>
      <c r="I149" s="133">
        <v>5000</v>
      </c>
      <c r="J149" s="132">
        <f>ROUND(I149*H149,0)</f>
        <v>5000</v>
      </c>
      <c r="K149" s="130" t="s">
        <v>20</v>
      </c>
      <c r="L149" s="33"/>
      <c r="M149" s="134" t="s">
        <v>20</v>
      </c>
      <c r="N149" s="135" t="s">
        <v>42</v>
      </c>
      <c r="P149" s="136">
        <f>O149*H149</f>
        <v>0</v>
      </c>
      <c r="Q149" s="136">
        <v>0</v>
      </c>
      <c r="R149" s="136">
        <f>Q149*H149</f>
        <v>0</v>
      </c>
      <c r="S149" s="136">
        <v>0</v>
      </c>
      <c r="T149" s="137">
        <f>S149*H149</f>
        <v>0</v>
      </c>
      <c r="AR149" s="138" t="s">
        <v>162</v>
      </c>
      <c r="AT149" s="138" t="s">
        <v>157</v>
      </c>
      <c r="AU149" s="138" t="s">
        <v>80</v>
      </c>
      <c r="AY149" s="18" t="s">
        <v>154</v>
      </c>
      <c r="BE149" s="139">
        <f>IF(N149="základní",J149,0)</f>
        <v>5000</v>
      </c>
      <c r="BF149" s="139">
        <f>IF(N149="snížená",J149,0)</f>
        <v>0</v>
      </c>
      <c r="BG149" s="139">
        <f>IF(N149="zákl. přenesená",J149,0)</f>
        <v>0</v>
      </c>
      <c r="BH149" s="139">
        <f>IF(N149="sníž. přenesená",J149,0)</f>
        <v>0</v>
      </c>
      <c r="BI149" s="139">
        <f>IF(N149="nulová",J149,0)</f>
        <v>0</v>
      </c>
      <c r="BJ149" s="18" t="s">
        <v>8</v>
      </c>
      <c r="BK149" s="139">
        <f>ROUND(I149*H149,0)</f>
        <v>5000</v>
      </c>
      <c r="BL149" s="18" t="s">
        <v>162</v>
      </c>
      <c r="BM149" s="138" t="s">
        <v>209</v>
      </c>
    </row>
    <row r="150" spans="2:65" s="1" customFormat="1">
      <c r="B150" s="33"/>
      <c r="D150" s="140" t="s">
        <v>164</v>
      </c>
      <c r="F150" s="141" t="s">
        <v>207</v>
      </c>
      <c r="I150" s="142"/>
      <c r="L150" s="33"/>
      <c r="M150" s="143"/>
      <c r="T150" s="54"/>
      <c r="AT150" s="18" t="s">
        <v>164</v>
      </c>
      <c r="AU150" s="18" t="s">
        <v>80</v>
      </c>
    </row>
    <row r="151" spans="2:65" s="1" customFormat="1" ht="16.5" customHeight="1">
      <c r="B151" s="33"/>
      <c r="C151" s="128" t="s">
        <v>210</v>
      </c>
      <c r="D151" s="128" t="s">
        <v>157</v>
      </c>
      <c r="E151" s="129" t="s">
        <v>211</v>
      </c>
      <c r="F151" s="130" t="s">
        <v>212</v>
      </c>
      <c r="G151" s="131" t="s">
        <v>213</v>
      </c>
      <c r="H151" s="132">
        <v>9.5</v>
      </c>
      <c r="I151" s="133">
        <v>450</v>
      </c>
      <c r="J151" s="132">
        <f>ROUND(I151*H151,0)</f>
        <v>4275</v>
      </c>
      <c r="K151" s="130" t="s">
        <v>20</v>
      </c>
      <c r="L151" s="33"/>
      <c r="M151" s="134" t="s">
        <v>20</v>
      </c>
      <c r="N151" s="135" t="s">
        <v>42</v>
      </c>
      <c r="P151" s="136">
        <f>O151*H151</f>
        <v>0</v>
      </c>
      <c r="Q151" s="136">
        <v>0</v>
      </c>
      <c r="R151" s="136">
        <f>Q151*H151</f>
        <v>0</v>
      </c>
      <c r="S151" s="136">
        <v>0</v>
      </c>
      <c r="T151" s="137">
        <f>S151*H151</f>
        <v>0</v>
      </c>
      <c r="AR151" s="138" t="s">
        <v>162</v>
      </c>
      <c r="AT151" s="138" t="s">
        <v>157</v>
      </c>
      <c r="AU151" s="138" t="s">
        <v>80</v>
      </c>
      <c r="AY151" s="18" t="s">
        <v>154</v>
      </c>
      <c r="BE151" s="139">
        <f>IF(N151="základní",J151,0)</f>
        <v>4275</v>
      </c>
      <c r="BF151" s="139">
        <f>IF(N151="snížená",J151,0)</f>
        <v>0</v>
      </c>
      <c r="BG151" s="139">
        <f>IF(N151="zákl. přenesená",J151,0)</f>
        <v>0</v>
      </c>
      <c r="BH151" s="139">
        <f>IF(N151="sníž. přenesená",J151,0)</f>
        <v>0</v>
      </c>
      <c r="BI151" s="139">
        <f>IF(N151="nulová",J151,0)</f>
        <v>0</v>
      </c>
      <c r="BJ151" s="18" t="s">
        <v>8</v>
      </c>
      <c r="BK151" s="139">
        <f>ROUND(I151*H151,0)</f>
        <v>4275</v>
      </c>
      <c r="BL151" s="18" t="s">
        <v>162</v>
      </c>
      <c r="BM151" s="138" t="s">
        <v>214</v>
      </c>
    </row>
    <row r="152" spans="2:65" s="1" customFormat="1">
      <c r="B152" s="33"/>
      <c r="D152" s="140" t="s">
        <v>164</v>
      </c>
      <c r="F152" s="141" t="s">
        <v>212</v>
      </c>
      <c r="I152" s="142"/>
      <c r="L152" s="33"/>
      <c r="M152" s="143"/>
      <c r="T152" s="54"/>
      <c r="AT152" s="18" t="s">
        <v>164</v>
      </c>
      <c r="AU152" s="18" t="s">
        <v>80</v>
      </c>
    </row>
    <row r="153" spans="2:65" s="1" customFormat="1" ht="16.5" customHeight="1">
      <c r="B153" s="33"/>
      <c r="C153" s="128" t="s">
        <v>215</v>
      </c>
      <c r="D153" s="128" t="s">
        <v>157</v>
      </c>
      <c r="E153" s="129" t="s">
        <v>216</v>
      </c>
      <c r="F153" s="130" t="s">
        <v>217</v>
      </c>
      <c r="G153" s="131" t="s">
        <v>160</v>
      </c>
      <c r="H153" s="132">
        <v>15.09</v>
      </c>
      <c r="I153" s="133">
        <v>1100</v>
      </c>
      <c r="J153" s="132">
        <f>ROUND(I153*H153,0)</f>
        <v>16599</v>
      </c>
      <c r="K153" s="130" t="s">
        <v>161</v>
      </c>
      <c r="L153" s="33"/>
      <c r="M153" s="134" t="s">
        <v>20</v>
      </c>
      <c r="N153" s="135" t="s">
        <v>42</v>
      </c>
      <c r="P153" s="136">
        <f>O153*H153</f>
        <v>0</v>
      </c>
      <c r="Q153" s="136">
        <v>0</v>
      </c>
      <c r="R153" s="136">
        <f>Q153*H153</f>
        <v>0</v>
      </c>
      <c r="S153" s="136">
        <v>0</v>
      </c>
      <c r="T153" s="137">
        <f>S153*H153</f>
        <v>0</v>
      </c>
      <c r="AR153" s="138" t="s">
        <v>162</v>
      </c>
      <c r="AT153" s="138" t="s">
        <v>157</v>
      </c>
      <c r="AU153" s="138" t="s">
        <v>80</v>
      </c>
      <c r="AY153" s="18" t="s">
        <v>154</v>
      </c>
      <c r="BE153" s="139">
        <f>IF(N153="základní",J153,0)</f>
        <v>16599</v>
      </c>
      <c r="BF153" s="139">
        <f>IF(N153="snížená",J153,0)</f>
        <v>0</v>
      </c>
      <c r="BG153" s="139">
        <f>IF(N153="zákl. přenesená",J153,0)</f>
        <v>0</v>
      </c>
      <c r="BH153" s="139">
        <f>IF(N153="sníž. přenesená",J153,0)</f>
        <v>0</v>
      </c>
      <c r="BI153" s="139">
        <f>IF(N153="nulová",J153,0)</f>
        <v>0</v>
      </c>
      <c r="BJ153" s="18" t="s">
        <v>8</v>
      </c>
      <c r="BK153" s="139">
        <f>ROUND(I153*H153,0)</f>
        <v>16599</v>
      </c>
      <c r="BL153" s="18" t="s">
        <v>162</v>
      </c>
      <c r="BM153" s="138" t="s">
        <v>218</v>
      </c>
    </row>
    <row r="154" spans="2:65" s="1" customFormat="1" ht="19.2">
      <c r="B154" s="33"/>
      <c r="D154" s="140" t="s">
        <v>164</v>
      </c>
      <c r="F154" s="141" t="s">
        <v>219</v>
      </c>
      <c r="I154" s="142"/>
      <c r="L154" s="33"/>
      <c r="M154" s="143"/>
      <c r="T154" s="54"/>
      <c r="AT154" s="18" t="s">
        <v>164</v>
      </c>
      <c r="AU154" s="18" t="s">
        <v>80</v>
      </c>
    </row>
    <row r="155" spans="2:65" s="1" customFormat="1">
      <c r="B155" s="33"/>
      <c r="D155" s="144" t="s">
        <v>166</v>
      </c>
      <c r="F155" s="145" t="s">
        <v>220</v>
      </c>
      <c r="I155" s="142"/>
      <c r="L155" s="33"/>
      <c r="M155" s="143"/>
      <c r="T155" s="54"/>
      <c r="AT155" s="18" t="s">
        <v>166</v>
      </c>
      <c r="AU155" s="18" t="s">
        <v>80</v>
      </c>
    </row>
    <row r="156" spans="2:65" s="12" customFormat="1">
      <c r="B156" s="146"/>
      <c r="D156" s="140" t="s">
        <v>168</v>
      </c>
      <c r="E156" s="147" t="s">
        <v>20</v>
      </c>
      <c r="F156" s="148" t="s">
        <v>221</v>
      </c>
      <c r="H156" s="149">
        <v>15.09</v>
      </c>
      <c r="I156" s="150"/>
      <c r="L156" s="146"/>
      <c r="M156" s="151"/>
      <c r="T156" s="152"/>
      <c r="AT156" s="147" t="s">
        <v>168</v>
      </c>
      <c r="AU156" s="147" t="s">
        <v>80</v>
      </c>
      <c r="AV156" s="12" t="s">
        <v>80</v>
      </c>
      <c r="AW156" s="12" t="s">
        <v>32</v>
      </c>
      <c r="AX156" s="12" t="s">
        <v>8</v>
      </c>
      <c r="AY156" s="147" t="s">
        <v>154</v>
      </c>
    </row>
    <row r="157" spans="2:65" s="1" customFormat="1" ht="16.5" customHeight="1">
      <c r="B157" s="33"/>
      <c r="C157" s="128" t="s">
        <v>222</v>
      </c>
      <c r="D157" s="128" t="s">
        <v>157</v>
      </c>
      <c r="E157" s="129" t="s">
        <v>223</v>
      </c>
      <c r="F157" s="130" t="s">
        <v>224</v>
      </c>
      <c r="G157" s="131" t="s">
        <v>198</v>
      </c>
      <c r="H157" s="132">
        <v>123</v>
      </c>
      <c r="I157" s="133">
        <v>32.647795907000003</v>
      </c>
      <c r="J157" s="132">
        <f>ROUND(I157*H157,0)</f>
        <v>4016</v>
      </c>
      <c r="K157" s="130" t="s">
        <v>161</v>
      </c>
      <c r="L157" s="33"/>
      <c r="M157" s="134" t="s">
        <v>20</v>
      </c>
      <c r="N157" s="135" t="s">
        <v>42</v>
      </c>
      <c r="P157" s="136">
        <f>O157*H157</f>
        <v>0</v>
      </c>
      <c r="Q157" s="136">
        <v>1.7000000000000001E-4</v>
      </c>
      <c r="R157" s="136">
        <f>Q157*H157</f>
        <v>2.0910000000000002E-2</v>
      </c>
      <c r="S157" s="136">
        <v>0</v>
      </c>
      <c r="T157" s="137">
        <f>S157*H157</f>
        <v>0</v>
      </c>
      <c r="AR157" s="138" t="s">
        <v>162</v>
      </c>
      <c r="AT157" s="138" t="s">
        <v>157</v>
      </c>
      <c r="AU157" s="138" t="s">
        <v>80</v>
      </c>
      <c r="AY157" s="18" t="s">
        <v>154</v>
      </c>
      <c r="BE157" s="139">
        <f>IF(N157="základní",J157,0)</f>
        <v>4016</v>
      </c>
      <c r="BF157" s="139">
        <f>IF(N157="snížená",J157,0)</f>
        <v>0</v>
      </c>
      <c r="BG157" s="139">
        <f>IF(N157="zákl. přenesená",J157,0)</f>
        <v>0</v>
      </c>
      <c r="BH157" s="139">
        <f>IF(N157="sníž. přenesená",J157,0)</f>
        <v>0</v>
      </c>
      <c r="BI157" s="139">
        <f>IF(N157="nulová",J157,0)</f>
        <v>0</v>
      </c>
      <c r="BJ157" s="18" t="s">
        <v>8</v>
      </c>
      <c r="BK157" s="139">
        <f>ROUND(I157*H157,0)</f>
        <v>4016</v>
      </c>
      <c r="BL157" s="18" t="s">
        <v>162</v>
      </c>
      <c r="BM157" s="138" t="s">
        <v>225</v>
      </c>
    </row>
    <row r="158" spans="2:65" s="1" customFormat="1" ht="19.2">
      <c r="B158" s="33"/>
      <c r="D158" s="140" t="s">
        <v>164</v>
      </c>
      <c r="F158" s="141" t="s">
        <v>226</v>
      </c>
      <c r="I158" s="142"/>
      <c r="L158" s="33"/>
      <c r="M158" s="143"/>
      <c r="T158" s="54"/>
      <c r="AT158" s="18" t="s">
        <v>164</v>
      </c>
      <c r="AU158" s="18" t="s">
        <v>80</v>
      </c>
    </row>
    <row r="159" spans="2:65" s="1" customFormat="1">
      <c r="B159" s="33"/>
      <c r="D159" s="144" t="s">
        <v>166</v>
      </c>
      <c r="F159" s="145" t="s">
        <v>227</v>
      </c>
      <c r="I159" s="142"/>
      <c r="L159" s="33"/>
      <c r="M159" s="143"/>
      <c r="T159" s="54"/>
      <c r="AT159" s="18" t="s">
        <v>166</v>
      </c>
      <c r="AU159" s="18" t="s">
        <v>80</v>
      </c>
    </row>
    <row r="160" spans="2:65" s="12" customFormat="1">
      <c r="B160" s="146"/>
      <c r="D160" s="140" t="s">
        <v>168</v>
      </c>
      <c r="E160" s="147" t="s">
        <v>20</v>
      </c>
      <c r="F160" s="148" t="s">
        <v>228</v>
      </c>
      <c r="H160" s="149">
        <v>123</v>
      </c>
      <c r="I160" s="150"/>
      <c r="L160" s="146"/>
      <c r="M160" s="151"/>
      <c r="T160" s="152"/>
      <c r="AT160" s="147" t="s">
        <v>168</v>
      </c>
      <c r="AU160" s="147" t="s">
        <v>80</v>
      </c>
      <c r="AV160" s="12" t="s">
        <v>80</v>
      </c>
      <c r="AW160" s="12" t="s">
        <v>32</v>
      </c>
      <c r="AX160" s="12" t="s">
        <v>8</v>
      </c>
      <c r="AY160" s="147" t="s">
        <v>154</v>
      </c>
    </row>
    <row r="161" spans="2:65" s="1" customFormat="1" ht="16.5" customHeight="1">
      <c r="B161" s="33"/>
      <c r="C161" s="160" t="s">
        <v>229</v>
      </c>
      <c r="D161" s="160" t="s">
        <v>230</v>
      </c>
      <c r="E161" s="161" t="s">
        <v>231</v>
      </c>
      <c r="F161" s="162" t="s">
        <v>232</v>
      </c>
      <c r="G161" s="163" t="s">
        <v>198</v>
      </c>
      <c r="H161" s="164">
        <v>145.69</v>
      </c>
      <c r="I161" s="165">
        <v>30</v>
      </c>
      <c r="J161" s="164">
        <f>ROUND(I161*H161,0)</f>
        <v>4371</v>
      </c>
      <c r="K161" s="162" t="s">
        <v>161</v>
      </c>
      <c r="L161" s="166"/>
      <c r="M161" s="167" t="s">
        <v>20</v>
      </c>
      <c r="N161" s="168" t="s">
        <v>42</v>
      </c>
      <c r="P161" s="136">
        <f>O161*H161</f>
        <v>0</v>
      </c>
      <c r="Q161" s="136">
        <v>2.9999999999999997E-4</v>
      </c>
      <c r="R161" s="136">
        <f>Q161*H161</f>
        <v>4.3706999999999996E-2</v>
      </c>
      <c r="S161" s="136">
        <v>0</v>
      </c>
      <c r="T161" s="137">
        <f>S161*H161</f>
        <v>0</v>
      </c>
      <c r="AR161" s="138" t="s">
        <v>229</v>
      </c>
      <c r="AT161" s="138" t="s">
        <v>230</v>
      </c>
      <c r="AU161" s="138" t="s">
        <v>80</v>
      </c>
      <c r="AY161" s="18" t="s">
        <v>154</v>
      </c>
      <c r="BE161" s="139">
        <f>IF(N161="základní",J161,0)</f>
        <v>4371</v>
      </c>
      <c r="BF161" s="139">
        <f>IF(N161="snížená",J161,0)</f>
        <v>0</v>
      </c>
      <c r="BG161" s="139">
        <f>IF(N161="zákl. přenesená",J161,0)</f>
        <v>0</v>
      </c>
      <c r="BH161" s="139">
        <f>IF(N161="sníž. přenesená",J161,0)</f>
        <v>0</v>
      </c>
      <c r="BI161" s="139">
        <f>IF(N161="nulová",J161,0)</f>
        <v>0</v>
      </c>
      <c r="BJ161" s="18" t="s">
        <v>8</v>
      </c>
      <c r="BK161" s="139">
        <f>ROUND(I161*H161,0)</f>
        <v>4371</v>
      </c>
      <c r="BL161" s="18" t="s">
        <v>162</v>
      </c>
      <c r="BM161" s="138" t="s">
        <v>233</v>
      </c>
    </row>
    <row r="162" spans="2:65" s="1" customFormat="1">
      <c r="B162" s="33"/>
      <c r="D162" s="140" t="s">
        <v>164</v>
      </c>
      <c r="F162" s="141" t="s">
        <v>232</v>
      </c>
      <c r="I162" s="142"/>
      <c r="L162" s="33"/>
      <c r="M162" s="143"/>
      <c r="T162" s="54"/>
      <c r="AT162" s="18" t="s">
        <v>164</v>
      </c>
      <c r="AU162" s="18" t="s">
        <v>80</v>
      </c>
    </row>
    <row r="163" spans="2:65" s="12" customFormat="1">
      <c r="B163" s="146"/>
      <c r="D163" s="140" t="s">
        <v>168</v>
      </c>
      <c r="F163" s="148" t="s">
        <v>234</v>
      </c>
      <c r="H163" s="149">
        <v>145.69</v>
      </c>
      <c r="I163" s="150"/>
      <c r="L163" s="146"/>
      <c r="M163" s="151"/>
      <c r="T163" s="152"/>
      <c r="AT163" s="147" t="s">
        <v>168</v>
      </c>
      <c r="AU163" s="147" t="s">
        <v>80</v>
      </c>
      <c r="AV163" s="12" t="s">
        <v>80</v>
      </c>
      <c r="AW163" s="12" t="s">
        <v>4</v>
      </c>
      <c r="AX163" s="12" t="s">
        <v>8</v>
      </c>
      <c r="AY163" s="147" t="s">
        <v>154</v>
      </c>
    </row>
    <row r="164" spans="2:65" s="1" customFormat="1" ht="16.5" customHeight="1">
      <c r="B164" s="33"/>
      <c r="C164" s="128" t="s">
        <v>235</v>
      </c>
      <c r="D164" s="128" t="s">
        <v>157</v>
      </c>
      <c r="E164" s="129" t="s">
        <v>236</v>
      </c>
      <c r="F164" s="130" t="s">
        <v>237</v>
      </c>
      <c r="G164" s="131" t="s">
        <v>213</v>
      </c>
      <c r="H164" s="132">
        <v>181.3</v>
      </c>
      <c r="I164" s="133">
        <v>71.732697544200008</v>
      </c>
      <c r="J164" s="132">
        <f>ROUND(I164*H164,0)</f>
        <v>13005</v>
      </c>
      <c r="K164" s="130" t="s">
        <v>161</v>
      </c>
      <c r="L164" s="33"/>
      <c r="M164" s="134" t="s">
        <v>20</v>
      </c>
      <c r="N164" s="135" t="s">
        <v>42</v>
      </c>
      <c r="P164" s="136">
        <f>O164*H164</f>
        <v>0</v>
      </c>
      <c r="Q164" s="136">
        <v>4.8999999999999998E-4</v>
      </c>
      <c r="R164" s="136">
        <f>Q164*H164</f>
        <v>8.8836999999999999E-2</v>
      </c>
      <c r="S164" s="136">
        <v>0</v>
      </c>
      <c r="T164" s="137">
        <f>S164*H164</f>
        <v>0</v>
      </c>
      <c r="AR164" s="138" t="s">
        <v>162</v>
      </c>
      <c r="AT164" s="138" t="s">
        <v>157</v>
      </c>
      <c r="AU164" s="138" t="s">
        <v>80</v>
      </c>
      <c r="AY164" s="18" t="s">
        <v>154</v>
      </c>
      <c r="BE164" s="139">
        <f>IF(N164="základní",J164,0)</f>
        <v>13005</v>
      </c>
      <c r="BF164" s="139">
        <f>IF(N164="snížená",J164,0)</f>
        <v>0</v>
      </c>
      <c r="BG164" s="139">
        <f>IF(N164="zákl. přenesená",J164,0)</f>
        <v>0</v>
      </c>
      <c r="BH164" s="139">
        <f>IF(N164="sníž. přenesená",J164,0)</f>
        <v>0</v>
      </c>
      <c r="BI164" s="139">
        <f>IF(N164="nulová",J164,0)</f>
        <v>0</v>
      </c>
      <c r="BJ164" s="18" t="s">
        <v>8</v>
      </c>
      <c r="BK164" s="139">
        <f>ROUND(I164*H164,0)</f>
        <v>13005</v>
      </c>
      <c r="BL164" s="18" t="s">
        <v>162</v>
      </c>
      <c r="BM164" s="138" t="s">
        <v>238</v>
      </c>
    </row>
    <row r="165" spans="2:65" s="1" customFormat="1">
      <c r="B165" s="33"/>
      <c r="D165" s="140" t="s">
        <v>164</v>
      </c>
      <c r="F165" s="141" t="s">
        <v>239</v>
      </c>
      <c r="I165" s="142"/>
      <c r="L165" s="33"/>
      <c r="M165" s="143"/>
      <c r="T165" s="54"/>
      <c r="AT165" s="18" t="s">
        <v>164</v>
      </c>
      <c r="AU165" s="18" t="s">
        <v>80</v>
      </c>
    </row>
    <row r="166" spans="2:65" s="1" customFormat="1">
      <c r="B166" s="33"/>
      <c r="D166" s="144" t="s">
        <v>166</v>
      </c>
      <c r="F166" s="145" t="s">
        <v>240</v>
      </c>
      <c r="I166" s="142"/>
      <c r="L166" s="33"/>
      <c r="M166" s="143"/>
      <c r="T166" s="54"/>
      <c r="AT166" s="18" t="s">
        <v>166</v>
      </c>
      <c r="AU166" s="18" t="s">
        <v>80</v>
      </c>
    </row>
    <row r="167" spans="2:65" s="12" customFormat="1">
      <c r="B167" s="146"/>
      <c r="D167" s="140" t="s">
        <v>168</v>
      </c>
      <c r="E167" s="147" t="s">
        <v>20</v>
      </c>
      <c r="F167" s="148" t="s">
        <v>241</v>
      </c>
      <c r="H167" s="149">
        <v>99.3</v>
      </c>
      <c r="I167" s="150"/>
      <c r="L167" s="146"/>
      <c r="M167" s="151"/>
      <c r="T167" s="152"/>
      <c r="AT167" s="147" t="s">
        <v>168</v>
      </c>
      <c r="AU167" s="147" t="s">
        <v>80</v>
      </c>
      <c r="AV167" s="12" t="s">
        <v>80</v>
      </c>
      <c r="AW167" s="12" t="s">
        <v>32</v>
      </c>
      <c r="AX167" s="12" t="s">
        <v>71</v>
      </c>
      <c r="AY167" s="147" t="s">
        <v>154</v>
      </c>
    </row>
    <row r="168" spans="2:65" s="12" customFormat="1">
      <c r="B168" s="146"/>
      <c r="D168" s="140" t="s">
        <v>168</v>
      </c>
      <c r="E168" s="147" t="s">
        <v>20</v>
      </c>
      <c r="F168" s="148" t="s">
        <v>242</v>
      </c>
      <c r="H168" s="149">
        <v>82</v>
      </c>
      <c r="I168" s="150"/>
      <c r="L168" s="146"/>
      <c r="M168" s="151"/>
      <c r="T168" s="152"/>
      <c r="AT168" s="147" t="s">
        <v>168</v>
      </c>
      <c r="AU168" s="147" t="s">
        <v>80</v>
      </c>
      <c r="AV168" s="12" t="s">
        <v>80</v>
      </c>
      <c r="AW168" s="12" t="s">
        <v>32</v>
      </c>
      <c r="AX168" s="12" t="s">
        <v>71</v>
      </c>
      <c r="AY168" s="147" t="s">
        <v>154</v>
      </c>
    </row>
    <row r="169" spans="2:65" s="13" customFormat="1">
      <c r="B169" s="153"/>
      <c r="D169" s="140" t="s">
        <v>168</v>
      </c>
      <c r="E169" s="154" t="s">
        <v>20</v>
      </c>
      <c r="F169" s="155" t="s">
        <v>171</v>
      </c>
      <c r="H169" s="156">
        <v>181.3</v>
      </c>
      <c r="I169" s="157"/>
      <c r="L169" s="153"/>
      <c r="M169" s="158"/>
      <c r="T169" s="159"/>
      <c r="AT169" s="154" t="s">
        <v>168</v>
      </c>
      <c r="AU169" s="154" t="s">
        <v>80</v>
      </c>
      <c r="AV169" s="13" t="s">
        <v>162</v>
      </c>
      <c r="AW169" s="13" t="s">
        <v>32</v>
      </c>
      <c r="AX169" s="13" t="s">
        <v>8</v>
      </c>
      <c r="AY169" s="154" t="s">
        <v>154</v>
      </c>
    </row>
    <row r="170" spans="2:65" s="1" customFormat="1" ht="16.5" customHeight="1">
      <c r="B170" s="33"/>
      <c r="C170" s="128" t="s">
        <v>26</v>
      </c>
      <c r="D170" s="128" t="s">
        <v>157</v>
      </c>
      <c r="E170" s="129" t="s">
        <v>243</v>
      </c>
      <c r="F170" s="130" t="s">
        <v>244</v>
      </c>
      <c r="G170" s="131" t="s">
        <v>160</v>
      </c>
      <c r="H170" s="132">
        <v>48.34</v>
      </c>
      <c r="I170" s="133">
        <v>3670.6305015369603</v>
      </c>
      <c r="J170" s="132">
        <f>ROUND(I170*H170,0)</f>
        <v>177438</v>
      </c>
      <c r="K170" s="130" t="s">
        <v>161</v>
      </c>
      <c r="L170" s="33"/>
      <c r="M170" s="134" t="s">
        <v>20</v>
      </c>
      <c r="N170" s="135" t="s">
        <v>42</v>
      </c>
      <c r="P170" s="136">
        <f>O170*H170</f>
        <v>0</v>
      </c>
      <c r="Q170" s="136">
        <v>2.5018699999999998</v>
      </c>
      <c r="R170" s="136">
        <f>Q170*H170</f>
        <v>120.9403958</v>
      </c>
      <c r="S170" s="136">
        <v>0</v>
      </c>
      <c r="T170" s="137">
        <f>S170*H170</f>
        <v>0</v>
      </c>
      <c r="AR170" s="138" t="s">
        <v>162</v>
      </c>
      <c r="AT170" s="138" t="s">
        <v>157</v>
      </c>
      <c r="AU170" s="138" t="s">
        <v>80</v>
      </c>
      <c r="AY170" s="18" t="s">
        <v>154</v>
      </c>
      <c r="BE170" s="139">
        <f>IF(N170="základní",J170,0)</f>
        <v>177438</v>
      </c>
      <c r="BF170" s="139">
        <f>IF(N170="snížená",J170,0)</f>
        <v>0</v>
      </c>
      <c r="BG170" s="139">
        <f>IF(N170="zákl. přenesená",J170,0)</f>
        <v>0</v>
      </c>
      <c r="BH170" s="139">
        <f>IF(N170="sníž. přenesená",J170,0)</f>
        <v>0</v>
      </c>
      <c r="BI170" s="139">
        <f>IF(N170="nulová",J170,0)</f>
        <v>0</v>
      </c>
      <c r="BJ170" s="18" t="s">
        <v>8</v>
      </c>
      <c r="BK170" s="139">
        <f>ROUND(I170*H170,0)</f>
        <v>177438</v>
      </c>
      <c r="BL170" s="18" t="s">
        <v>162</v>
      </c>
      <c r="BM170" s="138" t="s">
        <v>245</v>
      </c>
    </row>
    <row r="171" spans="2:65" s="1" customFormat="1">
      <c r="B171" s="33"/>
      <c r="D171" s="140" t="s">
        <v>164</v>
      </c>
      <c r="F171" s="141" t="s">
        <v>246</v>
      </c>
      <c r="I171" s="142"/>
      <c r="L171" s="33"/>
      <c r="M171" s="143"/>
      <c r="T171" s="54"/>
      <c r="AT171" s="18" t="s">
        <v>164</v>
      </c>
      <c r="AU171" s="18" t="s">
        <v>80</v>
      </c>
    </row>
    <row r="172" spans="2:65" s="1" customFormat="1">
      <c r="B172" s="33"/>
      <c r="D172" s="144" t="s">
        <v>166</v>
      </c>
      <c r="F172" s="145" t="s">
        <v>247</v>
      </c>
      <c r="I172" s="142"/>
      <c r="L172" s="33"/>
      <c r="M172" s="143"/>
      <c r="T172" s="54"/>
      <c r="AT172" s="18" t="s">
        <v>166</v>
      </c>
      <c r="AU172" s="18" t="s">
        <v>80</v>
      </c>
    </row>
    <row r="173" spans="2:65" s="12" customFormat="1">
      <c r="B173" s="146"/>
      <c r="D173" s="140" t="s">
        <v>168</v>
      </c>
      <c r="E173" s="147" t="s">
        <v>20</v>
      </c>
      <c r="F173" s="148" t="s">
        <v>248</v>
      </c>
      <c r="H173" s="149">
        <v>6.81</v>
      </c>
      <c r="I173" s="150"/>
      <c r="L173" s="146"/>
      <c r="M173" s="151"/>
      <c r="T173" s="152"/>
      <c r="AT173" s="147" t="s">
        <v>168</v>
      </c>
      <c r="AU173" s="147" t="s">
        <v>80</v>
      </c>
      <c r="AV173" s="12" t="s">
        <v>80</v>
      </c>
      <c r="AW173" s="12" t="s">
        <v>32</v>
      </c>
      <c r="AX173" s="12" t="s">
        <v>71</v>
      </c>
      <c r="AY173" s="147" t="s">
        <v>154</v>
      </c>
    </row>
    <row r="174" spans="2:65" s="12" customFormat="1" ht="20.399999999999999">
      <c r="B174" s="146"/>
      <c r="D174" s="140" t="s">
        <v>168</v>
      </c>
      <c r="E174" s="147" t="s">
        <v>20</v>
      </c>
      <c r="F174" s="148" t="s">
        <v>249</v>
      </c>
      <c r="H174" s="149">
        <v>31.93</v>
      </c>
      <c r="I174" s="150"/>
      <c r="L174" s="146"/>
      <c r="M174" s="151"/>
      <c r="T174" s="152"/>
      <c r="AT174" s="147" t="s">
        <v>168</v>
      </c>
      <c r="AU174" s="147" t="s">
        <v>80</v>
      </c>
      <c r="AV174" s="12" t="s">
        <v>80</v>
      </c>
      <c r="AW174" s="12" t="s">
        <v>32</v>
      </c>
      <c r="AX174" s="12" t="s">
        <v>71</v>
      </c>
      <c r="AY174" s="147" t="s">
        <v>154</v>
      </c>
    </row>
    <row r="175" spans="2:65" s="12" customFormat="1">
      <c r="B175" s="146"/>
      <c r="D175" s="140" t="s">
        <v>168</v>
      </c>
      <c r="E175" s="147" t="s">
        <v>20</v>
      </c>
      <c r="F175" s="148" t="s">
        <v>250</v>
      </c>
      <c r="H175" s="149">
        <v>9.6</v>
      </c>
      <c r="I175" s="150"/>
      <c r="L175" s="146"/>
      <c r="M175" s="151"/>
      <c r="T175" s="152"/>
      <c r="AT175" s="147" t="s">
        <v>168</v>
      </c>
      <c r="AU175" s="147" t="s">
        <v>80</v>
      </c>
      <c r="AV175" s="12" t="s">
        <v>80</v>
      </c>
      <c r="AW175" s="12" t="s">
        <v>32</v>
      </c>
      <c r="AX175" s="12" t="s">
        <v>71</v>
      </c>
      <c r="AY175" s="147" t="s">
        <v>154</v>
      </c>
    </row>
    <row r="176" spans="2:65" s="13" customFormat="1">
      <c r="B176" s="153"/>
      <c r="D176" s="140" t="s">
        <v>168</v>
      </c>
      <c r="E176" s="154" t="s">
        <v>20</v>
      </c>
      <c r="F176" s="155" t="s">
        <v>171</v>
      </c>
      <c r="H176" s="156">
        <v>48.34</v>
      </c>
      <c r="I176" s="157"/>
      <c r="L176" s="153"/>
      <c r="M176" s="158"/>
      <c r="T176" s="159"/>
      <c r="AT176" s="154" t="s">
        <v>168</v>
      </c>
      <c r="AU176" s="154" t="s">
        <v>80</v>
      </c>
      <c r="AV176" s="13" t="s">
        <v>162</v>
      </c>
      <c r="AW176" s="13" t="s">
        <v>32</v>
      </c>
      <c r="AX176" s="13" t="s">
        <v>8</v>
      </c>
      <c r="AY176" s="154" t="s">
        <v>154</v>
      </c>
    </row>
    <row r="177" spans="2:65" s="1" customFormat="1" ht="16.5" customHeight="1">
      <c r="B177" s="33"/>
      <c r="C177" s="128" t="s">
        <v>251</v>
      </c>
      <c r="D177" s="128" t="s">
        <v>157</v>
      </c>
      <c r="E177" s="129" t="s">
        <v>252</v>
      </c>
      <c r="F177" s="130" t="s">
        <v>253</v>
      </c>
      <c r="G177" s="131" t="s">
        <v>198</v>
      </c>
      <c r="H177" s="132">
        <v>35.44</v>
      </c>
      <c r="I177" s="133">
        <v>405.93510795056005</v>
      </c>
      <c r="J177" s="132">
        <f>ROUND(I177*H177,0)</f>
        <v>14386</v>
      </c>
      <c r="K177" s="130" t="s">
        <v>161</v>
      </c>
      <c r="L177" s="33"/>
      <c r="M177" s="134" t="s">
        <v>20</v>
      </c>
      <c r="N177" s="135" t="s">
        <v>42</v>
      </c>
      <c r="P177" s="136">
        <f>O177*H177</f>
        <v>0</v>
      </c>
      <c r="Q177" s="136">
        <v>2.6900000000000001E-3</v>
      </c>
      <c r="R177" s="136">
        <f>Q177*H177</f>
        <v>9.5333600000000004E-2</v>
      </c>
      <c r="S177" s="136">
        <v>0</v>
      </c>
      <c r="T177" s="137">
        <f>S177*H177</f>
        <v>0</v>
      </c>
      <c r="AR177" s="138" t="s">
        <v>162</v>
      </c>
      <c r="AT177" s="138" t="s">
        <v>157</v>
      </c>
      <c r="AU177" s="138" t="s">
        <v>80</v>
      </c>
      <c r="AY177" s="18" t="s">
        <v>154</v>
      </c>
      <c r="BE177" s="139">
        <f>IF(N177="základní",J177,0)</f>
        <v>14386</v>
      </c>
      <c r="BF177" s="139">
        <f>IF(N177="snížená",J177,0)</f>
        <v>0</v>
      </c>
      <c r="BG177" s="139">
        <f>IF(N177="zákl. přenesená",J177,0)</f>
        <v>0</v>
      </c>
      <c r="BH177" s="139">
        <f>IF(N177="sníž. přenesená",J177,0)</f>
        <v>0</v>
      </c>
      <c r="BI177" s="139">
        <f>IF(N177="nulová",J177,0)</f>
        <v>0</v>
      </c>
      <c r="BJ177" s="18" t="s">
        <v>8</v>
      </c>
      <c r="BK177" s="139">
        <f>ROUND(I177*H177,0)</f>
        <v>14386</v>
      </c>
      <c r="BL177" s="18" t="s">
        <v>162</v>
      </c>
      <c r="BM177" s="138" t="s">
        <v>254</v>
      </c>
    </row>
    <row r="178" spans="2:65" s="1" customFormat="1">
      <c r="B178" s="33"/>
      <c r="D178" s="140" t="s">
        <v>164</v>
      </c>
      <c r="F178" s="141" t="s">
        <v>255</v>
      </c>
      <c r="I178" s="142"/>
      <c r="L178" s="33"/>
      <c r="M178" s="143"/>
      <c r="T178" s="54"/>
      <c r="AT178" s="18" t="s">
        <v>164</v>
      </c>
      <c r="AU178" s="18" t="s">
        <v>80</v>
      </c>
    </row>
    <row r="179" spans="2:65" s="1" customFormat="1">
      <c r="B179" s="33"/>
      <c r="D179" s="144" t="s">
        <v>166</v>
      </c>
      <c r="F179" s="145" t="s">
        <v>256</v>
      </c>
      <c r="I179" s="142"/>
      <c r="L179" s="33"/>
      <c r="M179" s="143"/>
      <c r="T179" s="54"/>
      <c r="AT179" s="18" t="s">
        <v>166</v>
      </c>
      <c r="AU179" s="18" t="s">
        <v>80</v>
      </c>
    </row>
    <row r="180" spans="2:65" s="12" customFormat="1">
      <c r="B180" s="146"/>
      <c r="D180" s="140" t="s">
        <v>168</v>
      </c>
      <c r="E180" s="147" t="s">
        <v>20</v>
      </c>
      <c r="F180" s="148" t="s">
        <v>257</v>
      </c>
      <c r="H180" s="149">
        <v>14.94</v>
      </c>
      <c r="I180" s="150"/>
      <c r="L180" s="146"/>
      <c r="M180" s="151"/>
      <c r="T180" s="152"/>
      <c r="AT180" s="147" t="s">
        <v>168</v>
      </c>
      <c r="AU180" s="147" t="s">
        <v>80</v>
      </c>
      <c r="AV180" s="12" t="s">
        <v>80</v>
      </c>
      <c r="AW180" s="12" t="s">
        <v>32</v>
      </c>
      <c r="AX180" s="12" t="s">
        <v>71</v>
      </c>
      <c r="AY180" s="147" t="s">
        <v>154</v>
      </c>
    </row>
    <row r="181" spans="2:65" s="12" customFormat="1">
      <c r="B181" s="146"/>
      <c r="D181" s="140" t="s">
        <v>168</v>
      </c>
      <c r="E181" s="147" t="s">
        <v>20</v>
      </c>
      <c r="F181" s="148" t="s">
        <v>258</v>
      </c>
      <c r="H181" s="149">
        <v>20.5</v>
      </c>
      <c r="I181" s="150"/>
      <c r="L181" s="146"/>
      <c r="M181" s="151"/>
      <c r="T181" s="152"/>
      <c r="AT181" s="147" t="s">
        <v>168</v>
      </c>
      <c r="AU181" s="147" t="s">
        <v>80</v>
      </c>
      <c r="AV181" s="12" t="s">
        <v>80</v>
      </c>
      <c r="AW181" s="12" t="s">
        <v>32</v>
      </c>
      <c r="AX181" s="12" t="s">
        <v>71</v>
      </c>
      <c r="AY181" s="147" t="s">
        <v>154</v>
      </c>
    </row>
    <row r="182" spans="2:65" s="13" customFormat="1">
      <c r="B182" s="153"/>
      <c r="D182" s="140" t="s">
        <v>168</v>
      </c>
      <c r="E182" s="154" t="s">
        <v>20</v>
      </c>
      <c r="F182" s="155" t="s">
        <v>171</v>
      </c>
      <c r="H182" s="156">
        <v>35.44</v>
      </c>
      <c r="I182" s="157"/>
      <c r="L182" s="153"/>
      <c r="M182" s="158"/>
      <c r="T182" s="159"/>
      <c r="AT182" s="154" t="s">
        <v>168</v>
      </c>
      <c r="AU182" s="154" t="s">
        <v>80</v>
      </c>
      <c r="AV182" s="13" t="s">
        <v>162</v>
      </c>
      <c r="AW182" s="13" t="s">
        <v>32</v>
      </c>
      <c r="AX182" s="13" t="s">
        <v>8</v>
      </c>
      <c r="AY182" s="154" t="s">
        <v>154</v>
      </c>
    </row>
    <row r="183" spans="2:65" s="1" customFormat="1" ht="16.5" customHeight="1">
      <c r="B183" s="33"/>
      <c r="C183" s="128" t="s">
        <v>259</v>
      </c>
      <c r="D183" s="128" t="s">
        <v>157</v>
      </c>
      <c r="E183" s="129" t="s">
        <v>260</v>
      </c>
      <c r="F183" s="130" t="s">
        <v>261</v>
      </c>
      <c r="G183" s="131" t="s">
        <v>198</v>
      </c>
      <c r="H183" s="132">
        <v>35.44</v>
      </c>
      <c r="I183" s="133">
        <v>79.05394913936</v>
      </c>
      <c r="J183" s="132">
        <f>ROUND(I183*H183,0)</f>
        <v>2802</v>
      </c>
      <c r="K183" s="130" t="s">
        <v>161</v>
      </c>
      <c r="L183" s="33"/>
      <c r="M183" s="134" t="s">
        <v>20</v>
      </c>
      <c r="N183" s="135" t="s">
        <v>42</v>
      </c>
      <c r="P183" s="136">
        <f>O183*H183</f>
        <v>0</v>
      </c>
      <c r="Q183" s="136">
        <v>0</v>
      </c>
      <c r="R183" s="136">
        <f>Q183*H183</f>
        <v>0</v>
      </c>
      <c r="S183" s="136">
        <v>0</v>
      </c>
      <c r="T183" s="137">
        <f>S183*H183</f>
        <v>0</v>
      </c>
      <c r="AR183" s="138" t="s">
        <v>162</v>
      </c>
      <c r="AT183" s="138" t="s">
        <v>157</v>
      </c>
      <c r="AU183" s="138" t="s">
        <v>80</v>
      </c>
      <c r="AY183" s="18" t="s">
        <v>154</v>
      </c>
      <c r="BE183" s="139">
        <f>IF(N183="základní",J183,0)</f>
        <v>2802</v>
      </c>
      <c r="BF183" s="139">
        <f>IF(N183="snížená",J183,0)</f>
        <v>0</v>
      </c>
      <c r="BG183" s="139">
        <f>IF(N183="zákl. přenesená",J183,0)</f>
        <v>0</v>
      </c>
      <c r="BH183" s="139">
        <f>IF(N183="sníž. přenesená",J183,0)</f>
        <v>0</v>
      </c>
      <c r="BI183" s="139">
        <f>IF(N183="nulová",J183,0)</f>
        <v>0</v>
      </c>
      <c r="BJ183" s="18" t="s">
        <v>8</v>
      </c>
      <c r="BK183" s="139">
        <f>ROUND(I183*H183,0)</f>
        <v>2802</v>
      </c>
      <c r="BL183" s="18" t="s">
        <v>162</v>
      </c>
      <c r="BM183" s="138" t="s">
        <v>262</v>
      </c>
    </row>
    <row r="184" spans="2:65" s="1" customFormat="1">
      <c r="B184" s="33"/>
      <c r="D184" s="140" t="s">
        <v>164</v>
      </c>
      <c r="F184" s="141" t="s">
        <v>263</v>
      </c>
      <c r="I184" s="142"/>
      <c r="L184" s="33"/>
      <c r="M184" s="143"/>
      <c r="T184" s="54"/>
      <c r="AT184" s="18" t="s">
        <v>164</v>
      </c>
      <c r="AU184" s="18" t="s">
        <v>80</v>
      </c>
    </row>
    <row r="185" spans="2:65" s="1" customFormat="1">
      <c r="B185" s="33"/>
      <c r="D185" s="144" t="s">
        <v>166</v>
      </c>
      <c r="F185" s="145" t="s">
        <v>264</v>
      </c>
      <c r="I185" s="142"/>
      <c r="L185" s="33"/>
      <c r="M185" s="143"/>
      <c r="T185" s="54"/>
      <c r="AT185" s="18" t="s">
        <v>166</v>
      </c>
      <c r="AU185" s="18" t="s">
        <v>80</v>
      </c>
    </row>
    <row r="186" spans="2:65" s="1" customFormat="1" ht="16.5" customHeight="1">
      <c r="B186" s="33"/>
      <c r="C186" s="128" t="s">
        <v>265</v>
      </c>
      <c r="D186" s="128" t="s">
        <v>157</v>
      </c>
      <c r="E186" s="129" t="s">
        <v>266</v>
      </c>
      <c r="F186" s="130" t="s">
        <v>267</v>
      </c>
      <c r="G186" s="131" t="s">
        <v>268</v>
      </c>
      <c r="H186" s="132">
        <v>5</v>
      </c>
      <c r="I186" s="133">
        <v>727.96806490239999</v>
      </c>
      <c r="J186" s="132">
        <f>ROUND(I186*H186,0)</f>
        <v>3640</v>
      </c>
      <c r="K186" s="130" t="s">
        <v>161</v>
      </c>
      <c r="L186" s="33"/>
      <c r="M186" s="134" t="s">
        <v>20</v>
      </c>
      <c r="N186" s="135" t="s">
        <v>42</v>
      </c>
      <c r="P186" s="136">
        <f>O186*H186</f>
        <v>0</v>
      </c>
      <c r="Q186" s="136">
        <v>1.3509999999999999E-2</v>
      </c>
      <c r="R186" s="136">
        <f>Q186*H186</f>
        <v>6.7549999999999999E-2</v>
      </c>
      <c r="S186" s="136">
        <v>0</v>
      </c>
      <c r="T186" s="137">
        <f>S186*H186</f>
        <v>0</v>
      </c>
      <c r="AR186" s="138" t="s">
        <v>162</v>
      </c>
      <c r="AT186" s="138" t="s">
        <v>157</v>
      </c>
      <c r="AU186" s="138" t="s">
        <v>80</v>
      </c>
      <c r="AY186" s="18" t="s">
        <v>154</v>
      </c>
      <c r="BE186" s="139">
        <f>IF(N186="základní",J186,0)</f>
        <v>3640</v>
      </c>
      <c r="BF186" s="139">
        <f>IF(N186="snížená",J186,0)</f>
        <v>0</v>
      </c>
      <c r="BG186" s="139">
        <f>IF(N186="zákl. přenesená",J186,0)</f>
        <v>0</v>
      </c>
      <c r="BH186" s="139">
        <f>IF(N186="sníž. přenesená",J186,0)</f>
        <v>0</v>
      </c>
      <c r="BI186" s="139">
        <f>IF(N186="nulová",J186,0)</f>
        <v>0</v>
      </c>
      <c r="BJ186" s="18" t="s">
        <v>8</v>
      </c>
      <c r="BK186" s="139">
        <f>ROUND(I186*H186,0)</f>
        <v>3640</v>
      </c>
      <c r="BL186" s="18" t="s">
        <v>162</v>
      </c>
      <c r="BM186" s="138" t="s">
        <v>269</v>
      </c>
    </row>
    <row r="187" spans="2:65" s="1" customFormat="1" ht="19.2">
      <c r="B187" s="33"/>
      <c r="D187" s="140" t="s">
        <v>164</v>
      </c>
      <c r="F187" s="141" t="s">
        <v>270</v>
      </c>
      <c r="I187" s="142"/>
      <c r="L187" s="33"/>
      <c r="M187" s="143"/>
      <c r="T187" s="54"/>
      <c r="AT187" s="18" t="s">
        <v>164</v>
      </c>
      <c r="AU187" s="18" t="s">
        <v>80</v>
      </c>
    </row>
    <row r="188" spans="2:65" s="1" customFormat="1">
      <c r="B188" s="33"/>
      <c r="D188" s="144" t="s">
        <v>166</v>
      </c>
      <c r="F188" s="145" t="s">
        <v>271</v>
      </c>
      <c r="I188" s="142"/>
      <c r="L188" s="33"/>
      <c r="M188" s="143"/>
      <c r="T188" s="54"/>
      <c r="AT188" s="18" t="s">
        <v>166</v>
      </c>
      <c r="AU188" s="18" t="s">
        <v>80</v>
      </c>
    </row>
    <row r="189" spans="2:65" s="1" customFormat="1" ht="21.75" customHeight="1">
      <c r="B189" s="33"/>
      <c r="C189" s="128" t="s">
        <v>272</v>
      </c>
      <c r="D189" s="128" t="s">
        <v>157</v>
      </c>
      <c r="E189" s="129" t="s">
        <v>273</v>
      </c>
      <c r="F189" s="130" t="s">
        <v>274</v>
      </c>
      <c r="G189" s="131" t="s">
        <v>198</v>
      </c>
      <c r="H189" s="132">
        <v>1.5</v>
      </c>
      <c r="I189" s="133">
        <v>1500</v>
      </c>
      <c r="J189" s="132">
        <f>ROUND(I189*H189,0)</f>
        <v>2250</v>
      </c>
      <c r="K189" s="130" t="s">
        <v>161</v>
      </c>
      <c r="L189" s="33"/>
      <c r="M189" s="134" t="s">
        <v>20</v>
      </c>
      <c r="N189" s="135" t="s">
        <v>42</v>
      </c>
      <c r="P189" s="136">
        <f>O189*H189</f>
        <v>0</v>
      </c>
      <c r="Q189" s="136">
        <v>0.58443000000000001</v>
      </c>
      <c r="R189" s="136">
        <f>Q189*H189</f>
        <v>0.87664500000000001</v>
      </c>
      <c r="S189" s="136">
        <v>0</v>
      </c>
      <c r="T189" s="137">
        <f>S189*H189</f>
        <v>0</v>
      </c>
      <c r="AR189" s="138" t="s">
        <v>162</v>
      </c>
      <c r="AT189" s="138" t="s">
        <v>157</v>
      </c>
      <c r="AU189" s="138" t="s">
        <v>80</v>
      </c>
      <c r="AY189" s="18" t="s">
        <v>154</v>
      </c>
      <c r="BE189" s="139">
        <f>IF(N189="základní",J189,0)</f>
        <v>2250</v>
      </c>
      <c r="BF189" s="139">
        <f>IF(N189="snížená",J189,0)</f>
        <v>0</v>
      </c>
      <c r="BG189" s="139">
        <f>IF(N189="zákl. přenesená",J189,0)</f>
        <v>0</v>
      </c>
      <c r="BH189" s="139">
        <f>IF(N189="sníž. přenesená",J189,0)</f>
        <v>0</v>
      </c>
      <c r="BI189" s="139">
        <f>IF(N189="nulová",J189,0)</f>
        <v>0</v>
      </c>
      <c r="BJ189" s="18" t="s">
        <v>8</v>
      </c>
      <c r="BK189" s="139">
        <f>ROUND(I189*H189,0)</f>
        <v>2250</v>
      </c>
      <c r="BL189" s="18" t="s">
        <v>162</v>
      </c>
      <c r="BM189" s="138" t="s">
        <v>275</v>
      </c>
    </row>
    <row r="190" spans="2:65" s="1" customFormat="1" ht="19.2">
      <c r="B190" s="33"/>
      <c r="D190" s="140" t="s">
        <v>164</v>
      </c>
      <c r="F190" s="141" t="s">
        <v>276</v>
      </c>
      <c r="I190" s="142"/>
      <c r="L190" s="33"/>
      <c r="M190" s="143"/>
      <c r="T190" s="54"/>
      <c r="AT190" s="18" t="s">
        <v>164</v>
      </c>
      <c r="AU190" s="18" t="s">
        <v>80</v>
      </c>
    </row>
    <row r="191" spans="2:65" s="1" customFormat="1">
      <c r="B191" s="33"/>
      <c r="D191" s="144" t="s">
        <v>166</v>
      </c>
      <c r="F191" s="145" t="s">
        <v>277</v>
      </c>
      <c r="I191" s="142"/>
      <c r="L191" s="33"/>
      <c r="M191" s="143"/>
      <c r="T191" s="54"/>
      <c r="AT191" s="18" t="s">
        <v>166</v>
      </c>
      <c r="AU191" s="18" t="s">
        <v>80</v>
      </c>
    </row>
    <row r="192" spans="2:65" s="12" customFormat="1">
      <c r="B192" s="146"/>
      <c r="D192" s="140" t="s">
        <v>168</v>
      </c>
      <c r="E192" s="147" t="s">
        <v>20</v>
      </c>
      <c r="F192" s="148" t="s">
        <v>278</v>
      </c>
      <c r="H192" s="149">
        <v>1.5</v>
      </c>
      <c r="I192" s="150"/>
      <c r="L192" s="146"/>
      <c r="M192" s="151"/>
      <c r="T192" s="152"/>
      <c r="AT192" s="147" t="s">
        <v>168</v>
      </c>
      <c r="AU192" s="147" t="s">
        <v>80</v>
      </c>
      <c r="AV192" s="12" t="s">
        <v>80</v>
      </c>
      <c r="AW192" s="12" t="s">
        <v>32</v>
      </c>
      <c r="AX192" s="12" t="s">
        <v>8</v>
      </c>
      <c r="AY192" s="147" t="s">
        <v>154</v>
      </c>
    </row>
    <row r="193" spans="2:65" s="1" customFormat="1" ht="21.75" customHeight="1">
      <c r="B193" s="33"/>
      <c r="C193" s="128" t="s">
        <v>279</v>
      </c>
      <c r="D193" s="128" t="s">
        <v>157</v>
      </c>
      <c r="E193" s="129" t="s">
        <v>280</v>
      </c>
      <c r="F193" s="130" t="s">
        <v>281</v>
      </c>
      <c r="G193" s="131" t="s">
        <v>198</v>
      </c>
      <c r="H193" s="132">
        <v>55.24</v>
      </c>
      <c r="I193" s="133">
        <v>2100</v>
      </c>
      <c r="J193" s="132">
        <f>ROUND(I193*H193,0)</f>
        <v>116004</v>
      </c>
      <c r="K193" s="130" t="s">
        <v>161</v>
      </c>
      <c r="L193" s="33"/>
      <c r="M193" s="134" t="s">
        <v>20</v>
      </c>
      <c r="N193" s="135" t="s">
        <v>42</v>
      </c>
      <c r="P193" s="136">
        <f>O193*H193</f>
        <v>0</v>
      </c>
      <c r="Q193" s="136">
        <v>1.0145999999999999</v>
      </c>
      <c r="R193" s="136">
        <f>Q193*H193</f>
        <v>56.046503999999999</v>
      </c>
      <c r="S193" s="136">
        <v>0</v>
      </c>
      <c r="T193" s="137">
        <f>S193*H193</f>
        <v>0</v>
      </c>
      <c r="AR193" s="138" t="s">
        <v>162</v>
      </c>
      <c r="AT193" s="138" t="s">
        <v>157</v>
      </c>
      <c r="AU193" s="138" t="s">
        <v>80</v>
      </c>
      <c r="AY193" s="18" t="s">
        <v>154</v>
      </c>
      <c r="BE193" s="139">
        <f>IF(N193="základní",J193,0)</f>
        <v>116004</v>
      </c>
      <c r="BF193" s="139">
        <f>IF(N193="snížená",J193,0)</f>
        <v>0</v>
      </c>
      <c r="BG193" s="139">
        <f>IF(N193="zákl. přenesená",J193,0)</f>
        <v>0</v>
      </c>
      <c r="BH193" s="139">
        <f>IF(N193="sníž. přenesená",J193,0)</f>
        <v>0</v>
      </c>
      <c r="BI193" s="139">
        <f>IF(N193="nulová",J193,0)</f>
        <v>0</v>
      </c>
      <c r="BJ193" s="18" t="s">
        <v>8</v>
      </c>
      <c r="BK193" s="139">
        <f>ROUND(I193*H193,0)</f>
        <v>116004</v>
      </c>
      <c r="BL193" s="18" t="s">
        <v>162</v>
      </c>
      <c r="BM193" s="138" t="s">
        <v>282</v>
      </c>
    </row>
    <row r="194" spans="2:65" s="1" customFormat="1" ht="19.2">
      <c r="B194" s="33"/>
      <c r="D194" s="140" t="s">
        <v>164</v>
      </c>
      <c r="F194" s="141" t="s">
        <v>283</v>
      </c>
      <c r="I194" s="142"/>
      <c r="L194" s="33"/>
      <c r="M194" s="143"/>
      <c r="T194" s="54"/>
      <c r="AT194" s="18" t="s">
        <v>164</v>
      </c>
      <c r="AU194" s="18" t="s">
        <v>80</v>
      </c>
    </row>
    <row r="195" spans="2:65" s="1" customFormat="1">
      <c r="B195" s="33"/>
      <c r="D195" s="144" t="s">
        <v>166</v>
      </c>
      <c r="F195" s="145" t="s">
        <v>284</v>
      </c>
      <c r="I195" s="142"/>
      <c r="L195" s="33"/>
      <c r="M195" s="143"/>
      <c r="T195" s="54"/>
      <c r="AT195" s="18" t="s">
        <v>166</v>
      </c>
      <c r="AU195" s="18" t="s">
        <v>80</v>
      </c>
    </row>
    <row r="196" spans="2:65" s="12" customFormat="1">
      <c r="B196" s="146"/>
      <c r="D196" s="140" t="s">
        <v>168</v>
      </c>
      <c r="E196" s="147" t="s">
        <v>20</v>
      </c>
      <c r="F196" s="148" t="s">
        <v>285</v>
      </c>
      <c r="H196" s="149">
        <v>39.700000000000003</v>
      </c>
      <c r="I196" s="150"/>
      <c r="L196" s="146"/>
      <c r="M196" s="151"/>
      <c r="T196" s="152"/>
      <c r="AT196" s="147" t="s">
        <v>168</v>
      </c>
      <c r="AU196" s="147" t="s">
        <v>80</v>
      </c>
      <c r="AV196" s="12" t="s">
        <v>80</v>
      </c>
      <c r="AW196" s="12" t="s">
        <v>32</v>
      </c>
      <c r="AX196" s="12" t="s">
        <v>71</v>
      </c>
      <c r="AY196" s="147" t="s">
        <v>154</v>
      </c>
    </row>
    <row r="197" spans="2:65" s="12" customFormat="1">
      <c r="B197" s="146"/>
      <c r="D197" s="140" t="s">
        <v>168</v>
      </c>
      <c r="E197" s="147" t="s">
        <v>20</v>
      </c>
      <c r="F197" s="148" t="s">
        <v>286</v>
      </c>
      <c r="H197" s="149">
        <v>15.54</v>
      </c>
      <c r="I197" s="150"/>
      <c r="L197" s="146"/>
      <c r="M197" s="151"/>
      <c r="T197" s="152"/>
      <c r="AT197" s="147" t="s">
        <v>168</v>
      </c>
      <c r="AU197" s="147" t="s">
        <v>80</v>
      </c>
      <c r="AV197" s="12" t="s">
        <v>80</v>
      </c>
      <c r="AW197" s="12" t="s">
        <v>32</v>
      </c>
      <c r="AX197" s="12" t="s">
        <v>71</v>
      </c>
      <c r="AY197" s="147" t="s">
        <v>154</v>
      </c>
    </row>
    <row r="198" spans="2:65" s="13" customFormat="1">
      <c r="B198" s="153"/>
      <c r="D198" s="140" t="s">
        <v>168</v>
      </c>
      <c r="E198" s="154" t="s">
        <v>20</v>
      </c>
      <c r="F198" s="155" t="s">
        <v>171</v>
      </c>
      <c r="H198" s="156">
        <v>55.24</v>
      </c>
      <c r="I198" s="157"/>
      <c r="L198" s="153"/>
      <c r="M198" s="158"/>
      <c r="T198" s="159"/>
      <c r="AT198" s="154" t="s">
        <v>168</v>
      </c>
      <c r="AU198" s="154" t="s">
        <v>80</v>
      </c>
      <c r="AV198" s="13" t="s">
        <v>162</v>
      </c>
      <c r="AW198" s="13" t="s">
        <v>32</v>
      </c>
      <c r="AX198" s="13" t="s">
        <v>8</v>
      </c>
      <c r="AY198" s="154" t="s">
        <v>154</v>
      </c>
    </row>
    <row r="199" spans="2:65" s="1" customFormat="1" ht="16.5" customHeight="1">
      <c r="B199" s="33"/>
      <c r="C199" s="128" t="s">
        <v>287</v>
      </c>
      <c r="D199" s="128" t="s">
        <v>157</v>
      </c>
      <c r="E199" s="129" t="s">
        <v>288</v>
      </c>
      <c r="F199" s="130" t="s">
        <v>289</v>
      </c>
      <c r="G199" s="131" t="s">
        <v>190</v>
      </c>
      <c r="H199" s="132">
        <v>5.26</v>
      </c>
      <c r="I199" s="133">
        <v>59500</v>
      </c>
      <c r="J199" s="132">
        <f>ROUND(I199*H199,0)</f>
        <v>312970</v>
      </c>
      <c r="K199" s="130" t="s">
        <v>161</v>
      </c>
      <c r="L199" s="33"/>
      <c r="M199" s="134" t="s">
        <v>20</v>
      </c>
      <c r="N199" s="135" t="s">
        <v>42</v>
      </c>
      <c r="P199" s="136">
        <f>O199*H199</f>
        <v>0</v>
      </c>
      <c r="Q199" s="136">
        <v>1.0593999999999999</v>
      </c>
      <c r="R199" s="136">
        <f>Q199*H199</f>
        <v>5.5724439999999991</v>
      </c>
      <c r="S199" s="136">
        <v>0</v>
      </c>
      <c r="T199" s="137">
        <f>S199*H199</f>
        <v>0</v>
      </c>
      <c r="AR199" s="138" t="s">
        <v>162</v>
      </c>
      <c r="AT199" s="138" t="s">
        <v>157</v>
      </c>
      <c r="AU199" s="138" t="s">
        <v>80</v>
      </c>
      <c r="AY199" s="18" t="s">
        <v>154</v>
      </c>
      <c r="BE199" s="139">
        <f>IF(N199="základní",J199,0)</f>
        <v>312970</v>
      </c>
      <c r="BF199" s="139">
        <f>IF(N199="snížená",J199,0)</f>
        <v>0</v>
      </c>
      <c r="BG199" s="139">
        <f>IF(N199="zákl. přenesená",J199,0)</f>
        <v>0</v>
      </c>
      <c r="BH199" s="139">
        <f>IF(N199="sníž. přenesená",J199,0)</f>
        <v>0</v>
      </c>
      <c r="BI199" s="139">
        <f>IF(N199="nulová",J199,0)</f>
        <v>0</v>
      </c>
      <c r="BJ199" s="18" t="s">
        <v>8</v>
      </c>
      <c r="BK199" s="139">
        <f>ROUND(I199*H199,0)</f>
        <v>312970</v>
      </c>
      <c r="BL199" s="18" t="s">
        <v>162</v>
      </c>
      <c r="BM199" s="138" t="s">
        <v>290</v>
      </c>
    </row>
    <row r="200" spans="2:65" s="1" customFormat="1" ht="19.2">
      <c r="B200" s="33"/>
      <c r="D200" s="140" t="s">
        <v>164</v>
      </c>
      <c r="F200" s="141" t="s">
        <v>291</v>
      </c>
      <c r="I200" s="142"/>
      <c r="L200" s="33"/>
      <c r="M200" s="143"/>
      <c r="T200" s="54"/>
      <c r="AT200" s="18" t="s">
        <v>164</v>
      </c>
      <c r="AU200" s="18" t="s">
        <v>80</v>
      </c>
    </row>
    <row r="201" spans="2:65" s="1" customFormat="1">
      <c r="B201" s="33"/>
      <c r="D201" s="144" t="s">
        <v>166</v>
      </c>
      <c r="F201" s="145" t="s">
        <v>292</v>
      </c>
      <c r="I201" s="142"/>
      <c r="L201" s="33"/>
      <c r="M201" s="143"/>
      <c r="T201" s="54"/>
      <c r="AT201" s="18" t="s">
        <v>166</v>
      </c>
      <c r="AU201" s="18" t="s">
        <v>80</v>
      </c>
    </row>
    <row r="202" spans="2:65" s="12" customFormat="1">
      <c r="B202" s="146"/>
      <c r="D202" s="140" t="s">
        <v>168</v>
      </c>
      <c r="E202" s="147" t="s">
        <v>20</v>
      </c>
      <c r="F202" s="148" t="s">
        <v>293</v>
      </c>
      <c r="H202" s="149">
        <v>5.26</v>
      </c>
      <c r="I202" s="150"/>
      <c r="L202" s="146"/>
      <c r="M202" s="151"/>
      <c r="T202" s="152"/>
      <c r="AT202" s="147" t="s">
        <v>168</v>
      </c>
      <c r="AU202" s="147" t="s">
        <v>80</v>
      </c>
      <c r="AV202" s="12" t="s">
        <v>80</v>
      </c>
      <c r="AW202" s="12" t="s">
        <v>32</v>
      </c>
      <c r="AX202" s="12" t="s">
        <v>8</v>
      </c>
      <c r="AY202" s="147" t="s">
        <v>154</v>
      </c>
    </row>
    <row r="203" spans="2:65" s="11" customFormat="1" ht="22.95" customHeight="1">
      <c r="B203" s="116"/>
      <c r="D203" s="117" t="s">
        <v>70</v>
      </c>
      <c r="E203" s="126" t="s">
        <v>294</v>
      </c>
      <c r="F203" s="126" t="s">
        <v>295</v>
      </c>
      <c r="I203" s="119"/>
      <c r="J203" s="127">
        <f>BK203</f>
        <v>1975193</v>
      </c>
      <c r="L203" s="116"/>
      <c r="M203" s="121"/>
      <c r="P203" s="122">
        <f>SUM(P204:P317)</f>
        <v>0</v>
      </c>
      <c r="R203" s="122">
        <f>SUM(R204:R317)</f>
        <v>71.920131000000012</v>
      </c>
      <c r="T203" s="123">
        <f>SUM(T204:T317)</f>
        <v>0</v>
      </c>
      <c r="AR203" s="117" t="s">
        <v>8</v>
      </c>
      <c r="AT203" s="124" t="s">
        <v>70</v>
      </c>
      <c r="AU203" s="124" t="s">
        <v>8</v>
      </c>
      <c r="AY203" s="117" t="s">
        <v>154</v>
      </c>
      <c r="BK203" s="125">
        <f>SUM(BK204:BK317)</f>
        <v>1975193</v>
      </c>
    </row>
    <row r="204" spans="2:65" s="1" customFormat="1" ht="16.5" customHeight="1">
      <c r="B204" s="33"/>
      <c r="C204" s="128" t="s">
        <v>296</v>
      </c>
      <c r="D204" s="128" t="s">
        <v>157</v>
      </c>
      <c r="E204" s="129" t="s">
        <v>297</v>
      </c>
      <c r="F204" s="130" t="s">
        <v>298</v>
      </c>
      <c r="G204" s="131" t="s">
        <v>160</v>
      </c>
      <c r="H204" s="132">
        <v>30.66</v>
      </c>
      <c r="I204" s="133">
        <v>7400</v>
      </c>
      <c r="J204" s="132">
        <f>ROUND(I204*H204,0)</f>
        <v>226884</v>
      </c>
      <c r="K204" s="130" t="s">
        <v>20</v>
      </c>
      <c r="L204" s="33"/>
      <c r="M204" s="134" t="s">
        <v>20</v>
      </c>
      <c r="N204" s="135" t="s">
        <v>42</v>
      </c>
      <c r="P204" s="136">
        <f>O204*H204</f>
        <v>0</v>
      </c>
      <c r="Q204" s="136">
        <v>1.2397800000000001</v>
      </c>
      <c r="R204" s="136">
        <f>Q204*H204</f>
        <v>38.011654800000002</v>
      </c>
      <c r="S204" s="136">
        <v>0</v>
      </c>
      <c r="T204" s="137">
        <f>S204*H204</f>
        <v>0</v>
      </c>
      <c r="AR204" s="138" t="s">
        <v>162</v>
      </c>
      <c r="AT204" s="138" t="s">
        <v>157</v>
      </c>
      <c r="AU204" s="138" t="s">
        <v>80</v>
      </c>
      <c r="AY204" s="18" t="s">
        <v>154</v>
      </c>
      <c r="BE204" s="139">
        <f>IF(N204="základní",J204,0)</f>
        <v>226884</v>
      </c>
      <c r="BF204" s="139">
        <f>IF(N204="snížená",J204,0)</f>
        <v>0</v>
      </c>
      <c r="BG204" s="139">
        <f>IF(N204="zákl. přenesená",J204,0)</f>
        <v>0</v>
      </c>
      <c r="BH204" s="139">
        <f>IF(N204="sníž. přenesená",J204,0)</f>
        <v>0</v>
      </c>
      <c r="BI204" s="139">
        <f>IF(N204="nulová",J204,0)</f>
        <v>0</v>
      </c>
      <c r="BJ204" s="18" t="s">
        <v>8</v>
      </c>
      <c r="BK204" s="139">
        <f>ROUND(I204*H204,0)</f>
        <v>226884</v>
      </c>
      <c r="BL204" s="18" t="s">
        <v>162</v>
      </c>
      <c r="BM204" s="138" t="s">
        <v>299</v>
      </c>
    </row>
    <row r="205" spans="2:65" s="1" customFormat="1">
      <c r="B205" s="33"/>
      <c r="D205" s="140" t="s">
        <v>164</v>
      </c>
      <c r="F205" s="141" t="s">
        <v>300</v>
      </c>
      <c r="I205" s="142"/>
      <c r="L205" s="33"/>
      <c r="M205" s="143"/>
      <c r="T205" s="54"/>
      <c r="AT205" s="18" t="s">
        <v>164</v>
      </c>
      <c r="AU205" s="18" t="s">
        <v>80</v>
      </c>
    </row>
    <row r="206" spans="2:65" s="14" customFormat="1">
      <c r="B206" s="169"/>
      <c r="D206" s="140" t="s">
        <v>168</v>
      </c>
      <c r="E206" s="170" t="s">
        <v>20</v>
      </c>
      <c r="F206" s="171" t="s">
        <v>301</v>
      </c>
      <c r="H206" s="170" t="s">
        <v>20</v>
      </c>
      <c r="I206" s="172"/>
      <c r="L206" s="169"/>
      <c r="M206" s="173"/>
      <c r="T206" s="174"/>
      <c r="AT206" s="170" t="s">
        <v>168</v>
      </c>
      <c r="AU206" s="170" t="s">
        <v>80</v>
      </c>
      <c r="AV206" s="14" t="s">
        <v>8</v>
      </c>
      <c r="AW206" s="14" t="s">
        <v>32</v>
      </c>
      <c r="AX206" s="14" t="s">
        <v>71</v>
      </c>
      <c r="AY206" s="170" t="s">
        <v>154</v>
      </c>
    </row>
    <row r="207" spans="2:65" s="12" customFormat="1">
      <c r="B207" s="146"/>
      <c r="D207" s="140" t="s">
        <v>168</v>
      </c>
      <c r="E207" s="147" t="s">
        <v>20</v>
      </c>
      <c r="F207" s="148" t="s">
        <v>302</v>
      </c>
      <c r="H207" s="149">
        <v>5.47</v>
      </c>
      <c r="I207" s="150"/>
      <c r="L207" s="146"/>
      <c r="M207" s="151"/>
      <c r="T207" s="152"/>
      <c r="AT207" s="147" t="s">
        <v>168</v>
      </c>
      <c r="AU207" s="147" t="s">
        <v>80</v>
      </c>
      <c r="AV207" s="12" t="s">
        <v>80</v>
      </c>
      <c r="AW207" s="12" t="s">
        <v>32</v>
      </c>
      <c r="AX207" s="12" t="s">
        <v>71</v>
      </c>
      <c r="AY207" s="147" t="s">
        <v>154</v>
      </c>
    </row>
    <row r="208" spans="2:65" s="12" customFormat="1">
      <c r="B208" s="146"/>
      <c r="D208" s="140" t="s">
        <v>168</v>
      </c>
      <c r="E208" s="147" t="s">
        <v>20</v>
      </c>
      <c r="F208" s="148" t="s">
        <v>303</v>
      </c>
      <c r="H208" s="149">
        <v>7.99</v>
      </c>
      <c r="I208" s="150"/>
      <c r="L208" s="146"/>
      <c r="M208" s="151"/>
      <c r="T208" s="152"/>
      <c r="AT208" s="147" t="s">
        <v>168</v>
      </c>
      <c r="AU208" s="147" t="s">
        <v>80</v>
      </c>
      <c r="AV208" s="12" t="s">
        <v>80</v>
      </c>
      <c r="AW208" s="12" t="s">
        <v>32</v>
      </c>
      <c r="AX208" s="12" t="s">
        <v>71</v>
      </c>
      <c r="AY208" s="147" t="s">
        <v>154</v>
      </c>
    </row>
    <row r="209" spans="2:65" s="12" customFormat="1">
      <c r="B209" s="146"/>
      <c r="D209" s="140" t="s">
        <v>168</v>
      </c>
      <c r="E209" s="147" t="s">
        <v>20</v>
      </c>
      <c r="F209" s="148" t="s">
        <v>304</v>
      </c>
      <c r="H209" s="149">
        <v>11.74</v>
      </c>
      <c r="I209" s="150"/>
      <c r="L209" s="146"/>
      <c r="M209" s="151"/>
      <c r="T209" s="152"/>
      <c r="AT209" s="147" t="s">
        <v>168</v>
      </c>
      <c r="AU209" s="147" t="s">
        <v>80</v>
      </c>
      <c r="AV209" s="12" t="s">
        <v>80</v>
      </c>
      <c r="AW209" s="12" t="s">
        <v>32</v>
      </c>
      <c r="AX209" s="12" t="s">
        <v>71</v>
      </c>
      <c r="AY209" s="147" t="s">
        <v>154</v>
      </c>
    </row>
    <row r="210" spans="2:65" s="15" customFormat="1">
      <c r="B210" s="175"/>
      <c r="D210" s="140" t="s">
        <v>168</v>
      </c>
      <c r="E210" s="176" t="s">
        <v>20</v>
      </c>
      <c r="F210" s="177" t="s">
        <v>305</v>
      </c>
      <c r="H210" s="178">
        <v>25.200000000000003</v>
      </c>
      <c r="I210" s="179"/>
      <c r="L210" s="175"/>
      <c r="M210" s="180"/>
      <c r="T210" s="181"/>
      <c r="AT210" s="176" t="s">
        <v>168</v>
      </c>
      <c r="AU210" s="176" t="s">
        <v>80</v>
      </c>
      <c r="AV210" s="15" t="s">
        <v>294</v>
      </c>
      <c r="AW210" s="15" t="s">
        <v>32</v>
      </c>
      <c r="AX210" s="15" t="s">
        <v>71</v>
      </c>
      <c r="AY210" s="176" t="s">
        <v>154</v>
      </c>
    </row>
    <row r="211" spans="2:65" s="14" customFormat="1">
      <c r="B211" s="169"/>
      <c r="D211" s="140" t="s">
        <v>168</v>
      </c>
      <c r="E211" s="170" t="s">
        <v>20</v>
      </c>
      <c r="F211" s="171" t="s">
        <v>306</v>
      </c>
      <c r="H211" s="170" t="s">
        <v>20</v>
      </c>
      <c r="I211" s="172"/>
      <c r="L211" s="169"/>
      <c r="M211" s="173"/>
      <c r="T211" s="174"/>
      <c r="AT211" s="170" t="s">
        <v>168</v>
      </c>
      <c r="AU211" s="170" t="s">
        <v>80</v>
      </c>
      <c r="AV211" s="14" t="s">
        <v>8</v>
      </c>
      <c r="AW211" s="14" t="s">
        <v>32</v>
      </c>
      <c r="AX211" s="14" t="s">
        <v>71</v>
      </c>
      <c r="AY211" s="170" t="s">
        <v>154</v>
      </c>
    </row>
    <row r="212" spans="2:65" s="12" customFormat="1">
      <c r="B212" s="146"/>
      <c r="D212" s="140" t="s">
        <v>168</v>
      </c>
      <c r="E212" s="147" t="s">
        <v>20</v>
      </c>
      <c r="F212" s="148" t="s">
        <v>307</v>
      </c>
      <c r="H212" s="149">
        <v>5.46</v>
      </c>
      <c r="I212" s="150"/>
      <c r="L212" s="146"/>
      <c r="M212" s="151"/>
      <c r="T212" s="152"/>
      <c r="AT212" s="147" t="s">
        <v>168</v>
      </c>
      <c r="AU212" s="147" t="s">
        <v>80</v>
      </c>
      <c r="AV212" s="12" t="s">
        <v>80</v>
      </c>
      <c r="AW212" s="12" t="s">
        <v>32</v>
      </c>
      <c r="AX212" s="12" t="s">
        <v>71</v>
      </c>
      <c r="AY212" s="147" t="s">
        <v>154</v>
      </c>
    </row>
    <row r="213" spans="2:65" s="13" customFormat="1">
      <c r="B213" s="153"/>
      <c r="D213" s="140" t="s">
        <v>168</v>
      </c>
      <c r="E213" s="154" t="s">
        <v>20</v>
      </c>
      <c r="F213" s="155" t="s">
        <v>171</v>
      </c>
      <c r="H213" s="156">
        <v>30.660000000000004</v>
      </c>
      <c r="I213" s="157"/>
      <c r="L213" s="153"/>
      <c r="M213" s="158"/>
      <c r="T213" s="159"/>
      <c r="AT213" s="154" t="s">
        <v>168</v>
      </c>
      <c r="AU213" s="154" t="s">
        <v>80</v>
      </c>
      <c r="AV213" s="13" t="s">
        <v>162</v>
      </c>
      <c r="AW213" s="13" t="s">
        <v>32</v>
      </c>
      <c r="AX213" s="13" t="s">
        <v>8</v>
      </c>
      <c r="AY213" s="154" t="s">
        <v>154</v>
      </c>
    </row>
    <row r="214" spans="2:65" s="1" customFormat="1" ht="16.5" customHeight="1">
      <c r="B214" s="33"/>
      <c r="C214" s="128" t="s">
        <v>308</v>
      </c>
      <c r="D214" s="128" t="s">
        <v>157</v>
      </c>
      <c r="E214" s="129" t="s">
        <v>309</v>
      </c>
      <c r="F214" s="130" t="s">
        <v>310</v>
      </c>
      <c r="G214" s="131" t="s">
        <v>160</v>
      </c>
      <c r="H214" s="132">
        <v>166.2</v>
      </c>
      <c r="I214" s="133">
        <v>8400</v>
      </c>
      <c r="J214" s="132">
        <f>ROUND(I214*H214,0)</f>
        <v>1396080</v>
      </c>
      <c r="K214" s="130" t="s">
        <v>20</v>
      </c>
      <c r="L214" s="33"/>
      <c r="M214" s="134" t="s">
        <v>20</v>
      </c>
      <c r="N214" s="135" t="s">
        <v>42</v>
      </c>
      <c r="P214" s="136">
        <f>O214*H214</f>
        <v>0</v>
      </c>
      <c r="Q214" s="136">
        <v>0</v>
      </c>
      <c r="R214" s="136">
        <f>Q214*H214</f>
        <v>0</v>
      </c>
      <c r="S214" s="136">
        <v>0</v>
      </c>
      <c r="T214" s="137">
        <f>S214*H214</f>
        <v>0</v>
      </c>
      <c r="AR214" s="138" t="s">
        <v>162</v>
      </c>
      <c r="AT214" s="138" t="s">
        <v>157</v>
      </c>
      <c r="AU214" s="138" t="s">
        <v>80</v>
      </c>
      <c r="AY214" s="18" t="s">
        <v>154</v>
      </c>
      <c r="BE214" s="139">
        <f>IF(N214="základní",J214,0)</f>
        <v>1396080</v>
      </c>
      <c r="BF214" s="139">
        <f>IF(N214="snížená",J214,0)</f>
        <v>0</v>
      </c>
      <c r="BG214" s="139">
        <f>IF(N214="zákl. přenesená",J214,0)</f>
        <v>0</v>
      </c>
      <c r="BH214" s="139">
        <f>IF(N214="sníž. přenesená",J214,0)</f>
        <v>0</v>
      </c>
      <c r="BI214" s="139">
        <f>IF(N214="nulová",J214,0)</f>
        <v>0</v>
      </c>
      <c r="BJ214" s="18" t="s">
        <v>8</v>
      </c>
      <c r="BK214" s="139">
        <f>ROUND(I214*H214,0)</f>
        <v>1396080</v>
      </c>
      <c r="BL214" s="18" t="s">
        <v>162</v>
      </c>
      <c r="BM214" s="138" t="s">
        <v>311</v>
      </c>
    </row>
    <row r="215" spans="2:65" s="1" customFormat="1">
      <c r="B215" s="33"/>
      <c r="D215" s="140" t="s">
        <v>164</v>
      </c>
      <c r="F215" s="141" t="s">
        <v>310</v>
      </c>
      <c r="I215" s="142"/>
      <c r="L215" s="33"/>
      <c r="M215" s="143"/>
      <c r="T215" s="54"/>
      <c r="AT215" s="18" t="s">
        <v>164</v>
      </c>
      <c r="AU215" s="18" t="s">
        <v>80</v>
      </c>
    </row>
    <row r="216" spans="2:65" s="14" customFormat="1">
      <c r="B216" s="169"/>
      <c r="D216" s="140" t="s">
        <v>168</v>
      </c>
      <c r="E216" s="170" t="s">
        <v>20</v>
      </c>
      <c r="F216" s="171" t="s">
        <v>301</v>
      </c>
      <c r="H216" s="170" t="s">
        <v>20</v>
      </c>
      <c r="I216" s="172"/>
      <c r="L216" s="169"/>
      <c r="M216" s="173"/>
      <c r="T216" s="174"/>
      <c r="AT216" s="170" t="s">
        <v>168</v>
      </c>
      <c r="AU216" s="170" t="s">
        <v>80</v>
      </c>
      <c r="AV216" s="14" t="s">
        <v>8</v>
      </c>
      <c r="AW216" s="14" t="s">
        <v>32</v>
      </c>
      <c r="AX216" s="14" t="s">
        <v>71</v>
      </c>
      <c r="AY216" s="170" t="s">
        <v>154</v>
      </c>
    </row>
    <row r="217" spans="2:65" s="12" customFormat="1">
      <c r="B217" s="146"/>
      <c r="D217" s="140" t="s">
        <v>168</v>
      </c>
      <c r="E217" s="147" t="s">
        <v>20</v>
      </c>
      <c r="F217" s="148" t="s">
        <v>312</v>
      </c>
      <c r="H217" s="149">
        <v>142.36000000000001</v>
      </c>
      <c r="I217" s="150"/>
      <c r="L217" s="146"/>
      <c r="M217" s="151"/>
      <c r="T217" s="152"/>
      <c r="AT217" s="147" t="s">
        <v>168</v>
      </c>
      <c r="AU217" s="147" t="s">
        <v>80</v>
      </c>
      <c r="AV217" s="12" t="s">
        <v>80</v>
      </c>
      <c r="AW217" s="12" t="s">
        <v>32</v>
      </c>
      <c r="AX217" s="12" t="s">
        <v>71</v>
      </c>
      <c r="AY217" s="147" t="s">
        <v>154</v>
      </c>
    </row>
    <row r="218" spans="2:65" s="12" customFormat="1" ht="20.399999999999999">
      <c r="B218" s="146"/>
      <c r="D218" s="140" t="s">
        <v>168</v>
      </c>
      <c r="E218" s="147" t="s">
        <v>20</v>
      </c>
      <c r="F218" s="148" t="s">
        <v>313</v>
      </c>
      <c r="H218" s="149">
        <v>-28.53</v>
      </c>
      <c r="I218" s="150"/>
      <c r="L218" s="146"/>
      <c r="M218" s="151"/>
      <c r="T218" s="152"/>
      <c r="AT218" s="147" t="s">
        <v>168</v>
      </c>
      <c r="AU218" s="147" t="s">
        <v>80</v>
      </c>
      <c r="AV218" s="12" t="s">
        <v>80</v>
      </c>
      <c r="AW218" s="12" t="s">
        <v>32</v>
      </c>
      <c r="AX218" s="12" t="s">
        <v>71</v>
      </c>
      <c r="AY218" s="147" t="s">
        <v>154</v>
      </c>
    </row>
    <row r="219" spans="2:65" s="15" customFormat="1">
      <c r="B219" s="175"/>
      <c r="D219" s="140" t="s">
        <v>168</v>
      </c>
      <c r="E219" s="176" t="s">
        <v>20</v>
      </c>
      <c r="F219" s="177" t="s">
        <v>305</v>
      </c>
      <c r="H219" s="178">
        <v>113.83000000000001</v>
      </c>
      <c r="I219" s="179"/>
      <c r="L219" s="175"/>
      <c r="M219" s="180"/>
      <c r="T219" s="181"/>
      <c r="AT219" s="176" t="s">
        <v>168</v>
      </c>
      <c r="AU219" s="176" t="s">
        <v>80</v>
      </c>
      <c r="AV219" s="15" t="s">
        <v>294</v>
      </c>
      <c r="AW219" s="15" t="s">
        <v>32</v>
      </c>
      <c r="AX219" s="15" t="s">
        <v>71</v>
      </c>
      <c r="AY219" s="176" t="s">
        <v>154</v>
      </c>
    </row>
    <row r="220" spans="2:65" s="14" customFormat="1">
      <c r="B220" s="169"/>
      <c r="D220" s="140" t="s">
        <v>168</v>
      </c>
      <c r="E220" s="170" t="s">
        <v>20</v>
      </c>
      <c r="F220" s="171" t="s">
        <v>306</v>
      </c>
      <c r="H220" s="170" t="s">
        <v>20</v>
      </c>
      <c r="I220" s="172"/>
      <c r="L220" s="169"/>
      <c r="M220" s="173"/>
      <c r="T220" s="174"/>
      <c r="AT220" s="170" t="s">
        <v>168</v>
      </c>
      <c r="AU220" s="170" t="s">
        <v>80</v>
      </c>
      <c r="AV220" s="14" t="s">
        <v>8</v>
      </c>
      <c r="AW220" s="14" t="s">
        <v>32</v>
      </c>
      <c r="AX220" s="14" t="s">
        <v>71</v>
      </c>
      <c r="AY220" s="170" t="s">
        <v>154</v>
      </c>
    </row>
    <row r="221" spans="2:65" s="12" customFormat="1">
      <c r="B221" s="146"/>
      <c r="D221" s="140" t="s">
        <v>168</v>
      </c>
      <c r="E221" s="147" t="s">
        <v>20</v>
      </c>
      <c r="F221" s="148" t="s">
        <v>314</v>
      </c>
      <c r="H221" s="149">
        <v>14.95</v>
      </c>
      <c r="I221" s="150"/>
      <c r="L221" s="146"/>
      <c r="M221" s="151"/>
      <c r="T221" s="152"/>
      <c r="AT221" s="147" t="s">
        <v>168</v>
      </c>
      <c r="AU221" s="147" t="s">
        <v>80</v>
      </c>
      <c r="AV221" s="12" t="s">
        <v>80</v>
      </c>
      <c r="AW221" s="12" t="s">
        <v>32</v>
      </c>
      <c r="AX221" s="12" t="s">
        <v>71</v>
      </c>
      <c r="AY221" s="147" t="s">
        <v>154</v>
      </c>
    </row>
    <row r="222" spans="2:65" s="14" customFormat="1">
      <c r="B222" s="169"/>
      <c r="D222" s="140" t="s">
        <v>168</v>
      </c>
      <c r="E222" s="170" t="s">
        <v>20</v>
      </c>
      <c r="F222" s="171" t="s">
        <v>315</v>
      </c>
      <c r="H222" s="170" t="s">
        <v>20</v>
      </c>
      <c r="I222" s="172"/>
      <c r="L222" s="169"/>
      <c r="M222" s="173"/>
      <c r="T222" s="174"/>
      <c r="AT222" s="170" t="s">
        <v>168</v>
      </c>
      <c r="AU222" s="170" t="s">
        <v>80</v>
      </c>
      <c r="AV222" s="14" t="s">
        <v>8</v>
      </c>
      <c r="AW222" s="14" t="s">
        <v>32</v>
      </c>
      <c r="AX222" s="14" t="s">
        <v>71</v>
      </c>
      <c r="AY222" s="170" t="s">
        <v>154</v>
      </c>
    </row>
    <row r="223" spans="2:65" s="12" customFormat="1">
      <c r="B223" s="146"/>
      <c r="D223" s="140" t="s">
        <v>168</v>
      </c>
      <c r="E223" s="147" t="s">
        <v>20</v>
      </c>
      <c r="F223" s="148" t="s">
        <v>316</v>
      </c>
      <c r="H223" s="149">
        <v>37.42</v>
      </c>
      <c r="I223" s="150"/>
      <c r="L223" s="146"/>
      <c r="M223" s="151"/>
      <c r="T223" s="152"/>
      <c r="AT223" s="147" t="s">
        <v>168</v>
      </c>
      <c r="AU223" s="147" t="s">
        <v>80</v>
      </c>
      <c r="AV223" s="12" t="s">
        <v>80</v>
      </c>
      <c r="AW223" s="12" t="s">
        <v>32</v>
      </c>
      <c r="AX223" s="12" t="s">
        <v>71</v>
      </c>
      <c r="AY223" s="147" t="s">
        <v>154</v>
      </c>
    </row>
    <row r="224" spans="2:65" s="13" customFormat="1">
      <c r="B224" s="153"/>
      <c r="D224" s="140" t="s">
        <v>168</v>
      </c>
      <c r="E224" s="154" t="s">
        <v>20</v>
      </c>
      <c r="F224" s="155" t="s">
        <v>171</v>
      </c>
      <c r="H224" s="156">
        <v>166.2</v>
      </c>
      <c r="I224" s="157"/>
      <c r="L224" s="153"/>
      <c r="M224" s="158"/>
      <c r="T224" s="159"/>
      <c r="AT224" s="154" t="s">
        <v>168</v>
      </c>
      <c r="AU224" s="154" t="s">
        <v>80</v>
      </c>
      <c r="AV224" s="13" t="s">
        <v>162</v>
      </c>
      <c r="AW224" s="13" t="s">
        <v>32</v>
      </c>
      <c r="AX224" s="13" t="s">
        <v>8</v>
      </c>
      <c r="AY224" s="154" t="s">
        <v>154</v>
      </c>
    </row>
    <row r="225" spans="2:65" s="1" customFormat="1" ht="16.5" customHeight="1">
      <c r="B225" s="33"/>
      <c r="C225" s="128" t="s">
        <v>9</v>
      </c>
      <c r="D225" s="128" t="s">
        <v>157</v>
      </c>
      <c r="E225" s="129" t="s">
        <v>317</v>
      </c>
      <c r="F225" s="130" t="s">
        <v>318</v>
      </c>
      <c r="G225" s="131" t="s">
        <v>268</v>
      </c>
      <c r="H225" s="132">
        <v>35</v>
      </c>
      <c r="I225" s="133">
        <v>250</v>
      </c>
      <c r="J225" s="132">
        <f>ROUND(I225*H225,0)</f>
        <v>8750</v>
      </c>
      <c r="K225" s="130" t="s">
        <v>161</v>
      </c>
      <c r="L225" s="33"/>
      <c r="M225" s="134" t="s">
        <v>20</v>
      </c>
      <c r="N225" s="135" t="s">
        <v>42</v>
      </c>
      <c r="P225" s="136">
        <f>O225*H225</f>
        <v>0</v>
      </c>
      <c r="Q225" s="136">
        <v>6.8799999999999998E-3</v>
      </c>
      <c r="R225" s="136">
        <f>Q225*H225</f>
        <v>0.24079999999999999</v>
      </c>
      <c r="S225" s="136">
        <v>0</v>
      </c>
      <c r="T225" s="137">
        <f>S225*H225</f>
        <v>0</v>
      </c>
      <c r="AR225" s="138" t="s">
        <v>162</v>
      </c>
      <c r="AT225" s="138" t="s">
        <v>157</v>
      </c>
      <c r="AU225" s="138" t="s">
        <v>80</v>
      </c>
      <c r="AY225" s="18" t="s">
        <v>154</v>
      </c>
      <c r="BE225" s="139">
        <f>IF(N225="základní",J225,0)</f>
        <v>8750</v>
      </c>
      <c r="BF225" s="139">
        <f>IF(N225="snížená",J225,0)</f>
        <v>0</v>
      </c>
      <c r="BG225" s="139">
        <f>IF(N225="zákl. přenesená",J225,0)</f>
        <v>0</v>
      </c>
      <c r="BH225" s="139">
        <f>IF(N225="sníž. přenesená",J225,0)</f>
        <v>0</v>
      </c>
      <c r="BI225" s="139">
        <f>IF(N225="nulová",J225,0)</f>
        <v>0</v>
      </c>
      <c r="BJ225" s="18" t="s">
        <v>8</v>
      </c>
      <c r="BK225" s="139">
        <f>ROUND(I225*H225,0)</f>
        <v>8750</v>
      </c>
      <c r="BL225" s="18" t="s">
        <v>162</v>
      </c>
      <c r="BM225" s="138" t="s">
        <v>319</v>
      </c>
    </row>
    <row r="226" spans="2:65" s="1" customFormat="1">
      <c r="B226" s="33"/>
      <c r="D226" s="140" t="s">
        <v>164</v>
      </c>
      <c r="F226" s="141" t="s">
        <v>318</v>
      </c>
      <c r="I226" s="142"/>
      <c r="L226" s="33"/>
      <c r="M226" s="143"/>
      <c r="T226" s="54"/>
      <c r="AT226" s="18" t="s">
        <v>164</v>
      </c>
      <c r="AU226" s="18" t="s">
        <v>80</v>
      </c>
    </row>
    <row r="227" spans="2:65" s="1" customFormat="1">
      <c r="B227" s="33"/>
      <c r="D227" s="144" t="s">
        <v>166</v>
      </c>
      <c r="F227" s="145" t="s">
        <v>320</v>
      </c>
      <c r="I227" s="142"/>
      <c r="L227" s="33"/>
      <c r="M227" s="143"/>
      <c r="T227" s="54"/>
      <c r="AT227" s="18" t="s">
        <v>166</v>
      </c>
      <c r="AU227" s="18" t="s">
        <v>80</v>
      </c>
    </row>
    <row r="228" spans="2:65" s="12" customFormat="1">
      <c r="B228" s="146"/>
      <c r="D228" s="140" t="s">
        <v>168</v>
      </c>
      <c r="E228" s="147" t="s">
        <v>20</v>
      </c>
      <c r="F228" s="148" t="s">
        <v>321</v>
      </c>
      <c r="H228" s="149">
        <v>30</v>
      </c>
      <c r="I228" s="150"/>
      <c r="L228" s="146"/>
      <c r="M228" s="151"/>
      <c r="T228" s="152"/>
      <c r="AT228" s="147" t="s">
        <v>168</v>
      </c>
      <c r="AU228" s="147" t="s">
        <v>80</v>
      </c>
      <c r="AV228" s="12" t="s">
        <v>80</v>
      </c>
      <c r="AW228" s="12" t="s">
        <v>32</v>
      </c>
      <c r="AX228" s="12" t="s">
        <v>71</v>
      </c>
      <c r="AY228" s="147" t="s">
        <v>154</v>
      </c>
    </row>
    <row r="229" spans="2:65" s="12" customFormat="1">
      <c r="B229" s="146"/>
      <c r="D229" s="140" t="s">
        <v>168</v>
      </c>
      <c r="E229" s="147" t="s">
        <v>20</v>
      </c>
      <c r="F229" s="148" t="s">
        <v>322</v>
      </c>
      <c r="H229" s="149">
        <v>5</v>
      </c>
      <c r="I229" s="150"/>
      <c r="L229" s="146"/>
      <c r="M229" s="151"/>
      <c r="T229" s="152"/>
      <c r="AT229" s="147" t="s">
        <v>168</v>
      </c>
      <c r="AU229" s="147" t="s">
        <v>80</v>
      </c>
      <c r="AV229" s="12" t="s">
        <v>80</v>
      </c>
      <c r="AW229" s="12" t="s">
        <v>32</v>
      </c>
      <c r="AX229" s="12" t="s">
        <v>71</v>
      </c>
      <c r="AY229" s="147" t="s">
        <v>154</v>
      </c>
    </row>
    <row r="230" spans="2:65" s="13" customFormat="1">
      <c r="B230" s="153"/>
      <c r="D230" s="140" t="s">
        <v>168</v>
      </c>
      <c r="E230" s="154" t="s">
        <v>20</v>
      </c>
      <c r="F230" s="155" t="s">
        <v>171</v>
      </c>
      <c r="H230" s="156">
        <v>35</v>
      </c>
      <c r="I230" s="157"/>
      <c r="L230" s="153"/>
      <c r="M230" s="158"/>
      <c r="T230" s="159"/>
      <c r="AT230" s="154" t="s">
        <v>168</v>
      </c>
      <c r="AU230" s="154" t="s">
        <v>80</v>
      </c>
      <c r="AV230" s="13" t="s">
        <v>162</v>
      </c>
      <c r="AW230" s="13" t="s">
        <v>32</v>
      </c>
      <c r="AX230" s="13" t="s">
        <v>8</v>
      </c>
      <c r="AY230" s="154" t="s">
        <v>154</v>
      </c>
    </row>
    <row r="231" spans="2:65" s="1" customFormat="1" ht="16.5" customHeight="1">
      <c r="B231" s="33"/>
      <c r="C231" s="160" t="s">
        <v>323</v>
      </c>
      <c r="D231" s="160" t="s">
        <v>230</v>
      </c>
      <c r="E231" s="161" t="s">
        <v>324</v>
      </c>
      <c r="F231" s="162" t="s">
        <v>325</v>
      </c>
      <c r="G231" s="163" t="s">
        <v>208</v>
      </c>
      <c r="H231" s="164">
        <v>26</v>
      </c>
      <c r="I231" s="165">
        <v>786</v>
      </c>
      <c r="J231" s="164">
        <f>ROUND(I231*H231,0)</f>
        <v>20436</v>
      </c>
      <c r="K231" s="162" t="s">
        <v>20</v>
      </c>
      <c r="L231" s="166"/>
      <c r="M231" s="167" t="s">
        <v>20</v>
      </c>
      <c r="N231" s="168" t="s">
        <v>42</v>
      </c>
      <c r="P231" s="136">
        <f>O231*H231</f>
        <v>0</v>
      </c>
      <c r="Q231" s="136">
        <v>0</v>
      </c>
      <c r="R231" s="136">
        <f>Q231*H231</f>
        <v>0</v>
      </c>
      <c r="S231" s="136">
        <v>0</v>
      </c>
      <c r="T231" s="137">
        <f>S231*H231</f>
        <v>0</v>
      </c>
      <c r="AR231" s="138" t="s">
        <v>229</v>
      </c>
      <c r="AT231" s="138" t="s">
        <v>230</v>
      </c>
      <c r="AU231" s="138" t="s">
        <v>80</v>
      </c>
      <c r="AY231" s="18" t="s">
        <v>154</v>
      </c>
      <c r="BE231" s="139">
        <f>IF(N231="základní",J231,0)</f>
        <v>20436</v>
      </c>
      <c r="BF231" s="139">
        <f>IF(N231="snížená",J231,0)</f>
        <v>0</v>
      </c>
      <c r="BG231" s="139">
        <f>IF(N231="zákl. přenesená",J231,0)</f>
        <v>0</v>
      </c>
      <c r="BH231" s="139">
        <f>IF(N231="sníž. přenesená",J231,0)</f>
        <v>0</v>
      </c>
      <c r="BI231" s="139">
        <f>IF(N231="nulová",J231,0)</f>
        <v>0</v>
      </c>
      <c r="BJ231" s="18" t="s">
        <v>8</v>
      </c>
      <c r="BK231" s="139">
        <f>ROUND(I231*H231,0)</f>
        <v>20436</v>
      </c>
      <c r="BL231" s="18" t="s">
        <v>162</v>
      </c>
      <c r="BM231" s="138" t="s">
        <v>326</v>
      </c>
    </row>
    <row r="232" spans="2:65" s="1" customFormat="1">
      <c r="B232" s="33"/>
      <c r="D232" s="140" t="s">
        <v>164</v>
      </c>
      <c r="F232" s="141" t="s">
        <v>325</v>
      </c>
      <c r="I232" s="142"/>
      <c r="L232" s="33"/>
      <c r="M232" s="143"/>
      <c r="T232" s="54"/>
      <c r="AT232" s="18" t="s">
        <v>164</v>
      </c>
      <c r="AU232" s="18" t="s">
        <v>80</v>
      </c>
    </row>
    <row r="233" spans="2:65" s="12" customFormat="1">
      <c r="B233" s="146"/>
      <c r="D233" s="140" t="s">
        <v>168</v>
      </c>
      <c r="E233" s="147" t="s">
        <v>20</v>
      </c>
      <c r="F233" s="148" t="s">
        <v>327</v>
      </c>
      <c r="H233" s="149">
        <v>26</v>
      </c>
      <c r="I233" s="150"/>
      <c r="L233" s="146"/>
      <c r="M233" s="151"/>
      <c r="T233" s="152"/>
      <c r="AT233" s="147" t="s">
        <v>168</v>
      </c>
      <c r="AU233" s="147" t="s">
        <v>80</v>
      </c>
      <c r="AV233" s="12" t="s">
        <v>80</v>
      </c>
      <c r="AW233" s="12" t="s">
        <v>32</v>
      </c>
      <c r="AX233" s="12" t="s">
        <v>8</v>
      </c>
      <c r="AY233" s="147" t="s">
        <v>154</v>
      </c>
    </row>
    <row r="234" spans="2:65" s="1" customFormat="1" ht="16.5" customHeight="1">
      <c r="B234" s="33"/>
      <c r="C234" s="160" t="s">
        <v>328</v>
      </c>
      <c r="D234" s="160" t="s">
        <v>230</v>
      </c>
      <c r="E234" s="161" t="s">
        <v>329</v>
      </c>
      <c r="F234" s="162" t="s">
        <v>330</v>
      </c>
      <c r="G234" s="163" t="s">
        <v>208</v>
      </c>
      <c r="H234" s="164">
        <v>4</v>
      </c>
      <c r="I234" s="165">
        <v>899.00000000000011</v>
      </c>
      <c r="J234" s="164">
        <f>ROUND(I234*H234,0)</f>
        <v>3596</v>
      </c>
      <c r="K234" s="162" t="s">
        <v>20</v>
      </c>
      <c r="L234" s="166"/>
      <c r="M234" s="167" t="s">
        <v>20</v>
      </c>
      <c r="N234" s="168" t="s">
        <v>42</v>
      </c>
      <c r="P234" s="136">
        <f>O234*H234</f>
        <v>0</v>
      </c>
      <c r="Q234" s="136">
        <v>0</v>
      </c>
      <c r="R234" s="136">
        <f>Q234*H234</f>
        <v>0</v>
      </c>
      <c r="S234" s="136">
        <v>0</v>
      </c>
      <c r="T234" s="137">
        <f>S234*H234</f>
        <v>0</v>
      </c>
      <c r="AR234" s="138" t="s">
        <v>229</v>
      </c>
      <c r="AT234" s="138" t="s">
        <v>230</v>
      </c>
      <c r="AU234" s="138" t="s">
        <v>80</v>
      </c>
      <c r="AY234" s="18" t="s">
        <v>154</v>
      </c>
      <c r="BE234" s="139">
        <f>IF(N234="základní",J234,0)</f>
        <v>3596</v>
      </c>
      <c r="BF234" s="139">
        <f>IF(N234="snížená",J234,0)</f>
        <v>0</v>
      </c>
      <c r="BG234" s="139">
        <f>IF(N234="zákl. přenesená",J234,0)</f>
        <v>0</v>
      </c>
      <c r="BH234" s="139">
        <f>IF(N234="sníž. přenesená",J234,0)</f>
        <v>0</v>
      </c>
      <c r="BI234" s="139">
        <f>IF(N234="nulová",J234,0)</f>
        <v>0</v>
      </c>
      <c r="BJ234" s="18" t="s">
        <v>8</v>
      </c>
      <c r="BK234" s="139">
        <f>ROUND(I234*H234,0)</f>
        <v>3596</v>
      </c>
      <c r="BL234" s="18" t="s">
        <v>162</v>
      </c>
      <c r="BM234" s="138" t="s">
        <v>331</v>
      </c>
    </row>
    <row r="235" spans="2:65" s="1" customFormat="1">
      <c r="B235" s="33"/>
      <c r="D235" s="140" t="s">
        <v>164</v>
      </c>
      <c r="F235" s="141" t="s">
        <v>330</v>
      </c>
      <c r="I235" s="142"/>
      <c r="L235" s="33"/>
      <c r="M235" s="143"/>
      <c r="T235" s="54"/>
      <c r="AT235" s="18" t="s">
        <v>164</v>
      </c>
      <c r="AU235" s="18" t="s">
        <v>80</v>
      </c>
    </row>
    <row r="236" spans="2:65" s="12" customFormat="1">
      <c r="B236" s="146"/>
      <c r="D236" s="140" t="s">
        <v>168</v>
      </c>
      <c r="E236" s="147" t="s">
        <v>20</v>
      </c>
      <c r="F236" s="148" t="s">
        <v>332</v>
      </c>
      <c r="H236" s="149">
        <v>4</v>
      </c>
      <c r="I236" s="150"/>
      <c r="L236" s="146"/>
      <c r="M236" s="151"/>
      <c r="T236" s="152"/>
      <c r="AT236" s="147" t="s">
        <v>168</v>
      </c>
      <c r="AU236" s="147" t="s">
        <v>80</v>
      </c>
      <c r="AV236" s="12" t="s">
        <v>80</v>
      </c>
      <c r="AW236" s="12" t="s">
        <v>32</v>
      </c>
      <c r="AX236" s="12" t="s">
        <v>8</v>
      </c>
      <c r="AY236" s="147" t="s">
        <v>154</v>
      </c>
    </row>
    <row r="237" spans="2:65" s="1" customFormat="1" ht="16.5" customHeight="1">
      <c r="B237" s="33"/>
      <c r="C237" s="160" t="s">
        <v>333</v>
      </c>
      <c r="D237" s="160" t="s">
        <v>230</v>
      </c>
      <c r="E237" s="161" t="s">
        <v>334</v>
      </c>
      <c r="F237" s="162" t="s">
        <v>335</v>
      </c>
      <c r="G237" s="163" t="s">
        <v>208</v>
      </c>
      <c r="H237" s="164">
        <v>6</v>
      </c>
      <c r="I237" s="165">
        <v>967</v>
      </c>
      <c r="J237" s="164">
        <f>ROUND(I237*H237,0)</f>
        <v>5802</v>
      </c>
      <c r="K237" s="162" t="s">
        <v>20</v>
      </c>
      <c r="L237" s="166"/>
      <c r="M237" s="167" t="s">
        <v>20</v>
      </c>
      <c r="N237" s="168" t="s">
        <v>42</v>
      </c>
      <c r="P237" s="136">
        <f>O237*H237</f>
        <v>0</v>
      </c>
      <c r="Q237" s="136">
        <v>0</v>
      </c>
      <c r="R237" s="136">
        <f>Q237*H237</f>
        <v>0</v>
      </c>
      <c r="S237" s="136">
        <v>0</v>
      </c>
      <c r="T237" s="137">
        <f>S237*H237</f>
        <v>0</v>
      </c>
      <c r="AR237" s="138" t="s">
        <v>229</v>
      </c>
      <c r="AT237" s="138" t="s">
        <v>230</v>
      </c>
      <c r="AU237" s="138" t="s">
        <v>80</v>
      </c>
      <c r="AY237" s="18" t="s">
        <v>154</v>
      </c>
      <c r="BE237" s="139">
        <f>IF(N237="základní",J237,0)</f>
        <v>5802</v>
      </c>
      <c r="BF237" s="139">
        <f>IF(N237="snížená",J237,0)</f>
        <v>0</v>
      </c>
      <c r="BG237" s="139">
        <f>IF(N237="zákl. přenesená",J237,0)</f>
        <v>0</v>
      </c>
      <c r="BH237" s="139">
        <f>IF(N237="sníž. přenesená",J237,0)</f>
        <v>0</v>
      </c>
      <c r="BI237" s="139">
        <f>IF(N237="nulová",J237,0)</f>
        <v>0</v>
      </c>
      <c r="BJ237" s="18" t="s">
        <v>8</v>
      </c>
      <c r="BK237" s="139">
        <f>ROUND(I237*H237,0)</f>
        <v>5802</v>
      </c>
      <c r="BL237" s="18" t="s">
        <v>162</v>
      </c>
      <c r="BM237" s="138" t="s">
        <v>336</v>
      </c>
    </row>
    <row r="238" spans="2:65" s="1" customFormat="1">
      <c r="B238" s="33"/>
      <c r="D238" s="140" t="s">
        <v>164</v>
      </c>
      <c r="F238" s="141" t="s">
        <v>335</v>
      </c>
      <c r="I238" s="142"/>
      <c r="L238" s="33"/>
      <c r="M238" s="143"/>
      <c r="T238" s="54"/>
      <c r="AT238" s="18" t="s">
        <v>164</v>
      </c>
      <c r="AU238" s="18" t="s">
        <v>80</v>
      </c>
    </row>
    <row r="239" spans="2:65" s="12" customFormat="1">
      <c r="B239" s="146"/>
      <c r="D239" s="140" t="s">
        <v>168</v>
      </c>
      <c r="E239" s="147" t="s">
        <v>20</v>
      </c>
      <c r="F239" s="148" t="s">
        <v>337</v>
      </c>
      <c r="H239" s="149">
        <v>6</v>
      </c>
      <c r="I239" s="150"/>
      <c r="L239" s="146"/>
      <c r="M239" s="151"/>
      <c r="T239" s="152"/>
      <c r="AT239" s="147" t="s">
        <v>168</v>
      </c>
      <c r="AU239" s="147" t="s">
        <v>80</v>
      </c>
      <c r="AV239" s="12" t="s">
        <v>80</v>
      </c>
      <c r="AW239" s="12" t="s">
        <v>32</v>
      </c>
      <c r="AX239" s="12" t="s">
        <v>8</v>
      </c>
      <c r="AY239" s="147" t="s">
        <v>154</v>
      </c>
    </row>
    <row r="240" spans="2:65" s="1" customFormat="1" ht="16.5" customHeight="1">
      <c r="B240" s="33"/>
      <c r="C240" s="160" t="s">
        <v>338</v>
      </c>
      <c r="D240" s="160" t="s">
        <v>230</v>
      </c>
      <c r="E240" s="161" t="s">
        <v>339</v>
      </c>
      <c r="F240" s="162" t="s">
        <v>340</v>
      </c>
      <c r="G240" s="163" t="s">
        <v>208</v>
      </c>
      <c r="H240" s="164">
        <v>22</v>
      </c>
      <c r="I240" s="165">
        <v>1241</v>
      </c>
      <c r="J240" s="164">
        <f>ROUND(I240*H240,0)</f>
        <v>27302</v>
      </c>
      <c r="K240" s="162" t="s">
        <v>20</v>
      </c>
      <c r="L240" s="166"/>
      <c r="M240" s="167" t="s">
        <v>20</v>
      </c>
      <c r="N240" s="168" t="s">
        <v>42</v>
      </c>
      <c r="P240" s="136">
        <f>O240*H240</f>
        <v>0</v>
      </c>
      <c r="Q240" s="136">
        <v>0</v>
      </c>
      <c r="R240" s="136">
        <f>Q240*H240</f>
        <v>0</v>
      </c>
      <c r="S240" s="136">
        <v>0</v>
      </c>
      <c r="T240" s="137">
        <f>S240*H240</f>
        <v>0</v>
      </c>
      <c r="AR240" s="138" t="s">
        <v>229</v>
      </c>
      <c r="AT240" s="138" t="s">
        <v>230</v>
      </c>
      <c r="AU240" s="138" t="s">
        <v>80</v>
      </c>
      <c r="AY240" s="18" t="s">
        <v>154</v>
      </c>
      <c r="BE240" s="139">
        <f>IF(N240="základní",J240,0)</f>
        <v>27302</v>
      </c>
      <c r="BF240" s="139">
        <f>IF(N240="snížená",J240,0)</f>
        <v>0</v>
      </c>
      <c r="BG240" s="139">
        <f>IF(N240="zákl. přenesená",J240,0)</f>
        <v>0</v>
      </c>
      <c r="BH240" s="139">
        <f>IF(N240="sníž. přenesená",J240,0)</f>
        <v>0</v>
      </c>
      <c r="BI240" s="139">
        <f>IF(N240="nulová",J240,0)</f>
        <v>0</v>
      </c>
      <c r="BJ240" s="18" t="s">
        <v>8</v>
      </c>
      <c r="BK240" s="139">
        <f>ROUND(I240*H240,0)</f>
        <v>27302</v>
      </c>
      <c r="BL240" s="18" t="s">
        <v>162</v>
      </c>
      <c r="BM240" s="138" t="s">
        <v>341</v>
      </c>
    </row>
    <row r="241" spans="2:65" s="1" customFormat="1">
      <c r="B241" s="33"/>
      <c r="D241" s="140" t="s">
        <v>164</v>
      </c>
      <c r="F241" s="141" t="s">
        <v>340</v>
      </c>
      <c r="I241" s="142"/>
      <c r="L241" s="33"/>
      <c r="M241" s="143"/>
      <c r="T241" s="54"/>
      <c r="AT241" s="18" t="s">
        <v>164</v>
      </c>
      <c r="AU241" s="18" t="s">
        <v>80</v>
      </c>
    </row>
    <row r="242" spans="2:65" s="12" customFormat="1">
      <c r="B242" s="146"/>
      <c r="D242" s="140" t="s">
        <v>168</v>
      </c>
      <c r="E242" s="147" t="s">
        <v>20</v>
      </c>
      <c r="F242" s="148" t="s">
        <v>342</v>
      </c>
      <c r="H242" s="149">
        <v>22</v>
      </c>
      <c r="I242" s="150"/>
      <c r="L242" s="146"/>
      <c r="M242" s="151"/>
      <c r="T242" s="152"/>
      <c r="AT242" s="147" t="s">
        <v>168</v>
      </c>
      <c r="AU242" s="147" t="s">
        <v>80</v>
      </c>
      <c r="AV242" s="12" t="s">
        <v>80</v>
      </c>
      <c r="AW242" s="12" t="s">
        <v>32</v>
      </c>
      <c r="AX242" s="12" t="s">
        <v>8</v>
      </c>
      <c r="AY242" s="147" t="s">
        <v>154</v>
      </c>
    </row>
    <row r="243" spans="2:65" s="1" customFormat="1" ht="16.5" customHeight="1">
      <c r="B243" s="33"/>
      <c r="C243" s="160" t="s">
        <v>343</v>
      </c>
      <c r="D243" s="160" t="s">
        <v>230</v>
      </c>
      <c r="E243" s="161" t="s">
        <v>344</v>
      </c>
      <c r="F243" s="162" t="s">
        <v>345</v>
      </c>
      <c r="G243" s="163" t="s">
        <v>208</v>
      </c>
      <c r="H243" s="164">
        <v>4</v>
      </c>
      <c r="I243" s="165">
        <v>1488</v>
      </c>
      <c r="J243" s="164">
        <f>ROUND(I243*H243,0)</f>
        <v>5952</v>
      </c>
      <c r="K243" s="162" t="s">
        <v>20</v>
      </c>
      <c r="L243" s="166"/>
      <c r="M243" s="167" t="s">
        <v>20</v>
      </c>
      <c r="N243" s="168" t="s">
        <v>42</v>
      </c>
      <c r="P243" s="136">
        <f>O243*H243</f>
        <v>0</v>
      </c>
      <c r="Q243" s="136">
        <v>0</v>
      </c>
      <c r="R243" s="136">
        <f>Q243*H243</f>
        <v>0</v>
      </c>
      <c r="S243" s="136">
        <v>0</v>
      </c>
      <c r="T243" s="137">
        <f>S243*H243</f>
        <v>0</v>
      </c>
      <c r="AR243" s="138" t="s">
        <v>229</v>
      </c>
      <c r="AT243" s="138" t="s">
        <v>230</v>
      </c>
      <c r="AU243" s="138" t="s">
        <v>80</v>
      </c>
      <c r="AY243" s="18" t="s">
        <v>154</v>
      </c>
      <c r="BE243" s="139">
        <f>IF(N243="základní",J243,0)</f>
        <v>5952</v>
      </c>
      <c r="BF243" s="139">
        <f>IF(N243="snížená",J243,0)</f>
        <v>0</v>
      </c>
      <c r="BG243" s="139">
        <f>IF(N243="zákl. přenesená",J243,0)</f>
        <v>0</v>
      </c>
      <c r="BH243" s="139">
        <f>IF(N243="sníž. přenesená",J243,0)</f>
        <v>0</v>
      </c>
      <c r="BI243" s="139">
        <f>IF(N243="nulová",J243,0)</f>
        <v>0</v>
      </c>
      <c r="BJ243" s="18" t="s">
        <v>8</v>
      </c>
      <c r="BK243" s="139">
        <f>ROUND(I243*H243,0)</f>
        <v>5952</v>
      </c>
      <c r="BL243" s="18" t="s">
        <v>162</v>
      </c>
      <c r="BM243" s="138" t="s">
        <v>346</v>
      </c>
    </row>
    <row r="244" spans="2:65" s="1" customFormat="1">
      <c r="B244" s="33"/>
      <c r="D244" s="140" t="s">
        <v>164</v>
      </c>
      <c r="F244" s="141" t="s">
        <v>345</v>
      </c>
      <c r="I244" s="142"/>
      <c r="L244" s="33"/>
      <c r="M244" s="143"/>
      <c r="T244" s="54"/>
      <c r="AT244" s="18" t="s">
        <v>164</v>
      </c>
      <c r="AU244" s="18" t="s">
        <v>80</v>
      </c>
    </row>
    <row r="245" spans="2:65" s="12" customFormat="1">
      <c r="B245" s="146"/>
      <c r="D245" s="140" t="s">
        <v>168</v>
      </c>
      <c r="E245" s="147" t="s">
        <v>20</v>
      </c>
      <c r="F245" s="148" t="s">
        <v>162</v>
      </c>
      <c r="H245" s="149">
        <v>4</v>
      </c>
      <c r="I245" s="150"/>
      <c r="L245" s="146"/>
      <c r="M245" s="151"/>
      <c r="T245" s="152"/>
      <c r="AT245" s="147" t="s">
        <v>168</v>
      </c>
      <c r="AU245" s="147" t="s">
        <v>80</v>
      </c>
      <c r="AV245" s="12" t="s">
        <v>80</v>
      </c>
      <c r="AW245" s="12" t="s">
        <v>32</v>
      </c>
      <c r="AX245" s="12" t="s">
        <v>8</v>
      </c>
      <c r="AY245" s="147" t="s">
        <v>154</v>
      </c>
    </row>
    <row r="246" spans="2:65" s="1" customFormat="1" ht="16.5" customHeight="1">
      <c r="B246" s="33"/>
      <c r="C246" s="160" t="s">
        <v>7</v>
      </c>
      <c r="D246" s="160" t="s">
        <v>230</v>
      </c>
      <c r="E246" s="161" t="s">
        <v>347</v>
      </c>
      <c r="F246" s="162" t="s">
        <v>348</v>
      </c>
      <c r="G246" s="163" t="s">
        <v>208</v>
      </c>
      <c r="H246" s="164">
        <v>2</v>
      </c>
      <c r="I246" s="165">
        <v>1861.9999999999998</v>
      </c>
      <c r="J246" s="164">
        <f>ROUND(I246*H246,0)</f>
        <v>3724</v>
      </c>
      <c r="K246" s="162" t="s">
        <v>20</v>
      </c>
      <c r="L246" s="166"/>
      <c r="M246" s="167" t="s">
        <v>20</v>
      </c>
      <c r="N246" s="168" t="s">
        <v>42</v>
      </c>
      <c r="P246" s="136">
        <f>O246*H246</f>
        <v>0</v>
      </c>
      <c r="Q246" s="136">
        <v>0</v>
      </c>
      <c r="R246" s="136">
        <f>Q246*H246</f>
        <v>0</v>
      </c>
      <c r="S246" s="136">
        <v>0</v>
      </c>
      <c r="T246" s="137">
        <f>S246*H246</f>
        <v>0</v>
      </c>
      <c r="AR246" s="138" t="s">
        <v>229</v>
      </c>
      <c r="AT246" s="138" t="s">
        <v>230</v>
      </c>
      <c r="AU246" s="138" t="s">
        <v>80</v>
      </c>
      <c r="AY246" s="18" t="s">
        <v>154</v>
      </c>
      <c r="BE246" s="139">
        <f>IF(N246="základní",J246,0)</f>
        <v>3724</v>
      </c>
      <c r="BF246" s="139">
        <f>IF(N246="snížená",J246,0)</f>
        <v>0</v>
      </c>
      <c r="BG246" s="139">
        <f>IF(N246="zákl. přenesená",J246,0)</f>
        <v>0</v>
      </c>
      <c r="BH246" s="139">
        <f>IF(N246="sníž. přenesená",J246,0)</f>
        <v>0</v>
      </c>
      <c r="BI246" s="139">
        <f>IF(N246="nulová",J246,0)</f>
        <v>0</v>
      </c>
      <c r="BJ246" s="18" t="s">
        <v>8</v>
      </c>
      <c r="BK246" s="139">
        <f>ROUND(I246*H246,0)</f>
        <v>3724</v>
      </c>
      <c r="BL246" s="18" t="s">
        <v>162</v>
      </c>
      <c r="BM246" s="138" t="s">
        <v>349</v>
      </c>
    </row>
    <row r="247" spans="2:65" s="1" customFormat="1">
      <c r="B247" s="33"/>
      <c r="D247" s="140" t="s">
        <v>164</v>
      </c>
      <c r="F247" s="141" t="s">
        <v>348</v>
      </c>
      <c r="I247" s="142"/>
      <c r="L247" s="33"/>
      <c r="M247" s="143"/>
      <c r="T247" s="54"/>
      <c r="AT247" s="18" t="s">
        <v>164</v>
      </c>
      <c r="AU247" s="18" t="s">
        <v>80</v>
      </c>
    </row>
    <row r="248" spans="2:65" s="12" customFormat="1">
      <c r="B248" s="146"/>
      <c r="D248" s="140" t="s">
        <v>168</v>
      </c>
      <c r="E248" s="147" t="s">
        <v>20</v>
      </c>
      <c r="F248" s="148" t="s">
        <v>80</v>
      </c>
      <c r="H248" s="149">
        <v>2</v>
      </c>
      <c r="I248" s="150"/>
      <c r="L248" s="146"/>
      <c r="M248" s="151"/>
      <c r="T248" s="152"/>
      <c r="AT248" s="147" t="s">
        <v>168</v>
      </c>
      <c r="AU248" s="147" t="s">
        <v>80</v>
      </c>
      <c r="AV248" s="12" t="s">
        <v>80</v>
      </c>
      <c r="AW248" s="12" t="s">
        <v>32</v>
      </c>
      <c r="AX248" s="12" t="s">
        <v>8</v>
      </c>
      <c r="AY248" s="147" t="s">
        <v>154</v>
      </c>
    </row>
    <row r="249" spans="2:65" s="1" customFormat="1" ht="16.5" customHeight="1">
      <c r="B249" s="33"/>
      <c r="C249" s="160" t="s">
        <v>350</v>
      </c>
      <c r="D249" s="160" t="s">
        <v>230</v>
      </c>
      <c r="E249" s="161" t="s">
        <v>351</v>
      </c>
      <c r="F249" s="162" t="s">
        <v>352</v>
      </c>
      <c r="G249" s="163" t="s">
        <v>208</v>
      </c>
      <c r="H249" s="164">
        <v>6</v>
      </c>
      <c r="I249" s="165">
        <v>763.99999999999989</v>
      </c>
      <c r="J249" s="164">
        <f>ROUND(I249*H249,0)</f>
        <v>4584</v>
      </c>
      <c r="K249" s="162" t="s">
        <v>20</v>
      </c>
      <c r="L249" s="166"/>
      <c r="M249" s="167" t="s">
        <v>20</v>
      </c>
      <c r="N249" s="168" t="s">
        <v>42</v>
      </c>
      <c r="P249" s="136">
        <f>O249*H249</f>
        <v>0</v>
      </c>
      <c r="Q249" s="136">
        <v>0</v>
      </c>
      <c r="R249" s="136">
        <f>Q249*H249</f>
        <v>0</v>
      </c>
      <c r="S249" s="136">
        <v>0</v>
      </c>
      <c r="T249" s="137">
        <f>S249*H249</f>
        <v>0</v>
      </c>
      <c r="AR249" s="138" t="s">
        <v>229</v>
      </c>
      <c r="AT249" s="138" t="s">
        <v>230</v>
      </c>
      <c r="AU249" s="138" t="s">
        <v>80</v>
      </c>
      <c r="AY249" s="18" t="s">
        <v>154</v>
      </c>
      <c r="BE249" s="139">
        <f>IF(N249="základní",J249,0)</f>
        <v>4584</v>
      </c>
      <c r="BF249" s="139">
        <f>IF(N249="snížená",J249,0)</f>
        <v>0</v>
      </c>
      <c r="BG249" s="139">
        <f>IF(N249="zákl. přenesená",J249,0)</f>
        <v>0</v>
      </c>
      <c r="BH249" s="139">
        <f>IF(N249="sníž. přenesená",J249,0)</f>
        <v>0</v>
      </c>
      <c r="BI249" s="139">
        <f>IF(N249="nulová",J249,0)</f>
        <v>0</v>
      </c>
      <c r="BJ249" s="18" t="s">
        <v>8</v>
      </c>
      <c r="BK249" s="139">
        <f>ROUND(I249*H249,0)</f>
        <v>4584</v>
      </c>
      <c r="BL249" s="18" t="s">
        <v>162</v>
      </c>
      <c r="BM249" s="138" t="s">
        <v>353</v>
      </c>
    </row>
    <row r="250" spans="2:65" s="1" customFormat="1">
      <c r="B250" s="33"/>
      <c r="D250" s="140" t="s">
        <v>164</v>
      </c>
      <c r="F250" s="141" t="s">
        <v>352</v>
      </c>
      <c r="I250" s="142"/>
      <c r="L250" s="33"/>
      <c r="M250" s="143"/>
      <c r="T250" s="54"/>
      <c r="AT250" s="18" t="s">
        <v>164</v>
      </c>
      <c r="AU250" s="18" t="s">
        <v>80</v>
      </c>
    </row>
    <row r="251" spans="2:65" s="12" customFormat="1">
      <c r="B251" s="146"/>
      <c r="D251" s="140" t="s">
        <v>168</v>
      </c>
      <c r="E251" s="147" t="s">
        <v>20</v>
      </c>
      <c r="F251" s="148" t="s">
        <v>215</v>
      </c>
      <c r="H251" s="149">
        <v>6</v>
      </c>
      <c r="I251" s="150"/>
      <c r="L251" s="146"/>
      <c r="M251" s="151"/>
      <c r="T251" s="152"/>
      <c r="AT251" s="147" t="s">
        <v>168</v>
      </c>
      <c r="AU251" s="147" t="s">
        <v>80</v>
      </c>
      <c r="AV251" s="12" t="s">
        <v>80</v>
      </c>
      <c r="AW251" s="12" t="s">
        <v>32</v>
      </c>
      <c r="AX251" s="12" t="s">
        <v>8</v>
      </c>
      <c r="AY251" s="147" t="s">
        <v>154</v>
      </c>
    </row>
    <row r="252" spans="2:65" s="1" customFormat="1" ht="16.5" customHeight="1">
      <c r="B252" s="33"/>
      <c r="C252" s="160" t="s">
        <v>354</v>
      </c>
      <c r="D252" s="160" t="s">
        <v>230</v>
      </c>
      <c r="E252" s="161" t="s">
        <v>355</v>
      </c>
      <c r="F252" s="162" t="s">
        <v>356</v>
      </c>
      <c r="G252" s="163" t="s">
        <v>208</v>
      </c>
      <c r="H252" s="164">
        <v>1</v>
      </c>
      <c r="I252" s="165">
        <v>859</v>
      </c>
      <c r="J252" s="164">
        <f>ROUND(I252*H252,0)</f>
        <v>859</v>
      </c>
      <c r="K252" s="162" t="s">
        <v>20</v>
      </c>
      <c r="L252" s="166"/>
      <c r="M252" s="167" t="s">
        <v>20</v>
      </c>
      <c r="N252" s="168" t="s">
        <v>42</v>
      </c>
      <c r="P252" s="136">
        <f>O252*H252</f>
        <v>0</v>
      </c>
      <c r="Q252" s="136">
        <v>0</v>
      </c>
      <c r="R252" s="136">
        <f>Q252*H252</f>
        <v>0</v>
      </c>
      <c r="S252" s="136">
        <v>0</v>
      </c>
      <c r="T252" s="137">
        <f>S252*H252</f>
        <v>0</v>
      </c>
      <c r="AR252" s="138" t="s">
        <v>229</v>
      </c>
      <c r="AT252" s="138" t="s">
        <v>230</v>
      </c>
      <c r="AU252" s="138" t="s">
        <v>80</v>
      </c>
      <c r="AY252" s="18" t="s">
        <v>154</v>
      </c>
      <c r="BE252" s="139">
        <f>IF(N252="základní",J252,0)</f>
        <v>859</v>
      </c>
      <c r="BF252" s="139">
        <f>IF(N252="snížená",J252,0)</f>
        <v>0</v>
      </c>
      <c r="BG252" s="139">
        <f>IF(N252="zákl. přenesená",J252,0)</f>
        <v>0</v>
      </c>
      <c r="BH252" s="139">
        <f>IF(N252="sníž. přenesená",J252,0)</f>
        <v>0</v>
      </c>
      <c r="BI252" s="139">
        <f>IF(N252="nulová",J252,0)</f>
        <v>0</v>
      </c>
      <c r="BJ252" s="18" t="s">
        <v>8</v>
      </c>
      <c r="BK252" s="139">
        <f>ROUND(I252*H252,0)</f>
        <v>859</v>
      </c>
      <c r="BL252" s="18" t="s">
        <v>162</v>
      </c>
      <c r="BM252" s="138" t="s">
        <v>357</v>
      </c>
    </row>
    <row r="253" spans="2:65" s="1" customFormat="1">
      <c r="B253" s="33"/>
      <c r="D253" s="140" t="s">
        <v>164</v>
      </c>
      <c r="F253" s="141" t="s">
        <v>356</v>
      </c>
      <c r="I253" s="142"/>
      <c r="L253" s="33"/>
      <c r="M253" s="143"/>
      <c r="T253" s="54"/>
      <c r="AT253" s="18" t="s">
        <v>164</v>
      </c>
      <c r="AU253" s="18" t="s">
        <v>80</v>
      </c>
    </row>
    <row r="254" spans="2:65" s="12" customFormat="1">
      <c r="B254" s="146"/>
      <c r="D254" s="140" t="s">
        <v>168</v>
      </c>
      <c r="E254" s="147" t="s">
        <v>20</v>
      </c>
      <c r="F254" s="148" t="s">
        <v>8</v>
      </c>
      <c r="H254" s="149">
        <v>1</v>
      </c>
      <c r="I254" s="150"/>
      <c r="L254" s="146"/>
      <c r="M254" s="151"/>
      <c r="T254" s="152"/>
      <c r="AT254" s="147" t="s">
        <v>168</v>
      </c>
      <c r="AU254" s="147" t="s">
        <v>80</v>
      </c>
      <c r="AV254" s="12" t="s">
        <v>80</v>
      </c>
      <c r="AW254" s="12" t="s">
        <v>32</v>
      </c>
      <c r="AX254" s="12" t="s">
        <v>8</v>
      </c>
      <c r="AY254" s="147" t="s">
        <v>154</v>
      </c>
    </row>
    <row r="255" spans="2:65" s="1" customFormat="1" ht="16.5" customHeight="1">
      <c r="B255" s="33"/>
      <c r="C255" s="160" t="s">
        <v>358</v>
      </c>
      <c r="D255" s="160" t="s">
        <v>230</v>
      </c>
      <c r="E255" s="161" t="s">
        <v>359</v>
      </c>
      <c r="F255" s="162" t="s">
        <v>360</v>
      </c>
      <c r="G255" s="163" t="s">
        <v>208</v>
      </c>
      <c r="H255" s="164">
        <v>2</v>
      </c>
      <c r="I255" s="165">
        <v>1057</v>
      </c>
      <c r="J255" s="164">
        <f>ROUND(I255*H255,0)</f>
        <v>2114</v>
      </c>
      <c r="K255" s="162" t="s">
        <v>20</v>
      </c>
      <c r="L255" s="166"/>
      <c r="M255" s="167" t="s">
        <v>20</v>
      </c>
      <c r="N255" s="168" t="s">
        <v>42</v>
      </c>
      <c r="P255" s="136">
        <f>O255*H255</f>
        <v>0</v>
      </c>
      <c r="Q255" s="136">
        <v>0</v>
      </c>
      <c r="R255" s="136">
        <f>Q255*H255</f>
        <v>0</v>
      </c>
      <c r="S255" s="136">
        <v>0</v>
      </c>
      <c r="T255" s="137">
        <f>S255*H255</f>
        <v>0</v>
      </c>
      <c r="AR255" s="138" t="s">
        <v>229</v>
      </c>
      <c r="AT255" s="138" t="s">
        <v>230</v>
      </c>
      <c r="AU255" s="138" t="s">
        <v>80</v>
      </c>
      <c r="AY255" s="18" t="s">
        <v>154</v>
      </c>
      <c r="BE255" s="139">
        <f>IF(N255="základní",J255,0)</f>
        <v>2114</v>
      </c>
      <c r="BF255" s="139">
        <f>IF(N255="snížená",J255,0)</f>
        <v>0</v>
      </c>
      <c r="BG255" s="139">
        <f>IF(N255="zákl. přenesená",J255,0)</f>
        <v>0</v>
      </c>
      <c r="BH255" s="139">
        <f>IF(N255="sníž. přenesená",J255,0)</f>
        <v>0</v>
      </c>
      <c r="BI255" s="139">
        <f>IF(N255="nulová",J255,0)</f>
        <v>0</v>
      </c>
      <c r="BJ255" s="18" t="s">
        <v>8</v>
      </c>
      <c r="BK255" s="139">
        <f>ROUND(I255*H255,0)</f>
        <v>2114</v>
      </c>
      <c r="BL255" s="18" t="s">
        <v>162</v>
      </c>
      <c r="BM255" s="138" t="s">
        <v>361</v>
      </c>
    </row>
    <row r="256" spans="2:65" s="1" customFormat="1">
      <c r="B256" s="33"/>
      <c r="D256" s="140" t="s">
        <v>164</v>
      </c>
      <c r="F256" s="141" t="s">
        <v>360</v>
      </c>
      <c r="I256" s="142"/>
      <c r="L256" s="33"/>
      <c r="M256" s="143"/>
      <c r="T256" s="54"/>
      <c r="AT256" s="18" t="s">
        <v>164</v>
      </c>
      <c r="AU256" s="18" t="s">
        <v>80</v>
      </c>
    </row>
    <row r="257" spans="2:65" s="12" customFormat="1">
      <c r="B257" s="146"/>
      <c r="D257" s="140" t="s">
        <v>168</v>
      </c>
      <c r="E257" s="147" t="s">
        <v>20</v>
      </c>
      <c r="F257" s="148" t="s">
        <v>362</v>
      </c>
      <c r="H257" s="149">
        <v>2</v>
      </c>
      <c r="I257" s="150"/>
      <c r="L257" s="146"/>
      <c r="M257" s="151"/>
      <c r="T257" s="152"/>
      <c r="AT257" s="147" t="s">
        <v>168</v>
      </c>
      <c r="AU257" s="147" t="s">
        <v>80</v>
      </c>
      <c r="AV257" s="12" t="s">
        <v>80</v>
      </c>
      <c r="AW257" s="12" t="s">
        <v>32</v>
      </c>
      <c r="AX257" s="12" t="s">
        <v>8</v>
      </c>
      <c r="AY257" s="147" t="s">
        <v>154</v>
      </c>
    </row>
    <row r="258" spans="2:65" s="1" customFormat="1" ht="16.5" customHeight="1">
      <c r="B258" s="33"/>
      <c r="C258" s="160" t="s">
        <v>363</v>
      </c>
      <c r="D258" s="160" t="s">
        <v>230</v>
      </c>
      <c r="E258" s="161" t="s">
        <v>364</v>
      </c>
      <c r="F258" s="162" t="s">
        <v>365</v>
      </c>
      <c r="G258" s="163" t="s">
        <v>208</v>
      </c>
      <c r="H258" s="164">
        <v>11</v>
      </c>
      <c r="I258" s="165">
        <v>1241</v>
      </c>
      <c r="J258" s="164">
        <f>ROUND(I258*H258,0)</f>
        <v>13651</v>
      </c>
      <c r="K258" s="162" t="s">
        <v>20</v>
      </c>
      <c r="L258" s="166"/>
      <c r="M258" s="167" t="s">
        <v>20</v>
      </c>
      <c r="N258" s="168" t="s">
        <v>42</v>
      </c>
      <c r="P258" s="136">
        <f>O258*H258</f>
        <v>0</v>
      </c>
      <c r="Q258" s="136">
        <v>0</v>
      </c>
      <c r="R258" s="136">
        <f>Q258*H258</f>
        <v>0</v>
      </c>
      <c r="S258" s="136">
        <v>0</v>
      </c>
      <c r="T258" s="137">
        <f>S258*H258</f>
        <v>0</v>
      </c>
      <c r="AR258" s="138" t="s">
        <v>229</v>
      </c>
      <c r="AT258" s="138" t="s">
        <v>230</v>
      </c>
      <c r="AU258" s="138" t="s">
        <v>80</v>
      </c>
      <c r="AY258" s="18" t="s">
        <v>154</v>
      </c>
      <c r="BE258" s="139">
        <f>IF(N258="základní",J258,0)</f>
        <v>13651</v>
      </c>
      <c r="BF258" s="139">
        <f>IF(N258="snížená",J258,0)</f>
        <v>0</v>
      </c>
      <c r="BG258" s="139">
        <f>IF(N258="zákl. přenesená",J258,0)</f>
        <v>0</v>
      </c>
      <c r="BH258" s="139">
        <f>IF(N258="sníž. přenesená",J258,0)</f>
        <v>0</v>
      </c>
      <c r="BI258" s="139">
        <f>IF(N258="nulová",J258,0)</f>
        <v>0</v>
      </c>
      <c r="BJ258" s="18" t="s">
        <v>8</v>
      </c>
      <c r="BK258" s="139">
        <f>ROUND(I258*H258,0)</f>
        <v>13651</v>
      </c>
      <c r="BL258" s="18" t="s">
        <v>162</v>
      </c>
      <c r="BM258" s="138" t="s">
        <v>366</v>
      </c>
    </row>
    <row r="259" spans="2:65" s="1" customFormat="1">
      <c r="B259" s="33"/>
      <c r="D259" s="140" t="s">
        <v>164</v>
      </c>
      <c r="F259" s="141" t="s">
        <v>365</v>
      </c>
      <c r="I259" s="142"/>
      <c r="L259" s="33"/>
      <c r="M259" s="143"/>
      <c r="T259" s="54"/>
      <c r="AT259" s="18" t="s">
        <v>164</v>
      </c>
      <c r="AU259" s="18" t="s">
        <v>80</v>
      </c>
    </row>
    <row r="260" spans="2:65" s="12" customFormat="1">
      <c r="B260" s="146"/>
      <c r="D260" s="140" t="s">
        <v>168</v>
      </c>
      <c r="E260" s="147" t="s">
        <v>20</v>
      </c>
      <c r="F260" s="148" t="s">
        <v>367</v>
      </c>
      <c r="H260" s="149">
        <v>11</v>
      </c>
      <c r="I260" s="150"/>
      <c r="L260" s="146"/>
      <c r="M260" s="151"/>
      <c r="T260" s="152"/>
      <c r="AT260" s="147" t="s">
        <v>168</v>
      </c>
      <c r="AU260" s="147" t="s">
        <v>80</v>
      </c>
      <c r="AV260" s="12" t="s">
        <v>80</v>
      </c>
      <c r="AW260" s="12" t="s">
        <v>32</v>
      </c>
      <c r="AX260" s="12" t="s">
        <v>8</v>
      </c>
      <c r="AY260" s="147" t="s">
        <v>154</v>
      </c>
    </row>
    <row r="261" spans="2:65" s="1" customFormat="1" ht="16.5" customHeight="1">
      <c r="B261" s="33"/>
      <c r="C261" s="160" t="s">
        <v>368</v>
      </c>
      <c r="D261" s="160" t="s">
        <v>230</v>
      </c>
      <c r="E261" s="161" t="s">
        <v>369</v>
      </c>
      <c r="F261" s="162" t="s">
        <v>370</v>
      </c>
      <c r="G261" s="163" t="s">
        <v>208</v>
      </c>
      <c r="H261" s="164">
        <v>1</v>
      </c>
      <c r="I261" s="165">
        <v>1520</v>
      </c>
      <c r="J261" s="164">
        <f>ROUND(I261*H261,0)</f>
        <v>1520</v>
      </c>
      <c r="K261" s="162" t="s">
        <v>20</v>
      </c>
      <c r="L261" s="166"/>
      <c r="M261" s="167" t="s">
        <v>20</v>
      </c>
      <c r="N261" s="168" t="s">
        <v>42</v>
      </c>
      <c r="P261" s="136">
        <f>O261*H261</f>
        <v>0</v>
      </c>
      <c r="Q261" s="136">
        <v>0</v>
      </c>
      <c r="R261" s="136">
        <f>Q261*H261</f>
        <v>0</v>
      </c>
      <c r="S261" s="136">
        <v>0</v>
      </c>
      <c r="T261" s="137">
        <f>S261*H261</f>
        <v>0</v>
      </c>
      <c r="AR261" s="138" t="s">
        <v>229</v>
      </c>
      <c r="AT261" s="138" t="s">
        <v>230</v>
      </c>
      <c r="AU261" s="138" t="s">
        <v>80</v>
      </c>
      <c r="AY261" s="18" t="s">
        <v>154</v>
      </c>
      <c r="BE261" s="139">
        <f>IF(N261="základní",J261,0)</f>
        <v>1520</v>
      </c>
      <c r="BF261" s="139">
        <f>IF(N261="snížená",J261,0)</f>
        <v>0</v>
      </c>
      <c r="BG261" s="139">
        <f>IF(N261="zákl. přenesená",J261,0)</f>
        <v>0</v>
      </c>
      <c r="BH261" s="139">
        <f>IF(N261="sníž. přenesená",J261,0)</f>
        <v>0</v>
      </c>
      <c r="BI261" s="139">
        <f>IF(N261="nulová",J261,0)</f>
        <v>0</v>
      </c>
      <c r="BJ261" s="18" t="s">
        <v>8</v>
      </c>
      <c r="BK261" s="139">
        <f>ROUND(I261*H261,0)</f>
        <v>1520</v>
      </c>
      <c r="BL261" s="18" t="s">
        <v>162</v>
      </c>
      <c r="BM261" s="138" t="s">
        <v>371</v>
      </c>
    </row>
    <row r="262" spans="2:65" s="1" customFormat="1">
      <c r="B262" s="33"/>
      <c r="D262" s="140" t="s">
        <v>164</v>
      </c>
      <c r="F262" s="141" t="s">
        <v>370</v>
      </c>
      <c r="I262" s="142"/>
      <c r="L262" s="33"/>
      <c r="M262" s="143"/>
      <c r="T262" s="54"/>
      <c r="AT262" s="18" t="s">
        <v>164</v>
      </c>
      <c r="AU262" s="18" t="s">
        <v>80</v>
      </c>
    </row>
    <row r="263" spans="2:65" s="12" customFormat="1">
      <c r="B263" s="146"/>
      <c r="D263" s="140" t="s">
        <v>168</v>
      </c>
      <c r="E263" s="147" t="s">
        <v>20</v>
      </c>
      <c r="F263" s="148" t="s">
        <v>8</v>
      </c>
      <c r="H263" s="149">
        <v>1</v>
      </c>
      <c r="I263" s="150"/>
      <c r="L263" s="146"/>
      <c r="M263" s="151"/>
      <c r="T263" s="152"/>
      <c r="AT263" s="147" t="s">
        <v>168</v>
      </c>
      <c r="AU263" s="147" t="s">
        <v>80</v>
      </c>
      <c r="AV263" s="12" t="s">
        <v>80</v>
      </c>
      <c r="AW263" s="12" t="s">
        <v>32</v>
      </c>
      <c r="AX263" s="12" t="s">
        <v>8</v>
      </c>
      <c r="AY263" s="147" t="s">
        <v>154</v>
      </c>
    </row>
    <row r="264" spans="2:65" s="1" customFormat="1" ht="16.5" customHeight="1">
      <c r="B264" s="33"/>
      <c r="C264" s="160" t="s">
        <v>372</v>
      </c>
      <c r="D264" s="160" t="s">
        <v>230</v>
      </c>
      <c r="E264" s="161" t="s">
        <v>373</v>
      </c>
      <c r="F264" s="162" t="s">
        <v>374</v>
      </c>
      <c r="G264" s="163" t="s">
        <v>208</v>
      </c>
      <c r="H264" s="164">
        <v>1</v>
      </c>
      <c r="I264" s="165">
        <v>1861.9999999999998</v>
      </c>
      <c r="J264" s="164">
        <f>ROUND(I264*H264,0)</f>
        <v>1862</v>
      </c>
      <c r="K264" s="162" t="s">
        <v>20</v>
      </c>
      <c r="L264" s="166"/>
      <c r="M264" s="167" t="s">
        <v>20</v>
      </c>
      <c r="N264" s="168" t="s">
        <v>42</v>
      </c>
      <c r="P264" s="136">
        <f>O264*H264</f>
        <v>0</v>
      </c>
      <c r="Q264" s="136">
        <v>0</v>
      </c>
      <c r="R264" s="136">
        <f>Q264*H264</f>
        <v>0</v>
      </c>
      <c r="S264" s="136">
        <v>0</v>
      </c>
      <c r="T264" s="137">
        <f>S264*H264</f>
        <v>0</v>
      </c>
      <c r="AR264" s="138" t="s">
        <v>229</v>
      </c>
      <c r="AT264" s="138" t="s">
        <v>230</v>
      </c>
      <c r="AU264" s="138" t="s">
        <v>80</v>
      </c>
      <c r="AY264" s="18" t="s">
        <v>154</v>
      </c>
      <c r="BE264" s="139">
        <f>IF(N264="základní",J264,0)</f>
        <v>1862</v>
      </c>
      <c r="BF264" s="139">
        <f>IF(N264="snížená",J264,0)</f>
        <v>0</v>
      </c>
      <c r="BG264" s="139">
        <f>IF(N264="zákl. přenesená",J264,0)</f>
        <v>0</v>
      </c>
      <c r="BH264" s="139">
        <f>IF(N264="sníž. přenesená",J264,0)</f>
        <v>0</v>
      </c>
      <c r="BI264" s="139">
        <f>IF(N264="nulová",J264,0)</f>
        <v>0</v>
      </c>
      <c r="BJ264" s="18" t="s">
        <v>8</v>
      </c>
      <c r="BK264" s="139">
        <f>ROUND(I264*H264,0)</f>
        <v>1862</v>
      </c>
      <c r="BL264" s="18" t="s">
        <v>162</v>
      </c>
      <c r="BM264" s="138" t="s">
        <v>375</v>
      </c>
    </row>
    <row r="265" spans="2:65" s="1" customFormat="1">
      <c r="B265" s="33"/>
      <c r="D265" s="140" t="s">
        <v>164</v>
      </c>
      <c r="F265" s="141" t="s">
        <v>374</v>
      </c>
      <c r="I265" s="142"/>
      <c r="L265" s="33"/>
      <c r="M265" s="143"/>
      <c r="T265" s="54"/>
      <c r="AT265" s="18" t="s">
        <v>164</v>
      </c>
      <c r="AU265" s="18" t="s">
        <v>80</v>
      </c>
    </row>
    <row r="266" spans="2:65" s="12" customFormat="1">
      <c r="B266" s="146"/>
      <c r="D266" s="140" t="s">
        <v>168</v>
      </c>
      <c r="E266" s="147" t="s">
        <v>20</v>
      </c>
      <c r="F266" s="148" t="s">
        <v>8</v>
      </c>
      <c r="H266" s="149">
        <v>1</v>
      </c>
      <c r="I266" s="150"/>
      <c r="L266" s="146"/>
      <c r="M266" s="151"/>
      <c r="T266" s="152"/>
      <c r="AT266" s="147" t="s">
        <v>168</v>
      </c>
      <c r="AU266" s="147" t="s">
        <v>80</v>
      </c>
      <c r="AV266" s="12" t="s">
        <v>80</v>
      </c>
      <c r="AW266" s="12" t="s">
        <v>32</v>
      </c>
      <c r="AX266" s="12" t="s">
        <v>8</v>
      </c>
      <c r="AY266" s="147" t="s">
        <v>154</v>
      </c>
    </row>
    <row r="267" spans="2:65" s="1" customFormat="1" ht="16.5" customHeight="1">
      <c r="B267" s="33"/>
      <c r="C267" s="128" t="s">
        <v>376</v>
      </c>
      <c r="D267" s="128" t="s">
        <v>157</v>
      </c>
      <c r="E267" s="129" t="s">
        <v>377</v>
      </c>
      <c r="F267" s="130" t="s">
        <v>378</v>
      </c>
      <c r="G267" s="131" t="s">
        <v>268</v>
      </c>
      <c r="H267" s="132">
        <v>36</v>
      </c>
      <c r="I267" s="133">
        <v>260</v>
      </c>
      <c r="J267" s="132">
        <f>ROUND(I267*H267,0)</f>
        <v>9360</v>
      </c>
      <c r="K267" s="130" t="s">
        <v>161</v>
      </c>
      <c r="L267" s="33"/>
      <c r="M267" s="134" t="s">
        <v>20</v>
      </c>
      <c r="N267" s="135" t="s">
        <v>42</v>
      </c>
      <c r="P267" s="136">
        <f>O267*H267</f>
        <v>0</v>
      </c>
      <c r="Q267" s="136">
        <v>9.1800000000000007E-3</v>
      </c>
      <c r="R267" s="136">
        <f>Q267*H267</f>
        <v>0.33048</v>
      </c>
      <c r="S267" s="136">
        <v>0</v>
      </c>
      <c r="T267" s="137">
        <f>S267*H267</f>
        <v>0</v>
      </c>
      <c r="AR267" s="138" t="s">
        <v>162</v>
      </c>
      <c r="AT267" s="138" t="s">
        <v>157</v>
      </c>
      <c r="AU267" s="138" t="s">
        <v>80</v>
      </c>
      <c r="AY267" s="18" t="s">
        <v>154</v>
      </c>
      <c r="BE267" s="139">
        <f>IF(N267="základní",J267,0)</f>
        <v>9360</v>
      </c>
      <c r="BF267" s="139">
        <f>IF(N267="snížená",J267,0)</f>
        <v>0</v>
      </c>
      <c r="BG267" s="139">
        <f>IF(N267="zákl. přenesená",J267,0)</f>
        <v>0</v>
      </c>
      <c r="BH267" s="139">
        <f>IF(N267="sníž. přenesená",J267,0)</f>
        <v>0</v>
      </c>
      <c r="BI267" s="139">
        <f>IF(N267="nulová",J267,0)</f>
        <v>0</v>
      </c>
      <c r="BJ267" s="18" t="s">
        <v>8</v>
      </c>
      <c r="BK267" s="139">
        <f>ROUND(I267*H267,0)</f>
        <v>9360</v>
      </c>
      <c r="BL267" s="18" t="s">
        <v>162</v>
      </c>
      <c r="BM267" s="138" t="s">
        <v>379</v>
      </c>
    </row>
    <row r="268" spans="2:65" s="1" customFormat="1">
      <c r="B268" s="33"/>
      <c r="D268" s="140" t="s">
        <v>164</v>
      </c>
      <c r="F268" s="141" t="s">
        <v>378</v>
      </c>
      <c r="I268" s="142"/>
      <c r="L268" s="33"/>
      <c r="M268" s="143"/>
      <c r="T268" s="54"/>
      <c r="AT268" s="18" t="s">
        <v>164</v>
      </c>
      <c r="AU268" s="18" t="s">
        <v>80</v>
      </c>
    </row>
    <row r="269" spans="2:65" s="1" customFormat="1">
      <c r="B269" s="33"/>
      <c r="D269" s="144" t="s">
        <v>166</v>
      </c>
      <c r="F269" s="145" t="s">
        <v>380</v>
      </c>
      <c r="I269" s="142"/>
      <c r="L269" s="33"/>
      <c r="M269" s="143"/>
      <c r="T269" s="54"/>
      <c r="AT269" s="18" t="s">
        <v>166</v>
      </c>
      <c r="AU269" s="18" t="s">
        <v>80</v>
      </c>
    </row>
    <row r="270" spans="2:65" s="12" customFormat="1">
      <c r="B270" s="146"/>
      <c r="D270" s="140" t="s">
        <v>168</v>
      </c>
      <c r="E270" s="147" t="s">
        <v>20</v>
      </c>
      <c r="F270" s="148" t="s">
        <v>381</v>
      </c>
      <c r="H270" s="149">
        <v>6</v>
      </c>
      <c r="I270" s="150"/>
      <c r="L270" s="146"/>
      <c r="M270" s="151"/>
      <c r="T270" s="152"/>
      <c r="AT270" s="147" t="s">
        <v>168</v>
      </c>
      <c r="AU270" s="147" t="s">
        <v>80</v>
      </c>
      <c r="AV270" s="12" t="s">
        <v>80</v>
      </c>
      <c r="AW270" s="12" t="s">
        <v>32</v>
      </c>
      <c r="AX270" s="12" t="s">
        <v>71</v>
      </c>
      <c r="AY270" s="147" t="s">
        <v>154</v>
      </c>
    </row>
    <row r="271" spans="2:65" s="12" customFormat="1">
      <c r="B271" s="146"/>
      <c r="D271" s="140" t="s">
        <v>168</v>
      </c>
      <c r="E271" s="147" t="s">
        <v>20</v>
      </c>
      <c r="F271" s="148" t="s">
        <v>382</v>
      </c>
      <c r="H271" s="149">
        <v>30</v>
      </c>
      <c r="I271" s="150"/>
      <c r="L271" s="146"/>
      <c r="M271" s="151"/>
      <c r="T271" s="152"/>
      <c r="AT271" s="147" t="s">
        <v>168</v>
      </c>
      <c r="AU271" s="147" t="s">
        <v>80</v>
      </c>
      <c r="AV271" s="12" t="s">
        <v>80</v>
      </c>
      <c r="AW271" s="12" t="s">
        <v>32</v>
      </c>
      <c r="AX271" s="12" t="s">
        <v>71</v>
      </c>
      <c r="AY271" s="147" t="s">
        <v>154</v>
      </c>
    </row>
    <row r="272" spans="2:65" s="13" customFormat="1">
      <c r="B272" s="153"/>
      <c r="D272" s="140" t="s">
        <v>168</v>
      </c>
      <c r="E272" s="154" t="s">
        <v>20</v>
      </c>
      <c r="F272" s="155" t="s">
        <v>171</v>
      </c>
      <c r="H272" s="156">
        <v>36</v>
      </c>
      <c r="I272" s="157"/>
      <c r="L272" s="153"/>
      <c r="M272" s="158"/>
      <c r="T272" s="159"/>
      <c r="AT272" s="154" t="s">
        <v>168</v>
      </c>
      <c r="AU272" s="154" t="s">
        <v>80</v>
      </c>
      <c r="AV272" s="13" t="s">
        <v>162</v>
      </c>
      <c r="AW272" s="13" t="s">
        <v>32</v>
      </c>
      <c r="AX272" s="13" t="s">
        <v>8</v>
      </c>
      <c r="AY272" s="154" t="s">
        <v>154</v>
      </c>
    </row>
    <row r="273" spans="2:65" s="1" customFormat="1" ht="16.5" customHeight="1">
      <c r="B273" s="33"/>
      <c r="C273" s="128" t="s">
        <v>383</v>
      </c>
      <c r="D273" s="128" t="s">
        <v>157</v>
      </c>
      <c r="E273" s="129" t="s">
        <v>384</v>
      </c>
      <c r="F273" s="130" t="s">
        <v>385</v>
      </c>
      <c r="G273" s="131" t="s">
        <v>268</v>
      </c>
      <c r="H273" s="132">
        <v>3</v>
      </c>
      <c r="I273" s="133">
        <v>394.85723598144006</v>
      </c>
      <c r="J273" s="132">
        <f>ROUND(I273*H273,0)</f>
        <v>1185</v>
      </c>
      <c r="K273" s="130" t="s">
        <v>161</v>
      </c>
      <c r="L273" s="33"/>
      <c r="M273" s="134" t="s">
        <v>20</v>
      </c>
      <c r="N273" s="135" t="s">
        <v>42</v>
      </c>
      <c r="P273" s="136">
        <f>O273*H273</f>
        <v>0</v>
      </c>
      <c r="Q273" s="136">
        <v>1.1469999999999999E-2</v>
      </c>
      <c r="R273" s="136">
        <f>Q273*H273</f>
        <v>3.4409999999999996E-2</v>
      </c>
      <c r="S273" s="136">
        <v>0</v>
      </c>
      <c r="T273" s="137">
        <f>S273*H273</f>
        <v>0</v>
      </c>
      <c r="AR273" s="138" t="s">
        <v>162</v>
      </c>
      <c r="AT273" s="138" t="s">
        <v>157</v>
      </c>
      <c r="AU273" s="138" t="s">
        <v>80</v>
      </c>
      <c r="AY273" s="18" t="s">
        <v>154</v>
      </c>
      <c r="BE273" s="139">
        <f>IF(N273="základní",J273,0)</f>
        <v>1185</v>
      </c>
      <c r="BF273" s="139">
        <f>IF(N273="snížená",J273,0)</f>
        <v>0</v>
      </c>
      <c r="BG273" s="139">
        <f>IF(N273="zákl. přenesená",J273,0)</f>
        <v>0</v>
      </c>
      <c r="BH273" s="139">
        <f>IF(N273="sníž. přenesená",J273,0)</f>
        <v>0</v>
      </c>
      <c r="BI273" s="139">
        <f>IF(N273="nulová",J273,0)</f>
        <v>0</v>
      </c>
      <c r="BJ273" s="18" t="s">
        <v>8</v>
      </c>
      <c r="BK273" s="139">
        <f>ROUND(I273*H273,0)</f>
        <v>1185</v>
      </c>
      <c r="BL273" s="18" t="s">
        <v>162</v>
      </c>
      <c r="BM273" s="138" t="s">
        <v>386</v>
      </c>
    </row>
    <row r="274" spans="2:65" s="1" customFormat="1">
      <c r="B274" s="33"/>
      <c r="D274" s="140" t="s">
        <v>164</v>
      </c>
      <c r="F274" s="141" t="s">
        <v>385</v>
      </c>
      <c r="I274" s="142"/>
      <c r="L274" s="33"/>
      <c r="M274" s="143"/>
      <c r="T274" s="54"/>
      <c r="AT274" s="18" t="s">
        <v>164</v>
      </c>
      <c r="AU274" s="18" t="s">
        <v>80</v>
      </c>
    </row>
    <row r="275" spans="2:65" s="1" customFormat="1">
      <c r="B275" s="33"/>
      <c r="D275" s="144" t="s">
        <v>166</v>
      </c>
      <c r="F275" s="145" t="s">
        <v>387</v>
      </c>
      <c r="I275" s="142"/>
      <c r="L275" s="33"/>
      <c r="M275" s="143"/>
      <c r="T275" s="54"/>
      <c r="AT275" s="18" t="s">
        <v>166</v>
      </c>
      <c r="AU275" s="18" t="s">
        <v>80</v>
      </c>
    </row>
    <row r="276" spans="2:65" s="12" customFormat="1">
      <c r="B276" s="146"/>
      <c r="D276" s="140" t="s">
        <v>168</v>
      </c>
      <c r="E276" s="147" t="s">
        <v>20</v>
      </c>
      <c r="F276" s="148" t="s">
        <v>388</v>
      </c>
      <c r="H276" s="149">
        <v>3</v>
      </c>
      <c r="I276" s="150"/>
      <c r="L276" s="146"/>
      <c r="M276" s="151"/>
      <c r="T276" s="152"/>
      <c r="AT276" s="147" t="s">
        <v>168</v>
      </c>
      <c r="AU276" s="147" t="s">
        <v>80</v>
      </c>
      <c r="AV276" s="12" t="s">
        <v>80</v>
      </c>
      <c r="AW276" s="12" t="s">
        <v>32</v>
      </c>
      <c r="AX276" s="12" t="s">
        <v>8</v>
      </c>
      <c r="AY276" s="147" t="s">
        <v>154</v>
      </c>
    </row>
    <row r="277" spans="2:65" s="1" customFormat="1" ht="16.5" customHeight="1">
      <c r="B277" s="33"/>
      <c r="C277" s="128" t="s">
        <v>389</v>
      </c>
      <c r="D277" s="128" t="s">
        <v>157</v>
      </c>
      <c r="E277" s="129" t="s">
        <v>390</v>
      </c>
      <c r="F277" s="130" t="s">
        <v>391</v>
      </c>
      <c r="G277" s="131" t="s">
        <v>160</v>
      </c>
      <c r="H277" s="132">
        <v>0.31</v>
      </c>
      <c r="I277" s="133">
        <v>10000</v>
      </c>
      <c r="J277" s="132">
        <f>ROUND(I277*H277,0)</f>
        <v>3100</v>
      </c>
      <c r="K277" s="130" t="s">
        <v>20</v>
      </c>
      <c r="L277" s="33"/>
      <c r="M277" s="134" t="s">
        <v>20</v>
      </c>
      <c r="N277" s="135" t="s">
        <v>42</v>
      </c>
      <c r="P277" s="136">
        <f>O277*H277</f>
        <v>0</v>
      </c>
      <c r="Q277" s="136">
        <v>2.5018699999999998</v>
      </c>
      <c r="R277" s="136">
        <f>Q277*H277</f>
        <v>0.77557969999999998</v>
      </c>
      <c r="S277" s="136">
        <v>0</v>
      </c>
      <c r="T277" s="137">
        <f>S277*H277</f>
        <v>0</v>
      </c>
      <c r="AR277" s="138" t="s">
        <v>162</v>
      </c>
      <c r="AT277" s="138" t="s">
        <v>157</v>
      </c>
      <c r="AU277" s="138" t="s">
        <v>80</v>
      </c>
      <c r="AY277" s="18" t="s">
        <v>154</v>
      </c>
      <c r="BE277" s="139">
        <f>IF(N277="základní",J277,0)</f>
        <v>3100</v>
      </c>
      <c r="BF277" s="139">
        <f>IF(N277="snížená",J277,0)</f>
        <v>0</v>
      </c>
      <c r="BG277" s="139">
        <f>IF(N277="zákl. přenesená",J277,0)</f>
        <v>0</v>
      </c>
      <c r="BH277" s="139">
        <f>IF(N277="sníž. přenesená",J277,0)</f>
        <v>0</v>
      </c>
      <c r="BI277" s="139">
        <f>IF(N277="nulová",J277,0)</f>
        <v>0</v>
      </c>
      <c r="BJ277" s="18" t="s">
        <v>8</v>
      </c>
      <c r="BK277" s="139">
        <f>ROUND(I277*H277,0)</f>
        <v>3100</v>
      </c>
      <c r="BL277" s="18" t="s">
        <v>162</v>
      </c>
      <c r="BM277" s="138" t="s">
        <v>392</v>
      </c>
    </row>
    <row r="278" spans="2:65" s="1" customFormat="1">
      <c r="B278" s="33"/>
      <c r="D278" s="140" t="s">
        <v>164</v>
      </c>
      <c r="F278" s="141" t="s">
        <v>393</v>
      </c>
      <c r="I278" s="142"/>
      <c r="L278" s="33"/>
      <c r="M278" s="143"/>
      <c r="T278" s="54"/>
      <c r="AT278" s="18" t="s">
        <v>164</v>
      </c>
      <c r="AU278" s="18" t="s">
        <v>80</v>
      </c>
    </row>
    <row r="279" spans="2:65" s="12" customFormat="1">
      <c r="B279" s="146"/>
      <c r="D279" s="140" t="s">
        <v>168</v>
      </c>
      <c r="E279" s="147" t="s">
        <v>20</v>
      </c>
      <c r="F279" s="148" t="s">
        <v>394</v>
      </c>
      <c r="H279" s="149">
        <v>0.31</v>
      </c>
      <c r="I279" s="150"/>
      <c r="L279" s="146"/>
      <c r="M279" s="151"/>
      <c r="T279" s="152"/>
      <c r="AT279" s="147" t="s">
        <v>168</v>
      </c>
      <c r="AU279" s="147" t="s">
        <v>80</v>
      </c>
      <c r="AV279" s="12" t="s">
        <v>80</v>
      </c>
      <c r="AW279" s="12" t="s">
        <v>32</v>
      </c>
      <c r="AX279" s="12" t="s">
        <v>8</v>
      </c>
      <c r="AY279" s="147" t="s">
        <v>154</v>
      </c>
    </row>
    <row r="280" spans="2:65" s="1" customFormat="1" ht="16.5" customHeight="1">
      <c r="B280" s="33"/>
      <c r="C280" s="128" t="s">
        <v>395</v>
      </c>
      <c r="D280" s="128" t="s">
        <v>157</v>
      </c>
      <c r="E280" s="129" t="s">
        <v>396</v>
      </c>
      <c r="F280" s="130" t="s">
        <v>397</v>
      </c>
      <c r="G280" s="131" t="s">
        <v>198</v>
      </c>
      <c r="H280" s="132">
        <v>3.96</v>
      </c>
      <c r="I280" s="133">
        <v>1033.22144060048</v>
      </c>
      <c r="J280" s="132">
        <f>ROUND(I280*H280,0)</f>
        <v>4092</v>
      </c>
      <c r="K280" s="130" t="s">
        <v>161</v>
      </c>
      <c r="L280" s="33"/>
      <c r="M280" s="134" t="s">
        <v>20</v>
      </c>
      <c r="N280" s="135" t="s">
        <v>42</v>
      </c>
      <c r="P280" s="136">
        <f>O280*H280</f>
        <v>0</v>
      </c>
      <c r="Q280" s="136">
        <v>2.4399999999999999E-3</v>
      </c>
      <c r="R280" s="136">
        <f>Q280*H280</f>
        <v>9.6623999999999998E-3</v>
      </c>
      <c r="S280" s="136">
        <v>0</v>
      </c>
      <c r="T280" s="137">
        <f>S280*H280</f>
        <v>0</v>
      </c>
      <c r="AR280" s="138" t="s">
        <v>162</v>
      </c>
      <c r="AT280" s="138" t="s">
        <v>157</v>
      </c>
      <c r="AU280" s="138" t="s">
        <v>80</v>
      </c>
      <c r="AY280" s="18" t="s">
        <v>154</v>
      </c>
      <c r="BE280" s="139">
        <f>IF(N280="základní",J280,0)</f>
        <v>4092</v>
      </c>
      <c r="BF280" s="139">
        <f>IF(N280="snížená",J280,0)</f>
        <v>0</v>
      </c>
      <c r="BG280" s="139">
        <f>IF(N280="zákl. přenesená",J280,0)</f>
        <v>0</v>
      </c>
      <c r="BH280" s="139">
        <f>IF(N280="sníž. přenesená",J280,0)</f>
        <v>0</v>
      </c>
      <c r="BI280" s="139">
        <f>IF(N280="nulová",J280,0)</f>
        <v>0</v>
      </c>
      <c r="BJ280" s="18" t="s">
        <v>8</v>
      </c>
      <c r="BK280" s="139">
        <f>ROUND(I280*H280,0)</f>
        <v>4092</v>
      </c>
      <c r="BL280" s="18" t="s">
        <v>162</v>
      </c>
      <c r="BM280" s="138" t="s">
        <v>398</v>
      </c>
    </row>
    <row r="281" spans="2:65" s="1" customFormat="1" ht="19.2">
      <c r="B281" s="33"/>
      <c r="D281" s="140" t="s">
        <v>164</v>
      </c>
      <c r="F281" s="141" t="s">
        <v>399</v>
      </c>
      <c r="I281" s="142"/>
      <c r="L281" s="33"/>
      <c r="M281" s="143"/>
      <c r="T281" s="54"/>
      <c r="AT281" s="18" t="s">
        <v>164</v>
      </c>
      <c r="AU281" s="18" t="s">
        <v>80</v>
      </c>
    </row>
    <row r="282" spans="2:65" s="1" customFormat="1">
      <c r="B282" s="33"/>
      <c r="D282" s="144" t="s">
        <v>166</v>
      </c>
      <c r="F282" s="145" t="s">
        <v>400</v>
      </c>
      <c r="I282" s="142"/>
      <c r="L282" s="33"/>
      <c r="M282" s="143"/>
      <c r="T282" s="54"/>
      <c r="AT282" s="18" t="s">
        <v>166</v>
      </c>
      <c r="AU282" s="18" t="s">
        <v>80</v>
      </c>
    </row>
    <row r="283" spans="2:65" s="12" customFormat="1">
      <c r="B283" s="146"/>
      <c r="D283" s="140" t="s">
        <v>168</v>
      </c>
      <c r="E283" s="147" t="s">
        <v>20</v>
      </c>
      <c r="F283" s="148" t="s">
        <v>401</v>
      </c>
      <c r="H283" s="149">
        <v>3.96</v>
      </c>
      <c r="I283" s="150"/>
      <c r="L283" s="146"/>
      <c r="M283" s="151"/>
      <c r="T283" s="152"/>
      <c r="AT283" s="147" t="s">
        <v>168</v>
      </c>
      <c r="AU283" s="147" t="s">
        <v>80</v>
      </c>
      <c r="AV283" s="12" t="s">
        <v>80</v>
      </c>
      <c r="AW283" s="12" t="s">
        <v>32</v>
      </c>
      <c r="AX283" s="12" t="s">
        <v>8</v>
      </c>
      <c r="AY283" s="147" t="s">
        <v>154</v>
      </c>
    </row>
    <row r="284" spans="2:65" s="1" customFormat="1" ht="16.5" customHeight="1">
      <c r="B284" s="33"/>
      <c r="C284" s="128" t="s">
        <v>402</v>
      </c>
      <c r="D284" s="128" t="s">
        <v>157</v>
      </c>
      <c r="E284" s="129" t="s">
        <v>403</v>
      </c>
      <c r="F284" s="130" t="s">
        <v>404</v>
      </c>
      <c r="G284" s="131" t="s">
        <v>198</v>
      </c>
      <c r="H284" s="132">
        <v>3.96</v>
      </c>
      <c r="I284" s="133">
        <v>182.32493263568</v>
      </c>
      <c r="J284" s="132">
        <f>ROUND(I284*H284,0)</f>
        <v>722</v>
      </c>
      <c r="K284" s="130" t="s">
        <v>161</v>
      </c>
      <c r="L284" s="33"/>
      <c r="M284" s="134" t="s">
        <v>20</v>
      </c>
      <c r="N284" s="135" t="s">
        <v>42</v>
      </c>
      <c r="P284" s="136">
        <f>O284*H284</f>
        <v>0</v>
      </c>
      <c r="Q284" s="136">
        <v>0</v>
      </c>
      <c r="R284" s="136">
        <f>Q284*H284</f>
        <v>0</v>
      </c>
      <c r="S284" s="136">
        <v>0</v>
      </c>
      <c r="T284" s="137">
        <f>S284*H284</f>
        <v>0</v>
      </c>
      <c r="AR284" s="138" t="s">
        <v>162</v>
      </c>
      <c r="AT284" s="138" t="s">
        <v>157</v>
      </c>
      <c r="AU284" s="138" t="s">
        <v>80</v>
      </c>
      <c r="AY284" s="18" t="s">
        <v>154</v>
      </c>
      <c r="BE284" s="139">
        <f>IF(N284="základní",J284,0)</f>
        <v>722</v>
      </c>
      <c r="BF284" s="139">
        <f>IF(N284="snížená",J284,0)</f>
        <v>0</v>
      </c>
      <c r="BG284" s="139">
        <f>IF(N284="zákl. přenesená",J284,0)</f>
        <v>0</v>
      </c>
      <c r="BH284" s="139">
        <f>IF(N284="sníž. přenesená",J284,0)</f>
        <v>0</v>
      </c>
      <c r="BI284" s="139">
        <f>IF(N284="nulová",J284,0)</f>
        <v>0</v>
      </c>
      <c r="BJ284" s="18" t="s">
        <v>8</v>
      </c>
      <c r="BK284" s="139">
        <f>ROUND(I284*H284,0)</f>
        <v>722</v>
      </c>
      <c r="BL284" s="18" t="s">
        <v>162</v>
      </c>
      <c r="BM284" s="138" t="s">
        <v>405</v>
      </c>
    </row>
    <row r="285" spans="2:65" s="1" customFormat="1" ht="19.2">
      <c r="B285" s="33"/>
      <c r="D285" s="140" t="s">
        <v>164</v>
      </c>
      <c r="F285" s="141" t="s">
        <v>406</v>
      </c>
      <c r="I285" s="142"/>
      <c r="L285" s="33"/>
      <c r="M285" s="143"/>
      <c r="T285" s="54"/>
      <c r="AT285" s="18" t="s">
        <v>164</v>
      </c>
      <c r="AU285" s="18" t="s">
        <v>80</v>
      </c>
    </row>
    <row r="286" spans="2:65" s="1" customFormat="1">
      <c r="B286" s="33"/>
      <c r="D286" s="144" t="s">
        <v>166</v>
      </c>
      <c r="F286" s="145" t="s">
        <v>407</v>
      </c>
      <c r="I286" s="142"/>
      <c r="L286" s="33"/>
      <c r="M286" s="143"/>
      <c r="T286" s="54"/>
      <c r="AT286" s="18" t="s">
        <v>166</v>
      </c>
      <c r="AU286" s="18" t="s">
        <v>80</v>
      </c>
    </row>
    <row r="287" spans="2:65" s="1" customFormat="1" ht="16.5" customHeight="1">
      <c r="B287" s="33"/>
      <c r="C287" s="128" t="s">
        <v>408</v>
      </c>
      <c r="D287" s="128" t="s">
        <v>157</v>
      </c>
      <c r="E287" s="129" t="s">
        <v>409</v>
      </c>
      <c r="F287" s="130" t="s">
        <v>410</v>
      </c>
      <c r="G287" s="131" t="s">
        <v>198</v>
      </c>
      <c r="H287" s="132">
        <v>14.13</v>
      </c>
      <c r="I287" s="133">
        <v>126.0282576176</v>
      </c>
      <c r="J287" s="132">
        <f>ROUND(I287*H287,0)</f>
        <v>1781</v>
      </c>
      <c r="K287" s="130" t="s">
        <v>161</v>
      </c>
      <c r="L287" s="33"/>
      <c r="M287" s="134" t="s">
        <v>20</v>
      </c>
      <c r="N287" s="135" t="s">
        <v>42</v>
      </c>
      <c r="P287" s="136">
        <f>O287*H287</f>
        <v>0</v>
      </c>
      <c r="Q287" s="136">
        <v>1.244E-2</v>
      </c>
      <c r="R287" s="136">
        <f>Q287*H287</f>
        <v>0.17577719999999999</v>
      </c>
      <c r="S287" s="136">
        <v>0</v>
      </c>
      <c r="T287" s="137">
        <f>S287*H287</f>
        <v>0</v>
      </c>
      <c r="AR287" s="138" t="s">
        <v>162</v>
      </c>
      <c r="AT287" s="138" t="s">
        <v>157</v>
      </c>
      <c r="AU287" s="138" t="s">
        <v>80</v>
      </c>
      <c r="AY287" s="18" t="s">
        <v>154</v>
      </c>
      <c r="BE287" s="139">
        <f>IF(N287="základní",J287,0)</f>
        <v>1781</v>
      </c>
      <c r="BF287" s="139">
        <f>IF(N287="snížená",J287,0)</f>
        <v>0</v>
      </c>
      <c r="BG287" s="139">
        <f>IF(N287="zákl. přenesená",J287,0)</f>
        <v>0</v>
      </c>
      <c r="BH287" s="139">
        <f>IF(N287="sníž. přenesená",J287,0)</f>
        <v>0</v>
      </c>
      <c r="BI287" s="139">
        <f>IF(N287="nulová",J287,0)</f>
        <v>0</v>
      </c>
      <c r="BJ287" s="18" t="s">
        <v>8</v>
      </c>
      <c r="BK287" s="139">
        <f>ROUND(I287*H287,0)</f>
        <v>1781</v>
      </c>
      <c r="BL287" s="18" t="s">
        <v>162</v>
      </c>
      <c r="BM287" s="138" t="s">
        <v>411</v>
      </c>
    </row>
    <row r="288" spans="2:65" s="1" customFormat="1">
      <c r="B288" s="33"/>
      <c r="D288" s="140" t="s">
        <v>164</v>
      </c>
      <c r="F288" s="141" t="s">
        <v>412</v>
      </c>
      <c r="I288" s="142"/>
      <c r="L288" s="33"/>
      <c r="M288" s="143"/>
      <c r="T288" s="54"/>
      <c r="AT288" s="18" t="s">
        <v>164</v>
      </c>
      <c r="AU288" s="18" t="s">
        <v>80</v>
      </c>
    </row>
    <row r="289" spans="2:65" s="1" customFormat="1">
      <c r="B289" s="33"/>
      <c r="D289" s="144" t="s">
        <v>166</v>
      </c>
      <c r="F289" s="145" t="s">
        <v>413</v>
      </c>
      <c r="I289" s="142"/>
      <c r="L289" s="33"/>
      <c r="M289" s="143"/>
      <c r="T289" s="54"/>
      <c r="AT289" s="18" t="s">
        <v>166</v>
      </c>
      <c r="AU289" s="18" t="s">
        <v>80</v>
      </c>
    </row>
    <row r="290" spans="2:65" s="12" customFormat="1">
      <c r="B290" s="146"/>
      <c r="D290" s="140" t="s">
        <v>168</v>
      </c>
      <c r="E290" s="147" t="s">
        <v>20</v>
      </c>
      <c r="F290" s="148" t="s">
        <v>414</v>
      </c>
      <c r="H290" s="149">
        <v>14.13</v>
      </c>
      <c r="I290" s="150"/>
      <c r="L290" s="146"/>
      <c r="M290" s="151"/>
      <c r="T290" s="152"/>
      <c r="AT290" s="147" t="s">
        <v>168</v>
      </c>
      <c r="AU290" s="147" t="s">
        <v>80</v>
      </c>
      <c r="AV290" s="12" t="s">
        <v>80</v>
      </c>
      <c r="AW290" s="12" t="s">
        <v>32</v>
      </c>
      <c r="AX290" s="12" t="s">
        <v>8</v>
      </c>
      <c r="AY290" s="147" t="s">
        <v>154</v>
      </c>
    </row>
    <row r="291" spans="2:65" s="1" customFormat="1" ht="16.5" customHeight="1">
      <c r="B291" s="33"/>
      <c r="C291" s="128" t="s">
        <v>415</v>
      </c>
      <c r="D291" s="128" t="s">
        <v>157</v>
      </c>
      <c r="E291" s="129" t="s">
        <v>416</v>
      </c>
      <c r="F291" s="130" t="s">
        <v>417</v>
      </c>
      <c r="G291" s="131" t="s">
        <v>198</v>
      </c>
      <c r="H291" s="132">
        <v>209.92</v>
      </c>
      <c r="I291" s="133">
        <v>980</v>
      </c>
      <c r="J291" s="132">
        <f>ROUND(I291*H291,0)</f>
        <v>205722</v>
      </c>
      <c r="K291" s="130" t="s">
        <v>161</v>
      </c>
      <c r="L291" s="33"/>
      <c r="M291" s="134" t="s">
        <v>20</v>
      </c>
      <c r="N291" s="135" t="s">
        <v>42</v>
      </c>
      <c r="P291" s="136">
        <f>O291*H291</f>
        <v>0</v>
      </c>
      <c r="Q291" s="136">
        <v>0.14699999999999999</v>
      </c>
      <c r="R291" s="136">
        <f>Q291*H291</f>
        <v>30.858239999999995</v>
      </c>
      <c r="S291" s="136">
        <v>0</v>
      </c>
      <c r="T291" s="137">
        <f>S291*H291</f>
        <v>0</v>
      </c>
      <c r="AR291" s="138" t="s">
        <v>162</v>
      </c>
      <c r="AT291" s="138" t="s">
        <v>157</v>
      </c>
      <c r="AU291" s="138" t="s">
        <v>80</v>
      </c>
      <c r="AY291" s="18" t="s">
        <v>154</v>
      </c>
      <c r="BE291" s="139">
        <f>IF(N291="základní",J291,0)</f>
        <v>205722</v>
      </c>
      <c r="BF291" s="139">
        <f>IF(N291="snížená",J291,0)</f>
        <v>0</v>
      </c>
      <c r="BG291" s="139">
        <f>IF(N291="zákl. přenesená",J291,0)</f>
        <v>0</v>
      </c>
      <c r="BH291" s="139">
        <f>IF(N291="sníž. přenesená",J291,0)</f>
        <v>0</v>
      </c>
      <c r="BI291" s="139">
        <f>IF(N291="nulová",J291,0)</f>
        <v>0</v>
      </c>
      <c r="BJ291" s="18" t="s">
        <v>8</v>
      </c>
      <c r="BK291" s="139">
        <f>ROUND(I291*H291,0)</f>
        <v>205722</v>
      </c>
      <c r="BL291" s="18" t="s">
        <v>162</v>
      </c>
      <c r="BM291" s="138" t="s">
        <v>418</v>
      </c>
    </row>
    <row r="292" spans="2:65" s="1" customFormat="1">
      <c r="B292" s="33"/>
      <c r="D292" s="140" t="s">
        <v>164</v>
      </c>
      <c r="F292" s="141" t="s">
        <v>419</v>
      </c>
      <c r="I292" s="142"/>
      <c r="L292" s="33"/>
      <c r="M292" s="143"/>
      <c r="T292" s="54"/>
      <c r="AT292" s="18" t="s">
        <v>164</v>
      </c>
      <c r="AU292" s="18" t="s">
        <v>80</v>
      </c>
    </row>
    <row r="293" spans="2:65" s="1" customFormat="1">
      <c r="B293" s="33"/>
      <c r="D293" s="144" t="s">
        <v>166</v>
      </c>
      <c r="F293" s="145" t="s">
        <v>420</v>
      </c>
      <c r="I293" s="142"/>
      <c r="L293" s="33"/>
      <c r="M293" s="143"/>
      <c r="T293" s="54"/>
      <c r="AT293" s="18" t="s">
        <v>166</v>
      </c>
      <c r="AU293" s="18" t="s">
        <v>80</v>
      </c>
    </row>
    <row r="294" spans="2:65" s="12" customFormat="1" ht="20.399999999999999">
      <c r="B294" s="146"/>
      <c r="D294" s="140" t="s">
        <v>168</v>
      </c>
      <c r="E294" s="147" t="s">
        <v>20</v>
      </c>
      <c r="F294" s="148" t="s">
        <v>421</v>
      </c>
      <c r="H294" s="149">
        <v>193.86</v>
      </c>
      <c r="I294" s="150"/>
      <c r="L294" s="146"/>
      <c r="M294" s="151"/>
      <c r="T294" s="152"/>
      <c r="AT294" s="147" t="s">
        <v>168</v>
      </c>
      <c r="AU294" s="147" t="s">
        <v>80</v>
      </c>
      <c r="AV294" s="12" t="s">
        <v>80</v>
      </c>
      <c r="AW294" s="12" t="s">
        <v>32</v>
      </c>
      <c r="AX294" s="12" t="s">
        <v>71</v>
      </c>
      <c r="AY294" s="147" t="s">
        <v>154</v>
      </c>
    </row>
    <row r="295" spans="2:65" s="12" customFormat="1">
      <c r="B295" s="146"/>
      <c r="D295" s="140" t="s">
        <v>168</v>
      </c>
      <c r="E295" s="147" t="s">
        <v>20</v>
      </c>
      <c r="F295" s="148" t="s">
        <v>422</v>
      </c>
      <c r="H295" s="149">
        <v>-15.96</v>
      </c>
      <c r="I295" s="150"/>
      <c r="L295" s="146"/>
      <c r="M295" s="151"/>
      <c r="T295" s="152"/>
      <c r="AT295" s="147" t="s">
        <v>168</v>
      </c>
      <c r="AU295" s="147" t="s">
        <v>80</v>
      </c>
      <c r="AV295" s="12" t="s">
        <v>80</v>
      </c>
      <c r="AW295" s="12" t="s">
        <v>32</v>
      </c>
      <c r="AX295" s="12" t="s">
        <v>71</v>
      </c>
      <c r="AY295" s="147" t="s">
        <v>154</v>
      </c>
    </row>
    <row r="296" spans="2:65" s="15" customFormat="1">
      <c r="B296" s="175"/>
      <c r="D296" s="140" t="s">
        <v>168</v>
      </c>
      <c r="E296" s="176" t="s">
        <v>20</v>
      </c>
      <c r="F296" s="177" t="s">
        <v>305</v>
      </c>
      <c r="H296" s="178">
        <v>177.9</v>
      </c>
      <c r="I296" s="179"/>
      <c r="L296" s="175"/>
      <c r="M296" s="180"/>
      <c r="T296" s="181"/>
      <c r="AT296" s="176" t="s">
        <v>168</v>
      </c>
      <c r="AU296" s="176" t="s">
        <v>80</v>
      </c>
      <c r="AV296" s="15" t="s">
        <v>294</v>
      </c>
      <c r="AW296" s="15" t="s">
        <v>32</v>
      </c>
      <c r="AX296" s="15" t="s">
        <v>71</v>
      </c>
      <c r="AY296" s="176" t="s">
        <v>154</v>
      </c>
    </row>
    <row r="297" spans="2:65" s="12" customFormat="1">
      <c r="B297" s="146"/>
      <c r="D297" s="140" t="s">
        <v>168</v>
      </c>
      <c r="E297" s="147" t="s">
        <v>20</v>
      </c>
      <c r="F297" s="148" t="s">
        <v>423</v>
      </c>
      <c r="H297" s="149">
        <v>32.020000000000003</v>
      </c>
      <c r="I297" s="150"/>
      <c r="L297" s="146"/>
      <c r="M297" s="151"/>
      <c r="T297" s="152"/>
      <c r="AT297" s="147" t="s">
        <v>168</v>
      </c>
      <c r="AU297" s="147" t="s">
        <v>80</v>
      </c>
      <c r="AV297" s="12" t="s">
        <v>80</v>
      </c>
      <c r="AW297" s="12" t="s">
        <v>32</v>
      </c>
      <c r="AX297" s="12" t="s">
        <v>71</v>
      </c>
      <c r="AY297" s="147" t="s">
        <v>154</v>
      </c>
    </row>
    <row r="298" spans="2:65" s="13" customFormat="1">
      <c r="B298" s="153"/>
      <c r="D298" s="140" t="s">
        <v>168</v>
      </c>
      <c r="E298" s="154" t="s">
        <v>20</v>
      </c>
      <c r="F298" s="155" t="s">
        <v>171</v>
      </c>
      <c r="H298" s="156">
        <v>209.92</v>
      </c>
      <c r="I298" s="157"/>
      <c r="L298" s="153"/>
      <c r="M298" s="158"/>
      <c r="T298" s="159"/>
      <c r="AT298" s="154" t="s">
        <v>168</v>
      </c>
      <c r="AU298" s="154" t="s">
        <v>80</v>
      </c>
      <c r="AV298" s="13" t="s">
        <v>162</v>
      </c>
      <c r="AW298" s="13" t="s">
        <v>32</v>
      </c>
      <c r="AX298" s="13" t="s">
        <v>8</v>
      </c>
      <c r="AY298" s="154" t="s">
        <v>154</v>
      </c>
    </row>
    <row r="299" spans="2:65" s="1" customFormat="1" ht="16.5" customHeight="1">
      <c r="B299" s="33"/>
      <c r="C299" s="128" t="s">
        <v>424</v>
      </c>
      <c r="D299" s="128" t="s">
        <v>157</v>
      </c>
      <c r="E299" s="129" t="s">
        <v>425</v>
      </c>
      <c r="F299" s="130" t="s">
        <v>426</v>
      </c>
      <c r="G299" s="131" t="s">
        <v>198</v>
      </c>
      <c r="H299" s="132">
        <v>5.88</v>
      </c>
      <c r="I299" s="133">
        <v>1590</v>
      </c>
      <c r="J299" s="132">
        <f>ROUND(I299*H299,0)</f>
        <v>9349</v>
      </c>
      <c r="K299" s="130" t="s">
        <v>20</v>
      </c>
      <c r="L299" s="33"/>
      <c r="M299" s="134" t="s">
        <v>20</v>
      </c>
      <c r="N299" s="135" t="s">
        <v>42</v>
      </c>
      <c r="P299" s="136">
        <f>O299*H299</f>
        <v>0</v>
      </c>
      <c r="Q299" s="136">
        <v>0.19425000000000001</v>
      </c>
      <c r="R299" s="136">
        <f>Q299*H299</f>
        <v>1.14219</v>
      </c>
      <c r="S299" s="136">
        <v>0</v>
      </c>
      <c r="T299" s="137">
        <f>S299*H299</f>
        <v>0</v>
      </c>
      <c r="AR299" s="138" t="s">
        <v>162</v>
      </c>
      <c r="AT299" s="138" t="s">
        <v>157</v>
      </c>
      <c r="AU299" s="138" t="s">
        <v>80</v>
      </c>
      <c r="AY299" s="18" t="s">
        <v>154</v>
      </c>
      <c r="BE299" s="139">
        <f>IF(N299="základní",J299,0)</f>
        <v>9349</v>
      </c>
      <c r="BF299" s="139">
        <f>IF(N299="snížená",J299,0)</f>
        <v>0</v>
      </c>
      <c r="BG299" s="139">
        <f>IF(N299="zákl. přenesená",J299,0)</f>
        <v>0</v>
      </c>
      <c r="BH299" s="139">
        <f>IF(N299="sníž. přenesená",J299,0)</f>
        <v>0</v>
      </c>
      <c r="BI299" s="139">
        <f>IF(N299="nulová",J299,0)</f>
        <v>0</v>
      </c>
      <c r="BJ299" s="18" t="s">
        <v>8</v>
      </c>
      <c r="BK299" s="139">
        <f>ROUND(I299*H299,0)</f>
        <v>9349</v>
      </c>
      <c r="BL299" s="18" t="s">
        <v>162</v>
      </c>
      <c r="BM299" s="138" t="s">
        <v>427</v>
      </c>
    </row>
    <row r="300" spans="2:65" s="1" customFormat="1">
      <c r="B300" s="33"/>
      <c r="D300" s="140" t="s">
        <v>164</v>
      </c>
      <c r="F300" s="141" t="s">
        <v>428</v>
      </c>
      <c r="I300" s="142"/>
      <c r="L300" s="33"/>
      <c r="M300" s="143"/>
      <c r="T300" s="54"/>
      <c r="AT300" s="18" t="s">
        <v>164</v>
      </c>
      <c r="AU300" s="18" t="s">
        <v>80</v>
      </c>
    </row>
    <row r="301" spans="2:65" s="12" customFormat="1">
      <c r="B301" s="146"/>
      <c r="D301" s="140" t="s">
        <v>168</v>
      </c>
      <c r="E301" s="147" t="s">
        <v>20</v>
      </c>
      <c r="F301" s="148" t="s">
        <v>429</v>
      </c>
      <c r="H301" s="149">
        <v>5.88</v>
      </c>
      <c r="I301" s="150"/>
      <c r="L301" s="146"/>
      <c r="M301" s="151"/>
      <c r="T301" s="152"/>
      <c r="AT301" s="147" t="s">
        <v>168</v>
      </c>
      <c r="AU301" s="147" t="s">
        <v>80</v>
      </c>
      <c r="AV301" s="12" t="s">
        <v>80</v>
      </c>
      <c r="AW301" s="12" t="s">
        <v>32</v>
      </c>
      <c r="AX301" s="12" t="s">
        <v>8</v>
      </c>
      <c r="AY301" s="147" t="s">
        <v>154</v>
      </c>
    </row>
    <row r="302" spans="2:65" s="1" customFormat="1" ht="16.5" customHeight="1">
      <c r="B302" s="33"/>
      <c r="C302" s="128" t="s">
        <v>430</v>
      </c>
      <c r="D302" s="128" t="s">
        <v>157</v>
      </c>
      <c r="E302" s="129" t="s">
        <v>431</v>
      </c>
      <c r="F302" s="130" t="s">
        <v>432</v>
      </c>
      <c r="G302" s="131" t="s">
        <v>198</v>
      </c>
      <c r="H302" s="132">
        <v>4.3099999999999996</v>
      </c>
      <c r="I302" s="133">
        <v>994.83892496464023</v>
      </c>
      <c r="J302" s="132">
        <f>ROUND(I302*H302,0)</f>
        <v>4288</v>
      </c>
      <c r="K302" s="130" t="s">
        <v>161</v>
      </c>
      <c r="L302" s="33"/>
      <c r="M302" s="134" t="s">
        <v>20</v>
      </c>
      <c r="N302" s="135" t="s">
        <v>42</v>
      </c>
      <c r="P302" s="136">
        <f>O302*H302</f>
        <v>0</v>
      </c>
      <c r="Q302" s="136">
        <v>7.571E-2</v>
      </c>
      <c r="R302" s="136">
        <f>Q302*H302</f>
        <v>0.32631009999999999</v>
      </c>
      <c r="S302" s="136">
        <v>0</v>
      </c>
      <c r="T302" s="137">
        <f>S302*H302</f>
        <v>0</v>
      </c>
      <c r="AR302" s="138" t="s">
        <v>162</v>
      </c>
      <c r="AT302" s="138" t="s">
        <v>157</v>
      </c>
      <c r="AU302" s="138" t="s">
        <v>80</v>
      </c>
      <c r="AY302" s="18" t="s">
        <v>154</v>
      </c>
      <c r="BE302" s="139">
        <f>IF(N302="základní",J302,0)</f>
        <v>4288</v>
      </c>
      <c r="BF302" s="139">
        <f>IF(N302="snížená",J302,0)</f>
        <v>0</v>
      </c>
      <c r="BG302" s="139">
        <f>IF(N302="zákl. přenesená",J302,0)</f>
        <v>0</v>
      </c>
      <c r="BH302" s="139">
        <f>IF(N302="sníž. přenesená",J302,0)</f>
        <v>0</v>
      </c>
      <c r="BI302" s="139">
        <f>IF(N302="nulová",J302,0)</f>
        <v>0</v>
      </c>
      <c r="BJ302" s="18" t="s">
        <v>8</v>
      </c>
      <c r="BK302" s="139">
        <f>ROUND(I302*H302,0)</f>
        <v>4288</v>
      </c>
      <c r="BL302" s="18" t="s">
        <v>162</v>
      </c>
      <c r="BM302" s="138" t="s">
        <v>433</v>
      </c>
    </row>
    <row r="303" spans="2:65" s="1" customFormat="1">
      <c r="B303" s="33"/>
      <c r="D303" s="140" t="s">
        <v>164</v>
      </c>
      <c r="F303" s="141" t="s">
        <v>434</v>
      </c>
      <c r="I303" s="142"/>
      <c r="L303" s="33"/>
      <c r="M303" s="143"/>
      <c r="T303" s="54"/>
      <c r="AT303" s="18" t="s">
        <v>164</v>
      </c>
      <c r="AU303" s="18" t="s">
        <v>80</v>
      </c>
    </row>
    <row r="304" spans="2:65" s="1" customFormat="1">
      <c r="B304" s="33"/>
      <c r="D304" s="144" t="s">
        <v>166</v>
      </c>
      <c r="F304" s="145" t="s">
        <v>435</v>
      </c>
      <c r="I304" s="142"/>
      <c r="L304" s="33"/>
      <c r="M304" s="143"/>
      <c r="T304" s="54"/>
      <c r="AT304" s="18" t="s">
        <v>166</v>
      </c>
      <c r="AU304" s="18" t="s">
        <v>80</v>
      </c>
    </row>
    <row r="305" spans="2:65" s="12" customFormat="1">
      <c r="B305" s="146"/>
      <c r="D305" s="140" t="s">
        <v>168</v>
      </c>
      <c r="E305" s="147" t="s">
        <v>20</v>
      </c>
      <c r="F305" s="148" t="s">
        <v>436</v>
      </c>
      <c r="H305" s="149">
        <v>4.3099999999999996</v>
      </c>
      <c r="I305" s="150"/>
      <c r="L305" s="146"/>
      <c r="M305" s="151"/>
      <c r="T305" s="152"/>
      <c r="AT305" s="147" t="s">
        <v>168</v>
      </c>
      <c r="AU305" s="147" t="s">
        <v>80</v>
      </c>
      <c r="AV305" s="12" t="s">
        <v>80</v>
      </c>
      <c r="AW305" s="12" t="s">
        <v>32</v>
      </c>
      <c r="AX305" s="12" t="s">
        <v>8</v>
      </c>
      <c r="AY305" s="147" t="s">
        <v>154</v>
      </c>
    </row>
    <row r="306" spans="2:65" s="1" customFormat="1" ht="16.5" customHeight="1">
      <c r="B306" s="33"/>
      <c r="C306" s="128" t="s">
        <v>437</v>
      </c>
      <c r="D306" s="128" t="s">
        <v>157</v>
      </c>
      <c r="E306" s="129" t="s">
        <v>438</v>
      </c>
      <c r="F306" s="130" t="s">
        <v>439</v>
      </c>
      <c r="G306" s="131" t="s">
        <v>213</v>
      </c>
      <c r="H306" s="132">
        <v>65.89</v>
      </c>
      <c r="I306" s="133">
        <v>100</v>
      </c>
      <c r="J306" s="132">
        <f>ROUND(I306*H306,0)</f>
        <v>6589</v>
      </c>
      <c r="K306" s="130" t="s">
        <v>161</v>
      </c>
      <c r="L306" s="33"/>
      <c r="M306" s="134" t="s">
        <v>20</v>
      </c>
      <c r="N306" s="135" t="s">
        <v>42</v>
      </c>
      <c r="P306" s="136">
        <f>O306*H306</f>
        <v>0</v>
      </c>
      <c r="Q306" s="136">
        <v>1.2E-4</v>
      </c>
      <c r="R306" s="136">
        <f>Q306*H306</f>
        <v>7.9068000000000003E-3</v>
      </c>
      <c r="S306" s="136">
        <v>0</v>
      </c>
      <c r="T306" s="137">
        <f>S306*H306</f>
        <v>0</v>
      </c>
      <c r="AR306" s="138" t="s">
        <v>162</v>
      </c>
      <c r="AT306" s="138" t="s">
        <v>157</v>
      </c>
      <c r="AU306" s="138" t="s">
        <v>80</v>
      </c>
      <c r="AY306" s="18" t="s">
        <v>154</v>
      </c>
      <c r="BE306" s="139">
        <f>IF(N306="základní",J306,0)</f>
        <v>6589</v>
      </c>
      <c r="BF306" s="139">
        <f>IF(N306="snížená",J306,0)</f>
        <v>0</v>
      </c>
      <c r="BG306" s="139">
        <f>IF(N306="zákl. přenesená",J306,0)</f>
        <v>0</v>
      </c>
      <c r="BH306" s="139">
        <f>IF(N306="sníž. přenesená",J306,0)</f>
        <v>0</v>
      </c>
      <c r="BI306" s="139">
        <f>IF(N306="nulová",J306,0)</f>
        <v>0</v>
      </c>
      <c r="BJ306" s="18" t="s">
        <v>8</v>
      </c>
      <c r="BK306" s="139">
        <f>ROUND(I306*H306,0)</f>
        <v>6589</v>
      </c>
      <c r="BL306" s="18" t="s">
        <v>162</v>
      </c>
      <c r="BM306" s="138" t="s">
        <v>440</v>
      </c>
    </row>
    <row r="307" spans="2:65" s="1" customFormat="1">
      <c r="B307" s="33"/>
      <c r="D307" s="140" t="s">
        <v>164</v>
      </c>
      <c r="F307" s="141" t="s">
        <v>441</v>
      </c>
      <c r="I307" s="142"/>
      <c r="L307" s="33"/>
      <c r="M307" s="143"/>
      <c r="T307" s="54"/>
      <c r="AT307" s="18" t="s">
        <v>164</v>
      </c>
      <c r="AU307" s="18" t="s">
        <v>80</v>
      </c>
    </row>
    <row r="308" spans="2:65" s="1" customFormat="1">
      <c r="B308" s="33"/>
      <c r="D308" s="144" t="s">
        <v>166</v>
      </c>
      <c r="F308" s="145" t="s">
        <v>442</v>
      </c>
      <c r="I308" s="142"/>
      <c r="L308" s="33"/>
      <c r="M308" s="143"/>
      <c r="T308" s="54"/>
      <c r="AT308" s="18" t="s">
        <v>166</v>
      </c>
      <c r="AU308" s="18" t="s">
        <v>80</v>
      </c>
    </row>
    <row r="309" spans="2:65" s="12" customFormat="1" ht="20.399999999999999">
      <c r="B309" s="146"/>
      <c r="D309" s="140" t="s">
        <v>168</v>
      </c>
      <c r="E309" s="147" t="s">
        <v>20</v>
      </c>
      <c r="F309" s="148" t="s">
        <v>443</v>
      </c>
      <c r="H309" s="149">
        <v>53.89</v>
      </c>
      <c r="I309" s="150"/>
      <c r="L309" s="146"/>
      <c r="M309" s="151"/>
      <c r="T309" s="152"/>
      <c r="AT309" s="147" t="s">
        <v>168</v>
      </c>
      <c r="AU309" s="147" t="s">
        <v>80</v>
      </c>
      <c r="AV309" s="12" t="s">
        <v>80</v>
      </c>
      <c r="AW309" s="12" t="s">
        <v>32</v>
      </c>
      <c r="AX309" s="12" t="s">
        <v>71</v>
      </c>
      <c r="AY309" s="147" t="s">
        <v>154</v>
      </c>
    </row>
    <row r="310" spans="2:65" s="12" customFormat="1">
      <c r="B310" s="146"/>
      <c r="D310" s="140" t="s">
        <v>168</v>
      </c>
      <c r="E310" s="147" t="s">
        <v>20</v>
      </c>
      <c r="F310" s="148" t="s">
        <v>444</v>
      </c>
      <c r="H310" s="149">
        <v>12</v>
      </c>
      <c r="I310" s="150"/>
      <c r="L310" s="146"/>
      <c r="M310" s="151"/>
      <c r="T310" s="152"/>
      <c r="AT310" s="147" t="s">
        <v>168</v>
      </c>
      <c r="AU310" s="147" t="s">
        <v>80</v>
      </c>
      <c r="AV310" s="12" t="s">
        <v>80</v>
      </c>
      <c r="AW310" s="12" t="s">
        <v>32</v>
      </c>
      <c r="AX310" s="12" t="s">
        <v>71</v>
      </c>
      <c r="AY310" s="147" t="s">
        <v>154</v>
      </c>
    </row>
    <row r="311" spans="2:65" s="13" customFormat="1">
      <c r="B311" s="153"/>
      <c r="D311" s="140" t="s">
        <v>168</v>
      </c>
      <c r="E311" s="154" t="s">
        <v>20</v>
      </c>
      <c r="F311" s="155" t="s">
        <v>171</v>
      </c>
      <c r="H311" s="156">
        <v>65.89</v>
      </c>
      <c r="I311" s="157"/>
      <c r="L311" s="153"/>
      <c r="M311" s="158"/>
      <c r="T311" s="159"/>
      <c r="AT311" s="154" t="s">
        <v>168</v>
      </c>
      <c r="AU311" s="154" t="s">
        <v>80</v>
      </c>
      <c r="AV311" s="13" t="s">
        <v>162</v>
      </c>
      <c r="AW311" s="13" t="s">
        <v>32</v>
      </c>
      <c r="AX311" s="13" t="s">
        <v>8</v>
      </c>
      <c r="AY311" s="154" t="s">
        <v>154</v>
      </c>
    </row>
    <row r="312" spans="2:65" s="1" customFormat="1" ht="16.5" customHeight="1">
      <c r="B312" s="33"/>
      <c r="C312" s="128" t="s">
        <v>445</v>
      </c>
      <c r="D312" s="128" t="s">
        <v>157</v>
      </c>
      <c r="E312" s="129" t="s">
        <v>446</v>
      </c>
      <c r="F312" s="130" t="s">
        <v>447</v>
      </c>
      <c r="G312" s="131" t="s">
        <v>213</v>
      </c>
      <c r="H312" s="132">
        <v>35.6</v>
      </c>
      <c r="I312" s="133">
        <v>165.4189998848</v>
      </c>
      <c r="J312" s="132">
        <f>ROUND(I312*H312,0)</f>
        <v>5889</v>
      </c>
      <c r="K312" s="130" t="s">
        <v>161</v>
      </c>
      <c r="L312" s="33"/>
      <c r="M312" s="134" t="s">
        <v>20</v>
      </c>
      <c r="N312" s="135" t="s">
        <v>42</v>
      </c>
      <c r="P312" s="136">
        <f>O312*H312</f>
        <v>0</v>
      </c>
      <c r="Q312" s="136">
        <v>2.0000000000000001E-4</v>
      </c>
      <c r="R312" s="136">
        <f>Q312*H312</f>
        <v>7.1200000000000005E-3</v>
      </c>
      <c r="S312" s="136">
        <v>0</v>
      </c>
      <c r="T312" s="137">
        <f>S312*H312</f>
        <v>0</v>
      </c>
      <c r="AR312" s="138" t="s">
        <v>162</v>
      </c>
      <c r="AT312" s="138" t="s">
        <v>157</v>
      </c>
      <c r="AU312" s="138" t="s">
        <v>80</v>
      </c>
      <c r="AY312" s="18" t="s">
        <v>154</v>
      </c>
      <c r="BE312" s="139">
        <f>IF(N312="základní",J312,0)</f>
        <v>5889</v>
      </c>
      <c r="BF312" s="139">
        <f>IF(N312="snížená",J312,0)</f>
        <v>0</v>
      </c>
      <c r="BG312" s="139">
        <f>IF(N312="zákl. přenesená",J312,0)</f>
        <v>0</v>
      </c>
      <c r="BH312" s="139">
        <f>IF(N312="sníž. přenesená",J312,0)</f>
        <v>0</v>
      </c>
      <c r="BI312" s="139">
        <f>IF(N312="nulová",J312,0)</f>
        <v>0</v>
      </c>
      <c r="BJ312" s="18" t="s">
        <v>8</v>
      </c>
      <c r="BK312" s="139">
        <f>ROUND(I312*H312,0)</f>
        <v>5889</v>
      </c>
      <c r="BL312" s="18" t="s">
        <v>162</v>
      </c>
      <c r="BM312" s="138" t="s">
        <v>448</v>
      </c>
    </row>
    <row r="313" spans="2:65" s="1" customFormat="1">
      <c r="B313" s="33"/>
      <c r="D313" s="140" t="s">
        <v>164</v>
      </c>
      <c r="F313" s="141" t="s">
        <v>449</v>
      </c>
      <c r="I313" s="142"/>
      <c r="L313" s="33"/>
      <c r="M313" s="143"/>
      <c r="T313" s="54"/>
      <c r="AT313" s="18" t="s">
        <v>164</v>
      </c>
      <c r="AU313" s="18" t="s">
        <v>80</v>
      </c>
    </row>
    <row r="314" spans="2:65" s="1" customFormat="1">
      <c r="B314" s="33"/>
      <c r="D314" s="144" t="s">
        <v>166</v>
      </c>
      <c r="F314" s="145" t="s">
        <v>450</v>
      </c>
      <c r="I314" s="142"/>
      <c r="L314" s="33"/>
      <c r="M314" s="143"/>
      <c r="T314" s="54"/>
      <c r="AT314" s="18" t="s">
        <v>166</v>
      </c>
      <c r="AU314" s="18" t="s">
        <v>80</v>
      </c>
    </row>
    <row r="315" spans="2:65" s="12" customFormat="1">
      <c r="B315" s="146"/>
      <c r="D315" s="140" t="s">
        <v>168</v>
      </c>
      <c r="E315" s="147" t="s">
        <v>20</v>
      </c>
      <c r="F315" s="148" t="s">
        <v>451</v>
      </c>
      <c r="H315" s="149">
        <v>30</v>
      </c>
      <c r="I315" s="150"/>
      <c r="L315" s="146"/>
      <c r="M315" s="151"/>
      <c r="T315" s="152"/>
      <c r="AT315" s="147" t="s">
        <v>168</v>
      </c>
      <c r="AU315" s="147" t="s">
        <v>80</v>
      </c>
      <c r="AV315" s="12" t="s">
        <v>80</v>
      </c>
      <c r="AW315" s="12" t="s">
        <v>32</v>
      </c>
      <c r="AX315" s="12" t="s">
        <v>71</v>
      </c>
      <c r="AY315" s="147" t="s">
        <v>154</v>
      </c>
    </row>
    <row r="316" spans="2:65" s="12" customFormat="1">
      <c r="B316" s="146"/>
      <c r="D316" s="140" t="s">
        <v>168</v>
      </c>
      <c r="E316" s="147" t="s">
        <v>20</v>
      </c>
      <c r="F316" s="148" t="s">
        <v>452</v>
      </c>
      <c r="H316" s="149">
        <v>5.6</v>
      </c>
      <c r="I316" s="150"/>
      <c r="L316" s="146"/>
      <c r="M316" s="151"/>
      <c r="T316" s="152"/>
      <c r="AT316" s="147" t="s">
        <v>168</v>
      </c>
      <c r="AU316" s="147" t="s">
        <v>80</v>
      </c>
      <c r="AV316" s="12" t="s">
        <v>80</v>
      </c>
      <c r="AW316" s="12" t="s">
        <v>32</v>
      </c>
      <c r="AX316" s="12" t="s">
        <v>71</v>
      </c>
      <c r="AY316" s="147" t="s">
        <v>154</v>
      </c>
    </row>
    <row r="317" spans="2:65" s="13" customFormat="1">
      <c r="B317" s="153"/>
      <c r="D317" s="140" t="s">
        <v>168</v>
      </c>
      <c r="E317" s="154" t="s">
        <v>20</v>
      </c>
      <c r="F317" s="155" t="s">
        <v>171</v>
      </c>
      <c r="H317" s="156">
        <v>35.6</v>
      </c>
      <c r="I317" s="157"/>
      <c r="L317" s="153"/>
      <c r="M317" s="158"/>
      <c r="T317" s="159"/>
      <c r="AT317" s="154" t="s">
        <v>168</v>
      </c>
      <c r="AU317" s="154" t="s">
        <v>80</v>
      </c>
      <c r="AV317" s="13" t="s">
        <v>162</v>
      </c>
      <c r="AW317" s="13" t="s">
        <v>32</v>
      </c>
      <c r="AX317" s="13" t="s">
        <v>8</v>
      </c>
      <c r="AY317" s="154" t="s">
        <v>154</v>
      </c>
    </row>
    <row r="318" spans="2:65" s="11" customFormat="1" ht="22.95" customHeight="1">
      <c r="B318" s="116"/>
      <c r="D318" s="117" t="s">
        <v>70</v>
      </c>
      <c r="E318" s="126" t="s">
        <v>162</v>
      </c>
      <c r="F318" s="126" t="s">
        <v>453</v>
      </c>
      <c r="I318" s="119"/>
      <c r="J318" s="127">
        <f>BK318</f>
        <v>930423</v>
      </c>
      <c r="L318" s="116"/>
      <c r="M318" s="121"/>
      <c r="P318" s="122">
        <f>SUM(P319:P363)</f>
        <v>0</v>
      </c>
      <c r="R318" s="122">
        <f>SUM(R319:R363)</f>
        <v>164.88568229999998</v>
      </c>
      <c r="T318" s="123">
        <f>SUM(T319:T363)</f>
        <v>0</v>
      </c>
      <c r="AR318" s="117" t="s">
        <v>8</v>
      </c>
      <c r="AT318" s="124" t="s">
        <v>70</v>
      </c>
      <c r="AU318" s="124" t="s">
        <v>8</v>
      </c>
      <c r="AY318" s="117" t="s">
        <v>154</v>
      </c>
      <c r="BK318" s="125">
        <f>SUM(BK319:BK363)</f>
        <v>930423</v>
      </c>
    </row>
    <row r="319" spans="2:65" s="1" customFormat="1" ht="16.5" customHeight="1">
      <c r="B319" s="33"/>
      <c r="C319" s="128" t="s">
        <v>454</v>
      </c>
      <c r="D319" s="128" t="s">
        <v>157</v>
      </c>
      <c r="E319" s="129" t="s">
        <v>455</v>
      </c>
      <c r="F319" s="130" t="s">
        <v>456</v>
      </c>
      <c r="G319" s="131" t="s">
        <v>198</v>
      </c>
      <c r="H319" s="132">
        <v>198.4</v>
      </c>
      <c r="I319" s="133">
        <v>2550</v>
      </c>
      <c r="J319" s="132">
        <f>ROUND(I319*H319,0)</f>
        <v>505920</v>
      </c>
      <c r="K319" s="130" t="s">
        <v>20</v>
      </c>
      <c r="L319" s="33"/>
      <c r="M319" s="134" t="s">
        <v>20</v>
      </c>
      <c r="N319" s="135" t="s">
        <v>42</v>
      </c>
      <c r="P319" s="136">
        <f>O319*H319</f>
        <v>0</v>
      </c>
      <c r="Q319" s="136">
        <v>0.6</v>
      </c>
      <c r="R319" s="136">
        <f>Q319*H319</f>
        <v>119.03999999999999</v>
      </c>
      <c r="S319" s="136">
        <v>0</v>
      </c>
      <c r="T319" s="137">
        <f>S319*H319</f>
        <v>0</v>
      </c>
      <c r="AR319" s="138" t="s">
        <v>162</v>
      </c>
      <c r="AT319" s="138" t="s">
        <v>157</v>
      </c>
      <c r="AU319" s="138" t="s">
        <v>80</v>
      </c>
      <c r="AY319" s="18" t="s">
        <v>154</v>
      </c>
      <c r="BE319" s="139">
        <f>IF(N319="základní",J319,0)</f>
        <v>505920</v>
      </c>
      <c r="BF319" s="139">
        <f>IF(N319="snížená",J319,0)</f>
        <v>0</v>
      </c>
      <c r="BG319" s="139">
        <f>IF(N319="zákl. přenesená",J319,0)</f>
        <v>0</v>
      </c>
      <c r="BH319" s="139">
        <f>IF(N319="sníž. přenesená",J319,0)</f>
        <v>0</v>
      </c>
      <c r="BI319" s="139">
        <f>IF(N319="nulová",J319,0)</f>
        <v>0</v>
      </c>
      <c r="BJ319" s="18" t="s">
        <v>8</v>
      </c>
      <c r="BK319" s="139">
        <f>ROUND(I319*H319,0)</f>
        <v>505920</v>
      </c>
      <c r="BL319" s="18" t="s">
        <v>162</v>
      </c>
      <c r="BM319" s="138" t="s">
        <v>457</v>
      </c>
    </row>
    <row r="320" spans="2:65" s="1" customFormat="1">
      <c r="B320" s="33"/>
      <c r="D320" s="140" t="s">
        <v>164</v>
      </c>
      <c r="F320" s="141" t="s">
        <v>456</v>
      </c>
      <c r="I320" s="142"/>
      <c r="L320" s="33"/>
      <c r="M320" s="143"/>
      <c r="T320" s="54"/>
      <c r="AT320" s="18" t="s">
        <v>164</v>
      </c>
      <c r="AU320" s="18" t="s">
        <v>80</v>
      </c>
    </row>
    <row r="321" spans="2:65" s="12" customFormat="1">
      <c r="B321" s="146"/>
      <c r="D321" s="140" t="s">
        <v>168</v>
      </c>
      <c r="E321" s="147" t="s">
        <v>20</v>
      </c>
      <c r="F321" s="148" t="s">
        <v>458</v>
      </c>
      <c r="H321" s="149">
        <v>198.4</v>
      </c>
      <c r="I321" s="150"/>
      <c r="L321" s="146"/>
      <c r="M321" s="151"/>
      <c r="T321" s="152"/>
      <c r="AT321" s="147" t="s">
        <v>168</v>
      </c>
      <c r="AU321" s="147" t="s">
        <v>80</v>
      </c>
      <c r="AV321" s="12" t="s">
        <v>80</v>
      </c>
      <c r="AW321" s="12" t="s">
        <v>32</v>
      </c>
      <c r="AX321" s="12" t="s">
        <v>8</v>
      </c>
      <c r="AY321" s="147" t="s">
        <v>154</v>
      </c>
    </row>
    <row r="322" spans="2:65" s="1" customFormat="1" ht="16.5" customHeight="1">
      <c r="B322" s="33"/>
      <c r="C322" s="128" t="s">
        <v>459</v>
      </c>
      <c r="D322" s="128" t="s">
        <v>157</v>
      </c>
      <c r="E322" s="129" t="s">
        <v>460</v>
      </c>
      <c r="F322" s="130" t="s">
        <v>461</v>
      </c>
      <c r="G322" s="131" t="s">
        <v>208</v>
      </c>
      <c r="H322" s="132">
        <v>1</v>
      </c>
      <c r="I322" s="133">
        <v>55000.000000000007</v>
      </c>
      <c r="J322" s="132">
        <f>ROUND(I322*H322,0)</f>
        <v>55000</v>
      </c>
      <c r="K322" s="130" t="s">
        <v>20</v>
      </c>
      <c r="L322" s="33"/>
      <c r="M322" s="134" t="s">
        <v>20</v>
      </c>
      <c r="N322" s="135" t="s">
        <v>42</v>
      </c>
      <c r="P322" s="136">
        <f>O322*H322</f>
        <v>0</v>
      </c>
      <c r="Q322" s="136">
        <v>0</v>
      </c>
      <c r="R322" s="136">
        <f>Q322*H322</f>
        <v>0</v>
      </c>
      <c r="S322" s="136">
        <v>0</v>
      </c>
      <c r="T322" s="137">
        <f>S322*H322</f>
        <v>0</v>
      </c>
      <c r="AR322" s="138" t="s">
        <v>162</v>
      </c>
      <c r="AT322" s="138" t="s">
        <v>157</v>
      </c>
      <c r="AU322" s="138" t="s">
        <v>80</v>
      </c>
      <c r="AY322" s="18" t="s">
        <v>154</v>
      </c>
      <c r="BE322" s="139">
        <f>IF(N322="základní",J322,0)</f>
        <v>55000</v>
      </c>
      <c r="BF322" s="139">
        <f>IF(N322="snížená",J322,0)</f>
        <v>0</v>
      </c>
      <c r="BG322" s="139">
        <f>IF(N322="zákl. přenesená",J322,0)</f>
        <v>0</v>
      </c>
      <c r="BH322" s="139">
        <f>IF(N322="sníž. přenesená",J322,0)</f>
        <v>0</v>
      </c>
      <c r="BI322" s="139">
        <f>IF(N322="nulová",J322,0)</f>
        <v>0</v>
      </c>
      <c r="BJ322" s="18" t="s">
        <v>8</v>
      </c>
      <c r="BK322" s="139">
        <f>ROUND(I322*H322,0)</f>
        <v>55000</v>
      </c>
      <c r="BL322" s="18" t="s">
        <v>162</v>
      </c>
      <c r="BM322" s="138" t="s">
        <v>462</v>
      </c>
    </row>
    <row r="323" spans="2:65" s="1" customFormat="1">
      <c r="B323" s="33"/>
      <c r="D323" s="140" t="s">
        <v>164</v>
      </c>
      <c r="F323" s="141" t="s">
        <v>461</v>
      </c>
      <c r="I323" s="142"/>
      <c r="L323" s="33"/>
      <c r="M323" s="143"/>
      <c r="T323" s="54"/>
      <c r="AT323" s="18" t="s">
        <v>164</v>
      </c>
      <c r="AU323" s="18" t="s">
        <v>80</v>
      </c>
    </row>
    <row r="324" spans="2:65" s="1" customFormat="1" ht="16.5" customHeight="1">
      <c r="B324" s="33"/>
      <c r="C324" s="128" t="s">
        <v>463</v>
      </c>
      <c r="D324" s="128" t="s">
        <v>157</v>
      </c>
      <c r="E324" s="129" t="s">
        <v>464</v>
      </c>
      <c r="F324" s="130" t="s">
        <v>465</v>
      </c>
      <c r="G324" s="131" t="s">
        <v>160</v>
      </c>
      <c r="H324" s="132">
        <v>2.2000000000000002</v>
      </c>
      <c r="I324" s="133">
        <v>4012.762720419521</v>
      </c>
      <c r="J324" s="132">
        <f>ROUND(I324*H324,0)</f>
        <v>8828</v>
      </c>
      <c r="K324" s="130" t="s">
        <v>161</v>
      </c>
      <c r="L324" s="33"/>
      <c r="M324" s="134" t="s">
        <v>20</v>
      </c>
      <c r="N324" s="135" t="s">
        <v>42</v>
      </c>
      <c r="P324" s="136">
        <f>O324*H324</f>
        <v>0</v>
      </c>
      <c r="Q324" s="136">
        <v>2.5020099999999998</v>
      </c>
      <c r="R324" s="136">
        <f>Q324*H324</f>
        <v>5.5044219999999999</v>
      </c>
      <c r="S324" s="136">
        <v>0</v>
      </c>
      <c r="T324" s="137">
        <f>S324*H324</f>
        <v>0</v>
      </c>
      <c r="AR324" s="138" t="s">
        <v>162</v>
      </c>
      <c r="AT324" s="138" t="s">
        <v>157</v>
      </c>
      <c r="AU324" s="138" t="s">
        <v>80</v>
      </c>
      <c r="AY324" s="18" t="s">
        <v>154</v>
      </c>
      <c r="BE324" s="139">
        <f>IF(N324="základní",J324,0)</f>
        <v>8828</v>
      </c>
      <c r="BF324" s="139">
        <f>IF(N324="snížená",J324,0)</f>
        <v>0</v>
      </c>
      <c r="BG324" s="139">
        <f>IF(N324="zákl. přenesená",J324,0)</f>
        <v>0</v>
      </c>
      <c r="BH324" s="139">
        <f>IF(N324="sníž. přenesená",J324,0)</f>
        <v>0</v>
      </c>
      <c r="BI324" s="139">
        <f>IF(N324="nulová",J324,0)</f>
        <v>0</v>
      </c>
      <c r="BJ324" s="18" t="s">
        <v>8</v>
      </c>
      <c r="BK324" s="139">
        <f>ROUND(I324*H324,0)</f>
        <v>8828</v>
      </c>
      <c r="BL324" s="18" t="s">
        <v>162</v>
      </c>
      <c r="BM324" s="138" t="s">
        <v>466</v>
      </c>
    </row>
    <row r="325" spans="2:65" s="1" customFormat="1" ht="19.2">
      <c r="B325" s="33"/>
      <c r="D325" s="140" t="s">
        <v>164</v>
      </c>
      <c r="F325" s="141" t="s">
        <v>467</v>
      </c>
      <c r="I325" s="142"/>
      <c r="L325" s="33"/>
      <c r="M325" s="143"/>
      <c r="T325" s="54"/>
      <c r="AT325" s="18" t="s">
        <v>164</v>
      </c>
      <c r="AU325" s="18" t="s">
        <v>80</v>
      </c>
    </row>
    <row r="326" spans="2:65" s="1" customFormat="1">
      <c r="B326" s="33"/>
      <c r="D326" s="144" t="s">
        <v>166</v>
      </c>
      <c r="F326" s="145" t="s">
        <v>468</v>
      </c>
      <c r="I326" s="142"/>
      <c r="L326" s="33"/>
      <c r="M326" s="143"/>
      <c r="T326" s="54"/>
      <c r="AT326" s="18" t="s">
        <v>166</v>
      </c>
      <c r="AU326" s="18" t="s">
        <v>80</v>
      </c>
    </row>
    <row r="327" spans="2:65" s="12" customFormat="1">
      <c r="B327" s="146"/>
      <c r="D327" s="140" t="s">
        <v>168</v>
      </c>
      <c r="E327" s="147" t="s">
        <v>20</v>
      </c>
      <c r="F327" s="148" t="s">
        <v>469</v>
      </c>
      <c r="H327" s="149">
        <v>2.2000000000000002</v>
      </c>
      <c r="I327" s="150"/>
      <c r="L327" s="146"/>
      <c r="M327" s="151"/>
      <c r="T327" s="152"/>
      <c r="AT327" s="147" t="s">
        <v>168</v>
      </c>
      <c r="AU327" s="147" t="s">
        <v>80</v>
      </c>
      <c r="AV327" s="12" t="s">
        <v>80</v>
      </c>
      <c r="AW327" s="12" t="s">
        <v>32</v>
      </c>
      <c r="AX327" s="12" t="s">
        <v>8</v>
      </c>
      <c r="AY327" s="147" t="s">
        <v>154</v>
      </c>
    </row>
    <row r="328" spans="2:65" s="1" customFormat="1" ht="16.5" customHeight="1">
      <c r="B328" s="33"/>
      <c r="C328" s="128" t="s">
        <v>470</v>
      </c>
      <c r="D328" s="128" t="s">
        <v>157</v>
      </c>
      <c r="E328" s="129" t="s">
        <v>471</v>
      </c>
      <c r="F328" s="130" t="s">
        <v>472</v>
      </c>
      <c r="G328" s="131" t="s">
        <v>198</v>
      </c>
      <c r="H328" s="132">
        <v>2.08</v>
      </c>
      <c r="I328" s="133">
        <v>585.78696625808004</v>
      </c>
      <c r="J328" s="132">
        <f>ROUND(I328*H328,0)</f>
        <v>1218</v>
      </c>
      <c r="K328" s="130" t="s">
        <v>161</v>
      </c>
      <c r="L328" s="33"/>
      <c r="M328" s="134" t="s">
        <v>20</v>
      </c>
      <c r="N328" s="135" t="s">
        <v>42</v>
      </c>
      <c r="P328" s="136">
        <f>O328*H328</f>
        <v>0</v>
      </c>
      <c r="Q328" s="136">
        <v>5.3299999999999997E-3</v>
      </c>
      <c r="R328" s="136">
        <f>Q328*H328</f>
        <v>1.10864E-2</v>
      </c>
      <c r="S328" s="136">
        <v>0</v>
      </c>
      <c r="T328" s="137">
        <f>S328*H328</f>
        <v>0</v>
      </c>
      <c r="AR328" s="138" t="s">
        <v>162</v>
      </c>
      <c r="AT328" s="138" t="s">
        <v>157</v>
      </c>
      <c r="AU328" s="138" t="s">
        <v>80</v>
      </c>
      <c r="AY328" s="18" t="s">
        <v>154</v>
      </c>
      <c r="BE328" s="139">
        <f>IF(N328="základní",J328,0)</f>
        <v>1218</v>
      </c>
      <c r="BF328" s="139">
        <f>IF(N328="snížená",J328,0)</f>
        <v>0</v>
      </c>
      <c r="BG328" s="139">
        <f>IF(N328="zákl. přenesená",J328,0)</f>
        <v>0</v>
      </c>
      <c r="BH328" s="139">
        <f>IF(N328="sníž. přenesená",J328,0)</f>
        <v>0</v>
      </c>
      <c r="BI328" s="139">
        <f>IF(N328="nulová",J328,0)</f>
        <v>0</v>
      </c>
      <c r="BJ328" s="18" t="s">
        <v>8</v>
      </c>
      <c r="BK328" s="139">
        <f>ROUND(I328*H328,0)</f>
        <v>1218</v>
      </c>
      <c r="BL328" s="18" t="s">
        <v>162</v>
      </c>
      <c r="BM328" s="138" t="s">
        <v>473</v>
      </c>
    </row>
    <row r="329" spans="2:65" s="1" customFormat="1">
      <c r="B329" s="33"/>
      <c r="D329" s="140" t="s">
        <v>164</v>
      </c>
      <c r="F329" s="141" t="s">
        <v>474</v>
      </c>
      <c r="I329" s="142"/>
      <c r="L329" s="33"/>
      <c r="M329" s="143"/>
      <c r="T329" s="54"/>
      <c r="AT329" s="18" t="s">
        <v>164</v>
      </c>
      <c r="AU329" s="18" t="s">
        <v>80</v>
      </c>
    </row>
    <row r="330" spans="2:65" s="1" customFormat="1">
      <c r="B330" s="33"/>
      <c r="D330" s="144" t="s">
        <v>166</v>
      </c>
      <c r="F330" s="145" t="s">
        <v>475</v>
      </c>
      <c r="I330" s="142"/>
      <c r="L330" s="33"/>
      <c r="M330" s="143"/>
      <c r="T330" s="54"/>
      <c r="AT330" s="18" t="s">
        <v>166</v>
      </c>
      <c r="AU330" s="18" t="s">
        <v>80</v>
      </c>
    </row>
    <row r="331" spans="2:65" s="12" customFormat="1">
      <c r="B331" s="146"/>
      <c r="D331" s="140" t="s">
        <v>168</v>
      </c>
      <c r="E331" s="147" t="s">
        <v>20</v>
      </c>
      <c r="F331" s="148" t="s">
        <v>476</v>
      </c>
      <c r="H331" s="149">
        <v>0.16</v>
      </c>
      <c r="I331" s="150"/>
      <c r="L331" s="146"/>
      <c r="M331" s="151"/>
      <c r="T331" s="152"/>
      <c r="AT331" s="147" t="s">
        <v>168</v>
      </c>
      <c r="AU331" s="147" t="s">
        <v>80</v>
      </c>
      <c r="AV331" s="12" t="s">
        <v>80</v>
      </c>
      <c r="AW331" s="12" t="s">
        <v>32</v>
      </c>
      <c r="AX331" s="12" t="s">
        <v>71</v>
      </c>
      <c r="AY331" s="147" t="s">
        <v>154</v>
      </c>
    </row>
    <row r="332" spans="2:65" s="12" customFormat="1">
      <c r="B332" s="146"/>
      <c r="D332" s="140" t="s">
        <v>168</v>
      </c>
      <c r="E332" s="147" t="s">
        <v>20</v>
      </c>
      <c r="F332" s="148" t="s">
        <v>477</v>
      </c>
      <c r="H332" s="149">
        <v>1.92</v>
      </c>
      <c r="I332" s="150"/>
      <c r="L332" s="146"/>
      <c r="M332" s="151"/>
      <c r="T332" s="152"/>
      <c r="AT332" s="147" t="s">
        <v>168</v>
      </c>
      <c r="AU332" s="147" t="s">
        <v>80</v>
      </c>
      <c r="AV332" s="12" t="s">
        <v>80</v>
      </c>
      <c r="AW332" s="12" t="s">
        <v>32</v>
      </c>
      <c r="AX332" s="12" t="s">
        <v>71</v>
      </c>
      <c r="AY332" s="147" t="s">
        <v>154</v>
      </c>
    </row>
    <row r="333" spans="2:65" s="13" customFormat="1">
      <c r="B333" s="153"/>
      <c r="D333" s="140" t="s">
        <v>168</v>
      </c>
      <c r="E333" s="154" t="s">
        <v>20</v>
      </c>
      <c r="F333" s="155" t="s">
        <v>171</v>
      </c>
      <c r="H333" s="156">
        <v>2.08</v>
      </c>
      <c r="I333" s="157"/>
      <c r="L333" s="153"/>
      <c r="M333" s="158"/>
      <c r="T333" s="159"/>
      <c r="AT333" s="154" t="s">
        <v>168</v>
      </c>
      <c r="AU333" s="154" t="s">
        <v>80</v>
      </c>
      <c r="AV333" s="13" t="s">
        <v>162</v>
      </c>
      <c r="AW333" s="13" t="s">
        <v>32</v>
      </c>
      <c r="AX333" s="13" t="s">
        <v>8</v>
      </c>
      <c r="AY333" s="154" t="s">
        <v>154</v>
      </c>
    </row>
    <row r="334" spans="2:65" s="1" customFormat="1" ht="16.5" customHeight="1">
      <c r="B334" s="33"/>
      <c r="C334" s="128" t="s">
        <v>478</v>
      </c>
      <c r="D334" s="128" t="s">
        <v>157</v>
      </c>
      <c r="E334" s="129" t="s">
        <v>479</v>
      </c>
      <c r="F334" s="130" t="s">
        <v>480</v>
      </c>
      <c r="G334" s="131" t="s">
        <v>198</v>
      </c>
      <c r="H334" s="132">
        <v>2.08</v>
      </c>
      <c r="I334" s="133">
        <v>138.87293801360005</v>
      </c>
      <c r="J334" s="132">
        <f>ROUND(I334*H334,0)</f>
        <v>289</v>
      </c>
      <c r="K334" s="130" t="s">
        <v>161</v>
      </c>
      <c r="L334" s="33"/>
      <c r="M334" s="134" t="s">
        <v>20</v>
      </c>
      <c r="N334" s="135" t="s">
        <v>42</v>
      </c>
      <c r="P334" s="136">
        <f>O334*H334</f>
        <v>0</v>
      </c>
      <c r="Q334" s="136">
        <v>0</v>
      </c>
      <c r="R334" s="136">
        <f>Q334*H334</f>
        <v>0</v>
      </c>
      <c r="S334" s="136">
        <v>0</v>
      </c>
      <c r="T334" s="137">
        <f>S334*H334</f>
        <v>0</v>
      </c>
      <c r="AR334" s="138" t="s">
        <v>162</v>
      </c>
      <c r="AT334" s="138" t="s">
        <v>157</v>
      </c>
      <c r="AU334" s="138" t="s">
        <v>80</v>
      </c>
      <c r="AY334" s="18" t="s">
        <v>154</v>
      </c>
      <c r="BE334" s="139">
        <f>IF(N334="základní",J334,0)</f>
        <v>289</v>
      </c>
      <c r="BF334" s="139">
        <f>IF(N334="snížená",J334,0)</f>
        <v>0</v>
      </c>
      <c r="BG334" s="139">
        <f>IF(N334="zákl. přenesená",J334,0)</f>
        <v>0</v>
      </c>
      <c r="BH334" s="139">
        <f>IF(N334="sníž. přenesená",J334,0)</f>
        <v>0</v>
      </c>
      <c r="BI334" s="139">
        <f>IF(N334="nulová",J334,0)</f>
        <v>0</v>
      </c>
      <c r="BJ334" s="18" t="s">
        <v>8</v>
      </c>
      <c r="BK334" s="139">
        <f>ROUND(I334*H334,0)</f>
        <v>289</v>
      </c>
      <c r="BL334" s="18" t="s">
        <v>162</v>
      </c>
      <c r="BM334" s="138" t="s">
        <v>481</v>
      </c>
    </row>
    <row r="335" spans="2:65" s="1" customFormat="1">
      <c r="B335" s="33"/>
      <c r="D335" s="140" t="s">
        <v>164</v>
      </c>
      <c r="F335" s="141" t="s">
        <v>482</v>
      </c>
      <c r="I335" s="142"/>
      <c r="L335" s="33"/>
      <c r="M335" s="143"/>
      <c r="T335" s="54"/>
      <c r="AT335" s="18" t="s">
        <v>164</v>
      </c>
      <c r="AU335" s="18" t="s">
        <v>80</v>
      </c>
    </row>
    <row r="336" spans="2:65" s="1" customFormat="1">
      <c r="B336" s="33"/>
      <c r="D336" s="144" t="s">
        <v>166</v>
      </c>
      <c r="F336" s="145" t="s">
        <v>483</v>
      </c>
      <c r="I336" s="142"/>
      <c r="L336" s="33"/>
      <c r="M336" s="143"/>
      <c r="T336" s="54"/>
      <c r="AT336" s="18" t="s">
        <v>166</v>
      </c>
      <c r="AU336" s="18" t="s">
        <v>80</v>
      </c>
    </row>
    <row r="337" spans="2:65" s="1" customFormat="1" ht="16.5" customHeight="1">
      <c r="B337" s="33"/>
      <c r="C337" s="128" t="s">
        <v>484</v>
      </c>
      <c r="D337" s="128" t="s">
        <v>157</v>
      </c>
      <c r="E337" s="129" t="s">
        <v>485</v>
      </c>
      <c r="F337" s="130" t="s">
        <v>486</v>
      </c>
      <c r="G337" s="131" t="s">
        <v>190</v>
      </c>
      <c r="H337" s="132">
        <v>0.22</v>
      </c>
      <c r="I337" s="133">
        <v>65000</v>
      </c>
      <c r="J337" s="132">
        <f>ROUND(I337*H337,0)</f>
        <v>14300</v>
      </c>
      <c r="K337" s="130" t="s">
        <v>161</v>
      </c>
      <c r="L337" s="33"/>
      <c r="M337" s="134" t="s">
        <v>20</v>
      </c>
      <c r="N337" s="135" t="s">
        <v>42</v>
      </c>
      <c r="P337" s="136">
        <f>O337*H337</f>
        <v>0</v>
      </c>
      <c r="Q337" s="136">
        <v>1.05555</v>
      </c>
      <c r="R337" s="136">
        <f>Q337*H337</f>
        <v>0.23222100000000001</v>
      </c>
      <c r="S337" s="136">
        <v>0</v>
      </c>
      <c r="T337" s="137">
        <f>S337*H337</f>
        <v>0</v>
      </c>
      <c r="AR337" s="138" t="s">
        <v>162</v>
      </c>
      <c r="AT337" s="138" t="s">
        <v>157</v>
      </c>
      <c r="AU337" s="138" t="s">
        <v>80</v>
      </c>
      <c r="AY337" s="18" t="s">
        <v>154</v>
      </c>
      <c r="BE337" s="139">
        <f>IF(N337="základní",J337,0)</f>
        <v>14300</v>
      </c>
      <c r="BF337" s="139">
        <f>IF(N337="snížená",J337,0)</f>
        <v>0</v>
      </c>
      <c r="BG337" s="139">
        <f>IF(N337="zákl. přenesená",J337,0)</f>
        <v>0</v>
      </c>
      <c r="BH337" s="139">
        <f>IF(N337="sníž. přenesená",J337,0)</f>
        <v>0</v>
      </c>
      <c r="BI337" s="139">
        <f>IF(N337="nulová",J337,0)</f>
        <v>0</v>
      </c>
      <c r="BJ337" s="18" t="s">
        <v>8</v>
      </c>
      <c r="BK337" s="139">
        <f>ROUND(I337*H337,0)</f>
        <v>14300</v>
      </c>
      <c r="BL337" s="18" t="s">
        <v>162</v>
      </c>
      <c r="BM337" s="138" t="s">
        <v>487</v>
      </c>
    </row>
    <row r="338" spans="2:65" s="1" customFormat="1" ht="28.8">
      <c r="B338" s="33"/>
      <c r="D338" s="140" t="s">
        <v>164</v>
      </c>
      <c r="F338" s="141" t="s">
        <v>488</v>
      </c>
      <c r="I338" s="142"/>
      <c r="L338" s="33"/>
      <c r="M338" s="143"/>
      <c r="T338" s="54"/>
      <c r="AT338" s="18" t="s">
        <v>164</v>
      </c>
      <c r="AU338" s="18" t="s">
        <v>80</v>
      </c>
    </row>
    <row r="339" spans="2:65" s="1" customFormat="1">
      <c r="B339" s="33"/>
      <c r="D339" s="144" t="s">
        <v>166</v>
      </c>
      <c r="F339" s="145" t="s">
        <v>489</v>
      </c>
      <c r="I339" s="142"/>
      <c r="L339" s="33"/>
      <c r="M339" s="143"/>
      <c r="T339" s="54"/>
      <c r="AT339" s="18" t="s">
        <v>166</v>
      </c>
      <c r="AU339" s="18" t="s">
        <v>80</v>
      </c>
    </row>
    <row r="340" spans="2:65" s="12" customFormat="1">
      <c r="B340" s="146"/>
      <c r="D340" s="140" t="s">
        <v>168</v>
      </c>
      <c r="E340" s="147" t="s">
        <v>20</v>
      </c>
      <c r="F340" s="148" t="s">
        <v>490</v>
      </c>
      <c r="H340" s="149">
        <v>0.22</v>
      </c>
      <c r="I340" s="150"/>
      <c r="L340" s="146"/>
      <c r="M340" s="151"/>
      <c r="T340" s="152"/>
      <c r="AT340" s="147" t="s">
        <v>168</v>
      </c>
      <c r="AU340" s="147" t="s">
        <v>80</v>
      </c>
      <c r="AV340" s="12" t="s">
        <v>80</v>
      </c>
      <c r="AW340" s="12" t="s">
        <v>32</v>
      </c>
      <c r="AX340" s="12" t="s">
        <v>8</v>
      </c>
      <c r="AY340" s="147" t="s">
        <v>154</v>
      </c>
    </row>
    <row r="341" spans="2:65" s="1" customFormat="1" ht="16.5" customHeight="1">
      <c r="B341" s="33"/>
      <c r="C341" s="128" t="s">
        <v>491</v>
      </c>
      <c r="D341" s="128" t="s">
        <v>157</v>
      </c>
      <c r="E341" s="129" t="s">
        <v>492</v>
      </c>
      <c r="F341" s="130" t="s">
        <v>493</v>
      </c>
      <c r="G341" s="131" t="s">
        <v>160</v>
      </c>
      <c r="H341" s="132">
        <v>14.31</v>
      </c>
      <c r="I341" s="133">
        <v>4000</v>
      </c>
      <c r="J341" s="132">
        <f>ROUND(I341*H341,0)</f>
        <v>57240</v>
      </c>
      <c r="K341" s="130" t="s">
        <v>161</v>
      </c>
      <c r="L341" s="33"/>
      <c r="M341" s="134" t="s">
        <v>20</v>
      </c>
      <c r="N341" s="135" t="s">
        <v>42</v>
      </c>
      <c r="P341" s="136">
        <f>O341*H341</f>
        <v>0</v>
      </c>
      <c r="Q341" s="136">
        <v>2.5019800000000001</v>
      </c>
      <c r="R341" s="136">
        <f>Q341*H341</f>
        <v>35.803333800000004</v>
      </c>
      <c r="S341" s="136">
        <v>0</v>
      </c>
      <c r="T341" s="137">
        <f>S341*H341</f>
        <v>0</v>
      </c>
      <c r="AR341" s="138" t="s">
        <v>162</v>
      </c>
      <c r="AT341" s="138" t="s">
        <v>157</v>
      </c>
      <c r="AU341" s="138" t="s">
        <v>80</v>
      </c>
      <c r="AY341" s="18" t="s">
        <v>154</v>
      </c>
      <c r="BE341" s="139">
        <f>IF(N341="základní",J341,0)</f>
        <v>57240</v>
      </c>
      <c r="BF341" s="139">
        <f>IF(N341="snížená",J341,0)</f>
        <v>0</v>
      </c>
      <c r="BG341" s="139">
        <f>IF(N341="zákl. přenesená",J341,0)</f>
        <v>0</v>
      </c>
      <c r="BH341" s="139">
        <f>IF(N341="sníž. přenesená",J341,0)</f>
        <v>0</v>
      </c>
      <c r="BI341" s="139">
        <f>IF(N341="nulová",J341,0)</f>
        <v>0</v>
      </c>
      <c r="BJ341" s="18" t="s">
        <v>8</v>
      </c>
      <c r="BK341" s="139">
        <f>ROUND(I341*H341,0)</f>
        <v>57240</v>
      </c>
      <c r="BL341" s="18" t="s">
        <v>162</v>
      </c>
      <c r="BM341" s="138" t="s">
        <v>494</v>
      </c>
    </row>
    <row r="342" spans="2:65" s="1" customFormat="1">
      <c r="B342" s="33"/>
      <c r="D342" s="140" t="s">
        <v>164</v>
      </c>
      <c r="F342" s="141" t="s">
        <v>495</v>
      </c>
      <c r="I342" s="142"/>
      <c r="L342" s="33"/>
      <c r="M342" s="143"/>
      <c r="T342" s="54"/>
      <c r="AT342" s="18" t="s">
        <v>164</v>
      </c>
      <c r="AU342" s="18" t="s">
        <v>80</v>
      </c>
    </row>
    <row r="343" spans="2:65" s="1" customFormat="1">
      <c r="B343" s="33"/>
      <c r="D343" s="144" t="s">
        <v>166</v>
      </c>
      <c r="F343" s="145" t="s">
        <v>496</v>
      </c>
      <c r="I343" s="142"/>
      <c r="L343" s="33"/>
      <c r="M343" s="143"/>
      <c r="T343" s="54"/>
      <c r="AT343" s="18" t="s">
        <v>166</v>
      </c>
      <c r="AU343" s="18" t="s">
        <v>80</v>
      </c>
    </row>
    <row r="344" spans="2:65" s="14" customFormat="1">
      <c r="B344" s="169"/>
      <c r="D344" s="140" t="s">
        <v>168</v>
      </c>
      <c r="E344" s="170" t="s">
        <v>20</v>
      </c>
      <c r="F344" s="171" t="s">
        <v>497</v>
      </c>
      <c r="H344" s="170" t="s">
        <v>20</v>
      </c>
      <c r="I344" s="172"/>
      <c r="L344" s="169"/>
      <c r="M344" s="173"/>
      <c r="T344" s="174"/>
      <c r="AT344" s="170" t="s">
        <v>168</v>
      </c>
      <c r="AU344" s="170" t="s">
        <v>80</v>
      </c>
      <c r="AV344" s="14" t="s">
        <v>8</v>
      </c>
      <c r="AW344" s="14" t="s">
        <v>32</v>
      </c>
      <c r="AX344" s="14" t="s">
        <v>71</v>
      </c>
      <c r="AY344" s="170" t="s">
        <v>154</v>
      </c>
    </row>
    <row r="345" spans="2:65" s="12" customFormat="1">
      <c r="B345" s="146"/>
      <c r="D345" s="140" t="s">
        <v>168</v>
      </c>
      <c r="E345" s="147" t="s">
        <v>20</v>
      </c>
      <c r="F345" s="148" t="s">
        <v>498</v>
      </c>
      <c r="H345" s="149">
        <v>5.3</v>
      </c>
      <c r="I345" s="150"/>
      <c r="L345" s="146"/>
      <c r="M345" s="151"/>
      <c r="T345" s="152"/>
      <c r="AT345" s="147" t="s">
        <v>168</v>
      </c>
      <c r="AU345" s="147" t="s">
        <v>80</v>
      </c>
      <c r="AV345" s="12" t="s">
        <v>80</v>
      </c>
      <c r="AW345" s="12" t="s">
        <v>32</v>
      </c>
      <c r="AX345" s="12" t="s">
        <v>71</v>
      </c>
      <c r="AY345" s="147" t="s">
        <v>154</v>
      </c>
    </row>
    <row r="346" spans="2:65" s="12" customFormat="1">
      <c r="B346" s="146"/>
      <c r="D346" s="140" t="s">
        <v>168</v>
      </c>
      <c r="E346" s="147" t="s">
        <v>20</v>
      </c>
      <c r="F346" s="148" t="s">
        <v>499</v>
      </c>
      <c r="H346" s="149">
        <v>0.91</v>
      </c>
      <c r="I346" s="150"/>
      <c r="L346" s="146"/>
      <c r="M346" s="151"/>
      <c r="T346" s="152"/>
      <c r="AT346" s="147" t="s">
        <v>168</v>
      </c>
      <c r="AU346" s="147" t="s">
        <v>80</v>
      </c>
      <c r="AV346" s="12" t="s">
        <v>80</v>
      </c>
      <c r="AW346" s="12" t="s">
        <v>32</v>
      </c>
      <c r="AX346" s="12" t="s">
        <v>71</v>
      </c>
      <c r="AY346" s="147" t="s">
        <v>154</v>
      </c>
    </row>
    <row r="347" spans="2:65" s="12" customFormat="1">
      <c r="B347" s="146"/>
      <c r="D347" s="140" t="s">
        <v>168</v>
      </c>
      <c r="E347" s="147" t="s">
        <v>20</v>
      </c>
      <c r="F347" s="148" t="s">
        <v>500</v>
      </c>
      <c r="H347" s="149">
        <v>14.31</v>
      </c>
      <c r="I347" s="150"/>
      <c r="L347" s="146"/>
      <c r="M347" s="151"/>
      <c r="T347" s="152"/>
      <c r="AT347" s="147" t="s">
        <v>168</v>
      </c>
      <c r="AU347" s="147" t="s">
        <v>80</v>
      </c>
      <c r="AV347" s="12" t="s">
        <v>80</v>
      </c>
      <c r="AW347" s="12" t="s">
        <v>32</v>
      </c>
      <c r="AX347" s="12" t="s">
        <v>8</v>
      </c>
      <c r="AY347" s="147" t="s">
        <v>154</v>
      </c>
    </row>
    <row r="348" spans="2:65" s="1" customFormat="1" ht="16.5" customHeight="1">
      <c r="B348" s="33"/>
      <c r="C348" s="128" t="s">
        <v>501</v>
      </c>
      <c r="D348" s="128" t="s">
        <v>157</v>
      </c>
      <c r="E348" s="129" t="s">
        <v>502</v>
      </c>
      <c r="F348" s="130" t="s">
        <v>503</v>
      </c>
      <c r="G348" s="131" t="s">
        <v>198</v>
      </c>
      <c r="H348" s="132">
        <v>136.88</v>
      </c>
      <c r="I348" s="133">
        <v>420</v>
      </c>
      <c r="J348" s="132">
        <f>ROUND(I348*H348,0)</f>
        <v>57490</v>
      </c>
      <c r="K348" s="130" t="s">
        <v>161</v>
      </c>
      <c r="L348" s="33"/>
      <c r="M348" s="134" t="s">
        <v>20</v>
      </c>
      <c r="N348" s="135" t="s">
        <v>42</v>
      </c>
      <c r="P348" s="136">
        <f>O348*H348</f>
        <v>0</v>
      </c>
      <c r="Q348" s="136">
        <v>5.7600000000000004E-3</v>
      </c>
      <c r="R348" s="136">
        <f>Q348*H348</f>
        <v>0.78842880000000004</v>
      </c>
      <c r="S348" s="136">
        <v>0</v>
      </c>
      <c r="T348" s="137">
        <f>S348*H348</f>
        <v>0</v>
      </c>
      <c r="AR348" s="138" t="s">
        <v>162</v>
      </c>
      <c r="AT348" s="138" t="s">
        <v>157</v>
      </c>
      <c r="AU348" s="138" t="s">
        <v>80</v>
      </c>
      <c r="AY348" s="18" t="s">
        <v>154</v>
      </c>
      <c r="BE348" s="139">
        <f>IF(N348="základní",J348,0)</f>
        <v>57490</v>
      </c>
      <c r="BF348" s="139">
        <f>IF(N348="snížená",J348,0)</f>
        <v>0</v>
      </c>
      <c r="BG348" s="139">
        <f>IF(N348="zákl. přenesená",J348,0)</f>
        <v>0</v>
      </c>
      <c r="BH348" s="139">
        <f>IF(N348="sníž. přenesená",J348,0)</f>
        <v>0</v>
      </c>
      <c r="BI348" s="139">
        <f>IF(N348="nulová",J348,0)</f>
        <v>0</v>
      </c>
      <c r="BJ348" s="18" t="s">
        <v>8</v>
      </c>
      <c r="BK348" s="139">
        <f>ROUND(I348*H348,0)</f>
        <v>57490</v>
      </c>
      <c r="BL348" s="18" t="s">
        <v>162</v>
      </c>
      <c r="BM348" s="138" t="s">
        <v>504</v>
      </c>
    </row>
    <row r="349" spans="2:65" s="1" customFormat="1">
      <c r="B349" s="33"/>
      <c r="D349" s="140" t="s">
        <v>164</v>
      </c>
      <c r="F349" s="141" t="s">
        <v>505</v>
      </c>
      <c r="I349" s="142"/>
      <c r="L349" s="33"/>
      <c r="M349" s="143"/>
      <c r="T349" s="54"/>
      <c r="AT349" s="18" t="s">
        <v>164</v>
      </c>
      <c r="AU349" s="18" t="s">
        <v>80</v>
      </c>
    </row>
    <row r="350" spans="2:65" s="1" customFormat="1">
      <c r="B350" s="33"/>
      <c r="D350" s="144" t="s">
        <v>166</v>
      </c>
      <c r="F350" s="145" t="s">
        <v>506</v>
      </c>
      <c r="I350" s="142"/>
      <c r="L350" s="33"/>
      <c r="M350" s="143"/>
      <c r="T350" s="54"/>
      <c r="AT350" s="18" t="s">
        <v>166</v>
      </c>
      <c r="AU350" s="18" t="s">
        <v>80</v>
      </c>
    </row>
    <row r="351" spans="2:65" s="14" customFormat="1">
      <c r="B351" s="169"/>
      <c r="D351" s="140" t="s">
        <v>168</v>
      </c>
      <c r="E351" s="170" t="s">
        <v>20</v>
      </c>
      <c r="F351" s="171" t="s">
        <v>507</v>
      </c>
      <c r="H351" s="170" t="s">
        <v>20</v>
      </c>
      <c r="I351" s="172"/>
      <c r="L351" s="169"/>
      <c r="M351" s="173"/>
      <c r="T351" s="174"/>
      <c r="AT351" s="170" t="s">
        <v>168</v>
      </c>
      <c r="AU351" s="170" t="s">
        <v>80</v>
      </c>
      <c r="AV351" s="14" t="s">
        <v>8</v>
      </c>
      <c r="AW351" s="14" t="s">
        <v>32</v>
      </c>
      <c r="AX351" s="14" t="s">
        <v>71</v>
      </c>
      <c r="AY351" s="170" t="s">
        <v>154</v>
      </c>
    </row>
    <row r="352" spans="2:65" s="12" customFormat="1">
      <c r="B352" s="146"/>
      <c r="D352" s="140" t="s">
        <v>168</v>
      </c>
      <c r="E352" s="147" t="s">
        <v>20</v>
      </c>
      <c r="F352" s="148" t="s">
        <v>508</v>
      </c>
      <c r="H352" s="149">
        <v>45</v>
      </c>
      <c r="I352" s="150"/>
      <c r="L352" s="146"/>
      <c r="M352" s="151"/>
      <c r="T352" s="152"/>
      <c r="AT352" s="147" t="s">
        <v>168</v>
      </c>
      <c r="AU352" s="147" t="s">
        <v>80</v>
      </c>
      <c r="AV352" s="12" t="s">
        <v>80</v>
      </c>
      <c r="AW352" s="12" t="s">
        <v>32</v>
      </c>
      <c r="AX352" s="12" t="s">
        <v>71</v>
      </c>
      <c r="AY352" s="147" t="s">
        <v>154</v>
      </c>
    </row>
    <row r="353" spans="2:65" s="12" customFormat="1">
      <c r="B353" s="146"/>
      <c r="D353" s="140" t="s">
        <v>168</v>
      </c>
      <c r="E353" s="147" t="s">
        <v>20</v>
      </c>
      <c r="F353" s="148" t="s">
        <v>509</v>
      </c>
      <c r="H353" s="149">
        <v>7.6</v>
      </c>
      <c r="I353" s="150"/>
      <c r="L353" s="146"/>
      <c r="M353" s="151"/>
      <c r="T353" s="152"/>
      <c r="AT353" s="147" t="s">
        <v>168</v>
      </c>
      <c r="AU353" s="147" t="s">
        <v>80</v>
      </c>
      <c r="AV353" s="12" t="s">
        <v>80</v>
      </c>
      <c r="AW353" s="12" t="s">
        <v>32</v>
      </c>
      <c r="AX353" s="12" t="s">
        <v>71</v>
      </c>
      <c r="AY353" s="147" t="s">
        <v>154</v>
      </c>
    </row>
    <row r="354" spans="2:65" s="12" customFormat="1">
      <c r="B354" s="146"/>
      <c r="D354" s="140" t="s">
        <v>168</v>
      </c>
      <c r="E354" s="147" t="s">
        <v>20</v>
      </c>
      <c r="F354" s="148" t="s">
        <v>510</v>
      </c>
      <c r="H354" s="149">
        <v>84.28</v>
      </c>
      <c r="I354" s="150"/>
      <c r="L354" s="146"/>
      <c r="M354" s="151"/>
      <c r="T354" s="152"/>
      <c r="AT354" s="147" t="s">
        <v>168</v>
      </c>
      <c r="AU354" s="147" t="s">
        <v>80</v>
      </c>
      <c r="AV354" s="12" t="s">
        <v>80</v>
      </c>
      <c r="AW354" s="12" t="s">
        <v>32</v>
      </c>
      <c r="AX354" s="12" t="s">
        <v>71</v>
      </c>
      <c r="AY354" s="147" t="s">
        <v>154</v>
      </c>
    </row>
    <row r="355" spans="2:65" s="13" customFormat="1">
      <c r="B355" s="153"/>
      <c r="D355" s="140" t="s">
        <v>168</v>
      </c>
      <c r="E355" s="154" t="s">
        <v>20</v>
      </c>
      <c r="F355" s="155" t="s">
        <v>171</v>
      </c>
      <c r="H355" s="156">
        <v>136.88</v>
      </c>
      <c r="I355" s="157"/>
      <c r="L355" s="153"/>
      <c r="M355" s="158"/>
      <c r="T355" s="159"/>
      <c r="AT355" s="154" t="s">
        <v>168</v>
      </c>
      <c r="AU355" s="154" t="s">
        <v>80</v>
      </c>
      <c r="AV355" s="13" t="s">
        <v>162</v>
      </c>
      <c r="AW355" s="13" t="s">
        <v>32</v>
      </c>
      <c r="AX355" s="13" t="s">
        <v>8</v>
      </c>
      <c r="AY355" s="154" t="s">
        <v>154</v>
      </c>
    </row>
    <row r="356" spans="2:65" s="1" customFormat="1" ht="16.5" customHeight="1">
      <c r="B356" s="33"/>
      <c r="C356" s="128" t="s">
        <v>511</v>
      </c>
      <c r="D356" s="128" t="s">
        <v>157</v>
      </c>
      <c r="E356" s="129" t="s">
        <v>512</v>
      </c>
      <c r="F356" s="130" t="s">
        <v>513</v>
      </c>
      <c r="G356" s="131" t="s">
        <v>198</v>
      </c>
      <c r="H356" s="132">
        <v>136.88</v>
      </c>
      <c r="I356" s="133">
        <v>100</v>
      </c>
      <c r="J356" s="132">
        <f>ROUND(I356*H356,0)</f>
        <v>13688</v>
      </c>
      <c r="K356" s="130" t="s">
        <v>161</v>
      </c>
      <c r="L356" s="33"/>
      <c r="M356" s="134" t="s">
        <v>20</v>
      </c>
      <c r="N356" s="135" t="s">
        <v>42</v>
      </c>
      <c r="P356" s="136">
        <f>O356*H356</f>
        <v>0</v>
      </c>
      <c r="Q356" s="136">
        <v>0</v>
      </c>
      <c r="R356" s="136">
        <f>Q356*H356</f>
        <v>0</v>
      </c>
      <c r="S356" s="136">
        <v>0</v>
      </c>
      <c r="T356" s="137">
        <f>S356*H356</f>
        <v>0</v>
      </c>
      <c r="AR356" s="138" t="s">
        <v>162</v>
      </c>
      <c r="AT356" s="138" t="s">
        <v>157</v>
      </c>
      <c r="AU356" s="138" t="s">
        <v>80</v>
      </c>
      <c r="AY356" s="18" t="s">
        <v>154</v>
      </c>
      <c r="BE356" s="139">
        <f>IF(N356="základní",J356,0)</f>
        <v>13688</v>
      </c>
      <c r="BF356" s="139">
        <f>IF(N356="snížená",J356,0)</f>
        <v>0</v>
      </c>
      <c r="BG356" s="139">
        <f>IF(N356="zákl. přenesená",J356,0)</f>
        <v>0</v>
      </c>
      <c r="BH356" s="139">
        <f>IF(N356="sníž. přenesená",J356,0)</f>
        <v>0</v>
      </c>
      <c r="BI356" s="139">
        <f>IF(N356="nulová",J356,0)</f>
        <v>0</v>
      </c>
      <c r="BJ356" s="18" t="s">
        <v>8</v>
      </c>
      <c r="BK356" s="139">
        <f>ROUND(I356*H356,0)</f>
        <v>13688</v>
      </c>
      <c r="BL356" s="18" t="s">
        <v>162</v>
      </c>
      <c r="BM356" s="138" t="s">
        <v>514</v>
      </c>
    </row>
    <row r="357" spans="2:65" s="1" customFormat="1">
      <c r="B357" s="33"/>
      <c r="D357" s="140" t="s">
        <v>164</v>
      </c>
      <c r="F357" s="141" t="s">
        <v>515</v>
      </c>
      <c r="I357" s="142"/>
      <c r="L357" s="33"/>
      <c r="M357" s="143"/>
      <c r="T357" s="54"/>
      <c r="AT357" s="18" t="s">
        <v>164</v>
      </c>
      <c r="AU357" s="18" t="s">
        <v>80</v>
      </c>
    </row>
    <row r="358" spans="2:65" s="1" customFormat="1">
      <c r="B358" s="33"/>
      <c r="D358" s="144" t="s">
        <v>166</v>
      </c>
      <c r="F358" s="145" t="s">
        <v>516</v>
      </c>
      <c r="I358" s="142"/>
      <c r="L358" s="33"/>
      <c r="M358" s="143"/>
      <c r="T358" s="54"/>
      <c r="AT358" s="18" t="s">
        <v>166</v>
      </c>
      <c r="AU358" s="18" t="s">
        <v>80</v>
      </c>
    </row>
    <row r="359" spans="2:65" s="12" customFormat="1">
      <c r="B359" s="146"/>
      <c r="D359" s="140" t="s">
        <v>168</v>
      </c>
      <c r="E359" s="147" t="s">
        <v>20</v>
      </c>
      <c r="F359" s="148" t="s">
        <v>517</v>
      </c>
      <c r="H359" s="149">
        <v>136.88</v>
      </c>
      <c r="I359" s="150"/>
      <c r="L359" s="146"/>
      <c r="M359" s="151"/>
      <c r="T359" s="152"/>
      <c r="AT359" s="147" t="s">
        <v>168</v>
      </c>
      <c r="AU359" s="147" t="s">
        <v>80</v>
      </c>
      <c r="AV359" s="12" t="s">
        <v>80</v>
      </c>
      <c r="AW359" s="12" t="s">
        <v>32</v>
      </c>
      <c r="AX359" s="12" t="s">
        <v>8</v>
      </c>
      <c r="AY359" s="147" t="s">
        <v>154</v>
      </c>
    </row>
    <row r="360" spans="2:65" s="1" customFormat="1" ht="16.5" customHeight="1">
      <c r="B360" s="33"/>
      <c r="C360" s="128" t="s">
        <v>518</v>
      </c>
      <c r="D360" s="128" t="s">
        <v>157</v>
      </c>
      <c r="E360" s="129" t="s">
        <v>519</v>
      </c>
      <c r="F360" s="130" t="s">
        <v>520</v>
      </c>
      <c r="G360" s="131" t="s">
        <v>190</v>
      </c>
      <c r="H360" s="132">
        <v>3.33</v>
      </c>
      <c r="I360" s="133">
        <v>65000</v>
      </c>
      <c r="J360" s="132">
        <f>ROUND(I360*H360,0)</f>
        <v>216450</v>
      </c>
      <c r="K360" s="130" t="s">
        <v>161</v>
      </c>
      <c r="L360" s="33"/>
      <c r="M360" s="134" t="s">
        <v>20</v>
      </c>
      <c r="N360" s="135" t="s">
        <v>42</v>
      </c>
      <c r="P360" s="136">
        <f>O360*H360</f>
        <v>0</v>
      </c>
      <c r="Q360" s="136">
        <v>1.05291</v>
      </c>
      <c r="R360" s="136">
        <f>Q360*H360</f>
        <v>3.5061903000000001</v>
      </c>
      <c r="S360" s="136">
        <v>0</v>
      </c>
      <c r="T360" s="137">
        <f>S360*H360</f>
        <v>0</v>
      </c>
      <c r="AR360" s="138" t="s">
        <v>162</v>
      </c>
      <c r="AT360" s="138" t="s">
        <v>157</v>
      </c>
      <c r="AU360" s="138" t="s">
        <v>80</v>
      </c>
      <c r="AY360" s="18" t="s">
        <v>154</v>
      </c>
      <c r="BE360" s="139">
        <f>IF(N360="základní",J360,0)</f>
        <v>216450</v>
      </c>
      <c r="BF360" s="139">
        <f>IF(N360="snížená",J360,0)</f>
        <v>0</v>
      </c>
      <c r="BG360" s="139">
        <f>IF(N360="zákl. přenesená",J360,0)</f>
        <v>0</v>
      </c>
      <c r="BH360" s="139">
        <f>IF(N360="sníž. přenesená",J360,0)</f>
        <v>0</v>
      </c>
      <c r="BI360" s="139">
        <f>IF(N360="nulová",J360,0)</f>
        <v>0</v>
      </c>
      <c r="BJ360" s="18" t="s">
        <v>8</v>
      </c>
      <c r="BK360" s="139">
        <f>ROUND(I360*H360,0)</f>
        <v>216450</v>
      </c>
      <c r="BL360" s="18" t="s">
        <v>162</v>
      </c>
      <c r="BM360" s="138" t="s">
        <v>521</v>
      </c>
    </row>
    <row r="361" spans="2:65" s="1" customFormat="1">
      <c r="B361" s="33"/>
      <c r="D361" s="140" t="s">
        <v>164</v>
      </c>
      <c r="F361" s="141" t="s">
        <v>522</v>
      </c>
      <c r="I361" s="142"/>
      <c r="L361" s="33"/>
      <c r="M361" s="143"/>
      <c r="T361" s="54"/>
      <c r="AT361" s="18" t="s">
        <v>164</v>
      </c>
      <c r="AU361" s="18" t="s">
        <v>80</v>
      </c>
    </row>
    <row r="362" spans="2:65" s="1" customFormat="1">
      <c r="B362" s="33"/>
      <c r="D362" s="144" t="s">
        <v>166</v>
      </c>
      <c r="F362" s="145" t="s">
        <v>523</v>
      </c>
      <c r="I362" s="142"/>
      <c r="L362" s="33"/>
      <c r="M362" s="143"/>
      <c r="T362" s="54"/>
      <c r="AT362" s="18" t="s">
        <v>166</v>
      </c>
      <c r="AU362" s="18" t="s">
        <v>80</v>
      </c>
    </row>
    <row r="363" spans="2:65" s="12" customFormat="1">
      <c r="B363" s="146"/>
      <c r="D363" s="140" t="s">
        <v>168</v>
      </c>
      <c r="E363" s="147" t="s">
        <v>20</v>
      </c>
      <c r="F363" s="148" t="s">
        <v>524</v>
      </c>
      <c r="H363" s="149">
        <v>3.33</v>
      </c>
      <c r="I363" s="150"/>
      <c r="L363" s="146"/>
      <c r="M363" s="151"/>
      <c r="T363" s="152"/>
      <c r="AT363" s="147" t="s">
        <v>168</v>
      </c>
      <c r="AU363" s="147" t="s">
        <v>80</v>
      </c>
      <c r="AV363" s="12" t="s">
        <v>80</v>
      </c>
      <c r="AW363" s="12" t="s">
        <v>32</v>
      </c>
      <c r="AX363" s="12" t="s">
        <v>8</v>
      </c>
      <c r="AY363" s="147" t="s">
        <v>154</v>
      </c>
    </row>
    <row r="364" spans="2:65" s="11" customFormat="1" ht="22.95" customHeight="1">
      <c r="B364" s="116"/>
      <c r="D364" s="117" t="s">
        <v>70</v>
      </c>
      <c r="E364" s="126" t="s">
        <v>187</v>
      </c>
      <c r="F364" s="126" t="s">
        <v>525</v>
      </c>
      <c r="I364" s="119"/>
      <c r="J364" s="127">
        <f>BK364</f>
        <v>109495</v>
      </c>
      <c r="L364" s="116"/>
      <c r="M364" s="121"/>
      <c r="P364" s="122">
        <f>SUM(P365:P376)</f>
        <v>0</v>
      </c>
      <c r="R364" s="122">
        <f>SUM(R365:R376)</f>
        <v>140.21260000000001</v>
      </c>
      <c r="T364" s="123">
        <f>SUM(T365:T376)</f>
        <v>0</v>
      </c>
      <c r="AR364" s="117" t="s">
        <v>8</v>
      </c>
      <c r="AT364" s="124" t="s">
        <v>70</v>
      </c>
      <c r="AU364" s="124" t="s">
        <v>8</v>
      </c>
      <c r="AY364" s="117" t="s">
        <v>154</v>
      </c>
      <c r="BK364" s="125">
        <f>SUM(BK365:BK376)</f>
        <v>109495</v>
      </c>
    </row>
    <row r="365" spans="2:65" s="1" customFormat="1" ht="16.5" customHeight="1">
      <c r="B365" s="33"/>
      <c r="C365" s="128" t="s">
        <v>526</v>
      </c>
      <c r="D365" s="128" t="s">
        <v>157</v>
      </c>
      <c r="E365" s="129" t="s">
        <v>527</v>
      </c>
      <c r="F365" s="130" t="s">
        <v>528</v>
      </c>
      <c r="G365" s="131" t="s">
        <v>198</v>
      </c>
      <c r="H365" s="132">
        <v>129.80000000000001</v>
      </c>
      <c r="I365" s="133">
        <v>132.97020880636001</v>
      </c>
      <c r="J365" s="132">
        <f>ROUND(I365*H365,0)</f>
        <v>17260</v>
      </c>
      <c r="K365" s="130" t="s">
        <v>161</v>
      </c>
      <c r="L365" s="33"/>
      <c r="M365" s="134" t="s">
        <v>20</v>
      </c>
      <c r="N365" s="135" t="s">
        <v>42</v>
      </c>
      <c r="P365" s="136">
        <f>O365*H365</f>
        <v>0</v>
      </c>
      <c r="Q365" s="136">
        <v>0.23</v>
      </c>
      <c r="R365" s="136">
        <f>Q365*H365</f>
        <v>29.854000000000003</v>
      </c>
      <c r="S365" s="136">
        <v>0</v>
      </c>
      <c r="T365" s="137">
        <f>S365*H365</f>
        <v>0</v>
      </c>
      <c r="AR365" s="138" t="s">
        <v>162</v>
      </c>
      <c r="AT365" s="138" t="s">
        <v>157</v>
      </c>
      <c r="AU365" s="138" t="s">
        <v>80</v>
      </c>
      <c r="AY365" s="18" t="s">
        <v>154</v>
      </c>
      <c r="BE365" s="139">
        <f>IF(N365="základní",J365,0)</f>
        <v>17260</v>
      </c>
      <c r="BF365" s="139">
        <f>IF(N365="snížená",J365,0)</f>
        <v>0</v>
      </c>
      <c r="BG365" s="139">
        <f>IF(N365="zákl. přenesená",J365,0)</f>
        <v>0</v>
      </c>
      <c r="BH365" s="139">
        <f>IF(N365="sníž. přenesená",J365,0)</f>
        <v>0</v>
      </c>
      <c r="BI365" s="139">
        <f>IF(N365="nulová",J365,0)</f>
        <v>0</v>
      </c>
      <c r="BJ365" s="18" t="s">
        <v>8</v>
      </c>
      <c r="BK365" s="139">
        <f>ROUND(I365*H365,0)</f>
        <v>17260</v>
      </c>
      <c r="BL365" s="18" t="s">
        <v>162</v>
      </c>
      <c r="BM365" s="138" t="s">
        <v>529</v>
      </c>
    </row>
    <row r="366" spans="2:65" s="1" customFormat="1">
      <c r="B366" s="33"/>
      <c r="D366" s="140" t="s">
        <v>164</v>
      </c>
      <c r="F366" s="141" t="s">
        <v>530</v>
      </c>
      <c r="I366" s="142"/>
      <c r="L366" s="33"/>
      <c r="M366" s="143"/>
      <c r="T366" s="54"/>
      <c r="AT366" s="18" t="s">
        <v>164</v>
      </c>
      <c r="AU366" s="18" t="s">
        <v>80</v>
      </c>
    </row>
    <row r="367" spans="2:65" s="1" customFormat="1">
      <c r="B367" s="33"/>
      <c r="D367" s="144" t="s">
        <v>166</v>
      </c>
      <c r="F367" s="145" t="s">
        <v>531</v>
      </c>
      <c r="I367" s="142"/>
      <c r="L367" s="33"/>
      <c r="M367" s="143"/>
      <c r="T367" s="54"/>
      <c r="AT367" s="18" t="s">
        <v>166</v>
      </c>
      <c r="AU367" s="18" t="s">
        <v>80</v>
      </c>
    </row>
    <row r="368" spans="2:65" s="12" customFormat="1">
      <c r="B368" s="146"/>
      <c r="D368" s="140" t="s">
        <v>168</v>
      </c>
      <c r="E368" s="147" t="s">
        <v>20</v>
      </c>
      <c r="F368" s="148" t="s">
        <v>203</v>
      </c>
      <c r="H368" s="149">
        <v>129.80000000000001</v>
      </c>
      <c r="I368" s="150"/>
      <c r="L368" s="146"/>
      <c r="M368" s="151"/>
      <c r="T368" s="152"/>
      <c r="AT368" s="147" t="s">
        <v>168</v>
      </c>
      <c r="AU368" s="147" t="s">
        <v>80</v>
      </c>
      <c r="AV368" s="12" t="s">
        <v>80</v>
      </c>
      <c r="AW368" s="12" t="s">
        <v>32</v>
      </c>
      <c r="AX368" s="12" t="s">
        <v>8</v>
      </c>
      <c r="AY368" s="147" t="s">
        <v>154</v>
      </c>
    </row>
    <row r="369" spans="2:65" s="1" customFormat="1" ht="16.5" customHeight="1">
      <c r="B369" s="33"/>
      <c r="C369" s="128" t="s">
        <v>532</v>
      </c>
      <c r="D369" s="128" t="s">
        <v>157</v>
      </c>
      <c r="E369" s="129" t="s">
        <v>533</v>
      </c>
      <c r="F369" s="130" t="s">
        <v>534</v>
      </c>
      <c r="G369" s="131" t="s">
        <v>198</v>
      </c>
      <c r="H369" s="132">
        <v>129.80000000000001</v>
      </c>
      <c r="I369" s="133">
        <v>250.88400113636001</v>
      </c>
      <c r="J369" s="132">
        <f>ROUND(I369*H369,0)</f>
        <v>32565</v>
      </c>
      <c r="K369" s="130" t="s">
        <v>161</v>
      </c>
      <c r="L369" s="33"/>
      <c r="M369" s="134" t="s">
        <v>20</v>
      </c>
      <c r="N369" s="135" t="s">
        <v>42</v>
      </c>
      <c r="P369" s="136">
        <f>O369*H369</f>
        <v>0</v>
      </c>
      <c r="Q369" s="136">
        <v>0</v>
      </c>
      <c r="R369" s="136">
        <f>Q369*H369</f>
        <v>0</v>
      </c>
      <c r="S369" s="136">
        <v>0</v>
      </c>
      <c r="T369" s="137">
        <f>S369*H369</f>
        <v>0</v>
      </c>
      <c r="AR369" s="138" t="s">
        <v>162</v>
      </c>
      <c r="AT369" s="138" t="s">
        <v>157</v>
      </c>
      <c r="AU369" s="138" t="s">
        <v>80</v>
      </c>
      <c r="AY369" s="18" t="s">
        <v>154</v>
      </c>
      <c r="BE369" s="139">
        <f>IF(N369="základní",J369,0)</f>
        <v>32565</v>
      </c>
      <c r="BF369" s="139">
        <f>IF(N369="snížená",J369,0)</f>
        <v>0</v>
      </c>
      <c r="BG369" s="139">
        <f>IF(N369="zákl. přenesená",J369,0)</f>
        <v>0</v>
      </c>
      <c r="BH369" s="139">
        <f>IF(N369="sníž. přenesená",J369,0)</f>
        <v>0</v>
      </c>
      <c r="BI369" s="139">
        <f>IF(N369="nulová",J369,0)</f>
        <v>0</v>
      </c>
      <c r="BJ369" s="18" t="s">
        <v>8</v>
      </c>
      <c r="BK369" s="139">
        <f>ROUND(I369*H369,0)</f>
        <v>32565</v>
      </c>
      <c r="BL369" s="18" t="s">
        <v>162</v>
      </c>
      <c r="BM369" s="138" t="s">
        <v>535</v>
      </c>
    </row>
    <row r="370" spans="2:65" s="1" customFormat="1">
      <c r="B370" s="33"/>
      <c r="D370" s="140" t="s">
        <v>164</v>
      </c>
      <c r="F370" s="141" t="s">
        <v>536</v>
      </c>
      <c r="I370" s="142"/>
      <c r="L370" s="33"/>
      <c r="M370" s="143"/>
      <c r="T370" s="54"/>
      <c r="AT370" s="18" t="s">
        <v>164</v>
      </c>
      <c r="AU370" s="18" t="s">
        <v>80</v>
      </c>
    </row>
    <row r="371" spans="2:65" s="1" customFormat="1">
      <c r="B371" s="33"/>
      <c r="D371" s="144" t="s">
        <v>166</v>
      </c>
      <c r="F371" s="145" t="s">
        <v>537</v>
      </c>
      <c r="I371" s="142"/>
      <c r="L371" s="33"/>
      <c r="M371" s="143"/>
      <c r="T371" s="54"/>
      <c r="AT371" s="18" t="s">
        <v>166</v>
      </c>
      <c r="AU371" s="18" t="s">
        <v>80</v>
      </c>
    </row>
    <row r="372" spans="2:65" s="12" customFormat="1">
      <c r="B372" s="146"/>
      <c r="D372" s="140" t="s">
        <v>168</v>
      </c>
      <c r="E372" s="147" t="s">
        <v>20</v>
      </c>
      <c r="F372" s="148" t="s">
        <v>203</v>
      </c>
      <c r="H372" s="149">
        <v>129.80000000000001</v>
      </c>
      <c r="I372" s="150"/>
      <c r="L372" s="146"/>
      <c r="M372" s="151"/>
      <c r="T372" s="152"/>
      <c r="AT372" s="147" t="s">
        <v>168</v>
      </c>
      <c r="AU372" s="147" t="s">
        <v>80</v>
      </c>
      <c r="AV372" s="12" t="s">
        <v>80</v>
      </c>
      <c r="AW372" s="12" t="s">
        <v>32</v>
      </c>
      <c r="AX372" s="12" t="s">
        <v>8</v>
      </c>
      <c r="AY372" s="147" t="s">
        <v>154</v>
      </c>
    </row>
    <row r="373" spans="2:65" s="1" customFormat="1" ht="16.5" customHeight="1">
      <c r="B373" s="33"/>
      <c r="C373" s="128" t="s">
        <v>538</v>
      </c>
      <c r="D373" s="128" t="s">
        <v>157</v>
      </c>
      <c r="E373" s="129" t="s">
        <v>539</v>
      </c>
      <c r="F373" s="130" t="s">
        <v>540</v>
      </c>
      <c r="G373" s="131" t="s">
        <v>198</v>
      </c>
      <c r="H373" s="132">
        <v>159.94</v>
      </c>
      <c r="I373" s="133">
        <v>373.07644870764</v>
      </c>
      <c r="J373" s="132">
        <f>ROUND(I373*H373,0)</f>
        <v>59670</v>
      </c>
      <c r="K373" s="130" t="s">
        <v>161</v>
      </c>
      <c r="L373" s="33"/>
      <c r="M373" s="134" t="s">
        <v>20</v>
      </c>
      <c r="N373" s="135" t="s">
        <v>42</v>
      </c>
      <c r="P373" s="136">
        <f>O373*H373</f>
        <v>0</v>
      </c>
      <c r="Q373" s="136">
        <v>0.69</v>
      </c>
      <c r="R373" s="136">
        <f>Q373*H373</f>
        <v>110.3586</v>
      </c>
      <c r="S373" s="136">
        <v>0</v>
      </c>
      <c r="T373" s="137">
        <f>S373*H373</f>
        <v>0</v>
      </c>
      <c r="AR373" s="138" t="s">
        <v>162</v>
      </c>
      <c r="AT373" s="138" t="s">
        <v>157</v>
      </c>
      <c r="AU373" s="138" t="s">
        <v>80</v>
      </c>
      <c r="AY373" s="18" t="s">
        <v>154</v>
      </c>
      <c r="BE373" s="139">
        <f>IF(N373="základní",J373,0)</f>
        <v>59670</v>
      </c>
      <c r="BF373" s="139">
        <f>IF(N373="snížená",J373,0)</f>
        <v>0</v>
      </c>
      <c r="BG373" s="139">
        <f>IF(N373="zákl. přenesená",J373,0)</f>
        <v>0</v>
      </c>
      <c r="BH373" s="139">
        <f>IF(N373="sníž. přenesená",J373,0)</f>
        <v>0</v>
      </c>
      <c r="BI373" s="139">
        <f>IF(N373="nulová",J373,0)</f>
        <v>0</v>
      </c>
      <c r="BJ373" s="18" t="s">
        <v>8</v>
      </c>
      <c r="BK373" s="139">
        <f>ROUND(I373*H373,0)</f>
        <v>59670</v>
      </c>
      <c r="BL373" s="18" t="s">
        <v>162</v>
      </c>
      <c r="BM373" s="138" t="s">
        <v>541</v>
      </c>
    </row>
    <row r="374" spans="2:65" s="1" customFormat="1">
      <c r="B374" s="33"/>
      <c r="D374" s="140" t="s">
        <v>164</v>
      </c>
      <c r="F374" s="141" t="s">
        <v>542</v>
      </c>
      <c r="I374" s="142"/>
      <c r="L374" s="33"/>
      <c r="M374" s="143"/>
      <c r="T374" s="54"/>
      <c r="AT374" s="18" t="s">
        <v>164</v>
      </c>
      <c r="AU374" s="18" t="s">
        <v>80</v>
      </c>
    </row>
    <row r="375" spans="2:65" s="1" customFormat="1">
      <c r="B375" s="33"/>
      <c r="D375" s="144" t="s">
        <v>166</v>
      </c>
      <c r="F375" s="145" t="s">
        <v>543</v>
      </c>
      <c r="I375" s="142"/>
      <c r="L375" s="33"/>
      <c r="M375" s="143"/>
      <c r="T375" s="54"/>
      <c r="AT375" s="18" t="s">
        <v>166</v>
      </c>
      <c r="AU375" s="18" t="s">
        <v>80</v>
      </c>
    </row>
    <row r="376" spans="2:65" s="12" customFormat="1">
      <c r="B376" s="146"/>
      <c r="D376" s="140" t="s">
        <v>168</v>
      </c>
      <c r="E376" s="147" t="s">
        <v>20</v>
      </c>
      <c r="F376" s="148" t="s">
        <v>544</v>
      </c>
      <c r="H376" s="149">
        <v>159.94</v>
      </c>
      <c r="I376" s="150"/>
      <c r="L376" s="146"/>
      <c r="M376" s="151"/>
      <c r="T376" s="152"/>
      <c r="AT376" s="147" t="s">
        <v>168</v>
      </c>
      <c r="AU376" s="147" t="s">
        <v>80</v>
      </c>
      <c r="AV376" s="12" t="s">
        <v>80</v>
      </c>
      <c r="AW376" s="12" t="s">
        <v>32</v>
      </c>
      <c r="AX376" s="12" t="s">
        <v>8</v>
      </c>
      <c r="AY376" s="147" t="s">
        <v>154</v>
      </c>
    </row>
    <row r="377" spans="2:65" s="11" customFormat="1" ht="22.95" customHeight="1">
      <c r="B377" s="116"/>
      <c r="D377" s="117" t="s">
        <v>70</v>
      </c>
      <c r="E377" s="126" t="s">
        <v>215</v>
      </c>
      <c r="F377" s="126" t="s">
        <v>545</v>
      </c>
      <c r="I377" s="119"/>
      <c r="J377" s="127">
        <f>BK377</f>
        <v>2120483</v>
      </c>
      <c r="L377" s="116"/>
      <c r="M377" s="121"/>
      <c r="P377" s="122">
        <f>SUM(P378:P567)</f>
        <v>0</v>
      </c>
      <c r="R377" s="122">
        <f>SUM(R378:R567)</f>
        <v>459.66341520000003</v>
      </c>
      <c r="T377" s="123">
        <f>SUM(T378:T567)</f>
        <v>0</v>
      </c>
      <c r="AR377" s="117" t="s">
        <v>8</v>
      </c>
      <c r="AT377" s="124" t="s">
        <v>70</v>
      </c>
      <c r="AU377" s="124" t="s">
        <v>8</v>
      </c>
      <c r="AY377" s="117" t="s">
        <v>154</v>
      </c>
      <c r="BK377" s="125">
        <f>SUM(BK378:BK567)</f>
        <v>2120483</v>
      </c>
    </row>
    <row r="378" spans="2:65" s="1" customFormat="1" ht="16.5" customHeight="1">
      <c r="B378" s="33"/>
      <c r="C378" s="128" t="s">
        <v>546</v>
      </c>
      <c r="D378" s="128" t="s">
        <v>157</v>
      </c>
      <c r="E378" s="129" t="s">
        <v>547</v>
      </c>
      <c r="F378" s="130" t="s">
        <v>548</v>
      </c>
      <c r="G378" s="131" t="s">
        <v>198</v>
      </c>
      <c r="H378" s="132">
        <v>174.97</v>
      </c>
      <c r="I378" s="133">
        <v>328.92190856640002</v>
      </c>
      <c r="J378" s="132">
        <f>ROUND(I378*H378,0)</f>
        <v>57551</v>
      </c>
      <c r="K378" s="130" t="s">
        <v>161</v>
      </c>
      <c r="L378" s="33"/>
      <c r="M378" s="134" t="s">
        <v>20</v>
      </c>
      <c r="N378" s="135" t="s">
        <v>42</v>
      </c>
      <c r="P378" s="136">
        <f>O378*H378</f>
        <v>0</v>
      </c>
      <c r="Q378" s="136">
        <v>1.8380000000000001E-2</v>
      </c>
      <c r="R378" s="136">
        <f>Q378*H378</f>
        <v>3.2159485999999999</v>
      </c>
      <c r="S378" s="136">
        <v>0</v>
      </c>
      <c r="T378" s="137">
        <f>S378*H378</f>
        <v>0</v>
      </c>
      <c r="AR378" s="138" t="s">
        <v>162</v>
      </c>
      <c r="AT378" s="138" t="s">
        <v>157</v>
      </c>
      <c r="AU378" s="138" t="s">
        <v>80</v>
      </c>
      <c r="AY378" s="18" t="s">
        <v>154</v>
      </c>
      <c r="BE378" s="139">
        <f>IF(N378="základní",J378,0)</f>
        <v>57551</v>
      </c>
      <c r="BF378" s="139">
        <f>IF(N378="snížená",J378,0)</f>
        <v>0</v>
      </c>
      <c r="BG378" s="139">
        <f>IF(N378="zákl. přenesená",J378,0)</f>
        <v>0</v>
      </c>
      <c r="BH378" s="139">
        <f>IF(N378="sníž. přenesená",J378,0)</f>
        <v>0</v>
      </c>
      <c r="BI378" s="139">
        <f>IF(N378="nulová",J378,0)</f>
        <v>0</v>
      </c>
      <c r="BJ378" s="18" t="s">
        <v>8</v>
      </c>
      <c r="BK378" s="139">
        <f>ROUND(I378*H378,0)</f>
        <v>57551</v>
      </c>
      <c r="BL378" s="18" t="s">
        <v>162</v>
      </c>
      <c r="BM378" s="138" t="s">
        <v>549</v>
      </c>
    </row>
    <row r="379" spans="2:65" s="1" customFormat="1" ht="19.2">
      <c r="B379" s="33"/>
      <c r="D379" s="140" t="s">
        <v>164</v>
      </c>
      <c r="F379" s="141" t="s">
        <v>550</v>
      </c>
      <c r="I379" s="142"/>
      <c r="L379" s="33"/>
      <c r="M379" s="143"/>
      <c r="T379" s="54"/>
      <c r="AT379" s="18" t="s">
        <v>164</v>
      </c>
      <c r="AU379" s="18" t="s">
        <v>80</v>
      </c>
    </row>
    <row r="380" spans="2:65" s="1" customFormat="1">
      <c r="B380" s="33"/>
      <c r="D380" s="144" t="s">
        <v>166</v>
      </c>
      <c r="F380" s="145" t="s">
        <v>551</v>
      </c>
      <c r="I380" s="142"/>
      <c r="L380" s="33"/>
      <c r="M380" s="143"/>
      <c r="T380" s="54"/>
      <c r="AT380" s="18" t="s">
        <v>166</v>
      </c>
      <c r="AU380" s="18" t="s">
        <v>80</v>
      </c>
    </row>
    <row r="381" spans="2:65" s="12" customFormat="1">
      <c r="B381" s="146"/>
      <c r="D381" s="140" t="s">
        <v>168</v>
      </c>
      <c r="E381" s="147" t="s">
        <v>20</v>
      </c>
      <c r="F381" s="148" t="s">
        <v>552</v>
      </c>
      <c r="H381" s="149">
        <v>174.97</v>
      </c>
      <c r="I381" s="150"/>
      <c r="L381" s="146"/>
      <c r="M381" s="151"/>
      <c r="T381" s="152"/>
      <c r="AT381" s="147" t="s">
        <v>168</v>
      </c>
      <c r="AU381" s="147" t="s">
        <v>80</v>
      </c>
      <c r="AV381" s="12" t="s">
        <v>80</v>
      </c>
      <c r="AW381" s="12" t="s">
        <v>32</v>
      </c>
      <c r="AX381" s="12" t="s">
        <v>8</v>
      </c>
      <c r="AY381" s="147" t="s">
        <v>154</v>
      </c>
    </row>
    <row r="382" spans="2:65" s="1" customFormat="1" ht="16.5" customHeight="1">
      <c r="B382" s="33"/>
      <c r="C382" s="128" t="s">
        <v>553</v>
      </c>
      <c r="D382" s="128" t="s">
        <v>157</v>
      </c>
      <c r="E382" s="129" t="s">
        <v>554</v>
      </c>
      <c r="F382" s="130" t="s">
        <v>555</v>
      </c>
      <c r="G382" s="131" t="s">
        <v>198</v>
      </c>
      <c r="H382" s="132">
        <v>1063.3800000000001</v>
      </c>
      <c r="I382" s="133">
        <v>110</v>
      </c>
      <c r="J382" s="132">
        <f>ROUND(I382*H382,0)</f>
        <v>116972</v>
      </c>
      <c r="K382" s="130" t="s">
        <v>161</v>
      </c>
      <c r="L382" s="33"/>
      <c r="M382" s="134" t="s">
        <v>20</v>
      </c>
      <c r="N382" s="135" t="s">
        <v>42</v>
      </c>
      <c r="P382" s="136">
        <f>O382*H382</f>
        <v>0</v>
      </c>
      <c r="Q382" s="136">
        <v>4.3800000000000002E-3</v>
      </c>
      <c r="R382" s="136">
        <f>Q382*H382</f>
        <v>4.6576044000000003</v>
      </c>
      <c r="S382" s="136">
        <v>0</v>
      </c>
      <c r="T382" s="137">
        <f>S382*H382</f>
        <v>0</v>
      </c>
      <c r="AR382" s="138" t="s">
        <v>162</v>
      </c>
      <c r="AT382" s="138" t="s">
        <v>157</v>
      </c>
      <c r="AU382" s="138" t="s">
        <v>80</v>
      </c>
      <c r="AY382" s="18" t="s">
        <v>154</v>
      </c>
      <c r="BE382" s="139">
        <f>IF(N382="základní",J382,0)</f>
        <v>116972</v>
      </c>
      <c r="BF382" s="139">
        <f>IF(N382="snížená",J382,0)</f>
        <v>0</v>
      </c>
      <c r="BG382" s="139">
        <f>IF(N382="zákl. přenesená",J382,0)</f>
        <v>0</v>
      </c>
      <c r="BH382" s="139">
        <f>IF(N382="sníž. přenesená",J382,0)</f>
        <v>0</v>
      </c>
      <c r="BI382" s="139">
        <f>IF(N382="nulová",J382,0)</f>
        <v>0</v>
      </c>
      <c r="BJ382" s="18" t="s">
        <v>8</v>
      </c>
      <c r="BK382" s="139">
        <f>ROUND(I382*H382,0)</f>
        <v>116972</v>
      </c>
      <c r="BL382" s="18" t="s">
        <v>162</v>
      </c>
      <c r="BM382" s="138" t="s">
        <v>556</v>
      </c>
    </row>
    <row r="383" spans="2:65" s="1" customFormat="1">
      <c r="B383" s="33"/>
      <c r="D383" s="140" t="s">
        <v>164</v>
      </c>
      <c r="F383" s="141" t="s">
        <v>557</v>
      </c>
      <c r="I383" s="142"/>
      <c r="L383" s="33"/>
      <c r="M383" s="143"/>
      <c r="T383" s="54"/>
      <c r="AT383" s="18" t="s">
        <v>164</v>
      </c>
      <c r="AU383" s="18" t="s">
        <v>80</v>
      </c>
    </row>
    <row r="384" spans="2:65" s="1" customFormat="1">
      <c r="B384" s="33"/>
      <c r="D384" s="144" t="s">
        <v>166</v>
      </c>
      <c r="F384" s="145" t="s">
        <v>558</v>
      </c>
      <c r="I384" s="142"/>
      <c r="L384" s="33"/>
      <c r="M384" s="143"/>
      <c r="T384" s="54"/>
      <c r="AT384" s="18" t="s">
        <v>166</v>
      </c>
      <c r="AU384" s="18" t="s">
        <v>80</v>
      </c>
    </row>
    <row r="385" spans="2:65" s="12" customFormat="1">
      <c r="B385" s="146"/>
      <c r="D385" s="140" t="s">
        <v>168</v>
      </c>
      <c r="E385" s="147" t="s">
        <v>20</v>
      </c>
      <c r="F385" s="148" t="s">
        <v>559</v>
      </c>
      <c r="H385" s="149">
        <v>1063.3800000000001</v>
      </c>
      <c r="I385" s="150"/>
      <c r="L385" s="146"/>
      <c r="M385" s="151"/>
      <c r="T385" s="152"/>
      <c r="AT385" s="147" t="s">
        <v>168</v>
      </c>
      <c r="AU385" s="147" t="s">
        <v>80</v>
      </c>
      <c r="AV385" s="12" t="s">
        <v>80</v>
      </c>
      <c r="AW385" s="12" t="s">
        <v>32</v>
      </c>
      <c r="AX385" s="12" t="s">
        <v>8</v>
      </c>
      <c r="AY385" s="147" t="s">
        <v>154</v>
      </c>
    </row>
    <row r="386" spans="2:65" s="1" customFormat="1" ht="16.5" customHeight="1">
      <c r="B386" s="33"/>
      <c r="C386" s="128" t="s">
        <v>560</v>
      </c>
      <c r="D386" s="128" t="s">
        <v>157</v>
      </c>
      <c r="E386" s="129" t="s">
        <v>561</v>
      </c>
      <c r="F386" s="130" t="s">
        <v>562</v>
      </c>
      <c r="G386" s="131" t="s">
        <v>198</v>
      </c>
      <c r="H386" s="132">
        <v>1063.3800000000001</v>
      </c>
      <c r="I386" s="133">
        <v>278.0525679168</v>
      </c>
      <c r="J386" s="132">
        <f>ROUND(I386*H386,0)</f>
        <v>295676</v>
      </c>
      <c r="K386" s="130" t="s">
        <v>161</v>
      </c>
      <c r="L386" s="33"/>
      <c r="M386" s="134" t="s">
        <v>20</v>
      </c>
      <c r="N386" s="135" t="s">
        <v>42</v>
      </c>
      <c r="P386" s="136">
        <f>O386*H386</f>
        <v>0</v>
      </c>
      <c r="Q386" s="136">
        <v>1.8380000000000001E-2</v>
      </c>
      <c r="R386" s="136">
        <f>Q386*H386</f>
        <v>19.544924400000003</v>
      </c>
      <c r="S386" s="136">
        <v>0</v>
      </c>
      <c r="T386" s="137">
        <f>S386*H386</f>
        <v>0</v>
      </c>
      <c r="AR386" s="138" t="s">
        <v>162</v>
      </c>
      <c r="AT386" s="138" t="s">
        <v>157</v>
      </c>
      <c r="AU386" s="138" t="s">
        <v>80</v>
      </c>
      <c r="AY386" s="18" t="s">
        <v>154</v>
      </c>
      <c r="BE386" s="139">
        <f>IF(N386="základní",J386,0)</f>
        <v>295676</v>
      </c>
      <c r="BF386" s="139">
        <f>IF(N386="snížená",J386,0)</f>
        <v>0</v>
      </c>
      <c r="BG386" s="139">
        <f>IF(N386="zákl. přenesená",J386,0)</f>
        <v>0</v>
      </c>
      <c r="BH386" s="139">
        <f>IF(N386="sníž. přenesená",J386,0)</f>
        <v>0</v>
      </c>
      <c r="BI386" s="139">
        <f>IF(N386="nulová",J386,0)</f>
        <v>0</v>
      </c>
      <c r="BJ386" s="18" t="s">
        <v>8</v>
      </c>
      <c r="BK386" s="139">
        <f>ROUND(I386*H386,0)</f>
        <v>295676</v>
      </c>
      <c r="BL386" s="18" t="s">
        <v>162</v>
      </c>
      <c r="BM386" s="138" t="s">
        <v>563</v>
      </c>
    </row>
    <row r="387" spans="2:65" s="1" customFormat="1" ht="19.2">
      <c r="B387" s="33"/>
      <c r="D387" s="140" t="s">
        <v>164</v>
      </c>
      <c r="F387" s="141" t="s">
        <v>564</v>
      </c>
      <c r="I387" s="142"/>
      <c r="L387" s="33"/>
      <c r="M387" s="143"/>
      <c r="T387" s="54"/>
      <c r="AT387" s="18" t="s">
        <v>164</v>
      </c>
      <c r="AU387" s="18" t="s">
        <v>80</v>
      </c>
    </row>
    <row r="388" spans="2:65" s="1" customFormat="1">
      <c r="B388" s="33"/>
      <c r="D388" s="144" t="s">
        <v>166</v>
      </c>
      <c r="F388" s="145" t="s">
        <v>565</v>
      </c>
      <c r="I388" s="142"/>
      <c r="L388" s="33"/>
      <c r="M388" s="143"/>
      <c r="T388" s="54"/>
      <c r="AT388" s="18" t="s">
        <v>166</v>
      </c>
      <c r="AU388" s="18" t="s">
        <v>80</v>
      </c>
    </row>
    <row r="389" spans="2:65" s="14" customFormat="1">
      <c r="B389" s="169"/>
      <c r="D389" s="140" t="s">
        <v>168</v>
      </c>
      <c r="E389" s="170" t="s">
        <v>20</v>
      </c>
      <c r="F389" s="171" t="s">
        <v>301</v>
      </c>
      <c r="H389" s="170" t="s">
        <v>20</v>
      </c>
      <c r="I389" s="172"/>
      <c r="L389" s="169"/>
      <c r="M389" s="173"/>
      <c r="T389" s="174"/>
      <c r="AT389" s="170" t="s">
        <v>168</v>
      </c>
      <c r="AU389" s="170" t="s">
        <v>80</v>
      </c>
      <c r="AV389" s="14" t="s">
        <v>8</v>
      </c>
      <c r="AW389" s="14" t="s">
        <v>32</v>
      </c>
      <c r="AX389" s="14" t="s">
        <v>71</v>
      </c>
      <c r="AY389" s="170" t="s">
        <v>154</v>
      </c>
    </row>
    <row r="390" spans="2:65" s="12" customFormat="1">
      <c r="B390" s="146"/>
      <c r="D390" s="140" t="s">
        <v>168</v>
      </c>
      <c r="E390" s="147" t="s">
        <v>20</v>
      </c>
      <c r="F390" s="148" t="s">
        <v>566</v>
      </c>
      <c r="H390" s="149">
        <v>116.83</v>
      </c>
      <c r="I390" s="150"/>
      <c r="L390" s="146"/>
      <c r="M390" s="151"/>
      <c r="T390" s="152"/>
      <c r="AT390" s="147" t="s">
        <v>168</v>
      </c>
      <c r="AU390" s="147" t="s">
        <v>80</v>
      </c>
      <c r="AV390" s="12" t="s">
        <v>80</v>
      </c>
      <c r="AW390" s="12" t="s">
        <v>32</v>
      </c>
      <c r="AX390" s="12" t="s">
        <v>71</v>
      </c>
      <c r="AY390" s="147" t="s">
        <v>154</v>
      </c>
    </row>
    <row r="391" spans="2:65" s="12" customFormat="1">
      <c r="B391" s="146"/>
      <c r="D391" s="140" t="s">
        <v>168</v>
      </c>
      <c r="E391" s="147" t="s">
        <v>20</v>
      </c>
      <c r="F391" s="148" t="s">
        <v>567</v>
      </c>
      <c r="H391" s="149">
        <v>29.76</v>
      </c>
      <c r="I391" s="150"/>
      <c r="L391" s="146"/>
      <c r="M391" s="151"/>
      <c r="T391" s="152"/>
      <c r="AT391" s="147" t="s">
        <v>168</v>
      </c>
      <c r="AU391" s="147" t="s">
        <v>80</v>
      </c>
      <c r="AV391" s="12" t="s">
        <v>80</v>
      </c>
      <c r="AW391" s="12" t="s">
        <v>32</v>
      </c>
      <c r="AX391" s="12" t="s">
        <v>71</v>
      </c>
      <c r="AY391" s="147" t="s">
        <v>154</v>
      </c>
    </row>
    <row r="392" spans="2:65" s="12" customFormat="1">
      <c r="B392" s="146"/>
      <c r="D392" s="140" t="s">
        <v>168</v>
      </c>
      <c r="E392" s="147" t="s">
        <v>20</v>
      </c>
      <c r="F392" s="148" t="s">
        <v>568</v>
      </c>
      <c r="H392" s="149">
        <v>29.16</v>
      </c>
      <c r="I392" s="150"/>
      <c r="L392" s="146"/>
      <c r="M392" s="151"/>
      <c r="T392" s="152"/>
      <c r="AT392" s="147" t="s">
        <v>168</v>
      </c>
      <c r="AU392" s="147" t="s">
        <v>80</v>
      </c>
      <c r="AV392" s="12" t="s">
        <v>80</v>
      </c>
      <c r="AW392" s="12" t="s">
        <v>32</v>
      </c>
      <c r="AX392" s="12" t="s">
        <v>71</v>
      </c>
      <c r="AY392" s="147" t="s">
        <v>154</v>
      </c>
    </row>
    <row r="393" spans="2:65" s="12" customFormat="1">
      <c r="B393" s="146"/>
      <c r="D393" s="140" t="s">
        <v>168</v>
      </c>
      <c r="E393" s="147" t="s">
        <v>20</v>
      </c>
      <c r="F393" s="148" t="s">
        <v>569</v>
      </c>
      <c r="H393" s="149">
        <v>18.670000000000002</v>
      </c>
      <c r="I393" s="150"/>
      <c r="L393" s="146"/>
      <c r="M393" s="151"/>
      <c r="T393" s="152"/>
      <c r="AT393" s="147" t="s">
        <v>168</v>
      </c>
      <c r="AU393" s="147" t="s">
        <v>80</v>
      </c>
      <c r="AV393" s="12" t="s">
        <v>80</v>
      </c>
      <c r="AW393" s="12" t="s">
        <v>32</v>
      </c>
      <c r="AX393" s="12" t="s">
        <v>71</v>
      </c>
      <c r="AY393" s="147" t="s">
        <v>154</v>
      </c>
    </row>
    <row r="394" spans="2:65" s="12" customFormat="1">
      <c r="B394" s="146"/>
      <c r="D394" s="140" t="s">
        <v>168</v>
      </c>
      <c r="E394" s="147" t="s">
        <v>20</v>
      </c>
      <c r="F394" s="148" t="s">
        <v>570</v>
      </c>
      <c r="H394" s="149">
        <v>33.479999999999997</v>
      </c>
      <c r="I394" s="150"/>
      <c r="L394" s="146"/>
      <c r="M394" s="151"/>
      <c r="T394" s="152"/>
      <c r="AT394" s="147" t="s">
        <v>168</v>
      </c>
      <c r="AU394" s="147" t="s">
        <v>80</v>
      </c>
      <c r="AV394" s="12" t="s">
        <v>80</v>
      </c>
      <c r="AW394" s="12" t="s">
        <v>32</v>
      </c>
      <c r="AX394" s="12" t="s">
        <v>71</v>
      </c>
      <c r="AY394" s="147" t="s">
        <v>154</v>
      </c>
    </row>
    <row r="395" spans="2:65" s="12" customFormat="1">
      <c r="B395" s="146"/>
      <c r="D395" s="140" t="s">
        <v>168</v>
      </c>
      <c r="E395" s="147" t="s">
        <v>20</v>
      </c>
      <c r="F395" s="148" t="s">
        <v>571</v>
      </c>
      <c r="H395" s="149">
        <v>40.86</v>
      </c>
      <c r="I395" s="150"/>
      <c r="L395" s="146"/>
      <c r="M395" s="151"/>
      <c r="T395" s="152"/>
      <c r="AT395" s="147" t="s">
        <v>168</v>
      </c>
      <c r="AU395" s="147" t="s">
        <v>80</v>
      </c>
      <c r="AV395" s="12" t="s">
        <v>80</v>
      </c>
      <c r="AW395" s="12" t="s">
        <v>32</v>
      </c>
      <c r="AX395" s="12" t="s">
        <v>71</v>
      </c>
      <c r="AY395" s="147" t="s">
        <v>154</v>
      </c>
    </row>
    <row r="396" spans="2:65" s="12" customFormat="1">
      <c r="B396" s="146"/>
      <c r="D396" s="140" t="s">
        <v>168</v>
      </c>
      <c r="E396" s="147" t="s">
        <v>20</v>
      </c>
      <c r="F396" s="148" t="s">
        <v>572</v>
      </c>
      <c r="H396" s="149">
        <v>100.03</v>
      </c>
      <c r="I396" s="150"/>
      <c r="L396" s="146"/>
      <c r="M396" s="151"/>
      <c r="T396" s="152"/>
      <c r="AT396" s="147" t="s">
        <v>168</v>
      </c>
      <c r="AU396" s="147" t="s">
        <v>80</v>
      </c>
      <c r="AV396" s="12" t="s">
        <v>80</v>
      </c>
      <c r="AW396" s="12" t="s">
        <v>32</v>
      </c>
      <c r="AX396" s="12" t="s">
        <v>71</v>
      </c>
      <c r="AY396" s="147" t="s">
        <v>154</v>
      </c>
    </row>
    <row r="397" spans="2:65" s="12" customFormat="1">
      <c r="B397" s="146"/>
      <c r="D397" s="140" t="s">
        <v>168</v>
      </c>
      <c r="E397" s="147" t="s">
        <v>20</v>
      </c>
      <c r="F397" s="148" t="s">
        <v>573</v>
      </c>
      <c r="H397" s="149">
        <v>82.92</v>
      </c>
      <c r="I397" s="150"/>
      <c r="L397" s="146"/>
      <c r="M397" s="151"/>
      <c r="T397" s="152"/>
      <c r="AT397" s="147" t="s">
        <v>168</v>
      </c>
      <c r="AU397" s="147" t="s">
        <v>80</v>
      </c>
      <c r="AV397" s="12" t="s">
        <v>80</v>
      </c>
      <c r="AW397" s="12" t="s">
        <v>32</v>
      </c>
      <c r="AX397" s="12" t="s">
        <v>71</v>
      </c>
      <c r="AY397" s="147" t="s">
        <v>154</v>
      </c>
    </row>
    <row r="398" spans="2:65" s="12" customFormat="1">
      <c r="B398" s="146"/>
      <c r="D398" s="140" t="s">
        <v>168</v>
      </c>
      <c r="E398" s="147" t="s">
        <v>20</v>
      </c>
      <c r="F398" s="148" t="s">
        <v>574</v>
      </c>
      <c r="H398" s="149">
        <v>39.24</v>
      </c>
      <c r="I398" s="150"/>
      <c r="L398" s="146"/>
      <c r="M398" s="151"/>
      <c r="T398" s="152"/>
      <c r="AT398" s="147" t="s">
        <v>168</v>
      </c>
      <c r="AU398" s="147" t="s">
        <v>80</v>
      </c>
      <c r="AV398" s="12" t="s">
        <v>80</v>
      </c>
      <c r="AW398" s="12" t="s">
        <v>32</v>
      </c>
      <c r="AX398" s="12" t="s">
        <v>71</v>
      </c>
      <c r="AY398" s="147" t="s">
        <v>154</v>
      </c>
    </row>
    <row r="399" spans="2:65" s="12" customFormat="1">
      <c r="B399" s="146"/>
      <c r="D399" s="140" t="s">
        <v>168</v>
      </c>
      <c r="E399" s="147" t="s">
        <v>20</v>
      </c>
      <c r="F399" s="148" t="s">
        <v>575</v>
      </c>
      <c r="H399" s="149">
        <v>29.19</v>
      </c>
      <c r="I399" s="150"/>
      <c r="L399" s="146"/>
      <c r="M399" s="151"/>
      <c r="T399" s="152"/>
      <c r="AT399" s="147" t="s">
        <v>168</v>
      </c>
      <c r="AU399" s="147" t="s">
        <v>80</v>
      </c>
      <c r="AV399" s="12" t="s">
        <v>80</v>
      </c>
      <c r="AW399" s="12" t="s">
        <v>32</v>
      </c>
      <c r="AX399" s="12" t="s">
        <v>71</v>
      </c>
      <c r="AY399" s="147" t="s">
        <v>154</v>
      </c>
    </row>
    <row r="400" spans="2:65" s="12" customFormat="1">
      <c r="B400" s="146"/>
      <c r="D400" s="140" t="s">
        <v>168</v>
      </c>
      <c r="E400" s="147" t="s">
        <v>20</v>
      </c>
      <c r="F400" s="148" t="s">
        <v>576</v>
      </c>
      <c r="H400" s="149">
        <v>27.54</v>
      </c>
      <c r="I400" s="150"/>
      <c r="L400" s="146"/>
      <c r="M400" s="151"/>
      <c r="T400" s="152"/>
      <c r="AT400" s="147" t="s">
        <v>168</v>
      </c>
      <c r="AU400" s="147" t="s">
        <v>80</v>
      </c>
      <c r="AV400" s="12" t="s">
        <v>80</v>
      </c>
      <c r="AW400" s="12" t="s">
        <v>32</v>
      </c>
      <c r="AX400" s="12" t="s">
        <v>71</v>
      </c>
      <c r="AY400" s="147" t="s">
        <v>154</v>
      </c>
    </row>
    <row r="401" spans="2:65" s="12" customFormat="1">
      <c r="B401" s="146"/>
      <c r="D401" s="140" t="s">
        <v>168</v>
      </c>
      <c r="E401" s="147" t="s">
        <v>20</v>
      </c>
      <c r="F401" s="148" t="s">
        <v>577</v>
      </c>
      <c r="H401" s="149">
        <v>286.12</v>
      </c>
      <c r="I401" s="150"/>
      <c r="L401" s="146"/>
      <c r="M401" s="151"/>
      <c r="T401" s="152"/>
      <c r="AT401" s="147" t="s">
        <v>168</v>
      </c>
      <c r="AU401" s="147" t="s">
        <v>80</v>
      </c>
      <c r="AV401" s="12" t="s">
        <v>80</v>
      </c>
      <c r="AW401" s="12" t="s">
        <v>32</v>
      </c>
      <c r="AX401" s="12" t="s">
        <v>71</v>
      </c>
      <c r="AY401" s="147" t="s">
        <v>154</v>
      </c>
    </row>
    <row r="402" spans="2:65" s="12" customFormat="1">
      <c r="B402" s="146"/>
      <c r="D402" s="140" t="s">
        <v>168</v>
      </c>
      <c r="E402" s="147" t="s">
        <v>20</v>
      </c>
      <c r="F402" s="148" t="s">
        <v>578</v>
      </c>
      <c r="H402" s="149">
        <v>39.090000000000003</v>
      </c>
      <c r="I402" s="150"/>
      <c r="L402" s="146"/>
      <c r="M402" s="151"/>
      <c r="T402" s="152"/>
      <c r="AT402" s="147" t="s">
        <v>168</v>
      </c>
      <c r="AU402" s="147" t="s">
        <v>80</v>
      </c>
      <c r="AV402" s="12" t="s">
        <v>80</v>
      </c>
      <c r="AW402" s="12" t="s">
        <v>32</v>
      </c>
      <c r="AX402" s="12" t="s">
        <v>71</v>
      </c>
      <c r="AY402" s="147" t="s">
        <v>154</v>
      </c>
    </row>
    <row r="403" spans="2:65" s="12" customFormat="1">
      <c r="B403" s="146"/>
      <c r="D403" s="140" t="s">
        <v>168</v>
      </c>
      <c r="E403" s="147" t="s">
        <v>20</v>
      </c>
      <c r="F403" s="148" t="s">
        <v>579</v>
      </c>
      <c r="H403" s="149">
        <v>31.53</v>
      </c>
      <c r="I403" s="150"/>
      <c r="L403" s="146"/>
      <c r="M403" s="151"/>
      <c r="T403" s="152"/>
      <c r="AT403" s="147" t="s">
        <v>168</v>
      </c>
      <c r="AU403" s="147" t="s">
        <v>80</v>
      </c>
      <c r="AV403" s="12" t="s">
        <v>80</v>
      </c>
      <c r="AW403" s="12" t="s">
        <v>32</v>
      </c>
      <c r="AX403" s="12" t="s">
        <v>71</v>
      </c>
      <c r="AY403" s="147" t="s">
        <v>154</v>
      </c>
    </row>
    <row r="404" spans="2:65" s="15" customFormat="1">
      <c r="B404" s="175"/>
      <c r="D404" s="140" t="s">
        <v>168</v>
      </c>
      <c r="E404" s="176" t="s">
        <v>20</v>
      </c>
      <c r="F404" s="177" t="s">
        <v>305</v>
      </c>
      <c r="H404" s="178">
        <v>904.42</v>
      </c>
      <c r="I404" s="179"/>
      <c r="L404" s="175"/>
      <c r="M404" s="180"/>
      <c r="T404" s="181"/>
      <c r="AT404" s="176" t="s">
        <v>168</v>
      </c>
      <c r="AU404" s="176" t="s">
        <v>80</v>
      </c>
      <c r="AV404" s="15" t="s">
        <v>294</v>
      </c>
      <c r="AW404" s="15" t="s">
        <v>32</v>
      </c>
      <c r="AX404" s="15" t="s">
        <v>71</v>
      </c>
      <c r="AY404" s="176" t="s">
        <v>154</v>
      </c>
    </row>
    <row r="405" spans="2:65" s="14" customFormat="1">
      <c r="B405" s="169"/>
      <c r="D405" s="140" t="s">
        <v>168</v>
      </c>
      <c r="E405" s="170" t="s">
        <v>20</v>
      </c>
      <c r="F405" s="171" t="s">
        <v>306</v>
      </c>
      <c r="H405" s="170" t="s">
        <v>20</v>
      </c>
      <c r="I405" s="172"/>
      <c r="L405" s="169"/>
      <c r="M405" s="173"/>
      <c r="T405" s="174"/>
      <c r="AT405" s="170" t="s">
        <v>168</v>
      </c>
      <c r="AU405" s="170" t="s">
        <v>80</v>
      </c>
      <c r="AV405" s="14" t="s">
        <v>8</v>
      </c>
      <c r="AW405" s="14" t="s">
        <v>32</v>
      </c>
      <c r="AX405" s="14" t="s">
        <v>71</v>
      </c>
      <c r="AY405" s="170" t="s">
        <v>154</v>
      </c>
    </row>
    <row r="406" spans="2:65" s="12" customFormat="1">
      <c r="B406" s="146"/>
      <c r="D406" s="140" t="s">
        <v>168</v>
      </c>
      <c r="E406" s="147" t="s">
        <v>20</v>
      </c>
      <c r="F406" s="148" t="s">
        <v>580</v>
      </c>
      <c r="H406" s="149">
        <v>48.5</v>
      </c>
      <c r="I406" s="150"/>
      <c r="L406" s="146"/>
      <c r="M406" s="151"/>
      <c r="T406" s="152"/>
      <c r="AT406" s="147" t="s">
        <v>168</v>
      </c>
      <c r="AU406" s="147" t="s">
        <v>80</v>
      </c>
      <c r="AV406" s="12" t="s">
        <v>80</v>
      </c>
      <c r="AW406" s="12" t="s">
        <v>32</v>
      </c>
      <c r="AX406" s="12" t="s">
        <v>71</v>
      </c>
      <c r="AY406" s="147" t="s">
        <v>154</v>
      </c>
    </row>
    <row r="407" spans="2:65" s="12" customFormat="1">
      <c r="B407" s="146"/>
      <c r="D407" s="140" t="s">
        <v>168</v>
      </c>
      <c r="E407" s="147" t="s">
        <v>20</v>
      </c>
      <c r="F407" s="148" t="s">
        <v>581</v>
      </c>
      <c r="H407" s="149">
        <v>110.46</v>
      </c>
      <c r="I407" s="150"/>
      <c r="L407" s="146"/>
      <c r="M407" s="151"/>
      <c r="T407" s="152"/>
      <c r="AT407" s="147" t="s">
        <v>168</v>
      </c>
      <c r="AU407" s="147" t="s">
        <v>80</v>
      </c>
      <c r="AV407" s="12" t="s">
        <v>80</v>
      </c>
      <c r="AW407" s="12" t="s">
        <v>32</v>
      </c>
      <c r="AX407" s="12" t="s">
        <v>71</v>
      </c>
      <c r="AY407" s="147" t="s">
        <v>154</v>
      </c>
    </row>
    <row r="408" spans="2:65" s="15" customFormat="1">
      <c r="B408" s="175"/>
      <c r="D408" s="140" t="s">
        <v>168</v>
      </c>
      <c r="E408" s="176" t="s">
        <v>20</v>
      </c>
      <c r="F408" s="177" t="s">
        <v>305</v>
      </c>
      <c r="H408" s="178">
        <v>158.96</v>
      </c>
      <c r="I408" s="179"/>
      <c r="L408" s="175"/>
      <c r="M408" s="180"/>
      <c r="T408" s="181"/>
      <c r="AT408" s="176" t="s">
        <v>168</v>
      </c>
      <c r="AU408" s="176" t="s">
        <v>80</v>
      </c>
      <c r="AV408" s="15" t="s">
        <v>294</v>
      </c>
      <c r="AW408" s="15" t="s">
        <v>32</v>
      </c>
      <c r="AX408" s="15" t="s">
        <v>71</v>
      </c>
      <c r="AY408" s="176" t="s">
        <v>154</v>
      </c>
    </row>
    <row r="409" spans="2:65" s="13" customFormat="1">
      <c r="B409" s="153"/>
      <c r="D409" s="140" t="s">
        <v>168</v>
      </c>
      <c r="E409" s="154" t="s">
        <v>20</v>
      </c>
      <c r="F409" s="155" t="s">
        <v>171</v>
      </c>
      <c r="H409" s="156">
        <v>1063.3800000000001</v>
      </c>
      <c r="I409" s="157"/>
      <c r="L409" s="153"/>
      <c r="M409" s="158"/>
      <c r="T409" s="159"/>
      <c r="AT409" s="154" t="s">
        <v>168</v>
      </c>
      <c r="AU409" s="154" t="s">
        <v>80</v>
      </c>
      <c r="AV409" s="13" t="s">
        <v>162</v>
      </c>
      <c r="AW409" s="13" t="s">
        <v>32</v>
      </c>
      <c r="AX409" s="13" t="s">
        <v>8</v>
      </c>
      <c r="AY409" s="154" t="s">
        <v>154</v>
      </c>
    </row>
    <row r="410" spans="2:65" s="1" customFormat="1" ht="16.5" customHeight="1">
      <c r="B410" s="33"/>
      <c r="C410" s="128" t="s">
        <v>582</v>
      </c>
      <c r="D410" s="128" t="s">
        <v>157</v>
      </c>
      <c r="E410" s="129" t="s">
        <v>583</v>
      </c>
      <c r="F410" s="130" t="s">
        <v>584</v>
      </c>
      <c r="G410" s="131" t="s">
        <v>213</v>
      </c>
      <c r="H410" s="132">
        <v>257.26</v>
      </c>
      <c r="I410" s="133">
        <v>100</v>
      </c>
      <c r="J410" s="132">
        <f>ROUND(I410*H410,0)</f>
        <v>25726</v>
      </c>
      <c r="K410" s="130" t="s">
        <v>161</v>
      </c>
      <c r="L410" s="33"/>
      <c r="M410" s="134" t="s">
        <v>20</v>
      </c>
      <c r="N410" s="135" t="s">
        <v>42</v>
      </c>
      <c r="P410" s="136">
        <f>O410*H410</f>
        <v>0</v>
      </c>
      <c r="Q410" s="136">
        <v>1.5E-3</v>
      </c>
      <c r="R410" s="136">
        <f>Q410*H410</f>
        <v>0.38589000000000001</v>
      </c>
      <c r="S410" s="136">
        <v>0</v>
      </c>
      <c r="T410" s="137">
        <f>S410*H410</f>
        <v>0</v>
      </c>
      <c r="AR410" s="138" t="s">
        <v>162</v>
      </c>
      <c r="AT410" s="138" t="s">
        <v>157</v>
      </c>
      <c r="AU410" s="138" t="s">
        <v>80</v>
      </c>
      <c r="AY410" s="18" t="s">
        <v>154</v>
      </c>
      <c r="BE410" s="139">
        <f>IF(N410="základní",J410,0)</f>
        <v>25726</v>
      </c>
      <c r="BF410" s="139">
        <f>IF(N410="snížená",J410,0)</f>
        <v>0</v>
      </c>
      <c r="BG410" s="139">
        <f>IF(N410="zákl. přenesená",J410,0)</f>
        <v>0</v>
      </c>
      <c r="BH410" s="139">
        <f>IF(N410="sníž. přenesená",J410,0)</f>
        <v>0</v>
      </c>
      <c r="BI410" s="139">
        <f>IF(N410="nulová",J410,0)</f>
        <v>0</v>
      </c>
      <c r="BJ410" s="18" t="s">
        <v>8</v>
      </c>
      <c r="BK410" s="139">
        <f>ROUND(I410*H410,0)</f>
        <v>25726</v>
      </c>
      <c r="BL410" s="18" t="s">
        <v>162</v>
      </c>
      <c r="BM410" s="138" t="s">
        <v>585</v>
      </c>
    </row>
    <row r="411" spans="2:65" s="1" customFormat="1">
      <c r="B411" s="33"/>
      <c r="D411" s="140" t="s">
        <v>164</v>
      </c>
      <c r="F411" s="141" t="s">
        <v>586</v>
      </c>
      <c r="I411" s="142"/>
      <c r="L411" s="33"/>
      <c r="M411" s="143"/>
      <c r="T411" s="54"/>
      <c r="AT411" s="18" t="s">
        <v>164</v>
      </c>
      <c r="AU411" s="18" t="s">
        <v>80</v>
      </c>
    </row>
    <row r="412" spans="2:65" s="1" customFormat="1">
      <c r="B412" s="33"/>
      <c r="D412" s="144" t="s">
        <v>166</v>
      </c>
      <c r="F412" s="145" t="s">
        <v>587</v>
      </c>
      <c r="I412" s="142"/>
      <c r="L412" s="33"/>
      <c r="M412" s="143"/>
      <c r="T412" s="54"/>
      <c r="AT412" s="18" t="s">
        <v>166</v>
      </c>
      <c r="AU412" s="18" t="s">
        <v>80</v>
      </c>
    </row>
    <row r="413" spans="2:65" s="14" customFormat="1">
      <c r="B413" s="169"/>
      <c r="D413" s="140" t="s">
        <v>168</v>
      </c>
      <c r="E413" s="170" t="s">
        <v>20</v>
      </c>
      <c r="F413" s="171" t="s">
        <v>301</v>
      </c>
      <c r="H413" s="170" t="s">
        <v>20</v>
      </c>
      <c r="I413" s="172"/>
      <c r="L413" s="169"/>
      <c r="M413" s="173"/>
      <c r="T413" s="174"/>
      <c r="AT413" s="170" t="s">
        <v>168</v>
      </c>
      <c r="AU413" s="170" t="s">
        <v>80</v>
      </c>
      <c r="AV413" s="14" t="s">
        <v>8</v>
      </c>
      <c r="AW413" s="14" t="s">
        <v>32</v>
      </c>
      <c r="AX413" s="14" t="s">
        <v>71</v>
      </c>
      <c r="AY413" s="170" t="s">
        <v>154</v>
      </c>
    </row>
    <row r="414" spans="2:65" s="12" customFormat="1">
      <c r="B414" s="146"/>
      <c r="D414" s="140" t="s">
        <v>168</v>
      </c>
      <c r="E414" s="147" t="s">
        <v>20</v>
      </c>
      <c r="F414" s="148" t="s">
        <v>588</v>
      </c>
      <c r="H414" s="149">
        <v>9.7200000000000006</v>
      </c>
      <c r="I414" s="150"/>
      <c r="L414" s="146"/>
      <c r="M414" s="151"/>
      <c r="T414" s="152"/>
      <c r="AT414" s="147" t="s">
        <v>168</v>
      </c>
      <c r="AU414" s="147" t="s">
        <v>80</v>
      </c>
      <c r="AV414" s="12" t="s">
        <v>80</v>
      </c>
      <c r="AW414" s="12" t="s">
        <v>32</v>
      </c>
      <c r="AX414" s="12" t="s">
        <v>71</v>
      </c>
      <c r="AY414" s="147" t="s">
        <v>154</v>
      </c>
    </row>
    <row r="415" spans="2:65" s="12" customFormat="1">
      <c r="B415" s="146"/>
      <c r="D415" s="140" t="s">
        <v>168</v>
      </c>
      <c r="E415" s="147" t="s">
        <v>20</v>
      </c>
      <c r="F415" s="148" t="s">
        <v>589</v>
      </c>
      <c r="H415" s="149">
        <v>6.22</v>
      </c>
      <c r="I415" s="150"/>
      <c r="L415" s="146"/>
      <c r="M415" s="151"/>
      <c r="T415" s="152"/>
      <c r="AT415" s="147" t="s">
        <v>168</v>
      </c>
      <c r="AU415" s="147" t="s">
        <v>80</v>
      </c>
      <c r="AV415" s="12" t="s">
        <v>80</v>
      </c>
      <c r="AW415" s="12" t="s">
        <v>32</v>
      </c>
      <c r="AX415" s="12" t="s">
        <v>71</v>
      </c>
      <c r="AY415" s="147" t="s">
        <v>154</v>
      </c>
    </row>
    <row r="416" spans="2:65" s="12" customFormat="1">
      <c r="B416" s="146"/>
      <c r="D416" s="140" t="s">
        <v>168</v>
      </c>
      <c r="E416" s="147" t="s">
        <v>20</v>
      </c>
      <c r="F416" s="148" t="s">
        <v>590</v>
      </c>
      <c r="H416" s="149">
        <v>13.62</v>
      </c>
      <c r="I416" s="150"/>
      <c r="L416" s="146"/>
      <c r="M416" s="151"/>
      <c r="T416" s="152"/>
      <c r="AT416" s="147" t="s">
        <v>168</v>
      </c>
      <c r="AU416" s="147" t="s">
        <v>80</v>
      </c>
      <c r="AV416" s="12" t="s">
        <v>80</v>
      </c>
      <c r="AW416" s="12" t="s">
        <v>32</v>
      </c>
      <c r="AX416" s="12" t="s">
        <v>71</v>
      </c>
      <c r="AY416" s="147" t="s">
        <v>154</v>
      </c>
    </row>
    <row r="417" spans="2:65" s="12" customFormat="1">
      <c r="B417" s="146"/>
      <c r="D417" s="140" t="s">
        <v>168</v>
      </c>
      <c r="E417" s="147" t="s">
        <v>20</v>
      </c>
      <c r="F417" s="148" t="s">
        <v>591</v>
      </c>
      <c r="H417" s="149">
        <v>5.38</v>
      </c>
      <c r="I417" s="150"/>
      <c r="L417" s="146"/>
      <c r="M417" s="151"/>
      <c r="T417" s="152"/>
      <c r="AT417" s="147" t="s">
        <v>168</v>
      </c>
      <c r="AU417" s="147" t="s">
        <v>80</v>
      </c>
      <c r="AV417" s="12" t="s">
        <v>80</v>
      </c>
      <c r="AW417" s="12" t="s">
        <v>32</v>
      </c>
      <c r="AX417" s="12" t="s">
        <v>71</v>
      </c>
      <c r="AY417" s="147" t="s">
        <v>154</v>
      </c>
    </row>
    <row r="418" spans="2:65" s="12" customFormat="1">
      <c r="B418" s="146"/>
      <c r="D418" s="140" t="s">
        <v>168</v>
      </c>
      <c r="E418" s="147" t="s">
        <v>20</v>
      </c>
      <c r="F418" s="148" t="s">
        <v>592</v>
      </c>
      <c r="H418" s="149">
        <v>10.51</v>
      </c>
      <c r="I418" s="150"/>
      <c r="L418" s="146"/>
      <c r="M418" s="151"/>
      <c r="T418" s="152"/>
      <c r="AT418" s="147" t="s">
        <v>168</v>
      </c>
      <c r="AU418" s="147" t="s">
        <v>80</v>
      </c>
      <c r="AV418" s="12" t="s">
        <v>80</v>
      </c>
      <c r="AW418" s="12" t="s">
        <v>32</v>
      </c>
      <c r="AX418" s="12" t="s">
        <v>71</v>
      </c>
      <c r="AY418" s="147" t="s">
        <v>154</v>
      </c>
    </row>
    <row r="419" spans="2:65" s="12" customFormat="1">
      <c r="B419" s="146"/>
      <c r="D419" s="140" t="s">
        <v>168</v>
      </c>
      <c r="E419" s="147" t="s">
        <v>20</v>
      </c>
      <c r="F419" s="148" t="s">
        <v>593</v>
      </c>
      <c r="H419" s="149">
        <v>211.81</v>
      </c>
      <c r="I419" s="150"/>
      <c r="L419" s="146"/>
      <c r="M419" s="151"/>
      <c r="T419" s="152"/>
      <c r="AT419" s="147" t="s">
        <v>168</v>
      </c>
      <c r="AU419" s="147" t="s">
        <v>80</v>
      </c>
      <c r="AV419" s="12" t="s">
        <v>80</v>
      </c>
      <c r="AW419" s="12" t="s">
        <v>32</v>
      </c>
      <c r="AX419" s="12" t="s">
        <v>71</v>
      </c>
      <c r="AY419" s="147" t="s">
        <v>154</v>
      </c>
    </row>
    <row r="420" spans="2:65" s="13" customFormat="1">
      <c r="B420" s="153"/>
      <c r="D420" s="140" t="s">
        <v>168</v>
      </c>
      <c r="E420" s="154" t="s">
        <v>20</v>
      </c>
      <c r="F420" s="155" t="s">
        <v>171</v>
      </c>
      <c r="H420" s="156">
        <v>257.26</v>
      </c>
      <c r="I420" s="157"/>
      <c r="L420" s="153"/>
      <c r="M420" s="158"/>
      <c r="T420" s="159"/>
      <c r="AT420" s="154" t="s">
        <v>168</v>
      </c>
      <c r="AU420" s="154" t="s">
        <v>80</v>
      </c>
      <c r="AV420" s="13" t="s">
        <v>162</v>
      </c>
      <c r="AW420" s="13" t="s">
        <v>32</v>
      </c>
      <c r="AX420" s="13" t="s">
        <v>8</v>
      </c>
      <c r="AY420" s="154" t="s">
        <v>154</v>
      </c>
    </row>
    <row r="421" spans="2:65" s="1" customFormat="1" ht="16.5" customHeight="1">
      <c r="B421" s="33"/>
      <c r="C421" s="128" t="s">
        <v>594</v>
      </c>
      <c r="D421" s="128" t="s">
        <v>157</v>
      </c>
      <c r="E421" s="129" t="s">
        <v>595</v>
      </c>
      <c r="F421" s="130" t="s">
        <v>596</v>
      </c>
      <c r="G421" s="131" t="s">
        <v>198</v>
      </c>
      <c r="H421" s="132">
        <v>506.28</v>
      </c>
      <c r="I421" s="133">
        <v>105</v>
      </c>
      <c r="J421" s="132">
        <f>ROUND(I421*H421,0)</f>
        <v>53159</v>
      </c>
      <c r="K421" s="130" t="s">
        <v>161</v>
      </c>
      <c r="L421" s="33"/>
      <c r="M421" s="134" t="s">
        <v>20</v>
      </c>
      <c r="N421" s="135" t="s">
        <v>42</v>
      </c>
      <c r="P421" s="136">
        <f>O421*H421</f>
        <v>0</v>
      </c>
      <c r="Q421" s="136">
        <v>4.3800000000000002E-3</v>
      </c>
      <c r="R421" s="136">
        <f>Q421*H421</f>
        <v>2.2175064</v>
      </c>
      <c r="S421" s="136">
        <v>0</v>
      </c>
      <c r="T421" s="137">
        <f>S421*H421</f>
        <v>0</v>
      </c>
      <c r="AR421" s="138" t="s">
        <v>162</v>
      </c>
      <c r="AT421" s="138" t="s">
        <v>157</v>
      </c>
      <c r="AU421" s="138" t="s">
        <v>80</v>
      </c>
      <c r="AY421" s="18" t="s">
        <v>154</v>
      </c>
      <c r="BE421" s="139">
        <f>IF(N421="základní",J421,0)</f>
        <v>53159</v>
      </c>
      <c r="BF421" s="139">
        <f>IF(N421="snížená",J421,0)</f>
        <v>0</v>
      </c>
      <c r="BG421" s="139">
        <f>IF(N421="zákl. přenesená",J421,0)</f>
        <v>0</v>
      </c>
      <c r="BH421" s="139">
        <f>IF(N421="sníž. přenesená",J421,0)</f>
        <v>0</v>
      </c>
      <c r="BI421" s="139">
        <f>IF(N421="nulová",J421,0)</f>
        <v>0</v>
      </c>
      <c r="BJ421" s="18" t="s">
        <v>8</v>
      </c>
      <c r="BK421" s="139">
        <f>ROUND(I421*H421,0)</f>
        <v>53159</v>
      </c>
      <c r="BL421" s="18" t="s">
        <v>162</v>
      </c>
      <c r="BM421" s="138" t="s">
        <v>597</v>
      </c>
    </row>
    <row r="422" spans="2:65" s="1" customFormat="1">
      <c r="B422" s="33"/>
      <c r="D422" s="140" t="s">
        <v>164</v>
      </c>
      <c r="F422" s="141" t="s">
        <v>598</v>
      </c>
      <c r="I422" s="142"/>
      <c r="L422" s="33"/>
      <c r="M422" s="143"/>
      <c r="T422" s="54"/>
      <c r="AT422" s="18" t="s">
        <v>164</v>
      </c>
      <c r="AU422" s="18" t="s">
        <v>80</v>
      </c>
    </row>
    <row r="423" spans="2:65" s="1" customFormat="1">
      <c r="B423" s="33"/>
      <c r="D423" s="144" t="s">
        <v>166</v>
      </c>
      <c r="F423" s="145" t="s">
        <v>599</v>
      </c>
      <c r="I423" s="142"/>
      <c r="L423" s="33"/>
      <c r="M423" s="143"/>
      <c r="T423" s="54"/>
      <c r="AT423" s="18" t="s">
        <v>166</v>
      </c>
      <c r="AU423" s="18" t="s">
        <v>80</v>
      </c>
    </row>
    <row r="424" spans="2:65" s="12" customFormat="1">
      <c r="B424" s="146"/>
      <c r="D424" s="140" t="s">
        <v>168</v>
      </c>
      <c r="E424" s="147" t="s">
        <v>20</v>
      </c>
      <c r="F424" s="148" t="s">
        <v>600</v>
      </c>
      <c r="H424" s="149">
        <v>506.28</v>
      </c>
      <c r="I424" s="150"/>
      <c r="L424" s="146"/>
      <c r="M424" s="151"/>
      <c r="T424" s="152"/>
      <c r="AT424" s="147" t="s">
        <v>168</v>
      </c>
      <c r="AU424" s="147" t="s">
        <v>80</v>
      </c>
      <c r="AV424" s="12" t="s">
        <v>80</v>
      </c>
      <c r="AW424" s="12" t="s">
        <v>32</v>
      </c>
      <c r="AX424" s="12" t="s">
        <v>8</v>
      </c>
      <c r="AY424" s="147" t="s">
        <v>154</v>
      </c>
    </row>
    <row r="425" spans="2:65" s="1" customFormat="1" ht="16.5" customHeight="1">
      <c r="B425" s="33"/>
      <c r="C425" s="128" t="s">
        <v>601</v>
      </c>
      <c r="D425" s="128" t="s">
        <v>157</v>
      </c>
      <c r="E425" s="129" t="s">
        <v>602</v>
      </c>
      <c r="F425" s="130" t="s">
        <v>603</v>
      </c>
      <c r="G425" s="131" t="s">
        <v>198</v>
      </c>
      <c r="H425" s="132">
        <v>506.28</v>
      </c>
      <c r="I425" s="133">
        <v>35</v>
      </c>
      <c r="J425" s="132">
        <f>ROUND(I425*H425,0)</f>
        <v>17720</v>
      </c>
      <c r="K425" s="130" t="s">
        <v>161</v>
      </c>
      <c r="L425" s="33"/>
      <c r="M425" s="134" t="s">
        <v>20</v>
      </c>
      <c r="N425" s="135" t="s">
        <v>42</v>
      </c>
      <c r="P425" s="136">
        <f>O425*H425</f>
        <v>0</v>
      </c>
      <c r="Q425" s="136">
        <v>2.5000000000000001E-4</v>
      </c>
      <c r="R425" s="136">
        <f>Q425*H425</f>
        <v>0.12656999999999999</v>
      </c>
      <c r="S425" s="136">
        <v>0</v>
      </c>
      <c r="T425" s="137">
        <f>S425*H425</f>
        <v>0</v>
      </c>
      <c r="AR425" s="138" t="s">
        <v>162</v>
      </c>
      <c r="AT425" s="138" t="s">
        <v>157</v>
      </c>
      <c r="AU425" s="138" t="s">
        <v>80</v>
      </c>
      <c r="AY425" s="18" t="s">
        <v>154</v>
      </c>
      <c r="BE425" s="139">
        <f>IF(N425="základní",J425,0)</f>
        <v>17720</v>
      </c>
      <c r="BF425" s="139">
        <f>IF(N425="snížená",J425,0)</f>
        <v>0</v>
      </c>
      <c r="BG425" s="139">
        <f>IF(N425="zákl. přenesená",J425,0)</f>
        <v>0</v>
      </c>
      <c r="BH425" s="139">
        <f>IF(N425="sníž. přenesená",J425,0)</f>
        <v>0</v>
      </c>
      <c r="BI425" s="139">
        <f>IF(N425="nulová",J425,0)</f>
        <v>0</v>
      </c>
      <c r="BJ425" s="18" t="s">
        <v>8</v>
      </c>
      <c r="BK425" s="139">
        <f>ROUND(I425*H425,0)</f>
        <v>17720</v>
      </c>
      <c r="BL425" s="18" t="s">
        <v>162</v>
      </c>
      <c r="BM425" s="138" t="s">
        <v>604</v>
      </c>
    </row>
    <row r="426" spans="2:65" s="1" customFormat="1">
      <c r="B426" s="33"/>
      <c r="D426" s="140" t="s">
        <v>164</v>
      </c>
      <c r="F426" s="141" t="s">
        <v>605</v>
      </c>
      <c r="I426" s="142"/>
      <c r="L426" s="33"/>
      <c r="M426" s="143"/>
      <c r="T426" s="54"/>
      <c r="AT426" s="18" t="s">
        <v>164</v>
      </c>
      <c r="AU426" s="18" t="s">
        <v>80</v>
      </c>
    </row>
    <row r="427" spans="2:65" s="1" customFormat="1">
      <c r="B427" s="33"/>
      <c r="D427" s="144" t="s">
        <v>166</v>
      </c>
      <c r="F427" s="145" t="s">
        <v>606</v>
      </c>
      <c r="I427" s="142"/>
      <c r="L427" s="33"/>
      <c r="M427" s="143"/>
      <c r="T427" s="54"/>
      <c r="AT427" s="18" t="s">
        <v>166</v>
      </c>
      <c r="AU427" s="18" t="s">
        <v>80</v>
      </c>
    </row>
    <row r="428" spans="2:65" s="12" customFormat="1">
      <c r="B428" s="146"/>
      <c r="D428" s="140" t="s">
        <v>168</v>
      </c>
      <c r="E428" s="147" t="s">
        <v>20</v>
      </c>
      <c r="F428" s="148" t="s">
        <v>600</v>
      </c>
      <c r="H428" s="149">
        <v>506.28</v>
      </c>
      <c r="I428" s="150"/>
      <c r="L428" s="146"/>
      <c r="M428" s="151"/>
      <c r="T428" s="152"/>
      <c r="AT428" s="147" t="s">
        <v>168</v>
      </c>
      <c r="AU428" s="147" t="s">
        <v>80</v>
      </c>
      <c r="AV428" s="12" t="s">
        <v>80</v>
      </c>
      <c r="AW428" s="12" t="s">
        <v>32</v>
      </c>
      <c r="AX428" s="12" t="s">
        <v>8</v>
      </c>
      <c r="AY428" s="147" t="s">
        <v>154</v>
      </c>
    </row>
    <row r="429" spans="2:65" s="1" customFormat="1" ht="16.5" customHeight="1">
      <c r="B429" s="33"/>
      <c r="C429" s="128" t="s">
        <v>607</v>
      </c>
      <c r="D429" s="128" t="s">
        <v>157</v>
      </c>
      <c r="E429" s="129" t="s">
        <v>608</v>
      </c>
      <c r="F429" s="130" t="s">
        <v>609</v>
      </c>
      <c r="G429" s="131" t="s">
        <v>198</v>
      </c>
      <c r="H429" s="132">
        <v>32.479999999999997</v>
      </c>
      <c r="I429" s="133">
        <v>45</v>
      </c>
      <c r="J429" s="132">
        <f>ROUND(I429*H429,0)</f>
        <v>1462</v>
      </c>
      <c r="K429" s="130" t="s">
        <v>161</v>
      </c>
      <c r="L429" s="33"/>
      <c r="M429" s="134" t="s">
        <v>20</v>
      </c>
      <c r="N429" s="135" t="s">
        <v>42</v>
      </c>
      <c r="P429" s="136">
        <f>O429*H429</f>
        <v>0</v>
      </c>
      <c r="Q429" s="136">
        <v>2.0000000000000001E-4</v>
      </c>
      <c r="R429" s="136">
        <f>Q429*H429</f>
        <v>6.496E-3</v>
      </c>
      <c r="S429" s="136">
        <v>0</v>
      </c>
      <c r="T429" s="137">
        <f>S429*H429</f>
        <v>0</v>
      </c>
      <c r="AR429" s="138" t="s">
        <v>162</v>
      </c>
      <c r="AT429" s="138" t="s">
        <v>157</v>
      </c>
      <c r="AU429" s="138" t="s">
        <v>80</v>
      </c>
      <c r="AY429" s="18" t="s">
        <v>154</v>
      </c>
      <c r="BE429" s="139">
        <f>IF(N429="základní",J429,0)</f>
        <v>1462</v>
      </c>
      <c r="BF429" s="139">
        <f>IF(N429="snížená",J429,0)</f>
        <v>0</v>
      </c>
      <c r="BG429" s="139">
        <f>IF(N429="zákl. přenesená",J429,0)</f>
        <v>0</v>
      </c>
      <c r="BH429" s="139">
        <f>IF(N429="sníž. přenesená",J429,0)</f>
        <v>0</v>
      </c>
      <c r="BI429" s="139">
        <f>IF(N429="nulová",J429,0)</f>
        <v>0</v>
      </c>
      <c r="BJ429" s="18" t="s">
        <v>8</v>
      </c>
      <c r="BK429" s="139">
        <f>ROUND(I429*H429,0)</f>
        <v>1462</v>
      </c>
      <c r="BL429" s="18" t="s">
        <v>162</v>
      </c>
      <c r="BM429" s="138" t="s">
        <v>610</v>
      </c>
    </row>
    <row r="430" spans="2:65" s="1" customFormat="1">
      <c r="B430" s="33"/>
      <c r="D430" s="140" t="s">
        <v>164</v>
      </c>
      <c r="F430" s="141" t="s">
        <v>611</v>
      </c>
      <c r="I430" s="142"/>
      <c r="L430" s="33"/>
      <c r="M430" s="143"/>
      <c r="T430" s="54"/>
      <c r="AT430" s="18" t="s">
        <v>164</v>
      </c>
      <c r="AU430" s="18" t="s">
        <v>80</v>
      </c>
    </row>
    <row r="431" spans="2:65" s="1" customFormat="1">
      <c r="B431" s="33"/>
      <c r="D431" s="144" t="s">
        <v>166</v>
      </c>
      <c r="F431" s="145" t="s">
        <v>612</v>
      </c>
      <c r="I431" s="142"/>
      <c r="L431" s="33"/>
      <c r="M431" s="143"/>
      <c r="T431" s="54"/>
      <c r="AT431" s="18" t="s">
        <v>166</v>
      </c>
      <c r="AU431" s="18" t="s">
        <v>80</v>
      </c>
    </row>
    <row r="432" spans="2:65" s="12" customFormat="1">
      <c r="B432" s="146"/>
      <c r="D432" s="140" t="s">
        <v>168</v>
      </c>
      <c r="E432" s="147" t="s">
        <v>20</v>
      </c>
      <c r="F432" s="148" t="s">
        <v>613</v>
      </c>
      <c r="H432" s="149">
        <v>32.479999999999997</v>
      </c>
      <c r="I432" s="150"/>
      <c r="L432" s="146"/>
      <c r="M432" s="151"/>
      <c r="T432" s="152"/>
      <c r="AT432" s="147" t="s">
        <v>168</v>
      </c>
      <c r="AU432" s="147" t="s">
        <v>80</v>
      </c>
      <c r="AV432" s="12" t="s">
        <v>80</v>
      </c>
      <c r="AW432" s="12" t="s">
        <v>32</v>
      </c>
      <c r="AX432" s="12" t="s">
        <v>8</v>
      </c>
      <c r="AY432" s="147" t="s">
        <v>154</v>
      </c>
    </row>
    <row r="433" spans="2:65" s="1" customFormat="1" ht="24.15" customHeight="1">
      <c r="B433" s="33"/>
      <c r="C433" s="128" t="s">
        <v>614</v>
      </c>
      <c r="D433" s="128" t="s">
        <v>157</v>
      </c>
      <c r="E433" s="129" t="s">
        <v>615</v>
      </c>
      <c r="F433" s="130" t="s">
        <v>616</v>
      </c>
      <c r="G433" s="131" t="s">
        <v>198</v>
      </c>
      <c r="H433" s="132">
        <v>49.33</v>
      </c>
      <c r="I433" s="133">
        <v>750</v>
      </c>
      <c r="J433" s="132">
        <f>ROUND(I433*H433,0)</f>
        <v>36998</v>
      </c>
      <c r="K433" s="130" t="s">
        <v>161</v>
      </c>
      <c r="L433" s="33"/>
      <c r="M433" s="134" t="s">
        <v>20</v>
      </c>
      <c r="N433" s="135" t="s">
        <v>42</v>
      </c>
      <c r="P433" s="136">
        <f>O433*H433</f>
        <v>0</v>
      </c>
      <c r="Q433" s="136">
        <v>8.5199999999999998E-3</v>
      </c>
      <c r="R433" s="136">
        <f>Q433*H433</f>
        <v>0.42029159999999999</v>
      </c>
      <c r="S433" s="136">
        <v>0</v>
      </c>
      <c r="T433" s="137">
        <f>S433*H433</f>
        <v>0</v>
      </c>
      <c r="AR433" s="138" t="s">
        <v>162</v>
      </c>
      <c r="AT433" s="138" t="s">
        <v>157</v>
      </c>
      <c r="AU433" s="138" t="s">
        <v>80</v>
      </c>
      <c r="AY433" s="18" t="s">
        <v>154</v>
      </c>
      <c r="BE433" s="139">
        <f>IF(N433="základní",J433,0)</f>
        <v>36998</v>
      </c>
      <c r="BF433" s="139">
        <f>IF(N433="snížená",J433,0)</f>
        <v>0</v>
      </c>
      <c r="BG433" s="139">
        <f>IF(N433="zákl. přenesená",J433,0)</f>
        <v>0</v>
      </c>
      <c r="BH433" s="139">
        <f>IF(N433="sníž. přenesená",J433,0)</f>
        <v>0</v>
      </c>
      <c r="BI433" s="139">
        <f>IF(N433="nulová",J433,0)</f>
        <v>0</v>
      </c>
      <c r="BJ433" s="18" t="s">
        <v>8</v>
      </c>
      <c r="BK433" s="139">
        <f>ROUND(I433*H433,0)</f>
        <v>36998</v>
      </c>
      <c r="BL433" s="18" t="s">
        <v>162</v>
      </c>
      <c r="BM433" s="138" t="s">
        <v>617</v>
      </c>
    </row>
    <row r="434" spans="2:65" s="1" customFormat="1" ht="19.2">
      <c r="B434" s="33"/>
      <c r="D434" s="140" t="s">
        <v>164</v>
      </c>
      <c r="F434" s="141" t="s">
        <v>618</v>
      </c>
      <c r="I434" s="142"/>
      <c r="L434" s="33"/>
      <c r="M434" s="143"/>
      <c r="T434" s="54"/>
      <c r="AT434" s="18" t="s">
        <v>164</v>
      </c>
      <c r="AU434" s="18" t="s">
        <v>80</v>
      </c>
    </row>
    <row r="435" spans="2:65" s="1" customFormat="1">
      <c r="B435" s="33"/>
      <c r="D435" s="144" t="s">
        <v>166</v>
      </c>
      <c r="F435" s="145" t="s">
        <v>619</v>
      </c>
      <c r="I435" s="142"/>
      <c r="L435" s="33"/>
      <c r="M435" s="143"/>
      <c r="T435" s="54"/>
      <c r="AT435" s="18" t="s">
        <v>166</v>
      </c>
      <c r="AU435" s="18" t="s">
        <v>80</v>
      </c>
    </row>
    <row r="436" spans="2:65" s="12" customFormat="1">
      <c r="B436" s="146"/>
      <c r="D436" s="140" t="s">
        <v>168</v>
      </c>
      <c r="E436" s="147" t="s">
        <v>20</v>
      </c>
      <c r="F436" s="148" t="s">
        <v>620</v>
      </c>
      <c r="H436" s="149">
        <v>49.33</v>
      </c>
      <c r="I436" s="150"/>
      <c r="L436" s="146"/>
      <c r="M436" s="151"/>
      <c r="T436" s="152"/>
      <c r="AT436" s="147" t="s">
        <v>168</v>
      </c>
      <c r="AU436" s="147" t="s">
        <v>80</v>
      </c>
      <c r="AV436" s="12" t="s">
        <v>80</v>
      </c>
      <c r="AW436" s="12" t="s">
        <v>32</v>
      </c>
      <c r="AX436" s="12" t="s">
        <v>8</v>
      </c>
      <c r="AY436" s="147" t="s">
        <v>154</v>
      </c>
    </row>
    <row r="437" spans="2:65" s="1" customFormat="1" ht="16.5" customHeight="1">
      <c r="B437" s="33"/>
      <c r="C437" s="160" t="s">
        <v>621</v>
      </c>
      <c r="D437" s="160" t="s">
        <v>230</v>
      </c>
      <c r="E437" s="161" t="s">
        <v>622</v>
      </c>
      <c r="F437" s="162" t="s">
        <v>623</v>
      </c>
      <c r="G437" s="163" t="s">
        <v>198</v>
      </c>
      <c r="H437" s="164">
        <v>51.8</v>
      </c>
      <c r="I437" s="165">
        <v>330</v>
      </c>
      <c r="J437" s="164">
        <f>ROUND(I437*H437,0)</f>
        <v>17094</v>
      </c>
      <c r="K437" s="162" t="s">
        <v>161</v>
      </c>
      <c r="L437" s="166"/>
      <c r="M437" s="167" t="s">
        <v>20</v>
      </c>
      <c r="N437" s="168" t="s">
        <v>42</v>
      </c>
      <c r="P437" s="136">
        <f>O437*H437</f>
        <v>0</v>
      </c>
      <c r="Q437" s="136">
        <v>1.6999999999999999E-3</v>
      </c>
      <c r="R437" s="136">
        <f>Q437*H437</f>
        <v>8.8059999999999986E-2</v>
      </c>
      <c r="S437" s="136">
        <v>0</v>
      </c>
      <c r="T437" s="137">
        <f>S437*H437</f>
        <v>0</v>
      </c>
      <c r="AR437" s="138" t="s">
        <v>229</v>
      </c>
      <c r="AT437" s="138" t="s">
        <v>230</v>
      </c>
      <c r="AU437" s="138" t="s">
        <v>80</v>
      </c>
      <c r="AY437" s="18" t="s">
        <v>154</v>
      </c>
      <c r="BE437" s="139">
        <f>IF(N437="základní",J437,0)</f>
        <v>17094</v>
      </c>
      <c r="BF437" s="139">
        <f>IF(N437="snížená",J437,0)</f>
        <v>0</v>
      </c>
      <c r="BG437" s="139">
        <f>IF(N437="zákl. přenesená",J437,0)</f>
        <v>0</v>
      </c>
      <c r="BH437" s="139">
        <f>IF(N437="sníž. přenesená",J437,0)</f>
        <v>0</v>
      </c>
      <c r="BI437" s="139">
        <f>IF(N437="nulová",J437,0)</f>
        <v>0</v>
      </c>
      <c r="BJ437" s="18" t="s">
        <v>8</v>
      </c>
      <c r="BK437" s="139">
        <f>ROUND(I437*H437,0)</f>
        <v>17094</v>
      </c>
      <c r="BL437" s="18" t="s">
        <v>162</v>
      </c>
      <c r="BM437" s="138" t="s">
        <v>624</v>
      </c>
    </row>
    <row r="438" spans="2:65" s="1" customFormat="1">
      <c r="B438" s="33"/>
      <c r="D438" s="140" t="s">
        <v>164</v>
      </c>
      <c r="F438" s="141" t="s">
        <v>623</v>
      </c>
      <c r="I438" s="142"/>
      <c r="L438" s="33"/>
      <c r="M438" s="143"/>
      <c r="T438" s="54"/>
      <c r="AT438" s="18" t="s">
        <v>164</v>
      </c>
      <c r="AU438" s="18" t="s">
        <v>80</v>
      </c>
    </row>
    <row r="439" spans="2:65" s="12" customFormat="1">
      <c r="B439" s="146"/>
      <c r="D439" s="140" t="s">
        <v>168</v>
      </c>
      <c r="F439" s="148" t="s">
        <v>625</v>
      </c>
      <c r="H439" s="149">
        <v>51.8</v>
      </c>
      <c r="I439" s="150"/>
      <c r="L439" s="146"/>
      <c r="M439" s="151"/>
      <c r="T439" s="152"/>
      <c r="AT439" s="147" t="s">
        <v>168</v>
      </c>
      <c r="AU439" s="147" t="s">
        <v>80</v>
      </c>
      <c r="AV439" s="12" t="s">
        <v>80</v>
      </c>
      <c r="AW439" s="12" t="s">
        <v>4</v>
      </c>
      <c r="AX439" s="12" t="s">
        <v>8</v>
      </c>
      <c r="AY439" s="147" t="s">
        <v>154</v>
      </c>
    </row>
    <row r="440" spans="2:65" s="1" customFormat="1" ht="24.15" customHeight="1">
      <c r="B440" s="33"/>
      <c r="C440" s="128" t="s">
        <v>626</v>
      </c>
      <c r="D440" s="128" t="s">
        <v>157</v>
      </c>
      <c r="E440" s="129" t="s">
        <v>627</v>
      </c>
      <c r="F440" s="130" t="s">
        <v>628</v>
      </c>
      <c r="G440" s="131" t="s">
        <v>213</v>
      </c>
      <c r="H440" s="132">
        <v>16.899999999999999</v>
      </c>
      <c r="I440" s="133">
        <v>307.32140117759997</v>
      </c>
      <c r="J440" s="132">
        <f>ROUND(I440*H440,0)</f>
        <v>5194</v>
      </c>
      <c r="K440" s="130" t="s">
        <v>161</v>
      </c>
      <c r="L440" s="33"/>
      <c r="M440" s="134" t="s">
        <v>20</v>
      </c>
      <c r="N440" s="135" t="s">
        <v>42</v>
      </c>
      <c r="P440" s="136">
        <f>O440*H440</f>
        <v>0</v>
      </c>
      <c r="Q440" s="136">
        <v>3.3899999999999998E-3</v>
      </c>
      <c r="R440" s="136">
        <f>Q440*H440</f>
        <v>5.7290999999999995E-2</v>
      </c>
      <c r="S440" s="136">
        <v>0</v>
      </c>
      <c r="T440" s="137">
        <f>S440*H440</f>
        <v>0</v>
      </c>
      <c r="AR440" s="138" t="s">
        <v>162</v>
      </c>
      <c r="AT440" s="138" t="s">
        <v>157</v>
      </c>
      <c r="AU440" s="138" t="s">
        <v>80</v>
      </c>
      <c r="AY440" s="18" t="s">
        <v>154</v>
      </c>
      <c r="BE440" s="139">
        <f>IF(N440="základní",J440,0)</f>
        <v>5194</v>
      </c>
      <c r="BF440" s="139">
        <f>IF(N440="snížená",J440,0)</f>
        <v>0</v>
      </c>
      <c r="BG440" s="139">
        <f>IF(N440="zákl. přenesená",J440,0)</f>
        <v>0</v>
      </c>
      <c r="BH440" s="139">
        <f>IF(N440="sníž. přenesená",J440,0)</f>
        <v>0</v>
      </c>
      <c r="BI440" s="139">
        <f>IF(N440="nulová",J440,0)</f>
        <v>0</v>
      </c>
      <c r="BJ440" s="18" t="s">
        <v>8</v>
      </c>
      <c r="BK440" s="139">
        <f>ROUND(I440*H440,0)</f>
        <v>5194</v>
      </c>
      <c r="BL440" s="18" t="s">
        <v>162</v>
      </c>
      <c r="BM440" s="138" t="s">
        <v>629</v>
      </c>
    </row>
    <row r="441" spans="2:65" s="1" customFormat="1" ht="19.2">
      <c r="B441" s="33"/>
      <c r="D441" s="140" t="s">
        <v>164</v>
      </c>
      <c r="F441" s="141" t="s">
        <v>630</v>
      </c>
      <c r="I441" s="142"/>
      <c r="L441" s="33"/>
      <c r="M441" s="143"/>
      <c r="T441" s="54"/>
      <c r="AT441" s="18" t="s">
        <v>164</v>
      </c>
      <c r="AU441" s="18" t="s">
        <v>80</v>
      </c>
    </row>
    <row r="442" spans="2:65" s="1" customFormat="1">
      <c r="B442" s="33"/>
      <c r="D442" s="144" t="s">
        <v>166</v>
      </c>
      <c r="F442" s="145" t="s">
        <v>631</v>
      </c>
      <c r="I442" s="142"/>
      <c r="L442" s="33"/>
      <c r="M442" s="143"/>
      <c r="T442" s="54"/>
      <c r="AT442" s="18" t="s">
        <v>166</v>
      </c>
      <c r="AU442" s="18" t="s">
        <v>80</v>
      </c>
    </row>
    <row r="443" spans="2:65" s="12" customFormat="1">
      <c r="B443" s="146"/>
      <c r="D443" s="140" t="s">
        <v>168</v>
      </c>
      <c r="E443" s="147" t="s">
        <v>20</v>
      </c>
      <c r="F443" s="148" t="s">
        <v>632</v>
      </c>
      <c r="H443" s="149">
        <v>16.899999999999999</v>
      </c>
      <c r="I443" s="150"/>
      <c r="L443" s="146"/>
      <c r="M443" s="151"/>
      <c r="T443" s="152"/>
      <c r="AT443" s="147" t="s">
        <v>168</v>
      </c>
      <c r="AU443" s="147" t="s">
        <v>80</v>
      </c>
      <c r="AV443" s="12" t="s">
        <v>80</v>
      </c>
      <c r="AW443" s="12" t="s">
        <v>32</v>
      </c>
      <c r="AX443" s="12" t="s">
        <v>8</v>
      </c>
      <c r="AY443" s="147" t="s">
        <v>154</v>
      </c>
    </row>
    <row r="444" spans="2:65" s="1" customFormat="1" ht="16.5" customHeight="1">
      <c r="B444" s="33"/>
      <c r="C444" s="160" t="s">
        <v>633</v>
      </c>
      <c r="D444" s="160" t="s">
        <v>230</v>
      </c>
      <c r="E444" s="161" t="s">
        <v>634</v>
      </c>
      <c r="F444" s="162" t="s">
        <v>635</v>
      </c>
      <c r="G444" s="163" t="s">
        <v>198</v>
      </c>
      <c r="H444" s="164">
        <v>7.44</v>
      </c>
      <c r="I444" s="165">
        <v>173</v>
      </c>
      <c r="J444" s="164">
        <f>ROUND(I444*H444,0)</f>
        <v>1287</v>
      </c>
      <c r="K444" s="162" t="s">
        <v>161</v>
      </c>
      <c r="L444" s="166"/>
      <c r="M444" s="167" t="s">
        <v>20</v>
      </c>
      <c r="N444" s="168" t="s">
        <v>42</v>
      </c>
      <c r="P444" s="136">
        <f>O444*H444</f>
        <v>0</v>
      </c>
      <c r="Q444" s="136">
        <v>8.4999999999999995E-4</v>
      </c>
      <c r="R444" s="136">
        <f>Q444*H444</f>
        <v>6.3239999999999998E-3</v>
      </c>
      <c r="S444" s="136">
        <v>0</v>
      </c>
      <c r="T444" s="137">
        <f>S444*H444</f>
        <v>0</v>
      </c>
      <c r="AR444" s="138" t="s">
        <v>229</v>
      </c>
      <c r="AT444" s="138" t="s">
        <v>230</v>
      </c>
      <c r="AU444" s="138" t="s">
        <v>80</v>
      </c>
      <c r="AY444" s="18" t="s">
        <v>154</v>
      </c>
      <c r="BE444" s="139">
        <f>IF(N444="základní",J444,0)</f>
        <v>1287</v>
      </c>
      <c r="BF444" s="139">
        <f>IF(N444="snížená",J444,0)</f>
        <v>0</v>
      </c>
      <c r="BG444" s="139">
        <f>IF(N444="zákl. přenesená",J444,0)</f>
        <v>0</v>
      </c>
      <c r="BH444" s="139">
        <f>IF(N444="sníž. přenesená",J444,0)</f>
        <v>0</v>
      </c>
      <c r="BI444" s="139">
        <f>IF(N444="nulová",J444,0)</f>
        <v>0</v>
      </c>
      <c r="BJ444" s="18" t="s">
        <v>8</v>
      </c>
      <c r="BK444" s="139">
        <f>ROUND(I444*H444,0)</f>
        <v>1287</v>
      </c>
      <c r="BL444" s="18" t="s">
        <v>162</v>
      </c>
      <c r="BM444" s="138" t="s">
        <v>636</v>
      </c>
    </row>
    <row r="445" spans="2:65" s="1" customFormat="1">
      <c r="B445" s="33"/>
      <c r="D445" s="140" t="s">
        <v>164</v>
      </c>
      <c r="F445" s="141" t="s">
        <v>635</v>
      </c>
      <c r="I445" s="142"/>
      <c r="L445" s="33"/>
      <c r="M445" s="143"/>
      <c r="T445" s="54"/>
      <c r="AT445" s="18" t="s">
        <v>164</v>
      </c>
      <c r="AU445" s="18" t="s">
        <v>80</v>
      </c>
    </row>
    <row r="446" spans="2:65" s="12" customFormat="1">
      <c r="B446" s="146"/>
      <c r="D446" s="140" t="s">
        <v>168</v>
      </c>
      <c r="E446" s="147" t="s">
        <v>20</v>
      </c>
      <c r="F446" s="148" t="s">
        <v>637</v>
      </c>
      <c r="H446" s="149">
        <v>6.76</v>
      </c>
      <c r="I446" s="150"/>
      <c r="L446" s="146"/>
      <c r="M446" s="151"/>
      <c r="T446" s="152"/>
      <c r="AT446" s="147" t="s">
        <v>168</v>
      </c>
      <c r="AU446" s="147" t="s">
        <v>80</v>
      </c>
      <c r="AV446" s="12" t="s">
        <v>80</v>
      </c>
      <c r="AW446" s="12" t="s">
        <v>32</v>
      </c>
      <c r="AX446" s="12" t="s">
        <v>8</v>
      </c>
      <c r="AY446" s="147" t="s">
        <v>154</v>
      </c>
    </row>
    <row r="447" spans="2:65" s="12" customFormat="1">
      <c r="B447" s="146"/>
      <c r="D447" s="140" t="s">
        <v>168</v>
      </c>
      <c r="F447" s="148" t="s">
        <v>638</v>
      </c>
      <c r="H447" s="149">
        <v>7.44</v>
      </c>
      <c r="I447" s="150"/>
      <c r="L447" s="146"/>
      <c r="M447" s="151"/>
      <c r="T447" s="152"/>
      <c r="AT447" s="147" t="s">
        <v>168</v>
      </c>
      <c r="AU447" s="147" t="s">
        <v>80</v>
      </c>
      <c r="AV447" s="12" t="s">
        <v>80</v>
      </c>
      <c r="AW447" s="12" t="s">
        <v>4</v>
      </c>
      <c r="AX447" s="12" t="s">
        <v>8</v>
      </c>
      <c r="AY447" s="147" t="s">
        <v>154</v>
      </c>
    </row>
    <row r="448" spans="2:65" s="1" customFormat="1" ht="16.5" customHeight="1">
      <c r="B448" s="33"/>
      <c r="C448" s="128" t="s">
        <v>639</v>
      </c>
      <c r="D448" s="128" t="s">
        <v>157</v>
      </c>
      <c r="E448" s="129" t="s">
        <v>640</v>
      </c>
      <c r="F448" s="130" t="s">
        <v>641</v>
      </c>
      <c r="G448" s="131" t="s">
        <v>213</v>
      </c>
      <c r="H448" s="132">
        <v>596.12</v>
      </c>
      <c r="I448" s="133">
        <v>60.827779219200018</v>
      </c>
      <c r="J448" s="132">
        <f>ROUND(I448*H448,0)</f>
        <v>36261</v>
      </c>
      <c r="K448" s="130" t="s">
        <v>161</v>
      </c>
      <c r="L448" s="33"/>
      <c r="M448" s="134" t="s">
        <v>20</v>
      </c>
      <c r="N448" s="135" t="s">
        <v>42</v>
      </c>
      <c r="P448" s="136">
        <f>O448*H448</f>
        <v>0</v>
      </c>
      <c r="Q448" s="136">
        <v>0</v>
      </c>
      <c r="R448" s="136">
        <f>Q448*H448</f>
        <v>0</v>
      </c>
      <c r="S448" s="136">
        <v>0</v>
      </c>
      <c r="T448" s="137">
        <f>S448*H448</f>
        <v>0</v>
      </c>
      <c r="AR448" s="138" t="s">
        <v>162</v>
      </c>
      <c r="AT448" s="138" t="s">
        <v>157</v>
      </c>
      <c r="AU448" s="138" t="s">
        <v>80</v>
      </c>
      <c r="AY448" s="18" t="s">
        <v>154</v>
      </c>
      <c r="BE448" s="139">
        <f>IF(N448="základní",J448,0)</f>
        <v>36261</v>
      </c>
      <c r="BF448" s="139">
        <f>IF(N448="snížená",J448,0)</f>
        <v>0</v>
      </c>
      <c r="BG448" s="139">
        <f>IF(N448="zákl. přenesená",J448,0)</f>
        <v>0</v>
      </c>
      <c r="BH448" s="139">
        <f>IF(N448="sníž. přenesená",J448,0)</f>
        <v>0</v>
      </c>
      <c r="BI448" s="139">
        <f>IF(N448="nulová",J448,0)</f>
        <v>0</v>
      </c>
      <c r="BJ448" s="18" t="s">
        <v>8</v>
      </c>
      <c r="BK448" s="139">
        <f>ROUND(I448*H448,0)</f>
        <v>36261</v>
      </c>
      <c r="BL448" s="18" t="s">
        <v>162</v>
      </c>
      <c r="BM448" s="138" t="s">
        <v>642</v>
      </c>
    </row>
    <row r="449" spans="2:65" s="1" customFormat="1">
      <c r="B449" s="33"/>
      <c r="D449" s="140" t="s">
        <v>164</v>
      </c>
      <c r="F449" s="141" t="s">
        <v>643</v>
      </c>
      <c r="I449" s="142"/>
      <c r="L449" s="33"/>
      <c r="M449" s="143"/>
      <c r="T449" s="54"/>
      <c r="AT449" s="18" t="s">
        <v>164</v>
      </c>
      <c r="AU449" s="18" t="s">
        <v>80</v>
      </c>
    </row>
    <row r="450" spans="2:65" s="1" customFormat="1">
      <c r="B450" s="33"/>
      <c r="D450" s="144" t="s">
        <v>166</v>
      </c>
      <c r="F450" s="145" t="s">
        <v>644</v>
      </c>
      <c r="I450" s="142"/>
      <c r="L450" s="33"/>
      <c r="M450" s="143"/>
      <c r="T450" s="54"/>
      <c r="AT450" s="18" t="s">
        <v>166</v>
      </c>
      <c r="AU450" s="18" t="s">
        <v>80</v>
      </c>
    </row>
    <row r="451" spans="2:65" s="12" customFormat="1">
      <c r="B451" s="146"/>
      <c r="D451" s="140" t="s">
        <v>168</v>
      </c>
      <c r="E451" s="147" t="s">
        <v>20</v>
      </c>
      <c r="F451" s="148" t="s">
        <v>645</v>
      </c>
      <c r="H451" s="149">
        <v>127.2</v>
      </c>
      <c r="I451" s="150"/>
      <c r="L451" s="146"/>
      <c r="M451" s="151"/>
      <c r="T451" s="152"/>
      <c r="AT451" s="147" t="s">
        <v>168</v>
      </c>
      <c r="AU451" s="147" t="s">
        <v>80</v>
      </c>
      <c r="AV451" s="12" t="s">
        <v>80</v>
      </c>
      <c r="AW451" s="12" t="s">
        <v>32</v>
      </c>
      <c r="AX451" s="12" t="s">
        <v>71</v>
      </c>
      <c r="AY451" s="147" t="s">
        <v>154</v>
      </c>
    </row>
    <row r="452" spans="2:65" s="12" customFormat="1">
      <c r="B452" s="146"/>
      <c r="D452" s="140" t="s">
        <v>168</v>
      </c>
      <c r="E452" s="147" t="s">
        <v>20</v>
      </c>
      <c r="F452" s="148" t="s">
        <v>646</v>
      </c>
      <c r="H452" s="149">
        <v>127.2</v>
      </c>
      <c r="I452" s="150"/>
      <c r="L452" s="146"/>
      <c r="M452" s="151"/>
      <c r="T452" s="152"/>
      <c r="AT452" s="147" t="s">
        <v>168</v>
      </c>
      <c r="AU452" s="147" t="s">
        <v>80</v>
      </c>
      <c r="AV452" s="12" t="s">
        <v>80</v>
      </c>
      <c r="AW452" s="12" t="s">
        <v>32</v>
      </c>
      <c r="AX452" s="12" t="s">
        <v>71</v>
      </c>
      <c r="AY452" s="147" t="s">
        <v>154</v>
      </c>
    </row>
    <row r="453" spans="2:65" s="12" customFormat="1">
      <c r="B453" s="146"/>
      <c r="D453" s="140" t="s">
        <v>168</v>
      </c>
      <c r="E453" s="147" t="s">
        <v>20</v>
      </c>
      <c r="F453" s="148" t="s">
        <v>647</v>
      </c>
      <c r="H453" s="149">
        <v>21.52</v>
      </c>
      <c r="I453" s="150"/>
      <c r="L453" s="146"/>
      <c r="M453" s="151"/>
      <c r="T453" s="152"/>
      <c r="AT453" s="147" t="s">
        <v>168</v>
      </c>
      <c r="AU453" s="147" t="s">
        <v>80</v>
      </c>
      <c r="AV453" s="12" t="s">
        <v>80</v>
      </c>
      <c r="AW453" s="12" t="s">
        <v>32</v>
      </c>
      <c r="AX453" s="12" t="s">
        <v>71</v>
      </c>
      <c r="AY453" s="147" t="s">
        <v>154</v>
      </c>
    </row>
    <row r="454" spans="2:65" s="12" customFormat="1">
      <c r="B454" s="146"/>
      <c r="D454" s="140" t="s">
        <v>168</v>
      </c>
      <c r="E454" s="147" t="s">
        <v>20</v>
      </c>
      <c r="F454" s="148" t="s">
        <v>648</v>
      </c>
      <c r="H454" s="149">
        <v>19.8</v>
      </c>
      <c r="I454" s="150"/>
      <c r="L454" s="146"/>
      <c r="M454" s="151"/>
      <c r="T454" s="152"/>
      <c r="AT454" s="147" t="s">
        <v>168</v>
      </c>
      <c r="AU454" s="147" t="s">
        <v>80</v>
      </c>
      <c r="AV454" s="12" t="s">
        <v>80</v>
      </c>
      <c r="AW454" s="12" t="s">
        <v>32</v>
      </c>
      <c r="AX454" s="12" t="s">
        <v>71</v>
      </c>
      <c r="AY454" s="147" t="s">
        <v>154</v>
      </c>
    </row>
    <row r="455" spans="2:65" s="12" customFormat="1">
      <c r="B455" s="146"/>
      <c r="D455" s="140" t="s">
        <v>168</v>
      </c>
      <c r="E455" s="147" t="s">
        <v>20</v>
      </c>
      <c r="F455" s="148" t="s">
        <v>649</v>
      </c>
      <c r="H455" s="149">
        <v>189.8</v>
      </c>
      <c r="I455" s="150"/>
      <c r="L455" s="146"/>
      <c r="M455" s="151"/>
      <c r="T455" s="152"/>
      <c r="AT455" s="147" t="s">
        <v>168</v>
      </c>
      <c r="AU455" s="147" t="s">
        <v>80</v>
      </c>
      <c r="AV455" s="12" t="s">
        <v>80</v>
      </c>
      <c r="AW455" s="12" t="s">
        <v>32</v>
      </c>
      <c r="AX455" s="12" t="s">
        <v>71</v>
      </c>
      <c r="AY455" s="147" t="s">
        <v>154</v>
      </c>
    </row>
    <row r="456" spans="2:65" s="12" customFormat="1">
      <c r="B456" s="146"/>
      <c r="D456" s="140" t="s">
        <v>168</v>
      </c>
      <c r="E456" s="147" t="s">
        <v>20</v>
      </c>
      <c r="F456" s="148" t="s">
        <v>650</v>
      </c>
      <c r="H456" s="149">
        <v>64.599999999999994</v>
      </c>
      <c r="I456" s="150"/>
      <c r="L456" s="146"/>
      <c r="M456" s="151"/>
      <c r="T456" s="152"/>
      <c r="AT456" s="147" t="s">
        <v>168</v>
      </c>
      <c r="AU456" s="147" t="s">
        <v>80</v>
      </c>
      <c r="AV456" s="12" t="s">
        <v>80</v>
      </c>
      <c r="AW456" s="12" t="s">
        <v>32</v>
      </c>
      <c r="AX456" s="12" t="s">
        <v>71</v>
      </c>
      <c r="AY456" s="147" t="s">
        <v>154</v>
      </c>
    </row>
    <row r="457" spans="2:65" s="12" customFormat="1">
      <c r="B457" s="146"/>
      <c r="D457" s="140" t="s">
        <v>168</v>
      </c>
      <c r="E457" s="147" t="s">
        <v>20</v>
      </c>
      <c r="F457" s="148" t="s">
        <v>651</v>
      </c>
      <c r="H457" s="149">
        <v>46</v>
      </c>
      <c r="I457" s="150"/>
      <c r="L457" s="146"/>
      <c r="M457" s="151"/>
      <c r="T457" s="152"/>
      <c r="AT457" s="147" t="s">
        <v>168</v>
      </c>
      <c r="AU457" s="147" t="s">
        <v>80</v>
      </c>
      <c r="AV457" s="12" t="s">
        <v>80</v>
      </c>
      <c r="AW457" s="12" t="s">
        <v>32</v>
      </c>
      <c r="AX457" s="12" t="s">
        <v>71</v>
      </c>
      <c r="AY457" s="147" t="s">
        <v>154</v>
      </c>
    </row>
    <row r="458" spans="2:65" s="13" customFormat="1">
      <c r="B458" s="153"/>
      <c r="D458" s="140" t="s">
        <v>168</v>
      </c>
      <c r="E458" s="154" t="s">
        <v>20</v>
      </c>
      <c r="F458" s="155" t="s">
        <v>171</v>
      </c>
      <c r="H458" s="156">
        <v>596.12</v>
      </c>
      <c r="I458" s="157"/>
      <c r="L458" s="153"/>
      <c r="M458" s="158"/>
      <c r="T458" s="159"/>
      <c r="AT458" s="154" t="s">
        <v>168</v>
      </c>
      <c r="AU458" s="154" t="s">
        <v>80</v>
      </c>
      <c r="AV458" s="13" t="s">
        <v>162</v>
      </c>
      <c r="AW458" s="13" t="s">
        <v>32</v>
      </c>
      <c r="AX458" s="13" t="s">
        <v>8</v>
      </c>
      <c r="AY458" s="154" t="s">
        <v>154</v>
      </c>
    </row>
    <row r="459" spans="2:65" s="1" customFormat="1" ht="16.5" customHeight="1">
      <c r="B459" s="33"/>
      <c r="C459" s="160" t="s">
        <v>652</v>
      </c>
      <c r="D459" s="160" t="s">
        <v>230</v>
      </c>
      <c r="E459" s="161" t="s">
        <v>653</v>
      </c>
      <c r="F459" s="162" t="s">
        <v>654</v>
      </c>
      <c r="G459" s="163" t="s">
        <v>213</v>
      </c>
      <c r="H459" s="164">
        <v>310.51</v>
      </c>
      <c r="I459" s="165">
        <v>41.2</v>
      </c>
      <c r="J459" s="164">
        <f>ROUND(I459*H459,0)</f>
        <v>12793</v>
      </c>
      <c r="K459" s="162" t="s">
        <v>161</v>
      </c>
      <c r="L459" s="166"/>
      <c r="M459" s="167" t="s">
        <v>20</v>
      </c>
      <c r="N459" s="168" t="s">
        <v>42</v>
      </c>
      <c r="P459" s="136">
        <f>O459*H459</f>
        <v>0</v>
      </c>
      <c r="Q459" s="136">
        <v>1.2E-4</v>
      </c>
      <c r="R459" s="136">
        <f>Q459*H459</f>
        <v>3.7261200000000001E-2</v>
      </c>
      <c r="S459" s="136">
        <v>0</v>
      </c>
      <c r="T459" s="137">
        <f>S459*H459</f>
        <v>0</v>
      </c>
      <c r="AR459" s="138" t="s">
        <v>229</v>
      </c>
      <c r="AT459" s="138" t="s">
        <v>230</v>
      </c>
      <c r="AU459" s="138" t="s">
        <v>80</v>
      </c>
      <c r="AY459" s="18" t="s">
        <v>154</v>
      </c>
      <c r="BE459" s="139">
        <f>IF(N459="základní",J459,0)</f>
        <v>12793</v>
      </c>
      <c r="BF459" s="139">
        <f>IF(N459="snížená",J459,0)</f>
        <v>0</v>
      </c>
      <c r="BG459" s="139">
        <f>IF(N459="zákl. přenesená",J459,0)</f>
        <v>0</v>
      </c>
      <c r="BH459" s="139">
        <f>IF(N459="sníž. přenesená",J459,0)</f>
        <v>0</v>
      </c>
      <c r="BI459" s="139">
        <f>IF(N459="nulová",J459,0)</f>
        <v>0</v>
      </c>
      <c r="BJ459" s="18" t="s">
        <v>8</v>
      </c>
      <c r="BK459" s="139">
        <f>ROUND(I459*H459,0)</f>
        <v>12793</v>
      </c>
      <c r="BL459" s="18" t="s">
        <v>162</v>
      </c>
      <c r="BM459" s="138" t="s">
        <v>655</v>
      </c>
    </row>
    <row r="460" spans="2:65" s="1" customFormat="1">
      <c r="B460" s="33"/>
      <c r="D460" s="140" t="s">
        <v>164</v>
      </c>
      <c r="F460" s="141" t="s">
        <v>654</v>
      </c>
      <c r="I460" s="142"/>
      <c r="L460" s="33"/>
      <c r="M460" s="143"/>
      <c r="T460" s="54"/>
      <c r="AT460" s="18" t="s">
        <v>164</v>
      </c>
      <c r="AU460" s="18" t="s">
        <v>80</v>
      </c>
    </row>
    <row r="461" spans="2:65" s="12" customFormat="1">
      <c r="B461" s="146"/>
      <c r="D461" s="140" t="s">
        <v>168</v>
      </c>
      <c r="E461" s="147" t="s">
        <v>20</v>
      </c>
      <c r="F461" s="148" t="s">
        <v>645</v>
      </c>
      <c r="H461" s="149">
        <v>127.2</v>
      </c>
      <c r="I461" s="150"/>
      <c r="L461" s="146"/>
      <c r="M461" s="151"/>
      <c r="T461" s="152"/>
      <c r="AT461" s="147" t="s">
        <v>168</v>
      </c>
      <c r="AU461" s="147" t="s">
        <v>80</v>
      </c>
      <c r="AV461" s="12" t="s">
        <v>80</v>
      </c>
      <c r="AW461" s="12" t="s">
        <v>32</v>
      </c>
      <c r="AX461" s="12" t="s">
        <v>71</v>
      </c>
      <c r="AY461" s="147" t="s">
        <v>154</v>
      </c>
    </row>
    <row r="462" spans="2:65" s="12" customFormat="1">
      <c r="B462" s="146"/>
      <c r="D462" s="140" t="s">
        <v>168</v>
      </c>
      <c r="E462" s="147" t="s">
        <v>20</v>
      </c>
      <c r="F462" s="148" t="s">
        <v>646</v>
      </c>
      <c r="H462" s="149">
        <v>127.2</v>
      </c>
      <c r="I462" s="150"/>
      <c r="L462" s="146"/>
      <c r="M462" s="151"/>
      <c r="T462" s="152"/>
      <c r="AT462" s="147" t="s">
        <v>168</v>
      </c>
      <c r="AU462" s="147" t="s">
        <v>80</v>
      </c>
      <c r="AV462" s="12" t="s">
        <v>80</v>
      </c>
      <c r="AW462" s="12" t="s">
        <v>32</v>
      </c>
      <c r="AX462" s="12" t="s">
        <v>71</v>
      </c>
      <c r="AY462" s="147" t="s">
        <v>154</v>
      </c>
    </row>
    <row r="463" spans="2:65" s="12" customFormat="1">
      <c r="B463" s="146"/>
      <c r="D463" s="140" t="s">
        <v>168</v>
      </c>
      <c r="E463" s="147" t="s">
        <v>20</v>
      </c>
      <c r="F463" s="148" t="s">
        <v>647</v>
      </c>
      <c r="H463" s="149">
        <v>21.52</v>
      </c>
      <c r="I463" s="150"/>
      <c r="L463" s="146"/>
      <c r="M463" s="151"/>
      <c r="T463" s="152"/>
      <c r="AT463" s="147" t="s">
        <v>168</v>
      </c>
      <c r="AU463" s="147" t="s">
        <v>80</v>
      </c>
      <c r="AV463" s="12" t="s">
        <v>80</v>
      </c>
      <c r="AW463" s="12" t="s">
        <v>32</v>
      </c>
      <c r="AX463" s="12" t="s">
        <v>71</v>
      </c>
      <c r="AY463" s="147" t="s">
        <v>154</v>
      </c>
    </row>
    <row r="464" spans="2:65" s="12" customFormat="1">
      <c r="B464" s="146"/>
      <c r="D464" s="140" t="s">
        <v>168</v>
      </c>
      <c r="E464" s="147" t="s">
        <v>20</v>
      </c>
      <c r="F464" s="148" t="s">
        <v>648</v>
      </c>
      <c r="H464" s="149">
        <v>19.8</v>
      </c>
      <c r="I464" s="150"/>
      <c r="L464" s="146"/>
      <c r="M464" s="151"/>
      <c r="T464" s="152"/>
      <c r="AT464" s="147" t="s">
        <v>168</v>
      </c>
      <c r="AU464" s="147" t="s">
        <v>80</v>
      </c>
      <c r="AV464" s="12" t="s">
        <v>80</v>
      </c>
      <c r="AW464" s="12" t="s">
        <v>32</v>
      </c>
      <c r="AX464" s="12" t="s">
        <v>71</v>
      </c>
      <c r="AY464" s="147" t="s">
        <v>154</v>
      </c>
    </row>
    <row r="465" spans="2:65" s="13" customFormat="1">
      <c r="B465" s="153"/>
      <c r="D465" s="140" t="s">
        <v>168</v>
      </c>
      <c r="E465" s="154" t="s">
        <v>20</v>
      </c>
      <c r="F465" s="155" t="s">
        <v>171</v>
      </c>
      <c r="H465" s="156">
        <v>295.72000000000003</v>
      </c>
      <c r="I465" s="157"/>
      <c r="L465" s="153"/>
      <c r="M465" s="158"/>
      <c r="T465" s="159"/>
      <c r="AT465" s="154" t="s">
        <v>168</v>
      </c>
      <c r="AU465" s="154" t="s">
        <v>80</v>
      </c>
      <c r="AV465" s="13" t="s">
        <v>162</v>
      </c>
      <c r="AW465" s="13" t="s">
        <v>32</v>
      </c>
      <c r="AX465" s="13" t="s">
        <v>8</v>
      </c>
      <c r="AY465" s="154" t="s">
        <v>154</v>
      </c>
    </row>
    <row r="466" spans="2:65" s="12" customFormat="1">
      <c r="B466" s="146"/>
      <c r="D466" s="140" t="s">
        <v>168</v>
      </c>
      <c r="F466" s="148" t="s">
        <v>656</v>
      </c>
      <c r="H466" s="149">
        <v>310.51</v>
      </c>
      <c r="I466" s="150"/>
      <c r="L466" s="146"/>
      <c r="M466" s="151"/>
      <c r="T466" s="152"/>
      <c r="AT466" s="147" t="s">
        <v>168</v>
      </c>
      <c r="AU466" s="147" t="s">
        <v>80</v>
      </c>
      <c r="AV466" s="12" t="s">
        <v>80</v>
      </c>
      <c r="AW466" s="12" t="s">
        <v>4</v>
      </c>
      <c r="AX466" s="12" t="s">
        <v>8</v>
      </c>
      <c r="AY466" s="147" t="s">
        <v>154</v>
      </c>
    </row>
    <row r="467" spans="2:65" s="1" customFormat="1" ht="16.5" customHeight="1">
      <c r="B467" s="33"/>
      <c r="C467" s="160" t="s">
        <v>657</v>
      </c>
      <c r="D467" s="160" t="s">
        <v>230</v>
      </c>
      <c r="E467" s="161" t="s">
        <v>658</v>
      </c>
      <c r="F467" s="162" t="s">
        <v>659</v>
      </c>
      <c r="G467" s="163" t="s">
        <v>213</v>
      </c>
      <c r="H467" s="164">
        <v>189.8</v>
      </c>
      <c r="I467" s="165">
        <v>33.9</v>
      </c>
      <c r="J467" s="164">
        <f>ROUND(I467*H467,0)</f>
        <v>6434</v>
      </c>
      <c r="K467" s="162" t="s">
        <v>161</v>
      </c>
      <c r="L467" s="166"/>
      <c r="M467" s="167" t="s">
        <v>20</v>
      </c>
      <c r="N467" s="168" t="s">
        <v>42</v>
      </c>
      <c r="P467" s="136">
        <f>O467*H467</f>
        <v>0</v>
      </c>
      <c r="Q467" s="136">
        <v>4.0000000000000003E-5</v>
      </c>
      <c r="R467" s="136">
        <f>Q467*H467</f>
        <v>7.5920000000000007E-3</v>
      </c>
      <c r="S467" s="136">
        <v>0</v>
      </c>
      <c r="T467" s="137">
        <f>S467*H467</f>
        <v>0</v>
      </c>
      <c r="AR467" s="138" t="s">
        <v>229</v>
      </c>
      <c r="AT467" s="138" t="s">
        <v>230</v>
      </c>
      <c r="AU467" s="138" t="s">
        <v>80</v>
      </c>
      <c r="AY467" s="18" t="s">
        <v>154</v>
      </c>
      <c r="BE467" s="139">
        <f>IF(N467="základní",J467,0)</f>
        <v>6434</v>
      </c>
      <c r="BF467" s="139">
        <f>IF(N467="snížená",J467,0)</f>
        <v>0</v>
      </c>
      <c r="BG467" s="139">
        <f>IF(N467="zákl. přenesená",J467,0)</f>
        <v>0</v>
      </c>
      <c r="BH467" s="139">
        <f>IF(N467="sníž. přenesená",J467,0)</f>
        <v>0</v>
      </c>
      <c r="BI467" s="139">
        <f>IF(N467="nulová",J467,0)</f>
        <v>0</v>
      </c>
      <c r="BJ467" s="18" t="s">
        <v>8</v>
      </c>
      <c r="BK467" s="139">
        <f>ROUND(I467*H467,0)</f>
        <v>6434</v>
      </c>
      <c r="BL467" s="18" t="s">
        <v>162</v>
      </c>
      <c r="BM467" s="138" t="s">
        <v>660</v>
      </c>
    </row>
    <row r="468" spans="2:65" s="1" customFormat="1">
      <c r="B468" s="33"/>
      <c r="D468" s="140" t="s">
        <v>164</v>
      </c>
      <c r="F468" s="141" t="s">
        <v>659</v>
      </c>
      <c r="I468" s="142"/>
      <c r="L468" s="33"/>
      <c r="M468" s="143"/>
      <c r="T468" s="54"/>
      <c r="AT468" s="18" t="s">
        <v>164</v>
      </c>
      <c r="AU468" s="18" t="s">
        <v>80</v>
      </c>
    </row>
    <row r="469" spans="2:65" s="12" customFormat="1">
      <c r="B469" s="146"/>
      <c r="D469" s="140" t="s">
        <v>168</v>
      </c>
      <c r="E469" s="147" t="s">
        <v>20</v>
      </c>
      <c r="F469" s="148" t="s">
        <v>649</v>
      </c>
      <c r="H469" s="149">
        <v>189.8</v>
      </c>
      <c r="I469" s="150"/>
      <c r="L469" s="146"/>
      <c r="M469" s="151"/>
      <c r="T469" s="152"/>
      <c r="AT469" s="147" t="s">
        <v>168</v>
      </c>
      <c r="AU469" s="147" t="s">
        <v>80</v>
      </c>
      <c r="AV469" s="12" t="s">
        <v>80</v>
      </c>
      <c r="AW469" s="12" t="s">
        <v>32</v>
      </c>
      <c r="AX469" s="12" t="s">
        <v>8</v>
      </c>
      <c r="AY469" s="147" t="s">
        <v>154</v>
      </c>
    </row>
    <row r="470" spans="2:65" s="1" customFormat="1" ht="16.5" customHeight="1">
      <c r="B470" s="33"/>
      <c r="C470" s="160" t="s">
        <v>661</v>
      </c>
      <c r="D470" s="160" t="s">
        <v>230</v>
      </c>
      <c r="E470" s="161" t="s">
        <v>662</v>
      </c>
      <c r="F470" s="162" t="s">
        <v>663</v>
      </c>
      <c r="G470" s="163" t="s">
        <v>213</v>
      </c>
      <c r="H470" s="164">
        <v>64.599999999999994</v>
      </c>
      <c r="I470" s="165">
        <v>42.6</v>
      </c>
      <c r="J470" s="164">
        <f>ROUND(I470*H470,0)</f>
        <v>2752</v>
      </c>
      <c r="K470" s="162" t="s">
        <v>161</v>
      </c>
      <c r="L470" s="166"/>
      <c r="M470" s="167" t="s">
        <v>20</v>
      </c>
      <c r="N470" s="168" t="s">
        <v>42</v>
      </c>
      <c r="P470" s="136">
        <f>O470*H470</f>
        <v>0</v>
      </c>
      <c r="Q470" s="136">
        <v>2.9999999999999997E-4</v>
      </c>
      <c r="R470" s="136">
        <f>Q470*H470</f>
        <v>1.9379999999999998E-2</v>
      </c>
      <c r="S470" s="136">
        <v>0</v>
      </c>
      <c r="T470" s="137">
        <f>S470*H470</f>
        <v>0</v>
      </c>
      <c r="AR470" s="138" t="s">
        <v>229</v>
      </c>
      <c r="AT470" s="138" t="s">
        <v>230</v>
      </c>
      <c r="AU470" s="138" t="s">
        <v>80</v>
      </c>
      <c r="AY470" s="18" t="s">
        <v>154</v>
      </c>
      <c r="BE470" s="139">
        <f>IF(N470="základní",J470,0)</f>
        <v>2752</v>
      </c>
      <c r="BF470" s="139">
        <f>IF(N470="snížená",J470,0)</f>
        <v>0</v>
      </c>
      <c r="BG470" s="139">
        <f>IF(N470="zákl. přenesená",J470,0)</f>
        <v>0</v>
      </c>
      <c r="BH470" s="139">
        <f>IF(N470="sníž. přenesená",J470,0)</f>
        <v>0</v>
      </c>
      <c r="BI470" s="139">
        <f>IF(N470="nulová",J470,0)</f>
        <v>0</v>
      </c>
      <c r="BJ470" s="18" t="s">
        <v>8</v>
      </c>
      <c r="BK470" s="139">
        <f>ROUND(I470*H470,0)</f>
        <v>2752</v>
      </c>
      <c r="BL470" s="18" t="s">
        <v>162</v>
      </c>
      <c r="BM470" s="138" t="s">
        <v>664</v>
      </c>
    </row>
    <row r="471" spans="2:65" s="1" customFormat="1">
      <c r="B471" s="33"/>
      <c r="D471" s="140" t="s">
        <v>164</v>
      </c>
      <c r="F471" s="141" t="s">
        <v>663</v>
      </c>
      <c r="I471" s="142"/>
      <c r="L471" s="33"/>
      <c r="M471" s="143"/>
      <c r="T471" s="54"/>
      <c r="AT471" s="18" t="s">
        <v>164</v>
      </c>
      <c r="AU471" s="18" t="s">
        <v>80</v>
      </c>
    </row>
    <row r="472" spans="2:65" s="12" customFormat="1">
      <c r="B472" s="146"/>
      <c r="D472" s="140" t="s">
        <v>168</v>
      </c>
      <c r="E472" s="147" t="s">
        <v>20</v>
      </c>
      <c r="F472" s="148" t="s">
        <v>650</v>
      </c>
      <c r="H472" s="149">
        <v>64.599999999999994</v>
      </c>
      <c r="I472" s="150"/>
      <c r="L472" s="146"/>
      <c r="M472" s="151"/>
      <c r="T472" s="152"/>
      <c r="AT472" s="147" t="s">
        <v>168</v>
      </c>
      <c r="AU472" s="147" t="s">
        <v>80</v>
      </c>
      <c r="AV472" s="12" t="s">
        <v>80</v>
      </c>
      <c r="AW472" s="12" t="s">
        <v>32</v>
      </c>
      <c r="AX472" s="12" t="s">
        <v>8</v>
      </c>
      <c r="AY472" s="147" t="s">
        <v>154</v>
      </c>
    </row>
    <row r="473" spans="2:65" s="1" customFormat="1" ht="16.5" customHeight="1">
      <c r="B473" s="33"/>
      <c r="C473" s="160" t="s">
        <v>665</v>
      </c>
      <c r="D473" s="160" t="s">
        <v>230</v>
      </c>
      <c r="E473" s="161" t="s">
        <v>666</v>
      </c>
      <c r="F473" s="162" t="s">
        <v>667</v>
      </c>
      <c r="G473" s="163" t="s">
        <v>213</v>
      </c>
      <c r="H473" s="164">
        <v>46</v>
      </c>
      <c r="I473" s="165">
        <v>58.3</v>
      </c>
      <c r="J473" s="164">
        <f>ROUND(I473*H473,0)</f>
        <v>2682</v>
      </c>
      <c r="K473" s="162" t="s">
        <v>161</v>
      </c>
      <c r="L473" s="166"/>
      <c r="M473" s="167" t="s">
        <v>20</v>
      </c>
      <c r="N473" s="168" t="s">
        <v>42</v>
      </c>
      <c r="P473" s="136">
        <f>O473*H473</f>
        <v>0</v>
      </c>
      <c r="Q473" s="136">
        <v>2.0000000000000001E-4</v>
      </c>
      <c r="R473" s="136">
        <f>Q473*H473</f>
        <v>9.1999999999999998E-3</v>
      </c>
      <c r="S473" s="136">
        <v>0</v>
      </c>
      <c r="T473" s="137">
        <f>S473*H473</f>
        <v>0</v>
      </c>
      <c r="AR473" s="138" t="s">
        <v>229</v>
      </c>
      <c r="AT473" s="138" t="s">
        <v>230</v>
      </c>
      <c r="AU473" s="138" t="s">
        <v>80</v>
      </c>
      <c r="AY473" s="18" t="s">
        <v>154</v>
      </c>
      <c r="BE473" s="139">
        <f>IF(N473="základní",J473,0)</f>
        <v>2682</v>
      </c>
      <c r="BF473" s="139">
        <f>IF(N473="snížená",J473,0)</f>
        <v>0</v>
      </c>
      <c r="BG473" s="139">
        <f>IF(N473="zákl. přenesená",J473,0)</f>
        <v>0</v>
      </c>
      <c r="BH473" s="139">
        <f>IF(N473="sníž. přenesená",J473,0)</f>
        <v>0</v>
      </c>
      <c r="BI473" s="139">
        <f>IF(N473="nulová",J473,0)</f>
        <v>0</v>
      </c>
      <c r="BJ473" s="18" t="s">
        <v>8</v>
      </c>
      <c r="BK473" s="139">
        <f>ROUND(I473*H473,0)</f>
        <v>2682</v>
      </c>
      <c r="BL473" s="18" t="s">
        <v>162</v>
      </c>
      <c r="BM473" s="138" t="s">
        <v>668</v>
      </c>
    </row>
    <row r="474" spans="2:65" s="1" customFormat="1">
      <c r="B474" s="33"/>
      <c r="D474" s="140" t="s">
        <v>164</v>
      </c>
      <c r="F474" s="141" t="s">
        <v>667</v>
      </c>
      <c r="I474" s="142"/>
      <c r="L474" s="33"/>
      <c r="M474" s="143"/>
      <c r="T474" s="54"/>
      <c r="AT474" s="18" t="s">
        <v>164</v>
      </c>
      <c r="AU474" s="18" t="s">
        <v>80</v>
      </c>
    </row>
    <row r="475" spans="2:65" s="12" customFormat="1">
      <c r="B475" s="146"/>
      <c r="D475" s="140" t="s">
        <v>168</v>
      </c>
      <c r="E475" s="147" t="s">
        <v>20</v>
      </c>
      <c r="F475" s="148" t="s">
        <v>651</v>
      </c>
      <c r="H475" s="149">
        <v>46</v>
      </c>
      <c r="I475" s="150"/>
      <c r="L475" s="146"/>
      <c r="M475" s="151"/>
      <c r="T475" s="152"/>
      <c r="AT475" s="147" t="s">
        <v>168</v>
      </c>
      <c r="AU475" s="147" t="s">
        <v>80</v>
      </c>
      <c r="AV475" s="12" t="s">
        <v>80</v>
      </c>
      <c r="AW475" s="12" t="s">
        <v>32</v>
      </c>
      <c r="AX475" s="12" t="s">
        <v>8</v>
      </c>
      <c r="AY475" s="147" t="s">
        <v>154</v>
      </c>
    </row>
    <row r="476" spans="2:65" s="1" customFormat="1" ht="16.5" customHeight="1">
      <c r="B476" s="33"/>
      <c r="C476" s="128" t="s">
        <v>669</v>
      </c>
      <c r="D476" s="128" t="s">
        <v>157</v>
      </c>
      <c r="E476" s="129" t="s">
        <v>670</v>
      </c>
      <c r="F476" s="130" t="s">
        <v>671</v>
      </c>
      <c r="G476" s="131" t="s">
        <v>198</v>
      </c>
      <c r="H476" s="132">
        <v>506.28</v>
      </c>
      <c r="I476" s="133">
        <v>260.75262396639999</v>
      </c>
      <c r="J476" s="132">
        <f>ROUND(I476*H476,0)</f>
        <v>132014</v>
      </c>
      <c r="K476" s="130" t="s">
        <v>161</v>
      </c>
      <c r="L476" s="33"/>
      <c r="M476" s="134" t="s">
        <v>20</v>
      </c>
      <c r="N476" s="135" t="s">
        <v>42</v>
      </c>
      <c r="P476" s="136">
        <f>O476*H476</f>
        <v>0</v>
      </c>
      <c r="Q476" s="136">
        <v>2.6360000000000001E-2</v>
      </c>
      <c r="R476" s="136">
        <f>Q476*H476</f>
        <v>13.3455408</v>
      </c>
      <c r="S476" s="136">
        <v>0</v>
      </c>
      <c r="T476" s="137">
        <f>S476*H476</f>
        <v>0</v>
      </c>
      <c r="AR476" s="138" t="s">
        <v>162</v>
      </c>
      <c r="AT476" s="138" t="s">
        <v>157</v>
      </c>
      <c r="AU476" s="138" t="s">
        <v>80</v>
      </c>
      <c r="AY476" s="18" t="s">
        <v>154</v>
      </c>
      <c r="BE476" s="139">
        <f>IF(N476="základní",J476,0)</f>
        <v>132014</v>
      </c>
      <c r="BF476" s="139">
        <f>IF(N476="snížená",J476,0)</f>
        <v>0</v>
      </c>
      <c r="BG476" s="139">
        <f>IF(N476="zákl. přenesená",J476,0)</f>
        <v>0</v>
      </c>
      <c r="BH476" s="139">
        <f>IF(N476="sníž. přenesená",J476,0)</f>
        <v>0</v>
      </c>
      <c r="BI476" s="139">
        <f>IF(N476="nulová",J476,0)</f>
        <v>0</v>
      </c>
      <c r="BJ476" s="18" t="s">
        <v>8</v>
      </c>
      <c r="BK476" s="139">
        <f>ROUND(I476*H476,0)</f>
        <v>132014</v>
      </c>
      <c r="BL476" s="18" t="s">
        <v>162</v>
      </c>
      <c r="BM476" s="138" t="s">
        <v>672</v>
      </c>
    </row>
    <row r="477" spans="2:65" s="1" customFormat="1" ht="19.2">
      <c r="B477" s="33"/>
      <c r="D477" s="140" t="s">
        <v>164</v>
      </c>
      <c r="F477" s="141" t="s">
        <v>673</v>
      </c>
      <c r="I477" s="142"/>
      <c r="L477" s="33"/>
      <c r="M477" s="143"/>
      <c r="T477" s="54"/>
      <c r="AT477" s="18" t="s">
        <v>164</v>
      </c>
      <c r="AU477" s="18" t="s">
        <v>80</v>
      </c>
    </row>
    <row r="478" spans="2:65" s="1" customFormat="1">
      <c r="B478" s="33"/>
      <c r="D478" s="144" t="s">
        <v>166</v>
      </c>
      <c r="F478" s="145" t="s">
        <v>674</v>
      </c>
      <c r="I478" s="142"/>
      <c r="L478" s="33"/>
      <c r="M478" s="143"/>
      <c r="T478" s="54"/>
      <c r="AT478" s="18" t="s">
        <v>166</v>
      </c>
      <c r="AU478" s="18" t="s">
        <v>80</v>
      </c>
    </row>
    <row r="479" spans="2:65" s="12" customFormat="1">
      <c r="B479" s="146"/>
      <c r="D479" s="140" t="s">
        <v>168</v>
      </c>
      <c r="E479" s="147" t="s">
        <v>20</v>
      </c>
      <c r="F479" s="148" t="s">
        <v>675</v>
      </c>
      <c r="H479" s="149">
        <v>112.96</v>
      </c>
      <c r="I479" s="150"/>
      <c r="L479" s="146"/>
      <c r="M479" s="151"/>
      <c r="T479" s="152"/>
      <c r="AT479" s="147" t="s">
        <v>168</v>
      </c>
      <c r="AU479" s="147" t="s">
        <v>80</v>
      </c>
      <c r="AV479" s="12" t="s">
        <v>80</v>
      </c>
      <c r="AW479" s="12" t="s">
        <v>32</v>
      </c>
      <c r="AX479" s="12" t="s">
        <v>71</v>
      </c>
      <c r="AY479" s="147" t="s">
        <v>154</v>
      </c>
    </row>
    <row r="480" spans="2:65" s="12" customFormat="1">
      <c r="B480" s="146"/>
      <c r="D480" s="140" t="s">
        <v>168</v>
      </c>
      <c r="E480" s="147" t="s">
        <v>20</v>
      </c>
      <c r="F480" s="148" t="s">
        <v>676</v>
      </c>
      <c r="H480" s="149">
        <v>123.11</v>
      </c>
      <c r="I480" s="150"/>
      <c r="L480" s="146"/>
      <c r="M480" s="151"/>
      <c r="T480" s="152"/>
      <c r="AT480" s="147" t="s">
        <v>168</v>
      </c>
      <c r="AU480" s="147" t="s">
        <v>80</v>
      </c>
      <c r="AV480" s="12" t="s">
        <v>80</v>
      </c>
      <c r="AW480" s="12" t="s">
        <v>32</v>
      </c>
      <c r="AX480" s="12" t="s">
        <v>71</v>
      </c>
      <c r="AY480" s="147" t="s">
        <v>154</v>
      </c>
    </row>
    <row r="481" spans="2:65" s="12" customFormat="1">
      <c r="B481" s="146"/>
      <c r="D481" s="140" t="s">
        <v>168</v>
      </c>
      <c r="E481" s="147" t="s">
        <v>20</v>
      </c>
      <c r="F481" s="148" t="s">
        <v>677</v>
      </c>
      <c r="H481" s="149">
        <v>155.35</v>
      </c>
      <c r="I481" s="150"/>
      <c r="L481" s="146"/>
      <c r="M481" s="151"/>
      <c r="T481" s="152"/>
      <c r="AT481" s="147" t="s">
        <v>168</v>
      </c>
      <c r="AU481" s="147" t="s">
        <v>80</v>
      </c>
      <c r="AV481" s="12" t="s">
        <v>80</v>
      </c>
      <c r="AW481" s="12" t="s">
        <v>32</v>
      </c>
      <c r="AX481" s="12" t="s">
        <v>71</v>
      </c>
      <c r="AY481" s="147" t="s">
        <v>154</v>
      </c>
    </row>
    <row r="482" spans="2:65" s="12" customFormat="1">
      <c r="B482" s="146"/>
      <c r="D482" s="140" t="s">
        <v>168</v>
      </c>
      <c r="E482" s="147" t="s">
        <v>20</v>
      </c>
      <c r="F482" s="148" t="s">
        <v>678</v>
      </c>
      <c r="H482" s="149">
        <v>114.86</v>
      </c>
      <c r="I482" s="150"/>
      <c r="L482" s="146"/>
      <c r="M482" s="151"/>
      <c r="T482" s="152"/>
      <c r="AT482" s="147" t="s">
        <v>168</v>
      </c>
      <c r="AU482" s="147" t="s">
        <v>80</v>
      </c>
      <c r="AV482" s="12" t="s">
        <v>80</v>
      </c>
      <c r="AW482" s="12" t="s">
        <v>32</v>
      </c>
      <c r="AX482" s="12" t="s">
        <v>71</v>
      </c>
      <c r="AY482" s="147" t="s">
        <v>154</v>
      </c>
    </row>
    <row r="483" spans="2:65" s="13" customFormat="1">
      <c r="B483" s="153"/>
      <c r="D483" s="140" t="s">
        <v>168</v>
      </c>
      <c r="E483" s="154" t="s">
        <v>20</v>
      </c>
      <c r="F483" s="155" t="s">
        <v>171</v>
      </c>
      <c r="H483" s="156">
        <v>506.28</v>
      </c>
      <c r="I483" s="157"/>
      <c r="L483" s="153"/>
      <c r="M483" s="158"/>
      <c r="T483" s="159"/>
      <c r="AT483" s="154" t="s">
        <v>168</v>
      </c>
      <c r="AU483" s="154" t="s">
        <v>80</v>
      </c>
      <c r="AV483" s="13" t="s">
        <v>162</v>
      </c>
      <c r="AW483" s="13" t="s">
        <v>32</v>
      </c>
      <c r="AX483" s="13" t="s">
        <v>8</v>
      </c>
      <c r="AY483" s="154" t="s">
        <v>154</v>
      </c>
    </row>
    <row r="484" spans="2:65" s="1" customFormat="1" ht="16.5" customHeight="1">
      <c r="B484" s="33"/>
      <c r="C484" s="128" t="s">
        <v>679</v>
      </c>
      <c r="D484" s="128" t="s">
        <v>157</v>
      </c>
      <c r="E484" s="129" t="s">
        <v>680</v>
      </c>
      <c r="F484" s="130" t="s">
        <v>681</v>
      </c>
      <c r="G484" s="131" t="s">
        <v>198</v>
      </c>
      <c r="H484" s="132">
        <v>32.479999999999997</v>
      </c>
      <c r="I484" s="133">
        <v>550</v>
      </c>
      <c r="J484" s="132">
        <f>ROUND(I484*H484,0)</f>
        <v>17864</v>
      </c>
      <c r="K484" s="130" t="s">
        <v>161</v>
      </c>
      <c r="L484" s="33"/>
      <c r="M484" s="134" t="s">
        <v>20</v>
      </c>
      <c r="N484" s="135" t="s">
        <v>42</v>
      </c>
      <c r="P484" s="136">
        <f>O484*H484</f>
        <v>0</v>
      </c>
      <c r="Q484" s="136">
        <v>5.7000000000000002E-3</v>
      </c>
      <c r="R484" s="136">
        <f>Q484*H484</f>
        <v>0.185136</v>
      </c>
      <c r="S484" s="136">
        <v>0</v>
      </c>
      <c r="T484" s="137">
        <f>S484*H484</f>
        <v>0</v>
      </c>
      <c r="AR484" s="138" t="s">
        <v>162</v>
      </c>
      <c r="AT484" s="138" t="s">
        <v>157</v>
      </c>
      <c r="AU484" s="138" t="s">
        <v>80</v>
      </c>
      <c r="AY484" s="18" t="s">
        <v>154</v>
      </c>
      <c r="BE484" s="139">
        <f>IF(N484="základní",J484,0)</f>
        <v>17864</v>
      </c>
      <c r="BF484" s="139">
        <f>IF(N484="snížená",J484,0)</f>
        <v>0</v>
      </c>
      <c r="BG484" s="139">
        <f>IF(N484="zákl. přenesená",J484,0)</f>
        <v>0</v>
      </c>
      <c r="BH484" s="139">
        <f>IF(N484="sníž. přenesená",J484,0)</f>
        <v>0</v>
      </c>
      <c r="BI484" s="139">
        <f>IF(N484="nulová",J484,0)</f>
        <v>0</v>
      </c>
      <c r="BJ484" s="18" t="s">
        <v>8</v>
      </c>
      <c r="BK484" s="139">
        <f>ROUND(I484*H484,0)</f>
        <v>17864</v>
      </c>
      <c r="BL484" s="18" t="s">
        <v>162</v>
      </c>
      <c r="BM484" s="138" t="s">
        <v>682</v>
      </c>
    </row>
    <row r="485" spans="2:65" s="1" customFormat="1">
      <c r="B485" s="33"/>
      <c r="D485" s="140" t="s">
        <v>164</v>
      </c>
      <c r="F485" s="141" t="s">
        <v>683</v>
      </c>
      <c r="I485" s="142"/>
      <c r="L485" s="33"/>
      <c r="M485" s="143"/>
      <c r="T485" s="54"/>
      <c r="AT485" s="18" t="s">
        <v>164</v>
      </c>
      <c r="AU485" s="18" t="s">
        <v>80</v>
      </c>
    </row>
    <row r="486" spans="2:65" s="1" customFormat="1">
      <c r="B486" s="33"/>
      <c r="D486" s="144" t="s">
        <v>166</v>
      </c>
      <c r="F486" s="145" t="s">
        <v>684</v>
      </c>
      <c r="I486" s="142"/>
      <c r="L486" s="33"/>
      <c r="M486" s="143"/>
      <c r="T486" s="54"/>
      <c r="AT486" s="18" t="s">
        <v>166</v>
      </c>
      <c r="AU486" s="18" t="s">
        <v>80</v>
      </c>
    </row>
    <row r="487" spans="2:65" s="12" customFormat="1">
      <c r="B487" s="146"/>
      <c r="D487" s="140" t="s">
        <v>168</v>
      </c>
      <c r="E487" s="147" t="s">
        <v>20</v>
      </c>
      <c r="F487" s="148" t="s">
        <v>613</v>
      </c>
      <c r="H487" s="149">
        <v>32.479999999999997</v>
      </c>
      <c r="I487" s="150"/>
      <c r="L487" s="146"/>
      <c r="M487" s="151"/>
      <c r="T487" s="152"/>
      <c r="AT487" s="147" t="s">
        <v>168</v>
      </c>
      <c r="AU487" s="147" t="s">
        <v>80</v>
      </c>
      <c r="AV487" s="12" t="s">
        <v>80</v>
      </c>
      <c r="AW487" s="12" t="s">
        <v>32</v>
      </c>
      <c r="AX487" s="12" t="s">
        <v>8</v>
      </c>
      <c r="AY487" s="147" t="s">
        <v>154</v>
      </c>
    </row>
    <row r="488" spans="2:65" s="1" customFormat="1" ht="16.5" customHeight="1">
      <c r="B488" s="33"/>
      <c r="C488" s="128" t="s">
        <v>685</v>
      </c>
      <c r="D488" s="128" t="s">
        <v>157</v>
      </c>
      <c r="E488" s="129" t="s">
        <v>686</v>
      </c>
      <c r="F488" s="130" t="s">
        <v>687</v>
      </c>
      <c r="G488" s="131" t="s">
        <v>198</v>
      </c>
      <c r="H488" s="132">
        <v>506.28</v>
      </c>
      <c r="I488" s="133">
        <v>400</v>
      </c>
      <c r="J488" s="132">
        <f>ROUND(I488*H488,0)</f>
        <v>202512</v>
      </c>
      <c r="K488" s="130" t="s">
        <v>161</v>
      </c>
      <c r="L488" s="33"/>
      <c r="M488" s="134" t="s">
        <v>20</v>
      </c>
      <c r="N488" s="135" t="s">
        <v>42</v>
      </c>
      <c r="P488" s="136">
        <f>O488*H488</f>
        <v>0</v>
      </c>
      <c r="Q488" s="136">
        <v>3.3E-3</v>
      </c>
      <c r="R488" s="136">
        <f>Q488*H488</f>
        <v>1.6707239999999999</v>
      </c>
      <c r="S488" s="136">
        <v>0</v>
      </c>
      <c r="T488" s="137">
        <f>S488*H488</f>
        <v>0</v>
      </c>
      <c r="AR488" s="138" t="s">
        <v>162</v>
      </c>
      <c r="AT488" s="138" t="s">
        <v>157</v>
      </c>
      <c r="AU488" s="138" t="s">
        <v>80</v>
      </c>
      <c r="AY488" s="18" t="s">
        <v>154</v>
      </c>
      <c r="BE488" s="139">
        <f>IF(N488="základní",J488,0)</f>
        <v>202512</v>
      </c>
      <c r="BF488" s="139">
        <f>IF(N488="snížená",J488,0)</f>
        <v>0</v>
      </c>
      <c r="BG488" s="139">
        <f>IF(N488="zákl. přenesená",J488,0)</f>
        <v>0</v>
      </c>
      <c r="BH488" s="139">
        <f>IF(N488="sníž. přenesená",J488,0)</f>
        <v>0</v>
      </c>
      <c r="BI488" s="139">
        <f>IF(N488="nulová",J488,0)</f>
        <v>0</v>
      </c>
      <c r="BJ488" s="18" t="s">
        <v>8</v>
      </c>
      <c r="BK488" s="139">
        <f>ROUND(I488*H488,0)</f>
        <v>202512</v>
      </c>
      <c r="BL488" s="18" t="s">
        <v>162</v>
      </c>
      <c r="BM488" s="138" t="s">
        <v>688</v>
      </c>
    </row>
    <row r="489" spans="2:65" s="1" customFormat="1">
      <c r="B489" s="33"/>
      <c r="D489" s="140" t="s">
        <v>164</v>
      </c>
      <c r="F489" s="141" t="s">
        <v>689</v>
      </c>
      <c r="I489" s="142"/>
      <c r="L489" s="33"/>
      <c r="M489" s="143"/>
      <c r="T489" s="54"/>
      <c r="AT489" s="18" t="s">
        <v>164</v>
      </c>
      <c r="AU489" s="18" t="s">
        <v>80</v>
      </c>
    </row>
    <row r="490" spans="2:65" s="1" customFormat="1">
      <c r="B490" s="33"/>
      <c r="D490" s="144" t="s">
        <v>166</v>
      </c>
      <c r="F490" s="145" t="s">
        <v>690</v>
      </c>
      <c r="I490" s="142"/>
      <c r="L490" s="33"/>
      <c r="M490" s="143"/>
      <c r="T490" s="54"/>
      <c r="AT490" s="18" t="s">
        <v>166</v>
      </c>
      <c r="AU490" s="18" t="s">
        <v>80</v>
      </c>
    </row>
    <row r="491" spans="2:65" s="12" customFormat="1">
      <c r="B491" s="146"/>
      <c r="D491" s="140" t="s">
        <v>168</v>
      </c>
      <c r="E491" s="147" t="s">
        <v>20</v>
      </c>
      <c r="F491" s="148" t="s">
        <v>600</v>
      </c>
      <c r="H491" s="149">
        <v>506.28</v>
      </c>
      <c r="I491" s="150"/>
      <c r="L491" s="146"/>
      <c r="M491" s="151"/>
      <c r="T491" s="152"/>
      <c r="AT491" s="147" t="s">
        <v>168</v>
      </c>
      <c r="AU491" s="147" t="s">
        <v>80</v>
      </c>
      <c r="AV491" s="12" t="s">
        <v>80</v>
      </c>
      <c r="AW491" s="12" t="s">
        <v>32</v>
      </c>
      <c r="AX491" s="12" t="s">
        <v>8</v>
      </c>
      <c r="AY491" s="147" t="s">
        <v>154</v>
      </c>
    </row>
    <row r="492" spans="2:65" s="1" customFormat="1" ht="21.75" customHeight="1">
      <c r="B492" s="33"/>
      <c r="C492" s="128" t="s">
        <v>691</v>
      </c>
      <c r="D492" s="128" t="s">
        <v>157</v>
      </c>
      <c r="E492" s="129" t="s">
        <v>692</v>
      </c>
      <c r="F492" s="130" t="s">
        <v>693</v>
      </c>
      <c r="G492" s="131" t="s">
        <v>160</v>
      </c>
      <c r="H492" s="132">
        <v>61.15</v>
      </c>
      <c r="I492" s="133">
        <v>4100</v>
      </c>
      <c r="J492" s="132">
        <f>ROUND(I492*H492,0)</f>
        <v>250715</v>
      </c>
      <c r="K492" s="130" t="s">
        <v>161</v>
      </c>
      <c r="L492" s="33"/>
      <c r="M492" s="134" t="s">
        <v>20</v>
      </c>
      <c r="N492" s="135" t="s">
        <v>42</v>
      </c>
      <c r="P492" s="136">
        <f>O492*H492</f>
        <v>0</v>
      </c>
      <c r="Q492" s="136">
        <v>2.5018699999999998</v>
      </c>
      <c r="R492" s="136">
        <f>Q492*H492</f>
        <v>152.98935049999997</v>
      </c>
      <c r="S492" s="136">
        <v>0</v>
      </c>
      <c r="T492" s="137">
        <f>S492*H492</f>
        <v>0</v>
      </c>
      <c r="AR492" s="138" t="s">
        <v>162</v>
      </c>
      <c r="AT492" s="138" t="s">
        <v>157</v>
      </c>
      <c r="AU492" s="138" t="s">
        <v>80</v>
      </c>
      <c r="AY492" s="18" t="s">
        <v>154</v>
      </c>
      <c r="BE492" s="139">
        <f>IF(N492="základní",J492,0)</f>
        <v>250715</v>
      </c>
      <c r="BF492" s="139">
        <f>IF(N492="snížená",J492,0)</f>
        <v>0</v>
      </c>
      <c r="BG492" s="139">
        <f>IF(N492="zákl. přenesená",J492,0)</f>
        <v>0</v>
      </c>
      <c r="BH492" s="139">
        <f>IF(N492="sníž. přenesená",J492,0)</f>
        <v>0</v>
      </c>
      <c r="BI492" s="139">
        <f>IF(N492="nulová",J492,0)</f>
        <v>0</v>
      </c>
      <c r="BJ492" s="18" t="s">
        <v>8</v>
      </c>
      <c r="BK492" s="139">
        <f>ROUND(I492*H492,0)</f>
        <v>250715</v>
      </c>
      <c r="BL492" s="18" t="s">
        <v>162</v>
      </c>
      <c r="BM492" s="138" t="s">
        <v>694</v>
      </c>
    </row>
    <row r="493" spans="2:65" s="1" customFormat="1">
      <c r="B493" s="33"/>
      <c r="D493" s="140" t="s">
        <v>164</v>
      </c>
      <c r="F493" s="141" t="s">
        <v>695</v>
      </c>
      <c r="I493" s="142"/>
      <c r="L493" s="33"/>
      <c r="M493" s="143"/>
      <c r="T493" s="54"/>
      <c r="AT493" s="18" t="s">
        <v>164</v>
      </c>
      <c r="AU493" s="18" t="s">
        <v>80</v>
      </c>
    </row>
    <row r="494" spans="2:65" s="1" customFormat="1">
      <c r="B494" s="33"/>
      <c r="D494" s="144" t="s">
        <v>166</v>
      </c>
      <c r="F494" s="145" t="s">
        <v>696</v>
      </c>
      <c r="I494" s="142"/>
      <c r="L494" s="33"/>
      <c r="M494" s="143"/>
      <c r="T494" s="54"/>
      <c r="AT494" s="18" t="s">
        <v>166</v>
      </c>
      <c r="AU494" s="18" t="s">
        <v>80</v>
      </c>
    </row>
    <row r="495" spans="2:65" s="12" customFormat="1">
      <c r="B495" s="146"/>
      <c r="D495" s="140" t="s">
        <v>168</v>
      </c>
      <c r="E495" s="147" t="s">
        <v>20</v>
      </c>
      <c r="F495" s="148" t="s">
        <v>697</v>
      </c>
      <c r="H495" s="149">
        <v>35.71</v>
      </c>
      <c r="I495" s="150"/>
      <c r="L495" s="146"/>
      <c r="M495" s="151"/>
      <c r="T495" s="152"/>
      <c r="AT495" s="147" t="s">
        <v>168</v>
      </c>
      <c r="AU495" s="147" t="s">
        <v>80</v>
      </c>
      <c r="AV495" s="12" t="s">
        <v>80</v>
      </c>
      <c r="AW495" s="12" t="s">
        <v>32</v>
      </c>
      <c r="AX495" s="12" t="s">
        <v>71</v>
      </c>
      <c r="AY495" s="147" t="s">
        <v>154</v>
      </c>
    </row>
    <row r="496" spans="2:65" s="12" customFormat="1">
      <c r="B496" s="146"/>
      <c r="D496" s="140" t="s">
        <v>168</v>
      </c>
      <c r="E496" s="147" t="s">
        <v>20</v>
      </c>
      <c r="F496" s="148" t="s">
        <v>698</v>
      </c>
      <c r="H496" s="149">
        <v>24.31</v>
      </c>
      <c r="I496" s="150"/>
      <c r="L496" s="146"/>
      <c r="M496" s="151"/>
      <c r="T496" s="152"/>
      <c r="AT496" s="147" t="s">
        <v>168</v>
      </c>
      <c r="AU496" s="147" t="s">
        <v>80</v>
      </c>
      <c r="AV496" s="12" t="s">
        <v>80</v>
      </c>
      <c r="AW496" s="12" t="s">
        <v>32</v>
      </c>
      <c r="AX496" s="12" t="s">
        <v>71</v>
      </c>
      <c r="AY496" s="147" t="s">
        <v>154</v>
      </c>
    </row>
    <row r="497" spans="2:65" s="12" customFormat="1">
      <c r="B497" s="146"/>
      <c r="D497" s="140" t="s">
        <v>168</v>
      </c>
      <c r="E497" s="147" t="s">
        <v>20</v>
      </c>
      <c r="F497" s="148" t="s">
        <v>699</v>
      </c>
      <c r="H497" s="149">
        <v>0.85</v>
      </c>
      <c r="I497" s="150"/>
      <c r="L497" s="146"/>
      <c r="M497" s="151"/>
      <c r="T497" s="152"/>
      <c r="AT497" s="147" t="s">
        <v>168</v>
      </c>
      <c r="AU497" s="147" t="s">
        <v>80</v>
      </c>
      <c r="AV497" s="12" t="s">
        <v>80</v>
      </c>
      <c r="AW497" s="12" t="s">
        <v>32</v>
      </c>
      <c r="AX497" s="12" t="s">
        <v>71</v>
      </c>
      <c r="AY497" s="147" t="s">
        <v>154</v>
      </c>
    </row>
    <row r="498" spans="2:65" s="12" customFormat="1">
      <c r="B498" s="146"/>
      <c r="D498" s="140" t="s">
        <v>168</v>
      </c>
      <c r="E498" s="147" t="s">
        <v>20</v>
      </c>
      <c r="F498" s="148" t="s">
        <v>700</v>
      </c>
      <c r="H498" s="149">
        <v>0.28000000000000003</v>
      </c>
      <c r="I498" s="150"/>
      <c r="L498" s="146"/>
      <c r="M498" s="151"/>
      <c r="T498" s="152"/>
      <c r="AT498" s="147" t="s">
        <v>168</v>
      </c>
      <c r="AU498" s="147" t="s">
        <v>80</v>
      </c>
      <c r="AV498" s="12" t="s">
        <v>80</v>
      </c>
      <c r="AW498" s="12" t="s">
        <v>32</v>
      </c>
      <c r="AX498" s="12" t="s">
        <v>71</v>
      </c>
      <c r="AY498" s="147" t="s">
        <v>154</v>
      </c>
    </row>
    <row r="499" spans="2:65" s="13" customFormat="1">
      <c r="B499" s="153"/>
      <c r="D499" s="140" t="s">
        <v>168</v>
      </c>
      <c r="E499" s="154" t="s">
        <v>20</v>
      </c>
      <c r="F499" s="155" t="s">
        <v>171</v>
      </c>
      <c r="H499" s="156">
        <v>61.15</v>
      </c>
      <c r="I499" s="157"/>
      <c r="L499" s="153"/>
      <c r="M499" s="158"/>
      <c r="T499" s="159"/>
      <c r="AT499" s="154" t="s">
        <v>168</v>
      </c>
      <c r="AU499" s="154" t="s">
        <v>80</v>
      </c>
      <c r="AV499" s="13" t="s">
        <v>162</v>
      </c>
      <c r="AW499" s="13" t="s">
        <v>32</v>
      </c>
      <c r="AX499" s="13" t="s">
        <v>8</v>
      </c>
      <c r="AY499" s="154" t="s">
        <v>154</v>
      </c>
    </row>
    <row r="500" spans="2:65" s="1" customFormat="1" ht="21.75" customHeight="1">
      <c r="B500" s="33"/>
      <c r="C500" s="128" t="s">
        <v>701</v>
      </c>
      <c r="D500" s="128" t="s">
        <v>157</v>
      </c>
      <c r="E500" s="129" t="s">
        <v>702</v>
      </c>
      <c r="F500" s="130" t="s">
        <v>703</v>
      </c>
      <c r="G500" s="131" t="s">
        <v>160</v>
      </c>
      <c r="H500" s="132">
        <v>27.01</v>
      </c>
      <c r="I500" s="133">
        <v>3685</v>
      </c>
      <c r="J500" s="132">
        <f>ROUND(I500*H500,0)</f>
        <v>99532</v>
      </c>
      <c r="K500" s="130" t="s">
        <v>161</v>
      </c>
      <c r="L500" s="33"/>
      <c r="M500" s="134" t="s">
        <v>20</v>
      </c>
      <c r="N500" s="135" t="s">
        <v>42</v>
      </c>
      <c r="P500" s="136">
        <f>O500*H500</f>
        <v>0</v>
      </c>
      <c r="Q500" s="136">
        <v>2.5018699999999998</v>
      </c>
      <c r="R500" s="136">
        <f>Q500*H500</f>
        <v>67.5755087</v>
      </c>
      <c r="S500" s="136">
        <v>0</v>
      </c>
      <c r="T500" s="137">
        <f>S500*H500</f>
        <v>0</v>
      </c>
      <c r="AR500" s="138" t="s">
        <v>162</v>
      </c>
      <c r="AT500" s="138" t="s">
        <v>157</v>
      </c>
      <c r="AU500" s="138" t="s">
        <v>80</v>
      </c>
      <c r="AY500" s="18" t="s">
        <v>154</v>
      </c>
      <c r="BE500" s="139">
        <f>IF(N500="základní",J500,0)</f>
        <v>99532</v>
      </c>
      <c r="BF500" s="139">
        <f>IF(N500="snížená",J500,0)</f>
        <v>0</v>
      </c>
      <c r="BG500" s="139">
        <f>IF(N500="zákl. přenesená",J500,0)</f>
        <v>0</v>
      </c>
      <c r="BH500" s="139">
        <f>IF(N500="sníž. přenesená",J500,0)</f>
        <v>0</v>
      </c>
      <c r="BI500" s="139">
        <f>IF(N500="nulová",J500,0)</f>
        <v>0</v>
      </c>
      <c r="BJ500" s="18" t="s">
        <v>8</v>
      </c>
      <c r="BK500" s="139">
        <f>ROUND(I500*H500,0)</f>
        <v>99532</v>
      </c>
      <c r="BL500" s="18" t="s">
        <v>162</v>
      </c>
      <c r="BM500" s="138" t="s">
        <v>704</v>
      </c>
    </row>
    <row r="501" spans="2:65" s="1" customFormat="1">
      <c r="B501" s="33"/>
      <c r="D501" s="140" t="s">
        <v>164</v>
      </c>
      <c r="F501" s="141" t="s">
        <v>705</v>
      </c>
      <c r="I501" s="142"/>
      <c r="L501" s="33"/>
      <c r="M501" s="143"/>
      <c r="T501" s="54"/>
      <c r="AT501" s="18" t="s">
        <v>164</v>
      </c>
      <c r="AU501" s="18" t="s">
        <v>80</v>
      </c>
    </row>
    <row r="502" spans="2:65" s="1" customFormat="1">
      <c r="B502" s="33"/>
      <c r="D502" s="144" t="s">
        <v>166</v>
      </c>
      <c r="F502" s="145" t="s">
        <v>706</v>
      </c>
      <c r="I502" s="142"/>
      <c r="L502" s="33"/>
      <c r="M502" s="143"/>
      <c r="T502" s="54"/>
      <c r="AT502" s="18" t="s">
        <v>166</v>
      </c>
      <c r="AU502" s="18" t="s">
        <v>80</v>
      </c>
    </row>
    <row r="503" spans="2:65" s="12" customFormat="1">
      <c r="B503" s="146"/>
      <c r="D503" s="140" t="s">
        <v>168</v>
      </c>
      <c r="E503" s="147" t="s">
        <v>20</v>
      </c>
      <c r="F503" s="148" t="s">
        <v>707</v>
      </c>
      <c r="H503" s="149">
        <v>27.01</v>
      </c>
      <c r="I503" s="150"/>
      <c r="L503" s="146"/>
      <c r="M503" s="151"/>
      <c r="T503" s="152"/>
      <c r="AT503" s="147" t="s">
        <v>168</v>
      </c>
      <c r="AU503" s="147" t="s">
        <v>80</v>
      </c>
      <c r="AV503" s="12" t="s">
        <v>80</v>
      </c>
      <c r="AW503" s="12" t="s">
        <v>32</v>
      </c>
      <c r="AX503" s="12" t="s">
        <v>8</v>
      </c>
      <c r="AY503" s="147" t="s">
        <v>154</v>
      </c>
    </row>
    <row r="504" spans="2:65" s="1" customFormat="1" ht="16.5" customHeight="1">
      <c r="B504" s="33"/>
      <c r="C504" s="128" t="s">
        <v>708</v>
      </c>
      <c r="D504" s="128" t="s">
        <v>157</v>
      </c>
      <c r="E504" s="129" t="s">
        <v>709</v>
      </c>
      <c r="F504" s="130" t="s">
        <v>710</v>
      </c>
      <c r="G504" s="131" t="s">
        <v>160</v>
      </c>
      <c r="H504" s="132">
        <v>27.01</v>
      </c>
      <c r="I504" s="133">
        <v>625</v>
      </c>
      <c r="J504" s="132">
        <f>ROUND(I504*H504,0)</f>
        <v>16881</v>
      </c>
      <c r="K504" s="130" t="s">
        <v>161</v>
      </c>
      <c r="L504" s="33"/>
      <c r="M504" s="134" t="s">
        <v>20</v>
      </c>
      <c r="N504" s="135" t="s">
        <v>42</v>
      </c>
      <c r="P504" s="136">
        <f>O504*H504</f>
        <v>0</v>
      </c>
      <c r="Q504" s="136">
        <v>0</v>
      </c>
      <c r="R504" s="136">
        <f>Q504*H504</f>
        <v>0</v>
      </c>
      <c r="S504" s="136">
        <v>0</v>
      </c>
      <c r="T504" s="137">
        <f>S504*H504</f>
        <v>0</v>
      </c>
      <c r="AR504" s="138" t="s">
        <v>162</v>
      </c>
      <c r="AT504" s="138" t="s">
        <v>157</v>
      </c>
      <c r="AU504" s="138" t="s">
        <v>80</v>
      </c>
      <c r="AY504" s="18" t="s">
        <v>154</v>
      </c>
      <c r="BE504" s="139">
        <f>IF(N504="základní",J504,0)</f>
        <v>16881</v>
      </c>
      <c r="BF504" s="139">
        <f>IF(N504="snížená",J504,0)</f>
        <v>0</v>
      </c>
      <c r="BG504" s="139">
        <f>IF(N504="zákl. přenesená",J504,0)</f>
        <v>0</v>
      </c>
      <c r="BH504" s="139">
        <f>IF(N504="sníž. přenesená",J504,0)</f>
        <v>0</v>
      </c>
      <c r="BI504" s="139">
        <f>IF(N504="nulová",J504,0)</f>
        <v>0</v>
      </c>
      <c r="BJ504" s="18" t="s">
        <v>8</v>
      </c>
      <c r="BK504" s="139">
        <f>ROUND(I504*H504,0)</f>
        <v>16881</v>
      </c>
      <c r="BL504" s="18" t="s">
        <v>162</v>
      </c>
      <c r="BM504" s="138" t="s">
        <v>711</v>
      </c>
    </row>
    <row r="505" spans="2:65" s="1" customFormat="1">
      <c r="B505" s="33"/>
      <c r="D505" s="140" t="s">
        <v>164</v>
      </c>
      <c r="F505" s="141" t="s">
        <v>712</v>
      </c>
      <c r="I505" s="142"/>
      <c r="L505" s="33"/>
      <c r="M505" s="143"/>
      <c r="T505" s="54"/>
      <c r="AT505" s="18" t="s">
        <v>164</v>
      </c>
      <c r="AU505" s="18" t="s">
        <v>80</v>
      </c>
    </row>
    <row r="506" spans="2:65" s="1" customFormat="1">
      <c r="B506" s="33"/>
      <c r="D506" s="144" t="s">
        <v>166</v>
      </c>
      <c r="F506" s="145" t="s">
        <v>713</v>
      </c>
      <c r="I506" s="142"/>
      <c r="L506" s="33"/>
      <c r="M506" s="143"/>
      <c r="T506" s="54"/>
      <c r="AT506" s="18" t="s">
        <v>166</v>
      </c>
      <c r="AU506" s="18" t="s">
        <v>80</v>
      </c>
    </row>
    <row r="507" spans="2:65" s="12" customFormat="1">
      <c r="B507" s="146"/>
      <c r="D507" s="140" t="s">
        <v>168</v>
      </c>
      <c r="E507" s="147" t="s">
        <v>20</v>
      </c>
      <c r="F507" s="148" t="s">
        <v>707</v>
      </c>
      <c r="H507" s="149">
        <v>27.01</v>
      </c>
      <c r="I507" s="150"/>
      <c r="L507" s="146"/>
      <c r="M507" s="151"/>
      <c r="T507" s="152"/>
      <c r="AT507" s="147" t="s">
        <v>168</v>
      </c>
      <c r="AU507" s="147" t="s">
        <v>80</v>
      </c>
      <c r="AV507" s="12" t="s">
        <v>80</v>
      </c>
      <c r="AW507" s="12" t="s">
        <v>32</v>
      </c>
      <c r="AX507" s="12" t="s">
        <v>8</v>
      </c>
      <c r="AY507" s="147" t="s">
        <v>154</v>
      </c>
    </row>
    <row r="508" spans="2:65" s="1" customFormat="1" ht="21.75" customHeight="1">
      <c r="B508" s="33"/>
      <c r="C508" s="128" t="s">
        <v>714</v>
      </c>
      <c r="D508" s="128" t="s">
        <v>157</v>
      </c>
      <c r="E508" s="129" t="s">
        <v>715</v>
      </c>
      <c r="F508" s="130" t="s">
        <v>716</v>
      </c>
      <c r="G508" s="131" t="s">
        <v>160</v>
      </c>
      <c r="H508" s="132">
        <v>60.02</v>
      </c>
      <c r="I508" s="133">
        <v>89.069248142400028</v>
      </c>
      <c r="J508" s="132">
        <f>ROUND(I508*H508,0)</f>
        <v>5346</v>
      </c>
      <c r="K508" s="130" t="s">
        <v>161</v>
      </c>
      <c r="L508" s="33"/>
      <c r="M508" s="134" t="s">
        <v>20</v>
      </c>
      <c r="N508" s="135" t="s">
        <v>42</v>
      </c>
      <c r="P508" s="136">
        <f>O508*H508</f>
        <v>0</v>
      </c>
      <c r="Q508" s="136">
        <v>0</v>
      </c>
      <c r="R508" s="136">
        <f>Q508*H508</f>
        <v>0</v>
      </c>
      <c r="S508" s="136">
        <v>0</v>
      </c>
      <c r="T508" s="137">
        <f>S508*H508</f>
        <v>0</v>
      </c>
      <c r="AR508" s="138" t="s">
        <v>162</v>
      </c>
      <c r="AT508" s="138" t="s">
        <v>157</v>
      </c>
      <c r="AU508" s="138" t="s">
        <v>80</v>
      </c>
      <c r="AY508" s="18" t="s">
        <v>154</v>
      </c>
      <c r="BE508" s="139">
        <f>IF(N508="základní",J508,0)</f>
        <v>5346</v>
      </c>
      <c r="BF508" s="139">
        <f>IF(N508="snížená",J508,0)</f>
        <v>0</v>
      </c>
      <c r="BG508" s="139">
        <f>IF(N508="zákl. přenesená",J508,0)</f>
        <v>0</v>
      </c>
      <c r="BH508" s="139">
        <f>IF(N508="sníž. přenesená",J508,0)</f>
        <v>0</v>
      </c>
      <c r="BI508" s="139">
        <f>IF(N508="nulová",J508,0)</f>
        <v>0</v>
      </c>
      <c r="BJ508" s="18" t="s">
        <v>8</v>
      </c>
      <c r="BK508" s="139">
        <f>ROUND(I508*H508,0)</f>
        <v>5346</v>
      </c>
      <c r="BL508" s="18" t="s">
        <v>162</v>
      </c>
      <c r="BM508" s="138" t="s">
        <v>717</v>
      </c>
    </row>
    <row r="509" spans="2:65" s="1" customFormat="1" ht="19.2">
      <c r="B509" s="33"/>
      <c r="D509" s="140" t="s">
        <v>164</v>
      </c>
      <c r="F509" s="141" t="s">
        <v>718</v>
      </c>
      <c r="I509" s="142"/>
      <c r="L509" s="33"/>
      <c r="M509" s="143"/>
      <c r="T509" s="54"/>
      <c r="AT509" s="18" t="s">
        <v>164</v>
      </c>
      <c r="AU509" s="18" t="s">
        <v>80</v>
      </c>
    </row>
    <row r="510" spans="2:65" s="1" customFormat="1">
      <c r="B510" s="33"/>
      <c r="D510" s="144" t="s">
        <v>166</v>
      </c>
      <c r="F510" s="145" t="s">
        <v>719</v>
      </c>
      <c r="I510" s="142"/>
      <c r="L510" s="33"/>
      <c r="M510" s="143"/>
      <c r="T510" s="54"/>
      <c r="AT510" s="18" t="s">
        <v>166</v>
      </c>
      <c r="AU510" s="18" t="s">
        <v>80</v>
      </c>
    </row>
    <row r="511" spans="2:65" s="12" customFormat="1">
      <c r="B511" s="146"/>
      <c r="D511" s="140" t="s">
        <v>168</v>
      </c>
      <c r="E511" s="147" t="s">
        <v>20</v>
      </c>
      <c r="F511" s="148" t="s">
        <v>697</v>
      </c>
      <c r="H511" s="149">
        <v>35.71</v>
      </c>
      <c r="I511" s="150"/>
      <c r="L511" s="146"/>
      <c r="M511" s="151"/>
      <c r="T511" s="152"/>
      <c r="AT511" s="147" t="s">
        <v>168</v>
      </c>
      <c r="AU511" s="147" t="s">
        <v>80</v>
      </c>
      <c r="AV511" s="12" t="s">
        <v>80</v>
      </c>
      <c r="AW511" s="12" t="s">
        <v>32</v>
      </c>
      <c r="AX511" s="12" t="s">
        <v>71</v>
      </c>
      <c r="AY511" s="147" t="s">
        <v>154</v>
      </c>
    </row>
    <row r="512" spans="2:65" s="12" customFormat="1">
      <c r="B512" s="146"/>
      <c r="D512" s="140" t="s">
        <v>168</v>
      </c>
      <c r="E512" s="147" t="s">
        <v>20</v>
      </c>
      <c r="F512" s="148" t="s">
        <v>698</v>
      </c>
      <c r="H512" s="149">
        <v>24.31</v>
      </c>
      <c r="I512" s="150"/>
      <c r="L512" s="146"/>
      <c r="M512" s="151"/>
      <c r="T512" s="152"/>
      <c r="AT512" s="147" t="s">
        <v>168</v>
      </c>
      <c r="AU512" s="147" t="s">
        <v>80</v>
      </c>
      <c r="AV512" s="12" t="s">
        <v>80</v>
      </c>
      <c r="AW512" s="12" t="s">
        <v>32</v>
      </c>
      <c r="AX512" s="12" t="s">
        <v>71</v>
      </c>
      <c r="AY512" s="147" t="s">
        <v>154</v>
      </c>
    </row>
    <row r="513" spans="2:65" s="13" customFormat="1">
      <c r="B513" s="153"/>
      <c r="D513" s="140" t="s">
        <v>168</v>
      </c>
      <c r="E513" s="154" t="s">
        <v>20</v>
      </c>
      <c r="F513" s="155" t="s">
        <v>171</v>
      </c>
      <c r="H513" s="156">
        <v>60.02</v>
      </c>
      <c r="I513" s="157"/>
      <c r="L513" s="153"/>
      <c r="M513" s="158"/>
      <c r="T513" s="159"/>
      <c r="AT513" s="154" t="s">
        <v>168</v>
      </c>
      <c r="AU513" s="154" t="s">
        <v>80</v>
      </c>
      <c r="AV513" s="13" t="s">
        <v>162</v>
      </c>
      <c r="AW513" s="13" t="s">
        <v>32</v>
      </c>
      <c r="AX513" s="13" t="s">
        <v>8</v>
      </c>
      <c r="AY513" s="154" t="s">
        <v>154</v>
      </c>
    </row>
    <row r="514" spans="2:65" s="1" customFormat="1" ht="21.75" customHeight="1">
      <c r="B514" s="33"/>
      <c r="C514" s="128" t="s">
        <v>720</v>
      </c>
      <c r="D514" s="128" t="s">
        <v>157</v>
      </c>
      <c r="E514" s="129" t="s">
        <v>721</v>
      </c>
      <c r="F514" s="130" t="s">
        <v>722</v>
      </c>
      <c r="G514" s="131" t="s">
        <v>160</v>
      </c>
      <c r="H514" s="132">
        <v>27.01</v>
      </c>
      <c r="I514" s="133">
        <v>1750</v>
      </c>
      <c r="J514" s="132">
        <f>ROUND(I514*H514,0)</f>
        <v>47268</v>
      </c>
      <c r="K514" s="130" t="s">
        <v>161</v>
      </c>
      <c r="L514" s="33"/>
      <c r="M514" s="134" t="s">
        <v>20</v>
      </c>
      <c r="N514" s="135" t="s">
        <v>42</v>
      </c>
      <c r="P514" s="136">
        <f>O514*H514</f>
        <v>0</v>
      </c>
      <c r="Q514" s="136">
        <v>3.5349999999999999E-2</v>
      </c>
      <c r="R514" s="136">
        <f>Q514*H514</f>
        <v>0.95480350000000003</v>
      </c>
      <c r="S514" s="136">
        <v>0</v>
      </c>
      <c r="T514" s="137">
        <f>S514*H514</f>
        <v>0</v>
      </c>
      <c r="AR514" s="138" t="s">
        <v>162</v>
      </c>
      <c r="AT514" s="138" t="s">
        <v>157</v>
      </c>
      <c r="AU514" s="138" t="s">
        <v>80</v>
      </c>
      <c r="AY514" s="18" t="s">
        <v>154</v>
      </c>
      <c r="BE514" s="139">
        <f>IF(N514="základní",J514,0)</f>
        <v>47268</v>
      </c>
      <c r="BF514" s="139">
        <f>IF(N514="snížená",J514,0)</f>
        <v>0</v>
      </c>
      <c r="BG514" s="139">
        <f>IF(N514="zákl. přenesená",J514,0)</f>
        <v>0</v>
      </c>
      <c r="BH514" s="139">
        <f>IF(N514="sníž. přenesená",J514,0)</f>
        <v>0</v>
      </c>
      <c r="BI514" s="139">
        <f>IF(N514="nulová",J514,0)</f>
        <v>0</v>
      </c>
      <c r="BJ514" s="18" t="s">
        <v>8</v>
      </c>
      <c r="BK514" s="139">
        <f>ROUND(I514*H514,0)</f>
        <v>47268</v>
      </c>
      <c r="BL514" s="18" t="s">
        <v>162</v>
      </c>
      <c r="BM514" s="138" t="s">
        <v>723</v>
      </c>
    </row>
    <row r="515" spans="2:65" s="1" customFormat="1">
      <c r="B515" s="33"/>
      <c r="D515" s="140" t="s">
        <v>164</v>
      </c>
      <c r="F515" s="141" t="s">
        <v>724</v>
      </c>
      <c r="I515" s="142"/>
      <c r="L515" s="33"/>
      <c r="M515" s="143"/>
      <c r="T515" s="54"/>
      <c r="AT515" s="18" t="s">
        <v>164</v>
      </c>
      <c r="AU515" s="18" t="s">
        <v>80</v>
      </c>
    </row>
    <row r="516" spans="2:65" s="1" customFormat="1">
      <c r="B516" s="33"/>
      <c r="D516" s="144" t="s">
        <v>166</v>
      </c>
      <c r="F516" s="145" t="s">
        <v>725</v>
      </c>
      <c r="I516" s="142"/>
      <c r="L516" s="33"/>
      <c r="M516" s="143"/>
      <c r="T516" s="54"/>
      <c r="AT516" s="18" t="s">
        <v>166</v>
      </c>
      <c r="AU516" s="18" t="s">
        <v>80</v>
      </c>
    </row>
    <row r="517" spans="2:65" s="12" customFormat="1">
      <c r="B517" s="146"/>
      <c r="D517" s="140" t="s">
        <v>168</v>
      </c>
      <c r="E517" s="147" t="s">
        <v>20</v>
      </c>
      <c r="F517" s="148" t="s">
        <v>707</v>
      </c>
      <c r="H517" s="149">
        <v>27.01</v>
      </c>
      <c r="I517" s="150"/>
      <c r="L517" s="146"/>
      <c r="M517" s="151"/>
      <c r="T517" s="152"/>
      <c r="AT517" s="147" t="s">
        <v>168</v>
      </c>
      <c r="AU517" s="147" t="s">
        <v>80</v>
      </c>
      <c r="AV517" s="12" t="s">
        <v>80</v>
      </c>
      <c r="AW517" s="12" t="s">
        <v>32</v>
      </c>
      <c r="AX517" s="12" t="s">
        <v>8</v>
      </c>
      <c r="AY517" s="147" t="s">
        <v>154</v>
      </c>
    </row>
    <row r="518" spans="2:65" s="1" customFormat="1" ht="16.5" customHeight="1">
      <c r="B518" s="33"/>
      <c r="C518" s="128" t="s">
        <v>726</v>
      </c>
      <c r="D518" s="128" t="s">
        <v>157</v>
      </c>
      <c r="E518" s="129" t="s">
        <v>727</v>
      </c>
      <c r="F518" s="130" t="s">
        <v>728</v>
      </c>
      <c r="G518" s="131" t="s">
        <v>198</v>
      </c>
      <c r="H518" s="132">
        <v>7.25</v>
      </c>
      <c r="I518" s="133">
        <v>464.78371836287999</v>
      </c>
      <c r="J518" s="132">
        <f>ROUND(I518*H518,0)</f>
        <v>3370</v>
      </c>
      <c r="K518" s="130" t="s">
        <v>161</v>
      </c>
      <c r="L518" s="33"/>
      <c r="M518" s="134" t="s">
        <v>20</v>
      </c>
      <c r="N518" s="135" t="s">
        <v>42</v>
      </c>
      <c r="P518" s="136">
        <f>O518*H518</f>
        <v>0</v>
      </c>
      <c r="Q518" s="136">
        <v>1.3520000000000001E-2</v>
      </c>
      <c r="R518" s="136">
        <f>Q518*H518</f>
        <v>9.802000000000001E-2</v>
      </c>
      <c r="S518" s="136">
        <v>0</v>
      </c>
      <c r="T518" s="137">
        <f>S518*H518</f>
        <v>0</v>
      </c>
      <c r="AR518" s="138" t="s">
        <v>162</v>
      </c>
      <c r="AT518" s="138" t="s">
        <v>157</v>
      </c>
      <c r="AU518" s="138" t="s">
        <v>80</v>
      </c>
      <c r="AY518" s="18" t="s">
        <v>154</v>
      </c>
      <c r="BE518" s="139">
        <f>IF(N518="základní",J518,0)</f>
        <v>3370</v>
      </c>
      <c r="BF518" s="139">
        <f>IF(N518="snížená",J518,0)</f>
        <v>0</v>
      </c>
      <c r="BG518" s="139">
        <f>IF(N518="zákl. přenesená",J518,0)</f>
        <v>0</v>
      </c>
      <c r="BH518" s="139">
        <f>IF(N518="sníž. přenesená",J518,0)</f>
        <v>0</v>
      </c>
      <c r="BI518" s="139">
        <f>IF(N518="nulová",J518,0)</f>
        <v>0</v>
      </c>
      <c r="BJ518" s="18" t="s">
        <v>8</v>
      </c>
      <c r="BK518" s="139">
        <f>ROUND(I518*H518,0)</f>
        <v>3370</v>
      </c>
      <c r="BL518" s="18" t="s">
        <v>162</v>
      </c>
      <c r="BM518" s="138" t="s">
        <v>729</v>
      </c>
    </row>
    <row r="519" spans="2:65" s="1" customFormat="1">
      <c r="B519" s="33"/>
      <c r="D519" s="140" t="s">
        <v>164</v>
      </c>
      <c r="F519" s="141" t="s">
        <v>730</v>
      </c>
      <c r="I519" s="142"/>
      <c r="L519" s="33"/>
      <c r="M519" s="143"/>
      <c r="T519" s="54"/>
      <c r="AT519" s="18" t="s">
        <v>164</v>
      </c>
      <c r="AU519" s="18" t="s">
        <v>80</v>
      </c>
    </row>
    <row r="520" spans="2:65" s="1" customFormat="1">
      <c r="B520" s="33"/>
      <c r="D520" s="144" t="s">
        <v>166</v>
      </c>
      <c r="F520" s="145" t="s">
        <v>731</v>
      </c>
      <c r="I520" s="142"/>
      <c r="L520" s="33"/>
      <c r="M520" s="143"/>
      <c r="T520" s="54"/>
      <c r="AT520" s="18" t="s">
        <v>166</v>
      </c>
      <c r="AU520" s="18" t="s">
        <v>80</v>
      </c>
    </row>
    <row r="521" spans="2:65" s="12" customFormat="1">
      <c r="B521" s="146"/>
      <c r="D521" s="140" t="s">
        <v>168</v>
      </c>
      <c r="E521" s="147" t="s">
        <v>20</v>
      </c>
      <c r="F521" s="148" t="s">
        <v>732</v>
      </c>
      <c r="H521" s="149">
        <v>6.57</v>
      </c>
      <c r="I521" s="150"/>
      <c r="L521" s="146"/>
      <c r="M521" s="151"/>
      <c r="T521" s="152"/>
      <c r="AT521" s="147" t="s">
        <v>168</v>
      </c>
      <c r="AU521" s="147" t="s">
        <v>80</v>
      </c>
      <c r="AV521" s="12" t="s">
        <v>80</v>
      </c>
      <c r="AW521" s="12" t="s">
        <v>32</v>
      </c>
      <c r="AX521" s="12" t="s">
        <v>71</v>
      </c>
      <c r="AY521" s="147" t="s">
        <v>154</v>
      </c>
    </row>
    <row r="522" spans="2:65" s="12" customFormat="1">
      <c r="B522" s="146"/>
      <c r="D522" s="140" t="s">
        <v>168</v>
      </c>
      <c r="E522" s="147" t="s">
        <v>20</v>
      </c>
      <c r="F522" s="148" t="s">
        <v>733</v>
      </c>
      <c r="H522" s="149">
        <v>0.68</v>
      </c>
      <c r="I522" s="150"/>
      <c r="L522" s="146"/>
      <c r="M522" s="151"/>
      <c r="T522" s="152"/>
      <c r="AT522" s="147" t="s">
        <v>168</v>
      </c>
      <c r="AU522" s="147" t="s">
        <v>80</v>
      </c>
      <c r="AV522" s="12" t="s">
        <v>80</v>
      </c>
      <c r="AW522" s="12" t="s">
        <v>32</v>
      </c>
      <c r="AX522" s="12" t="s">
        <v>71</v>
      </c>
      <c r="AY522" s="147" t="s">
        <v>154</v>
      </c>
    </row>
    <row r="523" spans="2:65" s="13" customFormat="1">
      <c r="B523" s="153"/>
      <c r="D523" s="140" t="s">
        <v>168</v>
      </c>
      <c r="E523" s="154" t="s">
        <v>20</v>
      </c>
      <c r="F523" s="155" t="s">
        <v>171</v>
      </c>
      <c r="H523" s="156">
        <v>7.25</v>
      </c>
      <c r="I523" s="157"/>
      <c r="L523" s="153"/>
      <c r="M523" s="158"/>
      <c r="T523" s="159"/>
      <c r="AT523" s="154" t="s">
        <v>168</v>
      </c>
      <c r="AU523" s="154" t="s">
        <v>80</v>
      </c>
      <c r="AV523" s="13" t="s">
        <v>162</v>
      </c>
      <c r="AW523" s="13" t="s">
        <v>32</v>
      </c>
      <c r="AX523" s="13" t="s">
        <v>8</v>
      </c>
      <c r="AY523" s="154" t="s">
        <v>154</v>
      </c>
    </row>
    <row r="524" spans="2:65" s="1" customFormat="1" ht="16.5" customHeight="1">
      <c r="B524" s="33"/>
      <c r="C524" s="128" t="s">
        <v>734</v>
      </c>
      <c r="D524" s="128" t="s">
        <v>157</v>
      </c>
      <c r="E524" s="129" t="s">
        <v>735</v>
      </c>
      <c r="F524" s="130" t="s">
        <v>736</v>
      </c>
      <c r="G524" s="131" t="s">
        <v>198</v>
      </c>
      <c r="H524" s="132">
        <v>7.25</v>
      </c>
      <c r="I524" s="133">
        <v>94.395433305600008</v>
      </c>
      <c r="J524" s="132">
        <f>ROUND(I524*H524,0)</f>
        <v>684</v>
      </c>
      <c r="K524" s="130" t="s">
        <v>161</v>
      </c>
      <c r="L524" s="33"/>
      <c r="M524" s="134" t="s">
        <v>20</v>
      </c>
      <c r="N524" s="135" t="s">
        <v>42</v>
      </c>
      <c r="P524" s="136">
        <f>O524*H524</f>
        <v>0</v>
      </c>
      <c r="Q524" s="136">
        <v>0</v>
      </c>
      <c r="R524" s="136">
        <f>Q524*H524</f>
        <v>0</v>
      </c>
      <c r="S524" s="136">
        <v>0</v>
      </c>
      <c r="T524" s="137">
        <f>S524*H524</f>
        <v>0</v>
      </c>
      <c r="AR524" s="138" t="s">
        <v>162</v>
      </c>
      <c r="AT524" s="138" t="s">
        <v>157</v>
      </c>
      <c r="AU524" s="138" t="s">
        <v>80</v>
      </c>
      <c r="AY524" s="18" t="s">
        <v>154</v>
      </c>
      <c r="BE524" s="139">
        <f>IF(N524="základní",J524,0)</f>
        <v>684</v>
      </c>
      <c r="BF524" s="139">
        <f>IF(N524="snížená",J524,0)</f>
        <v>0</v>
      </c>
      <c r="BG524" s="139">
        <f>IF(N524="zákl. přenesená",J524,0)</f>
        <v>0</v>
      </c>
      <c r="BH524" s="139">
        <f>IF(N524="sníž. přenesená",J524,0)</f>
        <v>0</v>
      </c>
      <c r="BI524" s="139">
        <f>IF(N524="nulová",J524,0)</f>
        <v>0</v>
      </c>
      <c r="BJ524" s="18" t="s">
        <v>8</v>
      </c>
      <c r="BK524" s="139">
        <f>ROUND(I524*H524,0)</f>
        <v>684</v>
      </c>
      <c r="BL524" s="18" t="s">
        <v>162</v>
      </c>
      <c r="BM524" s="138" t="s">
        <v>737</v>
      </c>
    </row>
    <row r="525" spans="2:65" s="1" customFormat="1">
      <c r="B525" s="33"/>
      <c r="D525" s="140" t="s">
        <v>164</v>
      </c>
      <c r="F525" s="141" t="s">
        <v>738</v>
      </c>
      <c r="I525" s="142"/>
      <c r="L525" s="33"/>
      <c r="M525" s="143"/>
      <c r="T525" s="54"/>
      <c r="AT525" s="18" t="s">
        <v>164</v>
      </c>
      <c r="AU525" s="18" t="s">
        <v>80</v>
      </c>
    </row>
    <row r="526" spans="2:65" s="1" customFormat="1">
      <c r="B526" s="33"/>
      <c r="D526" s="144" t="s">
        <v>166</v>
      </c>
      <c r="F526" s="145" t="s">
        <v>739</v>
      </c>
      <c r="I526" s="142"/>
      <c r="L526" s="33"/>
      <c r="M526" s="143"/>
      <c r="T526" s="54"/>
      <c r="AT526" s="18" t="s">
        <v>166</v>
      </c>
      <c r="AU526" s="18" t="s">
        <v>80</v>
      </c>
    </row>
    <row r="527" spans="2:65" s="12" customFormat="1">
      <c r="B527" s="146"/>
      <c r="D527" s="140" t="s">
        <v>168</v>
      </c>
      <c r="E527" s="147" t="s">
        <v>20</v>
      </c>
      <c r="F527" s="148" t="s">
        <v>732</v>
      </c>
      <c r="H527" s="149">
        <v>6.57</v>
      </c>
      <c r="I527" s="150"/>
      <c r="L527" s="146"/>
      <c r="M527" s="151"/>
      <c r="T527" s="152"/>
      <c r="AT527" s="147" t="s">
        <v>168</v>
      </c>
      <c r="AU527" s="147" t="s">
        <v>80</v>
      </c>
      <c r="AV527" s="12" t="s">
        <v>80</v>
      </c>
      <c r="AW527" s="12" t="s">
        <v>32</v>
      </c>
      <c r="AX527" s="12" t="s">
        <v>71</v>
      </c>
      <c r="AY527" s="147" t="s">
        <v>154</v>
      </c>
    </row>
    <row r="528" spans="2:65" s="12" customFormat="1">
      <c r="B528" s="146"/>
      <c r="D528" s="140" t="s">
        <v>168</v>
      </c>
      <c r="E528" s="147" t="s">
        <v>20</v>
      </c>
      <c r="F528" s="148" t="s">
        <v>733</v>
      </c>
      <c r="H528" s="149">
        <v>0.68</v>
      </c>
      <c r="I528" s="150"/>
      <c r="L528" s="146"/>
      <c r="M528" s="151"/>
      <c r="T528" s="152"/>
      <c r="AT528" s="147" t="s">
        <v>168</v>
      </c>
      <c r="AU528" s="147" t="s">
        <v>80</v>
      </c>
      <c r="AV528" s="12" t="s">
        <v>80</v>
      </c>
      <c r="AW528" s="12" t="s">
        <v>32</v>
      </c>
      <c r="AX528" s="12" t="s">
        <v>71</v>
      </c>
      <c r="AY528" s="147" t="s">
        <v>154</v>
      </c>
    </row>
    <row r="529" spans="2:65" s="13" customFormat="1">
      <c r="B529" s="153"/>
      <c r="D529" s="140" t="s">
        <v>168</v>
      </c>
      <c r="E529" s="154" t="s">
        <v>20</v>
      </c>
      <c r="F529" s="155" t="s">
        <v>171</v>
      </c>
      <c r="H529" s="156">
        <v>7.25</v>
      </c>
      <c r="I529" s="157"/>
      <c r="L529" s="153"/>
      <c r="M529" s="158"/>
      <c r="T529" s="159"/>
      <c r="AT529" s="154" t="s">
        <v>168</v>
      </c>
      <c r="AU529" s="154" t="s">
        <v>80</v>
      </c>
      <c r="AV529" s="13" t="s">
        <v>162</v>
      </c>
      <c r="AW529" s="13" t="s">
        <v>32</v>
      </c>
      <c r="AX529" s="13" t="s">
        <v>8</v>
      </c>
      <c r="AY529" s="154" t="s">
        <v>154</v>
      </c>
    </row>
    <row r="530" spans="2:65" s="1" customFormat="1" ht="16.5" customHeight="1">
      <c r="B530" s="33"/>
      <c r="C530" s="128" t="s">
        <v>740</v>
      </c>
      <c r="D530" s="128" t="s">
        <v>157</v>
      </c>
      <c r="E530" s="129" t="s">
        <v>741</v>
      </c>
      <c r="F530" s="130" t="s">
        <v>742</v>
      </c>
      <c r="G530" s="131" t="s">
        <v>190</v>
      </c>
      <c r="H530" s="132">
        <v>3.53</v>
      </c>
      <c r="I530" s="133">
        <v>66000</v>
      </c>
      <c r="J530" s="132">
        <f>ROUND(I530*H530,0)</f>
        <v>232980</v>
      </c>
      <c r="K530" s="130" t="s">
        <v>161</v>
      </c>
      <c r="L530" s="33"/>
      <c r="M530" s="134" t="s">
        <v>20</v>
      </c>
      <c r="N530" s="135" t="s">
        <v>42</v>
      </c>
      <c r="P530" s="136">
        <f>O530*H530</f>
        <v>0</v>
      </c>
      <c r="Q530" s="136">
        <v>1.06277</v>
      </c>
      <c r="R530" s="136">
        <f>Q530*H530</f>
        <v>3.7515780999999997</v>
      </c>
      <c r="S530" s="136">
        <v>0</v>
      </c>
      <c r="T530" s="137">
        <f>S530*H530</f>
        <v>0</v>
      </c>
      <c r="AR530" s="138" t="s">
        <v>162</v>
      </c>
      <c r="AT530" s="138" t="s">
        <v>157</v>
      </c>
      <c r="AU530" s="138" t="s">
        <v>80</v>
      </c>
      <c r="AY530" s="18" t="s">
        <v>154</v>
      </c>
      <c r="BE530" s="139">
        <f>IF(N530="základní",J530,0)</f>
        <v>232980</v>
      </c>
      <c r="BF530" s="139">
        <f>IF(N530="snížená",J530,0)</f>
        <v>0</v>
      </c>
      <c r="BG530" s="139">
        <f>IF(N530="zákl. přenesená",J530,0)</f>
        <v>0</v>
      </c>
      <c r="BH530" s="139">
        <f>IF(N530="sníž. přenesená",J530,0)</f>
        <v>0</v>
      </c>
      <c r="BI530" s="139">
        <f>IF(N530="nulová",J530,0)</f>
        <v>0</v>
      </c>
      <c r="BJ530" s="18" t="s">
        <v>8</v>
      </c>
      <c r="BK530" s="139">
        <f>ROUND(I530*H530,0)</f>
        <v>232980</v>
      </c>
      <c r="BL530" s="18" t="s">
        <v>162</v>
      </c>
      <c r="BM530" s="138" t="s">
        <v>743</v>
      </c>
    </row>
    <row r="531" spans="2:65" s="1" customFormat="1">
      <c r="B531" s="33"/>
      <c r="D531" s="140" t="s">
        <v>164</v>
      </c>
      <c r="F531" s="141" t="s">
        <v>744</v>
      </c>
      <c r="I531" s="142"/>
      <c r="L531" s="33"/>
      <c r="M531" s="143"/>
      <c r="T531" s="54"/>
      <c r="AT531" s="18" t="s">
        <v>164</v>
      </c>
      <c r="AU531" s="18" t="s">
        <v>80</v>
      </c>
    </row>
    <row r="532" spans="2:65" s="1" customFormat="1">
      <c r="B532" s="33"/>
      <c r="D532" s="144" t="s">
        <v>166</v>
      </c>
      <c r="F532" s="145" t="s">
        <v>745</v>
      </c>
      <c r="I532" s="142"/>
      <c r="L532" s="33"/>
      <c r="M532" s="143"/>
      <c r="T532" s="54"/>
      <c r="AT532" s="18" t="s">
        <v>166</v>
      </c>
      <c r="AU532" s="18" t="s">
        <v>80</v>
      </c>
    </row>
    <row r="533" spans="2:65" s="12" customFormat="1">
      <c r="B533" s="146"/>
      <c r="D533" s="140" t="s">
        <v>168</v>
      </c>
      <c r="E533" s="147" t="s">
        <v>20</v>
      </c>
      <c r="F533" s="148" t="s">
        <v>746</v>
      </c>
      <c r="H533" s="149">
        <v>3.52</v>
      </c>
      <c r="I533" s="150"/>
      <c r="L533" s="146"/>
      <c r="M533" s="151"/>
      <c r="T533" s="152"/>
      <c r="AT533" s="147" t="s">
        <v>168</v>
      </c>
      <c r="AU533" s="147" t="s">
        <v>80</v>
      </c>
      <c r="AV533" s="12" t="s">
        <v>80</v>
      </c>
      <c r="AW533" s="12" t="s">
        <v>32</v>
      </c>
      <c r="AX533" s="12" t="s">
        <v>71</v>
      </c>
      <c r="AY533" s="147" t="s">
        <v>154</v>
      </c>
    </row>
    <row r="534" spans="2:65" s="12" customFormat="1">
      <c r="B534" s="146"/>
      <c r="D534" s="140" t="s">
        <v>168</v>
      </c>
      <c r="E534" s="147" t="s">
        <v>20</v>
      </c>
      <c r="F534" s="148" t="s">
        <v>747</v>
      </c>
      <c r="H534" s="149">
        <v>0.01</v>
      </c>
      <c r="I534" s="150"/>
      <c r="L534" s="146"/>
      <c r="M534" s="151"/>
      <c r="T534" s="152"/>
      <c r="AT534" s="147" t="s">
        <v>168</v>
      </c>
      <c r="AU534" s="147" t="s">
        <v>80</v>
      </c>
      <c r="AV534" s="12" t="s">
        <v>80</v>
      </c>
      <c r="AW534" s="12" t="s">
        <v>32</v>
      </c>
      <c r="AX534" s="12" t="s">
        <v>71</v>
      </c>
      <c r="AY534" s="147" t="s">
        <v>154</v>
      </c>
    </row>
    <row r="535" spans="2:65" s="13" customFormat="1">
      <c r="B535" s="153"/>
      <c r="D535" s="140" t="s">
        <v>168</v>
      </c>
      <c r="E535" s="154" t="s">
        <v>20</v>
      </c>
      <c r="F535" s="155" t="s">
        <v>171</v>
      </c>
      <c r="H535" s="156">
        <v>3.53</v>
      </c>
      <c r="I535" s="157"/>
      <c r="L535" s="153"/>
      <c r="M535" s="158"/>
      <c r="T535" s="159"/>
      <c r="AT535" s="154" t="s">
        <v>168</v>
      </c>
      <c r="AU535" s="154" t="s">
        <v>80</v>
      </c>
      <c r="AV535" s="13" t="s">
        <v>162</v>
      </c>
      <c r="AW535" s="13" t="s">
        <v>32</v>
      </c>
      <c r="AX535" s="13" t="s">
        <v>8</v>
      </c>
      <c r="AY535" s="154" t="s">
        <v>154</v>
      </c>
    </row>
    <row r="536" spans="2:65" s="1" customFormat="1" ht="16.5" customHeight="1">
      <c r="B536" s="33"/>
      <c r="C536" s="128" t="s">
        <v>748</v>
      </c>
      <c r="D536" s="128" t="s">
        <v>157</v>
      </c>
      <c r="E536" s="129" t="s">
        <v>749</v>
      </c>
      <c r="F536" s="130" t="s">
        <v>750</v>
      </c>
      <c r="G536" s="131" t="s">
        <v>198</v>
      </c>
      <c r="H536" s="132">
        <v>356.35</v>
      </c>
      <c r="I536" s="133">
        <v>650</v>
      </c>
      <c r="J536" s="132">
        <f>ROUND(I536*H536,0)</f>
        <v>231628</v>
      </c>
      <c r="K536" s="130" t="s">
        <v>161</v>
      </c>
      <c r="L536" s="33"/>
      <c r="M536" s="134" t="s">
        <v>20</v>
      </c>
      <c r="N536" s="135" t="s">
        <v>42</v>
      </c>
      <c r="P536" s="136">
        <f>O536*H536</f>
        <v>0</v>
      </c>
      <c r="Q536" s="136">
        <v>9.4500000000000001E-2</v>
      </c>
      <c r="R536" s="136">
        <f>Q536*H536</f>
        <v>33.675075</v>
      </c>
      <c r="S536" s="136">
        <v>0</v>
      </c>
      <c r="T536" s="137">
        <f>S536*H536</f>
        <v>0</v>
      </c>
      <c r="AR536" s="138" t="s">
        <v>162</v>
      </c>
      <c r="AT536" s="138" t="s">
        <v>157</v>
      </c>
      <c r="AU536" s="138" t="s">
        <v>80</v>
      </c>
      <c r="AY536" s="18" t="s">
        <v>154</v>
      </c>
      <c r="BE536" s="139">
        <f>IF(N536="základní",J536,0)</f>
        <v>231628</v>
      </c>
      <c r="BF536" s="139">
        <f>IF(N536="snížená",J536,0)</f>
        <v>0</v>
      </c>
      <c r="BG536" s="139">
        <f>IF(N536="zákl. přenesená",J536,0)</f>
        <v>0</v>
      </c>
      <c r="BH536" s="139">
        <f>IF(N536="sníž. přenesená",J536,0)</f>
        <v>0</v>
      </c>
      <c r="BI536" s="139">
        <f>IF(N536="nulová",J536,0)</f>
        <v>0</v>
      </c>
      <c r="BJ536" s="18" t="s">
        <v>8</v>
      </c>
      <c r="BK536" s="139">
        <f>ROUND(I536*H536,0)</f>
        <v>231628</v>
      </c>
      <c r="BL536" s="18" t="s">
        <v>162</v>
      </c>
      <c r="BM536" s="138" t="s">
        <v>751</v>
      </c>
    </row>
    <row r="537" spans="2:65" s="1" customFormat="1">
      <c r="B537" s="33"/>
      <c r="D537" s="140" t="s">
        <v>164</v>
      </c>
      <c r="F537" s="141" t="s">
        <v>752</v>
      </c>
      <c r="I537" s="142"/>
      <c r="L537" s="33"/>
      <c r="M537" s="143"/>
      <c r="T537" s="54"/>
      <c r="AT537" s="18" t="s">
        <v>164</v>
      </c>
      <c r="AU537" s="18" t="s">
        <v>80</v>
      </c>
    </row>
    <row r="538" spans="2:65" s="1" customFormat="1">
      <c r="B538" s="33"/>
      <c r="D538" s="144" t="s">
        <v>166</v>
      </c>
      <c r="F538" s="145" t="s">
        <v>753</v>
      </c>
      <c r="I538" s="142"/>
      <c r="L538" s="33"/>
      <c r="M538" s="143"/>
      <c r="T538" s="54"/>
      <c r="AT538" s="18" t="s">
        <v>166</v>
      </c>
      <c r="AU538" s="18" t="s">
        <v>80</v>
      </c>
    </row>
    <row r="539" spans="2:65" s="12" customFormat="1">
      <c r="B539" s="146"/>
      <c r="D539" s="140" t="s">
        <v>168</v>
      </c>
      <c r="E539" s="147" t="s">
        <v>20</v>
      </c>
      <c r="F539" s="148" t="s">
        <v>754</v>
      </c>
      <c r="H539" s="149">
        <v>174.97</v>
      </c>
      <c r="I539" s="150"/>
      <c r="L539" s="146"/>
      <c r="M539" s="151"/>
      <c r="T539" s="152"/>
      <c r="AT539" s="147" t="s">
        <v>168</v>
      </c>
      <c r="AU539" s="147" t="s">
        <v>80</v>
      </c>
      <c r="AV539" s="12" t="s">
        <v>80</v>
      </c>
      <c r="AW539" s="12" t="s">
        <v>32</v>
      </c>
      <c r="AX539" s="12" t="s">
        <v>71</v>
      </c>
      <c r="AY539" s="147" t="s">
        <v>154</v>
      </c>
    </row>
    <row r="540" spans="2:65" s="12" customFormat="1">
      <c r="B540" s="146"/>
      <c r="D540" s="140" t="s">
        <v>168</v>
      </c>
      <c r="E540" s="147" t="s">
        <v>20</v>
      </c>
      <c r="F540" s="148" t="s">
        <v>755</v>
      </c>
      <c r="H540" s="149">
        <v>181.38</v>
      </c>
      <c r="I540" s="150"/>
      <c r="L540" s="146"/>
      <c r="M540" s="151"/>
      <c r="T540" s="152"/>
      <c r="AT540" s="147" t="s">
        <v>168</v>
      </c>
      <c r="AU540" s="147" t="s">
        <v>80</v>
      </c>
      <c r="AV540" s="12" t="s">
        <v>80</v>
      </c>
      <c r="AW540" s="12" t="s">
        <v>32</v>
      </c>
      <c r="AX540" s="12" t="s">
        <v>71</v>
      </c>
      <c r="AY540" s="147" t="s">
        <v>154</v>
      </c>
    </row>
    <row r="541" spans="2:65" s="13" customFormat="1">
      <c r="B541" s="153"/>
      <c r="D541" s="140" t="s">
        <v>168</v>
      </c>
      <c r="E541" s="154" t="s">
        <v>20</v>
      </c>
      <c r="F541" s="155" t="s">
        <v>171</v>
      </c>
      <c r="H541" s="156">
        <v>356.35</v>
      </c>
      <c r="I541" s="157"/>
      <c r="L541" s="153"/>
      <c r="M541" s="158"/>
      <c r="T541" s="159"/>
      <c r="AT541" s="154" t="s">
        <v>168</v>
      </c>
      <c r="AU541" s="154" t="s">
        <v>80</v>
      </c>
      <c r="AV541" s="13" t="s">
        <v>162</v>
      </c>
      <c r="AW541" s="13" t="s">
        <v>32</v>
      </c>
      <c r="AX541" s="13" t="s">
        <v>8</v>
      </c>
      <c r="AY541" s="154" t="s">
        <v>154</v>
      </c>
    </row>
    <row r="542" spans="2:65" s="1" customFormat="1" ht="21.75" customHeight="1">
      <c r="B542" s="33"/>
      <c r="C542" s="128" t="s">
        <v>756</v>
      </c>
      <c r="D542" s="128" t="s">
        <v>157</v>
      </c>
      <c r="E542" s="129" t="s">
        <v>757</v>
      </c>
      <c r="F542" s="130" t="s">
        <v>758</v>
      </c>
      <c r="G542" s="131" t="s">
        <v>198</v>
      </c>
      <c r="H542" s="132">
        <v>712.7</v>
      </c>
      <c r="I542" s="133">
        <v>100</v>
      </c>
      <c r="J542" s="132">
        <f>ROUND(I542*H542,0)</f>
        <v>71270</v>
      </c>
      <c r="K542" s="130" t="s">
        <v>161</v>
      </c>
      <c r="L542" s="33"/>
      <c r="M542" s="134" t="s">
        <v>20</v>
      </c>
      <c r="N542" s="135" t="s">
        <v>42</v>
      </c>
      <c r="P542" s="136">
        <f>O542*H542</f>
        <v>0</v>
      </c>
      <c r="Q542" s="136">
        <v>1.89E-2</v>
      </c>
      <c r="R542" s="136">
        <f>Q542*H542</f>
        <v>13.470030000000001</v>
      </c>
      <c r="S542" s="136">
        <v>0</v>
      </c>
      <c r="T542" s="137">
        <f>S542*H542</f>
        <v>0</v>
      </c>
      <c r="AR542" s="138" t="s">
        <v>162</v>
      </c>
      <c r="AT542" s="138" t="s">
        <v>157</v>
      </c>
      <c r="AU542" s="138" t="s">
        <v>80</v>
      </c>
      <c r="AY542" s="18" t="s">
        <v>154</v>
      </c>
      <c r="BE542" s="139">
        <f>IF(N542="základní",J542,0)</f>
        <v>71270</v>
      </c>
      <c r="BF542" s="139">
        <f>IF(N542="snížená",J542,0)</f>
        <v>0</v>
      </c>
      <c r="BG542" s="139">
        <f>IF(N542="zákl. přenesená",J542,0)</f>
        <v>0</v>
      </c>
      <c r="BH542" s="139">
        <f>IF(N542="sníž. přenesená",J542,0)</f>
        <v>0</v>
      </c>
      <c r="BI542" s="139">
        <f>IF(N542="nulová",J542,0)</f>
        <v>0</v>
      </c>
      <c r="BJ542" s="18" t="s">
        <v>8</v>
      </c>
      <c r="BK542" s="139">
        <f>ROUND(I542*H542,0)</f>
        <v>71270</v>
      </c>
      <c r="BL542" s="18" t="s">
        <v>162</v>
      </c>
      <c r="BM542" s="138" t="s">
        <v>759</v>
      </c>
    </row>
    <row r="543" spans="2:65" s="1" customFormat="1" ht="19.2">
      <c r="B543" s="33"/>
      <c r="D543" s="140" t="s">
        <v>164</v>
      </c>
      <c r="F543" s="141" t="s">
        <v>760</v>
      </c>
      <c r="I543" s="142"/>
      <c r="L543" s="33"/>
      <c r="M543" s="143"/>
      <c r="T543" s="54"/>
      <c r="AT543" s="18" t="s">
        <v>164</v>
      </c>
      <c r="AU543" s="18" t="s">
        <v>80</v>
      </c>
    </row>
    <row r="544" spans="2:65" s="1" customFormat="1">
      <c r="B544" s="33"/>
      <c r="D544" s="144" t="s">
        <v>166</v>
      </c>
      <c r="F544" s="145" t="s">
        <v>761</v>
      </c>
      <c r="I544" s="142"/>
      <c r="L544" s="33"/>
      <c r="M544" s="143"/>
      <c r="T544" s="54"/>
      <c r="AT544" s="18" t="s">
        <v>166</v>
      </c>
      <c r="AU544" s="18" t="s">
        <v>80</v>
      </c>
    </row>
    <row r="545" spans="2:65" s="12" customFormat="1">
      <c r="B545" s="146"/>
      <c r="D545" s="140" t="s">
        <v>168</v>
      </c>
      <c r="E545" s="147" t="s">
        <v>20</v>
      </c>
      <c r="F545" s="148" t="s">
        <v>762</v>
      </c>
      <c r="H545" s="149">
        <v>349.94</v>
      </c>
      <c r="I545" s="150"/>
      <c r="L545" s="146"/>
      <c r="M545" s="151"/>
      <c r="T545" s="152"/>
      <c r="AT545" s="147" t="s">
        <v>168</v>
      </c>
      <c r="AU545" s="147" t="s">
        <v>80</v>
      </c>
      <c r="AV545" s="12" t="s">
        <v>80</v>
      </c>
      <c r="AW545" s="12" t="s">
        <v>32</v>
      </c>
      <c r="AX545" s="12" t="s">
        <v>71</v>
      </c>
      <c r="AY545" s="147" t="s">
        <v>154</v>
      </c>
    </row>
    <row r="546" spans="2:65" s="12" customFormat="1">
      <c r="B546" s="146"/>
      <c r="D546" s="140" t="s">
        <v>168</v>
      </c>
      <c r="E546" s="147" t="s">
        <v>20</v>
      </c>
      <c r="F546" s="148" t="s">
        <v>763</v>
      </c>
      <c r="H546" s="149">
        <v>362.76</v>
      </c>
      <c r="I546" s="150"/>
      <c r="L546" s="146"/>
      <c r="M546" s="151"/>
      <c r="T546" s="152"/>
      <c r="AT546" s="147" t="s">
        <v>168</v>
      </c>
      <c r="AU546" s="147" t="s">
        <v>80</v>
      </c>
      <c r="AV546" s="12" t="s">
        <v>80</v>
      </c>
      <c r="AW546" s="12" t="s">
        <v>32</v>
      </c>
      <c r="AX546" s="12" t="s">
        <v>71</v>
      </c>
      <c r="AY546" s="147" t="s">
        <v>154</v>
      </c>
    </row>
    <row r="547" spans="2:65" s="13" customFormat="1">
      <c r="B547" s="153"/>
      <c r="D547" s="140" t="s">
        <v>168</v>
      </c>
      <c r="E547" s="154" t="s">
        <v>20</v>
      </c>
      <c r="F547" s="155" t="s">
        <v>171</v>
      </c>
      <c r="H547" s="156">
        <v>712.7</v>
      </c>
      <c r="I547" s="157"/>
      <c r="L547" s="153"/>
      <c r="M547" s="158"/>
      <c r="T547" s="159"/>
      <c r="AT547" s="154" t="s">
        <v>168</v>
      </c>
      <c r="AU547" s="154" t="s">
        <v>80</v>
      </c>
      <c r="AV547" s="13" t="s">
        <v>162</v>
      </c>
      <c r="AW547" s="13" t="s">
        <v>32</v>
      </c>
      <c r="AX547" s="13" t="s">
        <v>8</v>
      </c>
      <c r="AY547" s="154" t="s">
        <v>154</v>
      </c>
    </row>
    <row r="548" spans="2:65" s="1" customFormat="1" ht="16.5" customHeight="1">
      <c r="B548" s="33"/>
      <c r="C548" s="128" t="s">
        <v>764</v>
      </c>
      <c r="D548" s="128" t="s">
        <v>157</v>
      </c>
      <c r="E548" s="129" t="s">
        <v>765</v>
      </c>
      <c r="F548" s="130" t="s">
        <v>766</v>
      </c>
      <c r="G548" s="131" t="s">
        <v>213</v>
      </c>
      <c r="H548" s="132">
        <v>46.4</v>
      </c>
      <c r="I548" s="133">
        <v>55</v>
      </c>
      <c r="J548" s="132">
        <f>ROUND(I548*H548,0)</f>
        <v>2552</v>
      </c>
      <c r="K548" s="130" t="s">
        <v>161</v>
      </c>
      <c r="L548" s="33"/>
      <c r="M548" s="134" t="s">
        <v>20</v>
      </c>
      <c r="N548" s="135" t="s">
        <v>42</v>
      </c>
      <c r="P548" s="136">
        <f>O548*H548</f>
        <v>0</v>
      </c>
      <c r="Q548" s="136">
        <v>2.1000000000000001E-4</v>
      </c>
      <c r="R548" s="136">
        <f>Q548*H548</f>
        <v>9.7440000000000009E-3</v>
      </c>
      <c r="S548" s="136">
        <v>0</v>
      </c>
      <c r="T548" s="137">
        <f>S548*H548</f>
        <v>0</v>
      </c>
      <c r="AR548" s="138" t="s">
        <v>162</v>
      </c>
      <c r="AT548" s="138" t="s">
        <v>157</v>
      </c>
      <c r="AU548" s="138" t="s">
        <v>80</v>
      </c>
      <c r="AY548" s="18" t="s">
        <v>154</v>
      </c>
      <c r="BE548" s="139">
        <f>IF(N548="základní",J548,0)</f>
        <v>2552</v>
      </c>
      <c r="BF548" s="139">
        <f>IF(N548="snížená",J548,0)</f>
        <v>0</v>
      </c>
      <c r="BG548" s="139">
        <f>IF(N548="zákl. přenesená",J548,0)</f>
        <v>0</v>
      </c>
      <c r="BH548" s="139">
        <f>IF(N548="sníž. přenesená",J548,0)</f>
        <v>0</v>
      </c>
      <c r="BI548" s="139">
        <f>IF(N548="nulová",J548,0)</f>
        <v>0</v>
      </c>
      <c r="BJ548" s="18" t="s">
        <v>8</v>
      </c>
      <c r="BK548" s="139">
        <f>ROUND(I548*H548,0)</f>
        <v>2552</v>
      </c>
      <c r="BL548" s="18" t="s">
        <v>162</v>
      </c>
      <c r="BM548" s="138" t="s">
        <v>767</v>
      </c>
    </row>
    <row r="549" spans="2:65" s="1" customFormat="1">
      <c r="B549" s="33"/>
      <c r="D549" s="140" t="s">
        <v>164</v>
      </c>
      <c r="F549" s="141" t="s">
        <v>768</v>
      </c>
      <c r="I549" s="142"/>
      <c r="L549" s="33"/>
      <c r="M549" s="143"/>
      <c r="T549" s="54"/>
      <c r="AT549" s="18" t="s">
        <v>164</v>
      </c>
      <c r="AU549" s="18" t="s">
        <v>80</v>
      </c>
    </row>
    <row r="550" spans="2:65" s="1" customFormat="1">
      <c r="B550" s="33"/>
      <c r="D550" s="144" t="s">
        <v>166</v>
      </c>
      <c r="F550" s="145" t="s">
        <v>769</v>
      </c>
      <c r="I550" s="142"/>
      <c r="L550" s="33"/>
      <c r="M550" s="143"/>
      <c r="T550" s="54"/>
      <c r="AT550" s="18" t="s">
        <v>166</v>
      </c>
      <c r="AU550" s="18" t="s">
        <v>80</v>
      </c>
    </row>
    <row r="551" spans="2:65" s="12" customFormat="1">
      <c r="B551" s="146"/>
      <c r="D551" s="140" t="s">
        <v>168</v>
      </c>
      <c r="E551" s="147" t="s">
        <v>20</v>
      </c>
      <c r="F551" s="148" t="s">
        <v>770</v>
      </c>
      <c r="H551" s="149">
        <v>46.4</v>
      </c>
      <c r="I551" s="150"/>
      <c r="L551" s="146"/>
      <c r="M551" s="151"/>
      <c r="T551" s="152"/>
      <c r="AT551" s="147" t="s">
        <v>168</v>
      </c>
      <c r="AU551" s="147" t="s">
        <v>80</v>
      </c>
      <c r="AV551" s="12" t="s">
        <v>80</v>
      </c>
      <c r="AW551" s="12" t="s">
        <v>32</v>
      </c>
      <c r="AX551" s="12" t="s">
        <v>8</v>
      </c>
      <c r="AY551" s="147" t="s">
        <v>154</v>
      </c>
    </row>
    <row r="552" spans="2:65" s="1" customFormat="1" ht="16.5" customHeight="1">
      <c r="B552" s="33"/>
      <c r="C552" s="128" t="s">
        <v>771</v>
      </c>
      <c r="D552" s="128" t="s">
        <v>157</v>
      </c>
      <c r="E552" s="129" t="s">
        <v>772</v>
      </c>
      <c r="F552" s="130" t="s">
        <v>773</v>
      </c>
      <c r="G552" s="131" t="s">
        <v>213</v>
      </c>
      <c r="H552" s="132">
        <v>46.4</v>
      </c>
      <c r="I552" s="133">
        <v>70</v>
      </c>
      <c r="J552" s="132">
        <f>ROUND(I552*H552,0)</f>
        <v>3248</v>
      </c>
      <c r="K552" s="130" t="s">
        <v>161</v>
      </c>
      <c r="L552" s="33"/>
      <c r="M552" s="134" t="s">
        <v>20</v>
      </c>
      <c r="N552" s="135" t="s">
        <v>42</v>
      </c>
      <c r="P552" s="136">
        <f>O552*H552</f>
        <v>0</v>
      </c>
      <c r="Q552" s="136">
        <v>0</v>
      </c>
      <c r="R552" s="136">
        <f>Q552*H552</f>
        <v>0</v>
      </c>
      <c r="S552" s="136">
        <v>0</v>
      </c>
      <c r="T552" s="137">
        <f>S552*H552</f>
        <v>0</v>
      </c>
      <c r="AR552" s="138" t="s">
        <v>162</v>
      </c>
      <c r="AT552" s="138" t="s">
        <v>157</v>
      </c>
      <c r="AU552" s="138" t="s">
        <v>80</v>
      </c>
      <c r="AY552" s="18" t="s">
        <v>154</v>
      </c>
      <c r="BE552" s="139">
        <f>IF(N552="základní",J552,0)</f>
        <v>3248</v>
      </c>
      <c r="BF552" s="139">
        <f>IF(N552="snížená",J552,0)</f>
        <v>0</v>
      </c>
      <c r="BG552" s="139">
        <f>IF(N552="zákl. přenesená",J552,0)</f>
        <v>0</v>
      </c>
      <c r="BH552" s="139">
        <f>IF(N552="sníž. přenesená",J552,0)</f>
        <v>0</v>
      </c>
      <c r="BI552" s="139">
        <f>IF(N552="nulová",J552,0)</f>
        <v>0</v>
      </c>
      <c r="BJ552" s="18" t="s">
        <v>8</v>
      </c>
      <c r="BK552" s="139">
        <f>ROUND(I552*H552,0)</f>
        <v>3248</v>
      </c>
      <c r="BL552" s="18" t="s">
        <v>162</v>
      </c>
      <c r="BM552" s="138" t="s">
        <v>774</v>
      </c>
    </row>
    <row r="553" spans="2:65" s="1" customFormat="1" ht="19.2">
      <c r="B553" s="33"/>
      <c r="D553" s="140" t="s">
        <v>164</v>
      </c>
      <c r="F553" s="141" t="s">
        <v>775</v>
      </c>
      <c r="I553" s="142"/>
      <c r="L553" s="33"/>
      <c r="M553" s="143"/>
      <c r="T553" s="54"/>
      <c r="AT553" s="18" t="s">
        <v>164</v>
      </c>
      <c r="AU553" s="18" t="s">
        <v>80</v>
      </c>
    </row>
    <row r="554" spans="2:65" s="1" customFormat="1">
      <c r="B554" s="33"/>
      <c r="D554" s="144" t="s">
        <v>166</v>
      </c>
      <c r="F554" s="145" t="s">
        <v>776</v>
      </c>
      <c r="I554" s="142"/>
      <c r="L554" s="33"/>
      <c r="M554" s="143"/>
      <c r="T554" s="54"/>
      <c r="AT554" s="18" t="s">
        <v>166</v>
      </c>
      <c r="AU554" s="18" t="s">
        <v>80</v>
      </c>
    </row>
    <row r="555" spans="2:65" s="12" customFormat="1">
      <c r="B555" s="146"/>
      <c r="D555" s="140" t="s">
        <v>168</v>
      </c>
      <c r="E555" s="147" t="s">
        <v>20</v>
      </c>
      <c r="F555" s="148" t="s">
        <v>777</v>
      </c>
      <c r="H555" s="149">
        <v>46.4</v>
      </c>
      <c r="I555" s="150"/>
      <c r="L555" s="146"/>
      <c r="M555" s="151"/>
      <c r="T555" s="152"/>
      <c r="AT555" s="147" t="s">
        <v>168</v>
      </c>
      <c r="AU555" s="147" t="s">
        <v>80</v>
      </c>
      <c r="AV555" s="12" t="s">
        <v>80</v>
      </c>
      <c r="AW555" s="12" t="s">
        <v>32</v>
      </c>
      <c r="AX555" s="12" t="s">
        <v>8</v>
      </c>
      <c r="AY555" s="147" t="s">
        <v>154</v>
      </c>
    </row>
    <row r="556" spans="2:65" s="1" customFormat="1" ht="16.5" customHeight="1">
      <c r="B556" s="33"/>
      <c r="C556" s="128" t="s">
        <v>778</v>
      </c>
      <c r="D556" s="128" t="s">
        <v>157</v>
      </c>
      <c r="E556" s="129" t="s">
        <v>779</v>
      </c>
      <c r="F556" s="130" t="s">
        <v>780</v>
      </c>
      <c r="G556" s="131" t="s">
        <v>160</v>
      </c>
      <c r="H556" s="132">
        <v>56.4</v>
      </c>
      <c r="I556" s="133">
        <v>1350</v>
      </c>
      <c r="J556" s="132">
        <f>ROUND(I556*H556,0)</f>
        <v>76140</v>
      </c>
      <c r="K556" s="130" t="s">
        <v>161</v>
      </c>
      <c r="L556" s="33"/>
      <c r="M556" s="134" t="s">
        <v>20</v>
      </c>
      <c r="N556" s="135" t="s">
        <v>42</v>
      </c>
      <c r="P556" s="136">
        <f>O556*H556</f>
        <v>0</v>
      </c>
      <c r="Q556" s="136">
        <v>2.16</v>
      </c>
      <c r="R556" s="136">
        <f>Q556*H556</f>
        <v>121.824</v>
      </c>
      <c r="S556" s="136">
        <v>0</v>
      </c>
      <c r="T556" s="137">
        <f>S556*H556</f>
        <v>0</v>
      </c>
      <c r="AR556" s="138" t="s">
        <v>162</v>
      </c>
      <c r="AT556" s="138" t="s">
        <v>157</v>
      </c>
      <c r="AU556" s="138" t="s">
        <v>80</v>
      </c>
      <c r="AY556" s="18" t="s">
        <v>154</v>
      </c>
      <c r="BE556" s="139">
        <f>IF(N556="základní",J556,0)</f>
        <v>76140</v>
      </c>
      <c r="BF556" s="139">
        <f>IF(N556="snížená",J556,0)</f>
        <v>0</v>
      </c>
      <c r="BG556" s="139">
        <f>IF(N556="zákl. přenesená",J556,0)</f>
        <v>0</v>
      </c>
      <c r="BH556" s="139">
        <f>IF(N556="sníž. přenesená",J556,0)</f>
        <v>0</v>
      </c>
      <c r="BI556" s="139">
        <f>IF(N556="nulová",J556,0)</f>
        <v>0</v>
      </c>
      <c r="BJ556" s="18" t="s">
        <v>8</v>
      </c>
      <c r="BK556" s="139">
        <f>ROUND(I556*H556,0)</f>
        <v>76140</v>
      </c>
      <c r="BL556" s="18" t="s">
        <v>162</v>
      </c>
      <c r="BM556" s="138" t="s">
        <v>781</v>
      </c>
    </row>
    <row r="557" spans="2:65" s="1" customFormat="1">
      <c r="B557" s="33"/>
      <c r="D557" s="140" t="s">
        <v>164</v>
      </c>
      <c r="F557" s="141" t="s">
        <v>782</v>
      </c>
      <c r="I557" s="142"/>
      <c r="L557" s="33"/>
      <c r="M557" s="143"/>
      <c r="T557" s="54"/>
      <c r="AT557" s="18" t="s">
        <v>164</v>
      </c>
      <c r="AU557" s="18" t="s">
        <v>80</v>
      </c>
    </row>
    <row r="558" spans="2:65" s="1" customFormat="1">
      <c r="B558" s="33"/>
      <c r="D558" s="144" t="s">
        <v>166</v>
      </c>
      <c r="F558" s="145" t="s">
        <v>783</v>
      </c>
      <c r="I558" s="142"/>
      <c r="L558" s="33"/>
      <c r="M558" s="143"/>
      <c r="T558" s="54"/>
      <c r="AT558" s="18" t="s">
        <v>166</v>
      </c>
      <c r="AU558" s="18" t="s">
        <v>80</v>
      </c>
    </row>
    <row r="559" spans="2:65" s="12" customFormat="1">
      <c r="B559" s="146"/>
      <c r="D559" s="140" t="s">
        <v>168</v>
      </c>
      <c r="E559" s="147" t="s">
        <v>20</v>
      </c>
      <c r="F559" s="148" t="s">
        <v>784</v>
      </c>
      <c r="H559" s="149">
        <v>30.44</v>
      </c>
      <c r="I559" s="150"/>
      <c r="L559" s="146"/>
      <c r="M559" s="151"/>
      <c r="T559" s="152"/>
      <c r="AT559" s="147" t="s">
        <v>168</v>
      </c>
      <c r="AU559" s="147" t="s">
        <v>80</v>
      </c>
      <c r="AV559" s="12" t="s">
        <v>80</v>
      </c>
      <c r="AW559" s="12" t="s">
        <v>32</v>
      </c>
      <c r="AX559" s="12" t="s">
        <v>71</v>
      </c>
      <c r="AY559" s="147" t="s">
        <v>154</v>
      </c>
    </row>
    <row r="560" spans="2:65" s="12" customFormat="1">
      <c r="B560" s="146"/>
      <c r="D560" s="140" t="s">
        <v>168</v>
      </c>
      <c r="E560" s="147" t="s">
        <v>20</v>
      </c>
      <c r="F560" s="148" t="s">
        <v>785</v>
      </c>
      <c r="H560" s="149">
        <v>25.96</v>
      </c>
      <c r="I560" s="150"/>
      <c r="L560" s="146"/>
      <c r="M560" s="151"/>
      <c r="T560" s="152"/>
      <c r="AT560" s="147" t="s">
        <v>168</v>
      </c>
      <c r="AU560" s="147" t="s">
        <v>80</v>
      </c>
      <c r="AV560" s="12" t="s">
        <v>80</v>
      </c>
      <c r="AW560" s="12" t="s">
        <v>32</v>
      </c>
      <c r="AX560" s="12" t="s">
        <v>71</v>
      </c>
      <c r="AY560" s="147" t="s">
        <v>154</v>
      </c>
    </row>
    <row r="561" spans="2:65" s="13" customFormat="1">
      <c r="B561" s="153"/>
      <c r="D561" s="140" t="s">
        <v>168</v>
      </c>
      <c r="E561" s="154" t="s">
        <v>20</v>
      </c>
      <c r="F561" s="155" t="s">
        <v>171</v>
      </c>
      <c r="H561" s="156">
        <v>56.400000000000006</v>
      </c>
      <c r="I561" s="157"/>
      <c r="L561" s="153"/>
      <c r="M561" s="158"/>
      <c r="T561" s="159"/>
      <c r="AT561" s="154" t="s">
        <v>168</v>
      </c>
      <c r="AU561" s="154" t="s">
        <v>80</v>
      </c>
      <c r="AV561" s="13" t="s">
        <v>162</v>
      </c>
      <c r="AW561" s="13" t="s">
        <v>32</v>
      </c>
      <c r="AX561" s="13" t="s">
        <v>8</v>
      </c>
      <c r="AY561" s="154" t="s">
        <v>154</v>
      </c>
    </row>
    <row r="562" spans="2:65" s="1" customFormat="1" ht="16.5" customHeight="1">
      <c r="B562" s="33"/>
      <c r="C562" s="128" t="s">
        <v>786</v>
      </c>
      <c r="D562" s="128" t="s">
        <v>157</v>
      </c>
      <c r="E562" s="129" t="s">
        <v>787</v>
      </c>
      <c r="F562" s="130" t="s">
        <v>788</v>
      </c>
      <c r="G562" s="131" t="s">
        <v>198</v>
      </c>
      <c r="H562" s="132">
        <v>42.05</v>
      </c>
      <c r="I562" s="133">
        <v>873.20162353631997</v>
      </c>
      <c r="J562" s="132">
        <f>ROUND(I562*H562,0)</f>
        <v>36718</v>
      </c>
      <c r="K562" s="130" t="s">
        <v>161</v>
      </c>
      <c r="L562" s="33"/>
      <c r="M562" s="134" t="s">
        <v>20</v>
      </c>
      <c r="N562" s="135" t="s">
        <v>42</v>
      </c>
      <c r="P562" s="136">
        <f>O562*H562</f>
        <v>0</v>
      </c>
      <c r="Q562" s="136">
        <v>0.45929999999999999</v>
      </c>
      <c r="R562" s="136">
        <f>Q562*H562</f>
        <v>19.313564999999997</v>
      </c>
      <c r="S562" s="136">
        <v>0</v>
      </c>
      <c r="T562" s="137">
        <f>S562*H562</f>
        <v>0</v>
      </c>
      <c r="AR562" s="138" t="s">
        <v>323</v>
      </c>
      <c r="AT562" s="138" t="s">
        <v>157</v>
      </c>
      <c r="AU562" s="138" t="s">
        <v>80</v>
      </c>
      <c r="AY562" s="18" t="s">
        <v>154</v>
      </c>
      <c r="BE562" s="139">
        <f>IF(N562="základní",J562,0)</f>
        <v>36718</v>
      </c>
      <c r="BF562" s="139">
        <f>IF(N562="snížená",J562,0)</f>
        <v>0</v>
      </c>
      <c r="BG562" s="139">
        <f>IF(N562="zákl. přenesená",J562,0)</f>
        <v>0</v>
      </c>
      <c r="BH562" s="139">
        <f>IF(N562="sníž. přenesená",J562,0)</f>
        <v>0</v>
      </c>
      <c r="BI562" s="139">
        <f>IF(N562="nulová",J562,0)</f>
        <v>0</v>
      </c>
      <c r="BJ562" s="18" t="s">
        <v>8</v>
      </c>
      <c r="BK562" s="139">
        <f>ROUND(I562*H562,0)</f>
        <v>36718</v>
      </c>
      <c r="BL562" s="18" t="s">
        <v>323</v>
      </c>
      <c r="BM562" s="138" t="s">
        <v>789</v>
      </c>
    </row>
    <row r="563" spans="2:65" s="1" customFormat="1">
      <c r="B563" s="33"/>
      <c r="D563" s="140" t="s">
        <v>164</v>
      </c>
      <c r="F563" s="141" t="s">
        <v>790</v>
      </c>
      <c r="I563" s="142"/>
      <c r="L563" s="33"/>
      <c r="M563" s="143"/>
      <c r="T563" s="54"/>
      <c r="AT563" s="18" t="s">
        <v>164</v>
      </c>
      <c r="AU563" s="18" t="s">
        <v>80</v>
      </c>
    </row>
    <row r="564" spans="2:65" s="1" customFormat="1">
      <c r="B564" s="33"/>
      <c r="D564" s="144" t="s">
        <v>166</v>
      </c>
      <c r="F564" s="145" t="s">
        <v>791</v>
      </c>
      <c r="I564" s="142"/>
      <c r="L564" s="33"/>
      <c r="M564" s="143"/>
      <c r="T564" s="54"/>
      <c r="AT564" s="18" t="s">
        <v>166</v>
      </c>
      <c r="AU564" s="18" t="s">
        <v>80</v>
      </c>
    </row>
    <row r="565" spans="2:65" s="12" customFormat="1">
      <c r="B565" s="146"/>
      <c r="D565" s="140" t="s">
        <v>168</v>
      </c>
      <c r="E565" s="147" t="s">
        <v>20</v>
      </c>
      <c r="F565" s="148" t="s">
        <v>792</v>
      </c>
      <c r="H565" s="149">
        <v>41.6</v>
      </c>
      <c r="I565" s="150"/>
      <c r="L565" s="146"/>
      <c r="M565" s="151"/>
      <c r="T565" s="152"/>
      <c r="AT565" s="147" t="s">
        <v>168</v>
      </c>
      <c r="AU565" s="147" t="s">
        <v>80</v>
      </c>
      <c r="AV565" s="12" t="s">
        <v>80</v>
      </c>
      <c r="AW565" s="12" t="s">
        <v>32</v>
      </c>
      <c r="AX565" s="12" t="s">
        <v>71</v>
      </c>
      <c r="AY565" s="147" t="s">
        <v>154</v>
      </c>
    </row>
    <row r="566" spans="2:65" s="12" customFormat="1">
      <c r="B566" s="146"/>
      <c r="D566" s="140" t="s">
        <v>168</v>
      </c>
      <c r="E566" s="147" t="s">
        <v>20</v>
      </c>
      <c r="F566" s="148" t="s">
        <v>793</v>
      </c>
      <c r="H566" s="149">
        <v>0.45</v>
      </c>
      <c r="I566" s="150"/>
      <c r="L566" s="146"/>
      <c r="M566" s="151"/>
      <c r="T566" s="152"/>
      <c r="AT566" s="147" t="s">
        <v>168</v>
      </c>
      <c r="AU566" s="147" t="s">
        <v>80</v>
      </c>
      <c r="AV566" s="12" t="s">
        <v>80</v>
      </c>
      <c r="AW566" s="12" t="s">
        <v>32</v>
      </c>
      <c r="AX566" s="12" t="s">
        <v>71</v>
      </c>
      <c r="AY566" s="147" t="s">
        <v>154</v>
      </c>
    </row>
    <row r="567" spans="2:65" s="13" customFormat="1">
      <c r="B567" s="153"/>
      <c r="D567" s="140" t="s">
        <v>168</v>
      </c>
      <c r="E567" s="154" t="s">
        <v>20</v>
      </c>
      <c r="F567" s="155" t="s">
        <v>171</v>
      </c>
      <c r="H567" s="156">
        <v>42.05</v>
      </c>
      <c r="I567" s="157"/>
      <c r="L567" s="153"/>
      <c r="M567" s="158"/>
      <c r="T567" s="159"/>
      <c r="AT567" s="154" t="s">
        <v>168</v>
      </c>
      <c r="AU567" s="154" t="s">
        <v>80</v>
      </c>
      <c r="AV567" s="13" t="s">
        <v>162</v>
      </c>
      <c r="AW567" s="13" t="s">
        <v>32</v>
      </c>
      <c r="AX567" s="13" t="s">
        <v>8</v>
      </c>
      <c r="AY567" s="154" t="s">
        <v>154</v>
      </c>
    </row>
    <row r="568" spans="2:65" s="11" customFormat="1" ht="22.95" customHeight="1">
      <c r="B568" s="116"/>
      <c r="D568" s="117" t="s">
        <v>70</v>
      </c>
      <c r="E568" s="126" t="s">
        <v>235</v>
      </c>
      <c r="F568" s="126" t="s">
        <v>794</v>
      </c>
      <c r="I568" s="119"/>
      <c r="J568" s="127">
        <f>BK568</f>
        <v>344624</v>
      </c>
      <c r="L568" s="116"/>
      <c r="M568" s="121"/>
      <c r="P568" s="122">
        <f>SUM(P569:P638)</f>
        <v>0</v>
      </c>
      <c r="R568" s="122">
        <f>SUM(R569:R638)</f>
        <v>13.005932900000001</v>
      </c>
      <c r="T568" s="123">
        <f>SUM(T569:T638)</f>
        <v>0</v>
      </c>
      <c r="AR568" s="117" t="s">
        <v>8</v>
      </c>
      <c r="AT568" s="124" t="s">
        <v>70</v>
      </c>
      <c r="AU568" s="124" t="s">
        <v>8</v>
      </c>
      <c r="AY568" s="117" t="s">
        <v>154</v>
      </c>
      <c r="BK568" s="125">
        <f>SUM(BK569:BK638)</f>
        <v>344624</v>
      </c>
    </row>
    <row r="569" spans="2:65" s="1" customFormat="1" ht="16.5" customHeight="1">
      <c r="B569" s="33"/>
      <c r="C569" s="128" t="s">
        <v>795</v>
      </c>
      <c r="D569" s="128" t="s">
        <v>157</v>
      </c>
      <c r="E569" s="129" t="s">
        <v>796</v>
      </c>
      <c r="F569" s="130" t="s">
        <v>797</v>
      </c>
      <c r="G569" s="131" t="s">
        <v>213</v>
      </c>
      <c r="H569" s="132">
        <v>15.2</v>
      </c>
      <c r="I569" s="133">
        <v>2500</v>
      </c>
      <c r="J569" s="132">
        <f>ROUND(I569*H569,0)</f>
        <v>38000</v>
      </c>
      <c r="K569" s="130" t="s">
        <v>20</v>
      </c>
      <c r="L569" s="33"/>
      <c r="M569" s="134" t="s">
        <v>20</v>
      </c>
      <c r="N569" s="135" t="s">
        <v>42</v>
      </c>
      <c r="P569" s="136">
        <f>O569*H569</f>
        <v>0</v>
      </c>
      <c r="Q569" s="136">
        <v>0</v>
      </c>
      <c r="R569" s="136">
        <f>Q569*H569</f>
        <v>0</v>
      </c>
      <c r="S569" s="136">
        <v>0</v>
      </c>
      <c r="T569" s="137">
        <f>S569*H569</f>
        <v>0</v>
      </c>
      <c r="AR569" s="138" t="s">
        <v>162</v>
      </c>
      <c r="AT569" s="138" t="s">
        <v>157</v>
      </c>
      <c r="AU569" s="138" t="s">
        <v>80</v>
      </c>
      <c r="AY569" s="18" t="s">
        <v>154</v>
      </c>
      <c r="BE569" s="139">
        <f>IF(N569="základní",J569,0)</f>
        <v>38000</v>
      </c>
      <c r="BF569" s="139">
        <f>IF(N569="snížená",J569,0)</f>
        <v>0</v>
      </c>
      <c r="BG569" s="139">
        <f>IF(N569="zákl. přenesená",J569,0)</f>
        <v>0</v>
      </c>
      <c r="BH569" s="139">
        <f>IF(N569="sníž. přenesená",J569,0)</f>
        <v>0</v>
      </c>
      <c r="BI569" s="139">
        <f>IF(N569="nulová",J569,0)</f>
        <v>0</v>
      </c>
      <c r="BJ569" s="18" t="s">
        <v>8</v>
      </c>
      <c r="BK569" s="139">
        <f>ROUND(I569*H569,0)</f>
        <v>38000</v>
      </c>
      <c r="BL569" s="18" t="s">
        <v>162</v>
      </c>
      <c r="BM569" s="138" t="s">
        <v>798</v>
      </c>
    </row>
    <row r="570" spans="2:65" s="1" customFormat="1">
      <c r="B570" s="33"/>
      <c r="D570" s="140" t="s">
        <v>164</v>
      </c>
      <c r="F570" s="141" t="s">
        <v>797</v>
      </c>
      <c r="I570" s="142"/>
      <c r="L570" s="33"/>
      <c r="M570" s="143"/>
      <c r="T570" s="54"/>
      <c r="AT570" s="18" t="s">
        <v>164</v>
      </c>
      <c r="AU570" s="18" t="s">
        <v>80</v>
      </c>
    </row>
    <row r="571" spans="2:65" s="12" customFormat="1">
      <c r="B571" s="146"/>
      <c r="D571" s="140" t="s">
        <v>168</v>
      </c>
      <c r="E571" s="147" t="s">
        <v>20</v>
      </c>
      <c r="F571" s="148" t="s">
        <v>799</v>
      </c>
      <c r="H571" s="149">
        <v>15.2</v>
      </c>
      <c r="I571" s="150"/>
      <c r="L571" s="146"/>
      <c r="M571" s="151"/>
      <c r="T571" s="152"/>
      <c r="AT571" s="147" t="s">
        <v>168</v>
      </c>
      <c r="AU571" s="147" t="s">
        <v>80</v>
      </c>
      <c r="AV571" s="12" t="s">
        <v>80</v>
      </c>
      <c r="AW571" s="12" t="s">
        <v>32</v>
      </c>
      <c r="AX571" s="12" t="s">
        <v>8</v>
      </c>
      <c r="AY571" s="147" t="s">
        <v>154</v>
      </c>
    </row>
    <row r="572" spans="2:65" s="1" customFormat="1" ht="16.5" customHeight="1">
      <c r="B572" s="33"/>
      <c r="C572" s="128" t="s">
        <v>800</v>
      </c>
      <c r="D572" s="128" t="s">
        <v>157</v>
      </c>
      <c r="E572" s="129" t="s">
        <v>801</v>
      </c>
      <c r="F572" s="130" t="s">
        <v>802</v>
      </c>
      <c r="G572" s="131" t="s">
        <v>208</v>
      </c>
      <c r="H572" s="132">
        <v>1</v>
      </c>
      <c r="I572" s="133">
        <v>7107</v>
      </c>
      <c r="J572" s="132">
        <f>ROUND(I572*H572,0)</f>
        <v>7107</v>
      </c>
      <c r="K572" s="130" t="s">
        <v>20</v>
      </c>
      <c r="L572" s="33"/>
      <c r="M572" s="134" t="s">
        <v>20</v>
      </c>
      <c r="N572" s="135" t="s">
        <v>42</v>
      </c>
      <c r="P572" s="136">
        <f>O572*H572</f>
        <v>0</v>
      </c>
      <c r="Q572" s="136">
        <v>0</v>
      </c>
      <c r="R572" s="136">
        <f>Q572*H572</f>
        <v>0</v>
      </c>
      <c r="S572" s="136">
        <v>0</v>
      </c>
      <c r="T572" s="137">
        <f>S572*H572</f>
        <v>0</v>
      </c>
      <c r="AR572" s="138" t="s">
        <v>162</v>
      </c>
      <c r="AT572" s="138" t="s">
        <v>157</v>
      </c>
      <c r="AU572" s="138" t="s">
        <v>80</v>
      </c>
      <c r="AY572" s="18" t="s">
        <v>154</v>
      </c>
      <c r="BE572" s="139">
        <f>IF(N572="základní",J572,0)</f>
        <v>7107</v>
      </c>
      <c r="BF572" s="139">
        <f>IF(N572="snížená",J572,0)</f>
        <v>0</v>
      </c>
      <c r="BG572" s="139">
        <f>IF(N572="zákl. přenesená",J572,0)</f>
        <v>0</v>
      </c>
      <c r="BH572" s="139">
        <f>IF(N572="sníž. přenesená",J572,0)</f>
        <v>0</v>
      </c>
      <c r="BI572" s="139">
        <f>IF(N572="nulová",J572,0)</f>
        <v>0</v>
      </c>
      <c r="BJ572" s="18" t="s">
        <v>8</v>
      </c>
      <c r="BK572" s="139">
        <f>ROUND(I572*H572,0)</f>
        <v>7107</v>
      </c>
      <c r="BL572" s="18" t="s">
        <v>162</v>
      </c>
      <c r="BM572" s="138" t="s">
        <v>803</v>
      </c>
    </row>
    <row r="573" spans="2:65" s="1" customFormat="1">
      <c r="B573" s="33"/>
      <c r="D573" s="140" t="s">
        <v>164</v>
      </c>
      <c r="F573" s="141" t="s">
        <v>802</v>
      </c>
      <c r="I573" s="142"/>
      <c r="L573" s="33"/>
      <c r="M573" s="143"/>
      <c r="T573" s="54"/>
      <c r="AT573" s="18" t="s">
        <v>164</v>
      </c>
      <c r="AU573" s="18" t="s">
        <v>80</v>
      </c>
    </row>
    <row r="574" spans="2:65" s="1" customFormat="1" ht="16.5" customHeight="1">
      <c r="B574" s="33"/>
      <c r="C574" s="128" t="s">
        <v>804</v>
      </c>
      <c r="D574" s="128" t="s">
        <v>157</v>
      </c>
      <c r="E574" s="129" t="s">
        <v>805</v>
      </c>
      <c r="F574" s="130" t="s">
        <v>806</v>
      </c>
      <c r="G574" s="131" t="s">
        <v>208</v>
      </c>
      <c r="H574" s="132">
        <v>1</v>
      </c>
      <c r="I574" s="133">
        <v>1200</v>
      </c>
      <c r="J574" s="132">
        <f>ROUND(I574*H574,0)</f>
        <v>1200</v>
      </c>
      <c r="K574" s="130" t="s">
        <v>20</v>
      </c>
      <c r="L574" s="33"/>
      <c r="M574" s="134" t="s">
        <v>20</v>
      </c>
      <c r="N574" s="135" t="s">
        <v>42</v>
      </c>
      <c r="P574" s="136">
        <f>O574*H574</f>
        <v>0</v>
      </c>
      <c r="Q574" s="136">
        <v>0</v>
      </c>
      <c r="R574" s="136">
        <f>Q574*H574</f>
        <v>0</v>
      </c>
      <c r="S574" s="136">
        <v>0</v>
      </c>
      <c r="T574" s="137">
        <f>S574*H574</f>
        <v>0</v>
      </c>
      <c r="AR574" s="138" t="s">
        <v>162</v>
      </c>
      <c r="AT574" s="138" t="s">
        <v>157</v>
      </c>
      <c r="AU574" s="138" t="s">
        <v>80</v>
      </c>
      <c r="AY574" s="18" t="s">
        <v>154</v>
      </c>
      <c r="BE574" s="139">
        <f>IF(N574="základní",J574,0)</f>
        <v>1200</v>
      </c>
      <c r="BF574" s="139">
        <f>IF(N574="snížená",J574,0)</f>
        <v>0</v>
      </c>
      <c r="BG574" s="139">
        <f>IF(N574="zákl. přenesená",J574,0)</f>
        <v>0</v>
      </c>
      <c r="BH574" s="139">
        <f>IF(N574="sníž. přenesená",J574,0)</f>
        <v>0</v>
      </c>
      <c r="BI574" s="139">
        <f>IF(N574="nulová",J574,0)</f>
        <v>0</v>
      </c>
      <c r="BJ574" s="18" t="s">
        <v>8</v>
      </c>
      <c r="BK574" s="139">
        <f>ROUND(I574*H574,0)</f>
        <v>1200</v>
      </c>
      <c r="BL574" s="18" t="s">
        <v>162</v>
      </c>
      <c r="BM574" s="138" t="s">
        <v>807</v>
      </c>
    </row>
    <row r="575" spans="2:65" s="1" customFormat="1">
      <c r="B575" s="33"/>
      <c r="D575" s="140" t="s">
        <v>164</v>
      </c>
      <c r="F575" s="141" t="s">
        <v>806</v>
      </c>
      <c r="I575" s="142"/>
      <c r="L575" s="33"/>
      <c r="M575" s="143"/>
      <c r="T575" s="54"/>
      <c r="AT575" s="18" t="s">
        <v>164</v>
      </c>
      <c r="AU575" s="18" t="s">
        <v>80</v>
      </c>
    </row>
    <row r="576" spans="2:65" s="1" customFormat="1" ht="16.5" customHeight="1">
      <c r="B576" s="33"/>
      <c r="C576" s="128" t="s">
        <v>808</v>
      </c>
      <c r="D576" s="128" t="s">
        <v>157</v>
      </c>
      <c r="E576" s="129" t="s">
        <v>809</v>
      </c>
      <c r="F576" s="130" t="s">
        <v>810</v>
      </c>
      <c r="G576" s="131" t="s">
        <v>208</v>
      </c>
      <c r="H576" s="132">
        <v>2</v>
      </c>
      <c r="I576" s="133">
        <v>1250</v>
      </c>
      <c r="J576" s="132">
        <f>ROUND(I576*H576,0)</f>
        <v>2500</v>
      </c>
      <c r="K576" s="130" t="s">
        <v>20</v>
      </c>
      <c r="L576" s="33"/>
      <c r="M576" s="134" t="s">
        <v>20</v>
      </c>
      <c r="N576" s="135" t="s">
        <v>42</v>
      </c>
      <c r="P576" s="136">
        <f>O576*H576</f>
        <v>0</v>
      </c>
      <c r="Q576" s="136">
        <v>0</v>
      </c>
      <c r="R576" s="136">
        <f>Q576*H576</f>
        <v>0</v>
      </c>
      <c r="S576" s="136">
        <v>0</v>
      </c>
      <c r="T576" s="137">
        <f>S576*H576</f>
        <v>0</v>
      </c>
      <c r="AR576" s="138" t="s">
        <v>162</v>
      </c>
      <c r="AT576" s="138" t="s">
        <v>157</v>
      </c>
      <c r="AU576" s="138" t="s">
        <v>80</v>
      </c>
      <c r="AY576" s="18" t="s">
        <v>154</v>
      </c>
      <c r="BE576" s="139">
        <f>IF(N576="základní",J576,0)</f>
        <v>2500</v>
      </c>
      <c r="BF576" s="139">
        <f>IF(N576="snížená",J576,0)</f>
        <v>0</v>
      </c>
      <c r="BG576" s="139">
        <f>IF(N576="zákl. přenesená",J576,0)</f>
        <v>0</v>
      </c>
      <c r="BH576" s="139">
        <f>IF(N576="sníž. přenesená",J576,0)</f>
        <v>0</v>
      </c>
      <c r="BI576" s="139">
        <f>IF(N576="nulová",J576,0)</f>
        <v>0</v>
      </c>
      <c r="BJ576" s="18" t="s">
        <v>8</v>
      </c>
      <c r="BK576" s="139">
        <f>ROUND(I576*H576,0)</f>
        <v>2500</v>
      </c>
      <c r="BL576" s="18" t="s">
        <v>162</v>
      </c>
      <c r="BM576" s="138" t="s">
        <v>811</v>
      </c>
    </row>
    <row r="577" spans="2:65" s="1" customFormat="1">
      <c r="B577" s="33"/>
      <c r="D577" s="140" t="s">
        <v>164</v>
      </c>
      <c r="F577" s="141" t="s">
        <v>810</v>
      </c>
      <c r="I577" s="142"/>
      <c r="L577" s="33"/>
      <c r="M577" s="143"/>
      <c r="T577" s="54"/>
      <c r="AT577" s="18" t="s">
        <v>164</v>
      </c>
      <c r="AU577" s="18" t="s">
        <v>80</v>
      </c>
    </row>
    <row r="578" spans="2:65" s="1" customFormat="1" ht="16.5" customHeight="1">
      <c r="B578" s="33"/>
      <c r="C578" s="128" t="s">
        <v>812</v>
      </c>
      <c r="D578" s="128" t="s">
        <v>157</v>
      </c>
      <c r="E578" s="129" t="s">
        <v>813</v>
      </c>
      <c r="F578" s="130" t="s">
        <v>814</v>
      </c>
      <c r="G578" s="131" t="s">
        <v>213</v>
      </c>
      <c r="H578" s="132">
        <v>83.2</v>
      </c>
      <c r="I578" s="133">
        <v>310</v>
      </c>
      <c r="J578" s="132">
        <f>ROUND(I578*H578,0)</f>
        <v>25792</v>
      </c>
      <c r="K578" s="130" t="s">
        <v>161</v>
      </c>
      <c r="L578" s="33"/>
      <c r="M578" s="134" t="s">
        <v>20</v>
      </c>
      <c r="N578" s="135" t="s">
        <v>42</v>
      </c>
      <c r="P578" s="136">
        <f>O578*H578</f>
        <v>0</v>
      </c>
      <c r="Q578" s="136">
        <v>0.1295</v>
      </c>
      <c r="R578" s="136">
        <f>Q578*H578</f>
        <v>10.7744</v>
      </c>
      <c r="S578" s="136">
        <v>0</v>
      </c>
      <c r="T578" s="137">
        <f>S578*H578</f>
        <v>0</v>
      </c>
      <c r="AR578" s="138" t="s">
        <v>162</v>
      </c>
      <c r="AT578" s="138" t="s">
        <v>157</v>
      </c>
      <c r="AU578" s="138" t="s">
        <v>80</v>
      </c>
      <c r="AY578" s="18" t="s">
        <v>154</v>
      </c>
      <c r="BE578" s="139">
        <f>IF(N578="základní",J578,0)</f>
        <v>25792</v>
      </c>
      <c r="BF578" s="139">
        <f>IF(N578="snížená",J578,0)</f>
        <v>0</v>
      </c>
      <c r="BG578" s="139">
        <f>IF(N578="zákl. přenesená",J578,0)</f>
        <v>0</v>
      </c>
      <c r="BH578" s="139">
        <f>IF(N578="sníž. přenesená",J578,0)</f>
        <v>0</v>
      </c>
      <c r="BI578" s="139">
        <f>IF(N578="nulová",J578,0)</f>
        <v>0</v>
      </c>
      <c r="BJ578" s="18" t="s">
        <v>8</v>
      </c>
      <c r="BK578" s="139">
        <f>ROUND(I578*H578,0)</f>
        <v>25792</v>
      </c>
      <c r="BL578" s="18" t="s">
        <v>162</v>
      </c>
      <c r="BM578" s="138" t="s">
        <v>815</v>
      </c>
    </row>
    <row r="579" spans="2:65" s="1" customFormat="1" ht="19.2">
      <c r="B579" s="33"/>
      <c r="D579" s="140" t="s">
        <v>164</v>
      </c>
      <c r="F579" s="141" t="s">
        <v>816</v>
      </c>
      <c r="I579" s="142"/>
      <c r="L579" s="33"/>
      <c r="M579" s="143"/>
      <c r="T579" s="54"/>
      <c r="AT579" s="18" t="s">
        <v>164</v>
      </c>
      <c r="AU579" s="18" t="s">
        <v>80</v>
      </c>
    </row>
    <row r="580" spans="2:65" s="1" customFormat="1">
      <c r="B580" s="33"/>
      <c r="D580" s="144" t="s">
        <v>166</v>
      </c>
      <c r="F580" s="145" t="s">
        <v>817</v>
      </c>
      <c r="I580" s="142"/>
      <c r="L580" s="33"/>
      <c r="M580" s="143"/>
      <c r="T580" s="54"/>
      <c r="AT580" s="18" t="s">
        <v>166</v>
      </c>
      <c r="AU580" s="18" t="s">
        <v>80</v>
      </c>
    </row>
    <row r="581" spans="2:65" s="12" customFormat="1">
      <c r="B581" s="146"/>
      <c r="D581" s="140" t="s">
        <v>168</v>
      </c>
      <c r="E581" s="147" t="s">
        <v>20</v>
      </c>
      <c r="F581" s="148" t="s">
        <v>818</v>
      </c>
      <c r="H581" s="149">
        <v>83.2</v>
      </c>
      <c r="I581" s="150"/>
      <c r="L581" s="146"/>
      <c r="M581" s="151"/>
      <c r="T581" s="152"/>
      <c r="AT581" s="147" t="s">
        <v>168</v>
      </c>
      <c r="AU581" s="147" t="s">
        <v>80</v>
      </c>
      <c r="AV581" s="12" t="s">
        <v>80</v>
      </c>
      <c r="AW581" s="12" t="s">
        <v>32</v>
      </c>
      <c r="AX581" s="12" t="s">
        <v>8</v>
      </c>
      <c r="AY581" s="147" t="s">
        <v>154</v>
      </c>
    </row>
    <row r="582" spans="2:65" s="1" customFormat="1" ht="16.5" customHeight="1">
      <c r="B582" s="33"/>
      <c r="C582" s="160" t="s">
        <v>819</v>
      </c>
      <c r="D582" s="160" t="s">
        <v>230</v>
      </c>
      <c r="E582" s="161" t="s">
        <v>820</v>
      </c>
      <c r="F582" s="162" t="s">
        <v>821</v>
      </c>
      <c r="G582" s="163" t="s">
        <v>213</v>
      </c>
      <c r="H582" s="164">
        <v>84.86</v>
      </c>
      <c r="I582" s="165">
        <v>144</v>
      </c>
      <c r="J582" s="164">
        <f>ROUND(I582*H582,0)</f>
        <v>12220</v>
      </c>
      <c r="K582" s="162" t="s">
        <v>161</v>
      </c>
      <c r="L582" s="166"/>
      <c r="M582" s="167" t="s">
        <v>20</v>
      </c>
      <c r="N582" s="168" t="s">
        <v>42</v>
      </c>
      <c r="P582" s="136">
        <f>O582*H582</f>
        <v>0</v>
      </c>
      <c r="Q582" s="136">
        <v>2.58E-2</v>
      </c>
      <c r="R582" s="136">
        <f>Q582*H582</f>
        <v>2.1893880000000001</v>
      </c>
      <c r="S582" s="136">
        <v>0</v>
      </c>
      <c r="T582" s="137">
        <f>S582*H582</f>
        <v>0</v>
      </c>
      <c r="AR582" s="138" t="s">
        <v>229</v>
      </c>
      <c r="AT582" s="138" t="s">
        <v>230</v>
      </c>
      <c r="AU582" s="138" t="s">
        <v>80</v>
      </c>
      <c r="AY582" s="18" t="s">
        <v>154</v>
      </c>
      <c r="BE582" s="139">
        <f>IF(N582="základní",J582,0)</f>
        <v>12220</v>
      </c>
      <c r="BF582" s="139">
        <f>IF(N582="snížená",J582,0)</f>
        <v>0</v>
      </c>
      <c r="BG582" s="139">
        <f>IF(N582="zákl. přenesená",J582,0)</f>
        <v>0</v>
      </c>
      <c r="BH582" s="139">
        <f>IF(N582="sníž. přenesená",J582,0)</f>
        <v>0</v>
      </c>
      <c r="BI582" s="139">
        <f>IF(N582="nulová",J582,0)</f>
        <v>0</v>
      </c>
      <c r="BJ582" s="18" t="s">
        <v>8</v>
      </c>
      <c r="BK582" s="139">
        <f>ROUND(I582*H582,0)</f>
        <v>12220</v>
      </c>
      <c r="BL582" s="18" t="s">
        <v>162</v>
      </c>
      <c r="BM582" s="138" t="s">
        <v>822</v>
      </c>
    </row>
    <row r="583" spans="2:65" s="1" customFormat="1">
      <c r="B583" s="33"/>
      <c r="D583" s="140" t="s">
        <v>164</v>
      </c>
      <c r="F583" s="141" t="s">
        <v>821</v>
      </c>
      <c r="I583" s="142"/>
      <c r="L583" s="33"/>
      <c r="M583" s="143"/>
      <c r="T583" s="54"/>
      <c r="AT583" s="18" t="s">
        <v>164</v>
      </c>
      <c r="AU583" s="18" t="s">
        <v>80</v>
      </c>
    </row>
    <row r="584" spans="2:65" s="12" customFormat="1">
      <c r="B584" s="146"/>
      <c r="D584" s="140" t="s">
        <v>168</v>
      </c>
      <c r="F584" s="148" t="s">
        <v>823</v>
      </c>
      <c r="H584" s="149">
        <v>84.86</v>
      </c>
      <c r="I584" s="150"/>
      <c r="L584" s="146"/>
      <c r="M584" s="151"/>
      <c r="T584" s="152"/>
      <c r="AT584" s="147" t="s">
        <v>168</v>
      </c>
      <c r="AU584" s="147" t="s">
        <v>80</v>
      </c>
      <c r="AV584" s="12" t="s">
        <v>80</v>
      </c>
      <c r="AW584" s="12" t="s">
        <v>4</v>
      </c>
      <c r="AX584" s="12" t="s">
        <v>8</v>
      </c>
      <c r="AY584" s="147" t="s">
        <v>154</v>
      </c>
    </row>
    <row r="585" spans="2:65" s="1" customFormat="1" ht="21.75" customHeight="1">
      <c r="B585" s="33"/>
      <c r="C585" s="128" t="s">
        <v>824</v>
      </c>
      <c r="D585" s="128" t="s">
        <v>157</v>
      </c>
      <c r="E585" s="129" t="s">
        <v>825</v>
      </c>
      <c r="F585" s="130" t="s">
        <v>826</v>
      </c>
      <c r="G585" s="131" t="s">
        <v>198</v>
      </c>
      <c r="H585" s="132">
        <v>545.88</v>
      </c>
      <c r="I585" s="133">
        <v>75</v>
      </c>
      <c r="J585" s="132">
        <f>ROUND(I585*H585,0)</f>
        <v>40941</v>
      </c>
      <c r="K585" s="130" t="s">
        <v>161</v>
      </c>
      <c r="L585" s="33"/>
      <c r="M585" s="134" t="s">
        <v>20</v>
      </c>
      <c r="N585" s="135" t="s">
        <v>42</v>
      </c>
      <c r="P585" s="136">
        <f>O585*H585</f>
        <v>0</v>
      </c>
      <c r="Q585" s="136">
        <v>0</v>
      </c>
      <c r="R585" s="136">
        <f>Q585*H585</f>
        <v>0</v>
      </c>
      <c r="S585" s="136">
        <v>0</v>
      </c>
      <c r="T585" s="137">
        <f>S585*H585</f>
        <v>0</v>
      </c>
      <c r="AR585" s="138" t="s">
        <v>162</v>
      </c>
      <c r="AT585" s="138" t="s">
        <v>157</v>
      </c>
      <c r="AU585" s="138" t="s">
        <v>80</v>
      </c>
      <c r="AY585" s="18" t="s">
        <v>154</v>
      </c>
      <c r="BE585" s="139">
        <f>IF(N585="základní",J585,0)</f>
        <v>40941</v>
      </c>
      <c r="BF585" s="139">
        <f>IF(N585="snížená",J585,0)</f>
        <v>0</v>
      </c>
      <c r="BG585" s="139">
        <f>IF(N585="zákl. přenesená",J585,0)</f>
        <v>0</v>
      </c>
      <c r="BH585" s="139">
        <f>IF(N585="sníž. přenesená",J585,0)</f>
        <v>0</v>
      </c>
      <c r="BI585" s="139">
        <f>IF(N585="nulová",J585,0)</f>
        <v>0</v>
      </c>
      <c r="BJ585" s="18" t="s">
        <v>8</v>
      </c>
      <c r="BK585" s="139">
        <f>ROUND(I585*H585,0)</f>
        <v>40941</v>
      </c>
      <c r="BL585" s="18" t="s">
        <v>162</v>
      </c>
      <c r="BM585" s="138" t="s">
        <v>827</v>
      </c>
    </row>
    <row r="586" spans="2:65" s="1" customFormat="1" ht="19.2">
      <c r="B586" s="33"/>
      <c r="D586" s="140" t="s">
        <v>164</v>
      </c>
      <c r="F586" s="141" t="s">
        <v>828</v>
      </c>
      <c r="I586" s="142"/>
      <c r="L586" s="33"/>
      <c r="M586" s="143"/>
      <c r="T586" s="54"/>
      <c r="AT586" s="18" t="s">
        <v>164</v>
      </c>
      <c r="AU586" s="18" t="s">
        <v>80</v>
      </c>
    </row>
    <row r="587" spans="2:65" s="1" customFormat="1">
      <c r="B587" s="33"/>
      <c r="D587" s="144" t="s">
        <v>166</v>
      </c>
      <c r="F587" s="145" t="s">
        <v>829</v>
      </c>
      <c r="I587" s="142"/>
      <c r="L587" s="33"/>
      <c r="M587" s="143"/>
      <c r="T587" s="54"/>
      <c r="AT587" s="18" t="s">
        <v>166</v>
      </c>
      <c r="AU587" s="18" t="s">
        <v>80</v>
      </c>
    </row>
    <row r="588" spans="2:65" s="14" customFormat="1">
      <c r="B588" s="169"/>
      <c r="D588" s="140" t="s">
        <v>168</v>
      </c>
      <c r="E588" s="170" t="s">
        <v>20</v>
      </c>
      <c r="F588" s="171" t="s">
        <v>830</v>
      </c>
      <c r="H588" s="170" t="s">
        <v>20</v>
      </c>
      <c r="I588" s="172"/>
      <c r="L588" s="169"/>
      <c r="M588" s="173"/>
      <c r="T588" s="174"/>
      <c r="AT588" s="170" t="s">
        <v>168</v>
      </c>
      <c r="AU588" s="170" t="s">
        <v>80</v>
      </c>
      <c r="AV588" s="14" t="s">
        <v>8</v>
      </c>
      <c r="AW588" s="14" t="s">
        <v>32</v>
      </c>
      <c r="AX588" s="14" t="s">
        <v>71</v>
      </c>
      <c r="AY588" s="170" t="s">
        <v>154</v>
      </c>
    </row>
    <row r="589" spans="2:65" s="12" customFormat="1">
      <c r="B589" s="146"/>
      <c r="D589" s="140" t="s">
        <v>168</v>
      </c>
      <c r="E589" s="147" t="s">
        <v>20</v>
      </c>
      <c r="F589" s="148" t="s">
        <v>831</v>
      </c>
      <c r="H589" s="149">
        <v>148.30000000000001</v>
      </c>
      <c r="I589" s="150"/>
      <c r="L589" s="146"/>
      <c r="M589" s="151"/>
      <c r="T589" s="152"/>
      <c r="AT589" s="147" t="s">
        <v>168</v>
      </c>
      <c r="AU589" s="147" t="s">
        <v>80</v>
      </c>
      <c r="AV589" s="12" t="s">
        <v>80</v>
      </c>
      <c r="AW589" s="12" t="s">
        <v>32</v>
      </c>
      <c r="AX589" s="12" t="s">
        <v>71</v>
      </c>
      <c r="AY589" s="147" t="s">
        <v>154</v>
      </c>
    </row>
    <row r="590" spans="2:65" s="12" customFormat="1">
      <c r="B590" s="146"/>
      <c r="D590" s="140" t="s">
        <v>168</v>
      </c>
      <c r="E590" s="147" t="s">
        <v>20</v>
      </c>
      <c r="F590" s="148" t="s">
        <v>832</v>
      </c>
      <c r="H590" s="149">
        <v>124.64</v>
      </c>
      <c r="I590" s="150"/>
      <c r="L590" s="146"/>
      <c r="M590" s="151"/>
      <c r="T590" s="152"/>
      <c r="AT590" s="147" t="s">
        <v>168</v>
      </c>
      <c r="AU590" s="147" t="s">
        <v>80</v>
      </c>
      <c r="AV590" s="12" t="s">
        <v>80</v>
      </c>
      <c r="AW590" s="12" t="s">
        <v>32</v>
      </c>
      <c r="AX590" s="12" t="s">
        <v>71</v>
      </c>
      <c r="AY590" s="147" t="s">
        <v>154</v>
      </c>
    </row>
    <row r="591" spans="2:65" s="12" customFormat="1">
      <c r="B591" s="146"/>
      <c r="D591" s="140" t="s">
        <v>168</v>
      </c>
      <c r="E591" s="147" t="s">
        <v>20</v>
      </c>
      <c r="F591" s="148" t="s">
        <v>833</v>
      </c>
      <c r="H591" s="149">
        <v>148.30000000000001</v>
      </c>
      <c r="I591" s="150"/>
      <c r="L591" s="146"/>
      <c r="M591" s="151"/>
      <c r="T591" s="152"/>
      <c r="AT591" s="147" t="s">
        <v>168</v>
      </c>
      <c r="AU591" s="147" t="s">
        <v>80</v>
      </c>
      <c r="AV591" s="12" t="s">
        <v>80</v>
      </c>
      <c r="AW591" s="12" t="s">
        <v>32</v>
      </c>
      <c r="AX591" s="12" t="s">
        <v>71</v>
      </c>
      <c r="AY591" s="147" t="s">
        <v>154</v>
      </c>
    </row>
    <row r="592" spans="2:65" s="12" customFormat="1">
      <c r="B592" s="146"/>
      <c r="D592" s="140" t="s">
        <v>168</v>
      </c>
      <c r="E592" s="147" t="s">
        <v>20</v>
      </c>
      <c r="F592" s="148" t="s">
        <v>834</v>
      </c>
      <c r="H592" s="149">
        <v>124.64</v>
      </c>
      <c r="I592" s="150"/>
      <c r="L592" s="146"/>
      <c r="M592" s="151"/>
      <c r="T592" s="152"/>
      <c r="AT592" s="147" t="s">
        <v>168</v>
      </c>
      <c r="AU592" s="147" t="s">
        <v>80</v>
      </c>
      <c r="AV592" s="12" t="s">
        <v>80</v>
      </c>
      <c r="AW592" s="12" t="s">
        <v>32</v>
      </c>
      <c r="AX592" s="12" t="s">
        <v>71</v>
      </c>
      <c r="AY592" s="147" t="s">
        <v>154</v>
      </c>
    </row>
    <row r="593" spans="2:65" s="13" customFormat="1">
      <c r="B593" s="153"/>
      <c r="D593" s="140" t="s">
        <v>168</v>
      </c>
      <c r="E593" s="154" t="s">
        <v>20</v>
      </c>
      <c r="F593" s="155" t="s">
        <v>171</v>
      </c>
      <c r="H593" s="156">
        <v>545.88</v>
      </c>
      <c r="I593" s="157"/>
      <c r="L593" s="153"/>
      <c r="M593" s="158"/>
      <c r="T593" s="159"/>
      <c r="AT593" s="154" t="s">
        <v>168</v>
      </c>
      <c r="AU593" s="154" t="s">
        <v>80</v>
      </c>
      <c r="AV593" s="13" t="s">
        <v>162</v>
      </c>
      <c r="AW593" s="13" t="s">
        <v>32</v>
      </c>
      <c r="AX593" s="13" t="s">
        <v>8</v>
      </c>
      <c r="AY593" s="154" t="s">
        <v>154</v>
      </c>
    </row>
    <row r="594" spans="2:65" s="1" customFormat="1" ht="21.75" customHeight="1">
      <c r="B594" s="33"/>
      <c r="C594" s="128" t="s">
        <v>835</v>
      </c>
      <c r="D594" s="128" t="s">
        <v>157</v>
      </c>
      <c r="E594" s="129" t="s">
        <v>836</v>
      </c>
      <c r="F594" s="130" t="s">
        <v>837</v>
      </c>
      <c r="G594" s="131" t="s">
        <v>198</v>
      </c>
      <c r="H594" s="132">
        <v>32932.800000000003</v>
      </c>
      <c r="I594" s="133">
        <v>1</v>
      </c>
      <c r="J594" s="132">
        <f>ROUND(I594*H594,0)</f>
        <v>32933</v>
      </c>
      <c r="K594" s="130" t="s">
        <v>161</v>
      </c>
      <c r="L594" s="33"/>
      <c r="M594" s="134" t="s">
        <v>20</v>
      </c>
      <c r="N594" s="135" t="s">
        <v>42</v>
      </c>
      <c r="P594" s="136">
        <f>O594*H594</f>
        <v>0</v>
      </c>
      <c r="Q594" s="136">
        <v>0</v>
      </c>
      <c r="R594" s="136">
        <f>Q594*H594</f>
        <v>0</v>
      </c>
      <c r="S594" s="136">
        <v>0</v>
      </c>
      <c r="T594" s="137">
        <f>S594*H594</f>
        <v>0</v>
      </c>
      <c r="AR594" s="138" t="s">
        <v>162</v>
      </c>
      <c r="AT594" s="138" t="s">
        <v>157</v>
      </c>
      <c r="AU594" s="138" t="s">
        <v>80</v>
      </c>
      <c r="AY594" s="18" t="s">
        <v>154</v>
      </c>
      <c r="BE594" s="139">
        <f>IF(N594="základní",J594,0)</f>
        <v>32933</v>
      </c>
      <c r="BF594" s="139">
        <f>IF(N594="snížená",J594,0)</f>
        <v>0</v>
      </c>
      <c r="BG594" s="139">
        <f>IF(N594="zákl. přenesená",J594,0)</f>
        <v>0</v>
      </c>
      <c r="BH594" s="139">
        <f>IF(N594="sníž. přenesená",J594,0)</f>
        <v>0</v>
      </c>
      <c r="BI594" s="139">
        <f>IF(N594="nulová",J594,0)</f>
        <v>0</v>
      </c>
      <c r="BJ594" s="18" t="s">
        <v>8</v>
      </c>
      <c r="BK594" s="139">
        <f>ROUND(I594*H594,0)</f>
        <v>32933</v>
      </c>
      <c r="BL594" s="18" t="s">
        <v>162</v>
      </c>
      <c r="BM594" s="138" t="s">
        <v>838</v>
      </c>
    </row>
    <row r="595" spans="2:65" s="1" customFormat="1" ht="19.2">
      <c r="B595" s="33"/>
      <c r="D595" s="140" t="s">
        <v>164</v>
      </c>
      <c r="F595" s="141" t="s">
        <v>839</v>
      </c>
      <c r="I595" s="142"/>
      <c r="L595" s="33"/>
      <c r="M595" s="143"/>
      <c r="T595" s="54"/>
      <c r="AT595" s="18" t="s">
        <v>164</v>
      </c>
      <c r="AU595" s="18" t="s">
        <v>80</v>
      </c>
    </row>
    <row r="596" spans="2:65" s="1" customFormat="1">
      <c r="B596" s="33"/>
      <c r="D596" s="144" t="s">
        <v>166</v>
      </c>
      <c r="F596" s="145" t="s">
        <v>840</v>
      </c>
      <c r="I596" s="142"/>
      <c r="L596" s="33"/>
      <c r="M596" s="143"/>
      <c r="T596" s="54"/>
      <c r="AT596" s="18" t="s">
        <v>166</v>
      </c>
      <c r="AU596" s="18" t="s">
        <v>80</v>
      </c>
    </row>
    <row r="597" spans="2:65" s="12" customFormat="1">
      <c r="B597" s="146"/>
      <c r="D597" s="140" t="s">
        <v>168</v>
      </c>
      <c r="E597" s="147" t="s">
        <v>20</v>
      </c>
      <c r="F597" s="148" t="s">
        <v>841</v>
      </c>
      <c r="H597" s="149">
        <v>32932.800000000003</v>
      </c>
      <c r="I597" s="150"/>
      <c r="L597" s="146"/>
      <c r="M597" s="151"/>
      <c r="T597" s="152"/>
      <c r="AT597" s="147" t="s">
        <v>168</v>
      </c>
      <c r="AU597" s="147" t="s">
        <v>80</v>
      </c>
      <c r="AV597" s="12" t="s">
        <v>80</v>
      </c>
      <c r="AW597" s="12" t="s">
        <v>32</v>
      </c>
      <c r="AX597" s="12" t="s">
        <v>8</v>
      </c>
      <c r="AY597" s="147" t="s">
        <v>154</v>
      </c>
    </row>
    <row r="598" spans="2:65" s="1" customFormat="1" ht="24.15" customHeight="1">
      <c r="B598" s="33"/>
      <c r="C598" s="128" t="s">
        <v>842</v>
      </c>
      <c r="D598" s="128" t="s">
        <v>157</v>
      </c>
      <c r="E598" s="129" t="s">
        <v>843</v>
      </c>
      <c r="F598" s="130" t="s">
        <v>844</v>
      </c>
      <c r="G598" s="131" t="s">
        <v>198</v>
      </c>
      <c r="H598" s="132">
        <v>548.88</v>
      </c>
      <c r="I598" s="133">
        <v>48</v>
      </c>
      <c r="J598" s="132">
        <f>ROUND(I598*H598,0)</f>
        <v>26346</v>
      </c>
      <c r="K598" s="130" t="s">
        <v>161</v>
      </c>
      <c r="L598" s="33"/>
      <c r="M598" s="134" t="s">
        <v>20</v>
      </c>
      <c r="N598" s="135" t="s">
        <v>42</v>
      </c>
      <c r="P598" s="136">
        <f>O598*H598</f>
        <v>0</v>
      </c>
      <c r="Q598" s="136">
        <v>0</v>
      </c>
      <c r="R598" s="136">
        <f>Q598*H598</f>
        <v>0</v>
      </c>
      <c r="S598" s="136">
        <v>0</v>
      </c>
      <c r="T598" s="137">
        <f>S598*H598</f>
        <v>0</v>
      </c>
      <c r="AR598" s="138" t="s">
        <v>162</v>
      </c>
      <c r="AT598" s="138" t="s">
        <v>157</v>
      </c>
      <c r="AU598" s="138" t="s">
        <v>80</v>
      </c>
      <c r="AY598" s="18" t="s">
        <v>154</v>
      </c>
      <c r="BE598" s="139">
        <f>IF(N598="základní",J598,0)</f>
        <v>26346</v>
      </c>
      <c r="BF598" s="139">
        <f>IF(N598="snížená",J598,0)</f>
        <v>0</v>
      </c>
      <c r="BG598" s="139">
        <f>IF(N598="zákl. přenesená",J598,0)</f>
        <v>0</v>
      </c>
      <c r="BH598" s="139">
        <f>IF(N598="sníž. přenesená",J598,0)</f>
        <v>0</v>
      </c>
      <c r="BI598" s="139">
        <f>IF(N598="nulová",J598,0)</f>
        <v>0</v>
      </c>
      <c r="BJ598" s="18" t="s">
        <v>8</v>
      </c>
      <c r="BK598" s="139">
        <f>ROUND(I598*H598,0)</f>
        <v>26346</v>
      </c>
      <c r="BL598" s="18" t="s">
        <v>162</v>
      </c>
      <c r="BM598" s="138" t="s">
        <v>845</v>
      </c>
    </row>
    <row r="599" spans="2:65" s="1" customFormat="1" ht="19.2">
      <c r="B599" s="33"/>
      <c r="D599" s="140" t="s">
        <v>164</v>
      </c>
      <c r="F599" s="141" t="s">
        <v>846</v>
      </c>
      <c r="I599" s="142"/>
      <c r="L599" s="33"/>
      <c r="M599" s="143"/>
      <c r="T599" s="54"/>
      <c r="AT599" s="18" t="s">
        <v>164</v>
      </c>
      <c r="AU599" s="18" t="s">
        <v>80</v>
      </c>
    </row>
    <row r="600" spans="2:65" s="1" customFormat="1">
      <c r="B600" s="33"/>
      <c r="D600" s="144" t="s">
        <v>166</v>
      </c>
      <c r="F600" s="145" t="s">
        <v>847</v>
      </c>
      <c r="I600" s="142"/>
      <c r="L600" s="33"/>
      <c r="M600" s="143"/>
      <c r="T600" s="54"/>
      <c r="AT600" s="18" t="s">
        <v>166</v>
      </c>
      <c r="AU600" s="18" t="s">
        <v>80</v>
      </c>
    </row>
    <row r="601" spans="2:65" s="12" customFormat="1">
      <c r="B601" s="146"/>
      <c r="D601" s="140" t="s">
        <v>168</v>
      </c>
      <c r="E601" s="147" t="s">
        <v>20</v>
      </c>
      <c r="F601" s="148" t="s">
        <v>848</v>
      </c>
      <c r="H601" s="149">
        <v>548.88</v>
      </c>
      <c r="I601" s="150"/>
      <c r="L601" s="146"/>
      <c r="M601" s="151"/>
      <c r="T601" s="152"/>
      <c r="AT601" s="147" t="s">
        <v>168</v>
      </c>
      <c r="AU601" s="147" t="s">
        <v>80</v>
      </c>
      <c r="AV601" s="12" t="s">
        <v>80</v>
      </c>
      <c r="AW601" s="12" t="s">
        <v>32</v>
      </c>
      <c r="AX601" s="12" t="s">
        <v>8</v>
      </c>
      <c r="AY601" s="147" t="s">
        <v>154</v>
      </c>
    </row>
    <row r="602" spans="2:65" s="1" customFormat="1" ht="16.5" customHeight="1">
      <c r="B602" s="33"/>
      <c r="C602" s="128" t="s">
        <v>849</v>
      </c>
      <c r="D602" s="128" t="s">
        <v>157</v>
      </c>
      <c r="E602" s="129" t="s">
        <v>850</v>
      </c>
      <c r="F602" s="130" t="s">
        <v>851</v>
      </c>
      <c r="G602" s="131" t="s">
        <v>160</v>
      </c>
      <c r="H602" s="132">
        <v>1053.23</v>
      </c>
      <c r="I602" s="133">
        <v>40</v>
      </c>
      <c r="J602" s="132">
        <f>ROUND(I602*H602,0)</f>
        <v>42129</v>
      </c>
      <c r="K602" s="130" t="s">
        <v>161</v>
      </c>
      <c r="L602" s="33"/>
      <c r="M602" s="134" t="s">
        <v>20</v>
      </c>
      <c r="N602" s="135" t="s">
        <v>42</v>
      </c>
      <c r="P602" s="136">
        <f>O602*H602</f>
        <v>0</v>
      </c>
      <c r="Q602" s="136">
        <v>0</v>
      </c>
      <c r="R602" s="136">
        <f>Q602*H602</f>
        <v>0</v>
      </c>
      <c r="S602" s="136">
        <v>0</v>
      </c>
      <c r="T602" s="137">
        <f>S602*H602</f>
        <v>0</v>
      </c>
      <c r="AR602" s="138" t="s">
        <v>162</v>
      </c>
      <c r="AT602" s="138" t="s">
        <v>157</v>
      </c>
      <c r="AU602" s="138" t="s">
        <v>80</v>
      </c>
      <c r="AY602" s="18" t="s">
        <v>154</v>
      </c>
      <c r="BE602" s="139">
        <f>IF(N602="základní",J602,0)</f>
        <v>42129</v>
      </c>
      <c r="BF602" s="139">
        <f>IF(N602="snížená",J602,0)</f>
        <v>0</v>
      </c>
      <c r="BG602" s="139">
        <f>IF(N602="zákl. přenesená",J602,0)</f>
        <v>0</v>
      </c>
      <c r="BH602" s="139">
        <f>IF(N602="sníž. přenesená",J602,0)</f>
        <v>0</v>
      </c>
      <c r="BI602" s="139">
        <f>IF(N602="nulová",J602,0)</f>
        <v>0</v>
      </c>
      <c r="BJ602" s="18" t="s">
        <v>8</v>
      </c>
      <c r="BK602" s="139">
        <f>ROUND(I602*H602,0)</f>
        <v>42129</v>
      </c>
      <c r="BL602" s="18" t="s">
        <v>162</v>
      </c>
      <c r="BM602" s="138" t="s">
        <v>852</v>
      </c>
    </row>
    <row r="603" spans="2:65" s="1" customFormat="1" ht="19.2">
      <c r="B603" s="33"/>
      <c r="D603" s="140" t="s">
        <v>164</v>
      </c>
      <c r="F603" s="141" t="s">
        <v>853</v>
      </c>
      <c r="I603" s="142"/>
      <c r="L603" s="33"/>
      <c r="M603" s="143"/>
      <c r="T603" s="54"/>
      <c r="AT603" s="18" t="s">
        <v>164</v>
      </c>
      <c r="AU603" s="18" t="s">
        <v>80</v>
      </c>
    </row>
    <row r="604" spans="2:65" s="1" customFormat="1">
      <c r="B604" s="33"/>
      <c r="D604" s="144" t="s">
        <v>166</v>
      </c>
      <c r="F604" s="145" t="s">
        <v>854</v>
      </c>
      <c r="I604" s="142"/>
      <c r="L604" s="33"/>
      <c r="M604" s="143"/>
      <c r="T604" s="54"/>
      <c r="AT604" s="18" t="s">
        <v>166</v>
      </c>
      <c r="AU604" s="18" t="s">
        <v>80</v>
      </c>
    </row>
    <row r="605" spans="2:65" s="12" customFormat="1">
      <c r="B605" s="146"/>
      <c r="D605" s="140" t="s">
        <v>168</v>
      </c>
      <c r="E605" s="147" t="s">
        <v>20</v>
      </c>
      <c r="F605" s="148" t="s">
        <v>855</v>
      </c>
      <c r="H605" s="149">
        <v>1053.23</v>
      </c>
      <c r="I605" s="150"/>
      <c r="L605" s="146"/>
      <c r="M605" s="151"/>
      <c r="T605" s="152"/>
      <c r="AT605" s="147" t="s">
        <v>168</v>
      </c>
      <c r="AU605" s="147" t="s">
        <v>80</v>
      </c>
      <c r="AV605" s="12" t="s">
        <v>80</v>
      </c>
      <c r="AW605" s="12" t="s">
        <v>32</v>
      </c>
      <c r="AX605" s="12" t="s">
        <v>8</v>
      </c>
      <c r="AY605" s="147" t="s">
        <v>154</v>
      </c>
    </row>
    <row r="606" spans="2:65" s="1" customFormat="1" ht="21.75" customHeight="1">
      <c r="B606" s="33"/>
      <c r="C606" s="128" t="s">
        <v>856</v>
      </c>
      <c r="D606" s="128" t="s">
        <v>157</v>
      </c>
      <c r="E606" s="129" t="s">
        <v>857</v>
      </c>
      <c r="F606" s="130" t="s">
        <v>858</v>
      </c>
      <c r="G606" s="131" t="s">
        <v>160</v>
      </c>
      <c r="H606" s="132">
        <v>31596.9</v>
      </c>
      <c r="I606" s="133">
        <v>0.5</v>
      </c>
      <c r="J606" s="132">
        <f>ROUND(I606*H606,0)</f>
        <v>15798</v>
      </c>
      <c r="K606" s="130" t="s">
        <v>161</v>
      </c>
      <c r="L606" s="33"/>
      <c r="M606" s="134" t="s">
        <v>20</v>
      </c>
      <c r="N606" s="135" t="s">
        <v>42</v>
      </c>
      <c r="P606" s="136">
        <f>O606*H606</f>
        <v>0</v>
      </c>
      <c r="Q606" s="136">
        <v>0</v>
      </c>
      <c r="R606" s="136">
        <f>Q606*H606</f>
        <v>0</v>
      </c>
      <c r="S606" s="136">
        <v>0</v>
      </c>
      <c r="T606" s="137">
        <f>S606*H606</f>
        <v>0</v>
      </c>
      <c r="AR606" s="138" t="s">
        <v>162</v>
      </c>
      <c r="AT606" s="138" t="s">
        <v>157</v>
      </c>
      <c r="AU606" s="138" t="s">
        <v>80</v>
      </c>
      <c r="AY606" s="18" t="s">
        <v>154</v>
      </c>
      <c r="BE606" s="139">
        <f>IF(N606="základní",J606,0)</f>
        <v>15798</v>
      </c>
      <c r="BF606" s="139">
        <f>IF(N606="snížená",J606,0)</f>
        <v>0</v>
      </c>
      <c r="BG606" s="139">
        <f>IF(N606="zákl. přenesená",J606,0)</f>
        <v>0</v>
      </c>
      <c r="BH606" s="139">
        <f>IF(N606="sníž. přenesená",J606,0)</f>
        <v>0</v>
      </c>
      <c r="BI606" s="139">
        <f>IF(N606="nulová",J606,0)</f>
        <v>0</v>
      </c>
      <c r="BJ606" s="18" t="s">
        <v>8</v>
      </c>
      <c r="BK606" s="139">
        <f>ROUND(I606*H606,0)</f>
        <v>15798</v>
      </c>
      <c r="BL606" s="18" t="s">
        <v>162</v>
      </c>
      <c r="BM606" s="138" t="s">
        <v>859</v>
      </c>
    </row>
    <row r="607" spans="2:65" s="1" customFormat="1" ht="19.2">
      <c r="B607" s="33"/>
      <c r="D607" s="140" t="s">
        <v>164</v>
      </c>
      <c r="F607" s="141" t="s">
        <v>860</v>
      </c>
      <c r="I607" s="142"/>
      <c r="L607" s="33"/>
      <c r="M607" s="143"/>
      <c r="T607" s="54"/>
      <c r="AT607" s="18" t="s">
        <v>164</v>
      </c>
      <c r="AU607" s="18" t="s">
        <v>80</v>
      </c>
    </row>
    <row r="608" spans="2:65" s="1" customFormat="1">
      <c r="B608" s="33"/>
      <c r="D608" s="144" t="s">
        <v>166</v>
      </c>
      <c r="F608" s="145" t="s">
        <v>861</v>
      </c>
      <c r="I608" s="142"/>
      <c r="L608" s="33"/>
      <c r="M608" s="143"/>
      <c r="T608" s="54"/>
      <c r="AT608" s="18" t="s">
        <v>166</v>
      </c>
      <c r="AU608" s="18" t="s">
        <v>80</v>
      </c>
    </row>
    <row r="609" spans="2:65" s="12" customFormat="1">
      <c r="B609" s="146"/>
      <c r="D609" s="140" t="s">
        <v>168</v>
      </c>
      <c r="E609" s="147" t="s">
        <v>20</v>
      </c>
      <c r="F609" s="148" t="s">
        <v>862</v>
      </c>
      <c r="H609" s="149">
        <v>31596.9</v>
      </c>
      <c r="I609" s="150"/>
      <c r="L609" s="146"/>
      <c r="M609" s="151"/>
      <c r="T609" s="152"/>
      <c r="AT609" s="147" t="s">
        <v>168</v>
      </c>
      <c r="AU609" s="147" t="s">
        <v>80</v>
      </c>
      <c r="AV609" s="12" t="s">
        <v>80</v>
      </c>
      <c r="AW609" s="12" t="s">
        <v>32</v>
      </c>
      <c r="AX609" s="12" t="s">
        <v>8</v>
      </c>
      <c r="AY609" s="147" t="s">
        <v>154</v>
      </c>
    </row>
    <row r="610" spans="2:65" s="1" customFormat="1" ht="21.75" customHeight="1">
      <c r="B610" s="33"/>
      <c r="C610" s="128" t="s">
        <v>863</v>
      </c>
      <c r="D610" s="128" t="s">
        <v>157</v>
      </c>
      <c r="E610" s="129" t="s">
        <v>864</v>
      </c>
      <c r="F610" s="130" t="s">
        <v>865</v>
      </c>
      <c r="G610" s="131" t="s">
        <v>160</v>
      </c>
      <c r="H610" s="132">
        <v>1053.23</v>
      </c>
      <c r="I610" s="133">
        <v>25</v>
      </c>
      <c r="J610" s="132">
        <f>ROUND(I610*H610,0)</f>
        <v>26331</v>
      </c>
      <c r="K610" s="130" t="s">
        <v>161</v>
      </c>
      <c r="L610" s="33"/>
      <c r="M610" s="134" t="s">
        <v>20</v>
      </c>
      <c r="N610" s="135" t="s">
        <v>42</v>
      </c>
      <c r="P610" s="136">
        <f>O610*H610</f>
        <v>0</v>
      </c>
      <c r="Q610" s="136">
        <v>0</v>
      </c>
      <c r="R610" s="136">
        <f>Q610*H610</f>
        <v>0</v>
      </c>
      <c r="S610" s="136">
        <v>0</v>
      </c>
      <c r="T610" s="137">
        <f>S610*H610</f>
        <v>0</v>
      </c>
      <c r="AR610" s="138" t="s">
        <v>162</v>
      </c>
      <c r="AT610" s="138" t="s">
        <v>157</v>
      </c>
      <c r="AU610" s="138" t="s">
        <v>80</v>
      </c>
      <c r="AY610" s="18" t="s">
        <v>154</v>
      </c>
      <c r="BE610" s="139">
        <f>IF(N610="základní",J610,0)</f>
        <v>26331</v>
      </c>
      <c r="BF610" s="139">
        <f>IF(N610="snížená",J610,0)</f>
        <v>0</v>
      </c>
      <c r="BG610" s="139">
        <f>IF(N610="zákl. přenesená",J610,0)</f>
        <v>0</v>
      </c>
      <c r="BH610" s="139">
        <f>IF(N610="sníž. přenesená",J610,0)</f>
        <v>0</v>
      </c>
      <c r="BI610" s="139">
        <f>IF(N610="nulová",J610,0)</f>
        <v>0</v>
      </c>
      <c r="BJ610" s="18" t="s">
        <v>8</v>
      </c>
      <c r="BK610" s="139">
        <f>ROUND(I610*H610,0)</f>
        <v>26331</v>
      </c>
      <c r="BL610" s="18" t="s">
        <v>162</v>
      </c>
      <c r="BM610" s="138" t="s">
        <v>866</v>
      </c>
    </row>
    <row r="611" spans="2:65" s="1" customFormat="1" ht="19.2">
      <c r="B611" s="33"/>
      <c r="D611" s="140" t="s">
        <v>164</v>
      </c>
      <c r="F611" s="141" t="s">
        <v>867</v>
      </c>
      <c r="I611" s="142"/>
      <c r="L611" s="33"/>
      <c r="M611" s="143"/>
      <c r="T611" s="54"/>
      <c r="AT611" s="18" t="s">
        <v>164</v>
      </c>
      <c r="AU611" s="18" t="s">
        <v>80</v>
      </c>
    </row>
    <row r="612" spans="2:65" s="1" customFormat="1">
      <c r="B612" s="33"/>
      <c r="D612" s="144" t="s">
        <v>166</v>
      </c>
      <c r="F612" s="145" t="s">
        <v>868</v>
      </c>
      <c r="I612" s="142"/>
      <c r="L612" s="33"/>
      <c r="M612" s="143"/>
      <c r="T612" s="54"/>
      <c r="AT612" s="18" t="s">
        <v>166</v>
      </c>
      <c r="AU612" s="18" t="s">
        <v>80</v>
      </c>
    </row>
    <row r="613" spans="2:65" s="12" customFormat="1">
      <c r="B613" s="146"/>
      <c r="D613" s="140" t="s">
        <v>168</v>
      </c>
      <c r="E613" s="147" t="s">
        <v>20</v>
      </c>
      <c r="F613" s="148" t="s">
        <v>869</v>
      </c>
      <c r="H613" s="149">
        <v>1053.23</v>
      </c>
      <c r="I613" s="150"/>
      <c r="L613" s="146"/>
      <c r="M613" s="151"/>
      <c r="T613" s="152"/>
      <c r="AT613" s="147" t="s">
        <v>168</v>
      </c>
      <c r="AU613" s="147" t="s">
        <v>80</v>
      </c>
      <c r="AV613" s="12" t="s">
        <v>80</v>
      </c>
      <c r="AW613" s="12" t="s">
        <v>32</v>
      </c>
      <c r="AX613" s="12" t="s">
        <v>8</v>
      </c>
      <c r="AY613" s="147" t="s">
        <v>154</v>
      </c>
    </row>
    <row r="614" spans="2:65" s="1" customFormat="1" ht="21.75" customHeight="1">
      <c r="B614" s="33"/>
      <c r="C614" s="128" t="s">
        <v>870</v>
      </c>
      <c r="D614" s="128" t="s">
        <v>157</v>
      </c>
      <c r="E614" s="129" t="s">
        <v>871</v>
      </c>
      <c r="F614" s="130" t="s">
        <v>872</v>
      </c>
      <c r="G614" s="131" t="s">
        <v>198</v>
      </c>
      <c r="H614" s="132">
        <v>174.97</v>
      </c>
      <c r="I614" s="133">
        <v>60</v>
      </c>
      <c r="J614" s="132">
        <f>ROUND(I614*H614,0)</f>
        <v>10498</v>
      </c>
      <c r="K614" s="130" t="s">
        <v>161</v>
      </c>
      <c r="L614" s="33"/>
      <c r="M614" s="134" t="s">
        <v>20</v>
      </c>
      <c r="N614" s="135" t="s">
        <v>42</v>
      </c>
      <c r="P614" s="136">
        <f>O614*H614</f>
        <v>0</v>
      </c>
      <c r="Q614" s="136">
        <v>1.2999999999999999E-4</v>
      </c>
      <c r="R614" s="136">
        <f>Q614*H614</f>
        <v>2.2746099999999998E-2</v>
      </c>
      <c r="S614" s="136">
        <v>0</v>
      </c>
      <c r="T614" s="137">
        <f>S614*H614</f>
        <v>0</v>
      </c>
      <c r="AR614" s="138" t="s">
        <v>162</v>
      </c>
      <c r="AT614" s="138" t="s">
        <v>157</v>
      </c>
      <c r="AU614" s="138" t="s">
        <v>80</v>
      </c>
      <c r="AY614" s="18" t="s">
        <v>154</v>
      </c>
      <c r="BE614" s="139">
        <f>IF(N614="základní",J614,0)</f>
        <v>10498</v>
      </c>
      <c r="BF614" s="139">
        <f>IF(N614="snížená",J614,0)</f>
        <v>0</v>
      </c>
      <c r="BG614" s="139">
        <f>IF(N614="zákl. přenesená",J614,0)</f>
        <v>0</v>
      </c>
      <c r="BH614" s="139">
        <f>IF(N614="sníž. přenesená",J614,0)</f>
        <v>0</v>
      </c>
      <c r="BI614" s="139">
        <f>IF(N614="nulová",J614,0)</f>
        <v>0</v>
      </c>
      <c r="BJ614" s="18" t="s">
        <v>8</v>
      </c>
      <c r="BK614" s="139">
        <f>ROUND(I614*H614,0)</f>
        <v>10498</v>
      </c>
      <c r="BL614" s="18" t="s">
        <v>162</v>
      </c>
      <c r="BM614" s="138" t="s">
        <v>873</v>
      </c>
    </row>
    <row r="615" spans="2:65" s="1" customFormat="1">
      <c r="B615" s="33"/>
      <c r="D615" s="140" t="s">
        <v>164</v>
      </c>
      <c r="F615" s="141" t="s">
        <v>874</v>
      </c>
      <c r="I615" s="142"/>
      <c r="L615" s="33"/>
      <c r="M615" s="143"/>
      <c r="T615" s="54"/>
      <c r="AT615" s="18" t="s">
        <v>164</v>
      </c>
      <c r="AU615" s="18" t="s">
        <v>80</v>
      </c>
    </row>
    <row r="616" spans="2:65" s="1" customFormat="1">
      <c r="B616" s="33"/>
      <c r="D616" s="144" t="s">
        <v>166</v>
      </c>
      <c r="F616" s="145" t="s">
        <v>875</v>
      </c>
      <c r="I616" s="142"/>
      <c r="L616" s="33"/>
      <c r="M616" s="143"/>
      <c r="T616" s="54"/>
      <c r="AT616" s="18" t="s">
        <v>166</v>
      </c>
      <c r="AU616" s="18" t="s">
        <v>80</v>
      </c>
    </row>
    <row r="617" spans="2:65" s="12" customFormat="1">
      <c r="B617" s="146"/>
      <c r="D617" s="140" t="s">
        <v>168</v>
      </c>
      <c r="E617" s="147" t="s">
        <v>20</v>
      </c>
      <c r="F617" s="148" t="s">
        <v>552</v>
      </c>
      <c r="H617" s="149">
        <v>174.97</v>
      </c>
      <c r="I617" s="150"/>
      <c r="L617" s="146"/>
      <c r="M617" s="151"/>
      <c r="T617" s="152"/>
      <c r="AT617" s="147" t="s">
        <v>168</v>
      </c>
      <c r="AU617" s="147" t="s">
        <v>80</v>
      </c>
      <c r="AV617" s="12" t="s">
        <v>80</v>
      </c>
      <c r="AW617" s="12" t="s">
        <v>32</v>
      </c>
      <c r="AX617" s="12" t="s">
        <v>71</v>
      </c>
      <c r="AY617" s="147" t="s">
        <v>154</v>
      </c>
    </row>
    <row r="618" spans="2:65" s="12" customFormat="1">
      <c r="B618" s="146"/>
      <c r="D618" s="140" t="s">
        <v>168</v>
      </c>
      <c r="E618" s="147" t="s">
        <v>20</v>
      </c>
      <c r="F618" s="148" t="s">
        <v>876</v>
      </c>
      <c r="H618" s="149">
        <v>174.97</v>
      </c>
      <c r="I618" s="150"/>
      <c r="L618" s="146"/>
      <c r="M618" s="151"/>
      <c r="T618" s="152"/>
      <c r="AT618" s="147" t="s">
        <v>168</v>
      </c>
      <c r="AU618" s="147" t="s">
        <v>80</v>
      </c>
      <c r="AV618" s="12" t="s">
        <v>80</v>
      </c>
      <c r="AW618" s="12" t="s">
        <v>32</v>
      </c>
      <c r="AX618" s="12" t="s">
        <v>8</v>
      </c>
      <c r="AY618" s="147" t="s">
        <v>154</v>
      </c>
    </row>
    <row r="619" spans="2:65" s="1" customFormat="1" ht="16.5" customHeight="1">
      <c r="B619" s="33"/>
      <c r="C619" s="128" t="s">
        <v>877</v>
      </c>
      <c r="D619" s="128" t="s">
        <v>157</v>
      </c>
      <c r="E619" s="129" t="s">
        <v>878</v>
      </c>
      <c r="F619" s="130" t="s">
        <v>879</v>
      </c>
      <c r="G619" s="131" t="s">
        <v>198</v>
      </c>
      <c r="H619" s="132">
        <v>369.27</v>
      </c>
      <c r="I619" s="133">
        <v>50.000000000000007</v>
      </c>
      <c r="J619" s="132">
        <f>ROUND(I619*H619,0)</f>
        <v>18464</v>
      </c>
      <c r="K619" s="130" t="s">
        <v>161</v>
      </c>
      <c r="L619" s="33"/>
      <c r="M619" s="134" t="s">
        <v>20</v>
      </c>
      <c r="N619" s="135" t="s">
        <v>42</v>
      </c>
      <c r="P619" s="136">
        <f>O619*H619</f>
        <v>0</v>
      </c>
      <c r="Q619" s="136">
        <v>0</v>
      </c>
      <c r="R619" s="136">
        <f>Q619*H619</f>
        <v>0</v>
      </c>
      <c r="S619" s="136">
        <v>0</v>
      </c>
      <c r="T619" s="137">
        <f>S619*H619</f>
        <v>0</v>
      </c>
      <c r="AR619" s="138" t="s">
        <v>162</v>
      </c>
      <c r="AT619" s="138" t="s">
        <v>157</v>
      </c>
      <c r="AU619" s="138" t="s">
        <v>80</v>
      </c>
      <c r="AY619" s="18" t="s">
        <v>154</v>
      </c>
      <c r="BE619" s="139">
        <f>IF(N619="základní",J619,0)</f>
        <v>18464</v>
      </c>
      <c r="BF619" s="139">
        <f>IF(N619="snížená",J619,0)</f>
        <v>0</v>
      </c>
      <c r="BG619" s="139">
        <f>IF(N619="zákl. přenesená",J619,0)</f>
        <v>0</v>
      </c>
      <c r="BH619" s="139">
        <f>IF(N619="sníž. přenesená",J619,0)</f>
        <v>0</v>
      </c>
      <c r="BI619" s="139">
        <f>IF(N619="nulová",J619,0)</f>
        <v>0</v>
      </c>
      <c r="BJ619" s="18" t="s">
        <v>8</v>
      </c>
      <c r="BK619" s="139">
        <f>ROUND(I619*H619,0)</f>
        <v>18464</v>
      </c>
      <c r="BL619" s="18" t="s">
        <v>162</v>
      </c>
      <c r="BM619" s="138" t="s">
        <v>880</v>
      </c>
    </row>
    <row r="620" spans="2:65" s="1" customFormat="1" ht="19.2">
      <c r="B620" s="33"/>
      <c r="D620" s="140" t="s">
        <v>164</v>
      </c>
      <c r="F620" s="141" t="s">
        <v>881</v>
      </c>
      <c r="I620" s="142"/>
      <c r="L620" s="33"/>
      <c r="M620" s="143"/>
      <c r="T620" s="54"/>
      <c r="AT620" s="18" t="s">
        <v>164</v>
      </c>
      <c r="AU620" s="18" t="s">
        <v>80</v>
      </c>
    </row>
    <row r="621" spans="2:65" s="1" customFormat="1">
      <c r="B621" s="33"/>
      <c r="D621" s="144" t="s">
        <v>166</v>
      </c>
      <c r="F621" s="145" t="s">
        <v>882</v>
      </c>
      <c r="I621" s="142"/>
      <c r="L621" s="33"/>
      <c r="M621" s="143"/>
      <c r="T621" s="54"/>
      <c r="AT621" s="18" t="s">
        <v>166</v>
      </c>
      <c r="AU621" s="18" t="s">
        <v>80</v>
      </c>
    </row>
    <row r="622" spans="2:65" s="12" customFormat="1">
      <c r="B622" s="146"/>
      <c r="D622" s="140" t="s">
        <v>168</v>
      </c>
      <c r="E622" s="147" t="s">
        <v>20</v>
      </c>
      <c r="F622" s="148" t="s">
        <v>883</v>
      </c>
      <c r="H622" s="149">
        <v>369.27</v>
      </c>
      <c r="I622" s="150"/>
      <c r="L622" s="146"/>
      <c r="M622" s="151"/>
      <c r="T622" s="152"/>
      <c r="AT622" s="147" t="s">
        <v>168</v>
      </c>
      <c r="AU622" s="147" t="s">
        <v>80</v>
      </c>
      <c r="AV622" s="12" t="s">
        <v>80</v>
      </c>
      <c r="AW622" s="12" t="s">
        <v>32</v>
      </c>
      <c r="AX622" s="12" t="s">
        <v>8</v>
      </c>
      <c r="AY622" s="147" t="s">
        <v>154</v>
      </c>
    </row>
    <row r="623" spans="2:65" s="1" customFormat="1" ht="16.5" customHeight="1">
      <c r="B623" s="33"/>
      <c r="C623" s="128" t="s">
        <v>884</v>
      </c>
      <c r="D623" s="128" t="s">
        <v>157</v>
      </c>
      <c r="E623" s="129" t="s">
        <v>885</v>
      </c>
      <c r="F623" s="130" t="s">
        <v>886</v>
      </c>
      <c r="G623" s="131" t="s">
        <v>198</v>
      </c>
      <c r="H623" s="132">
        <v>11078.1</v>
      </c>
      <c r="I623" s="133">
        <v>0.5</v>
      </c>
      <c r="J623" s="132">
        <f>ROUND(I623*H623,0)</f>
        <v>5539</v>
      </c>
      <c r="K623" s="130" t="s">
        <v>161</v>
      </c>
      <c r="L623" s="33"/>
      <c r="M623" s="134" t="s">
        <v>20</v>
      </c>
      <c r="N623" s="135" t="s">
        <v>42</v>
      </c>
      <c r="P623" s="136">
        <f>O623*H623</f>
        <v>0</v>
      </c>
      <c r="Q623" s="136">
        <v>0</v>
      </c>
      <c r="R623" s="136">
        <f>Q623*H623</f>
        <v>0</v>
      </c>
      <c r="S623" s="136">
        <v>0</v>
      </c>
      <c r="T623" s="137">
        <f>S623*H623</f>
        <v>0</v>
      </c>
      <c r="AR623" s="138" t="s">
        <v>162</v>
      </c>
      <c r="AT623" s="138" t="s">
        <v>157</v>
      </c>
      <c r="AU623" s="138" t="s">
        <v>80</v>
      </c>
      <c r="AY623" s="18" t="s">
        <v>154</v>
      </c>
      <c r="BE623" s="139">
        <f>IF(N623="základní",J623,0)</f>
        <v>5539</v>
      </c>
      <c r="BF623" s="139">
        <f>IF(N623="snížená",J623,0)</f>
        <v>0</v>
      </c>
      <c r="BG623" s="139">
        <f>IF(N623="zákl. přenesená",J623,0)</f>
        <v>0</v>
      </c>
      <c r="BH623" s="139">
        <f>IF(N623="sníž. přenesená",J623,0)</f>
        <v>0</v>
      </c>
      <c r="BI623" s="139">
        <f>IF(N623="nulová",J623,0)</f>
        <v>0</v>
      </c>
      <c r="BJ623" s="18" t="s">
        <v>8</v>
      </c>
      <c r="BK623" s="139">
        <f>ROUND(I623*H623,0)</f>
        <v>5539</v>
      </c>
      <c r="BL623" s="18" t="s">
        <v>162</v>
      </c>
      <c r="BM623" s="138" t="s">
        <v>887</v>
      </c>
    </row>
    <row r="624" spans="2:65" s="1" customFormat="1">
      <c r="B624" s="33"/>
      <c r="D624" s="140" t="s">
        <v>164</v>
      </c>
      <c r="F624" s="141" t="s">
        <v>888</v>
      </c>
      <c r="I624" s="142"/>
      <c r="L624" s="33"/>
      <c r="M624" s="143"/>
      <c r="T624" s="54"/>
      <c r="AT624" s="18" t="s">
        <v>164</v>
      </c>
      <c r="AU624" s="18" t="s">
        <v>80</v>
      </c>
    </row>
    <row r="625" spans="2:65" s="1" customFormat="1">
      <c r="B625" s="33"/>
      <c r="D625" s="144" t="s">
        <v>166</v>
      </c>
      <c r="F625" s="145" t="s">
        <v>889</v>
      </c>
      <c r="I625" s="142"/>
      <c r="L625" s="33"/>
      <c r="M625" s="143"/>
      <c r="T625" s="54"/>
      <c r="AT625" s="18" t="s">
        <v>166</v>
      </c>
      <c r="AU625" s="18" t="s">
        <v>80</v>
      </c>
    </row>
    <row r="626" spans="2:65" s="12" customFormat="1">
      <c r="B626" s="146"/>
      <c r="D626" s="140" t="s">
        <v>168</v>
      </c>
      <c r="E626" s="147" t="s">
        <v>20</v>
      </c>
      <c r="F626" s="148" t="s">
        <v>890</v>
      </c>
      <c r="H626" s="149">
        <v>11078.1</v>
      </c>
      <c r="I626" s="150"/>
      <c r="L626" s="146"/>
      <c r="M626" s="151"/>
      <c r="T626" s="152"/>
      <c r="AT626" s="147" t="s">
        <v>168</v>
      </c>
      <c r="AU626" s="147" t="s">
        <v>80</v>
      </c>
      <c r="AV626" s="12" t="s">
        <v>80</v>
      </c>
      <c r="AW626" s="12" t="s">
        <v>32</v>
      </c>
      <c r="AX626" s="12" t="s">
        <v>8</v>
      </c>
      <c r="AY626" s="147" t="s">
        <v>154</v>
      </c>
    </row>
    <row r="627" spans="2:65" s="1" customFormat="1" ht="16.5" customHeight="1">
      <c r="B627" s="33"/>
      <c r="C627" s="128" t="s">
        <v>891</v>
      </c>
      <c r="D627" s="128" t="s">
        <v>157</v>
      </c>
      <c r="E627" s="129" t="s">
        <v>892</v>
      </c>
      <c r="F627" s="130" t="s">
        <v>893</v>
      </c>
      <c r="G627" s="131" t="s">
        <v>198</v>
      </c>
      <c r="H627" s="132">
        <v>369.27</v>
      </c>
      <c r="I627" s="133">
        <v>30</v>
      </c>
      <c r="J627" s="132">
        <f>ROUND(I627*H627,0)</f>
        <v>11078</v>
      </c>
      <c r="K627" s="130" t="s">
        <v>161</v>
      </c>
      <c r="L627" s="33"/>
      <c r="M627" s="134" t="s">
        <v>20</v>
      </c>
      <c r="N627" s="135" t="s">
        <v>42</v>
      </c>
      <c r="P627" s="136">
        <f>O627*H627</f>
        <v>0</v>
      </c>
      <c r="Q627" s="136">
        <v>0</v>
      </c>
      <c r="R627" s="136">
        <f>Q627*H627</f>
        <v>0</v>
      </c>
      <c r="S627" s="136">
        <v>0</v>
      </c>
      <c r="T627" s="137">
        <f>S627*H627</f>
        <v>0</v>
      </c>
      <c r="AR627" s="138" t="s">
        <v>162</v>
      </c>
      <c r="AT627" s="138" t="s">
        <v>157</v>
      </c>
      <c r="AU627" s="138" t="s">
        <v>80</v>
      </c>
      <c r="AY627" s="18" t="s">
        <v>154</v>
      </c>
      <c r="BE627" s="139">
        <f>IF(N627="základní",J627,0)</f>
        <v>11078</v>
      </c>
      <c r="BF627" s="139">
        <f>IF(N627="snížená",J627,0)</f>
        <v>0</v>
      </c>
      <c r="BG627" s="139">
        <f>IF(N627="zákl. přenesená",J627,0)</f>
        <v>0</v>
      </c>
      <c r="BH627" s="139">
        <f>IF(N627="sníž. přenesená",J627,0)</f>
        <v>0</v>
      </c>
      <c r="BI627" s="139">
        <f>IF(N627="nulová",J627,0)</f>
        <v>0</v>
      </c>
      <c r="BJ627" s="18" t="s">
        <v>8</v>
      </c>
      <c r="BK627" s="139">
        <f>ROUND(I627*H627,0)</f>
        <v>11078</v>
      </c>
      <c r="BL627" s="18" t="s">
        <v>162</v>
      </c>
      <c r="BM627" s="138" t="s">
        <v>894</v>
      </c>
    </row>
    <row r="628" spans="2:65" s="1" customFormat="1" ht="19.2">
      <c r="B628" s="33"/>
      <c r="D628" s="140" t="s">
        <v>164</v>
      </c>
      <c r="F628" s="141" t="s">
        <v>895</v>
      </c>
      <c r="I628" s="142"/>
      <c r="L628" s="33"/>
      <c r="M628" s="143"/>
      <c r="T628" s="54"/>
      <c r="AT628" s="18" t="s">
        <v>164</v>
      </c>
      <c r="AU628" s="18" t="s">
        <v>80</v>
      </c>
    </row>
    <row r="629" spans="2:65" s="1" customFormat="1">
      <c r="B629" s="33"/>
      <c r="D629" s="144" t="s">
        <v>166</v>
      </c>
      <c r="F629" s="145" t="s">
        <v>896</v>
      </c>
      <c r="I629" s="142"/>
      <c r="L629" s="33"/>
      <c r="M629" s="143"/>
      <c r="T629" s="54"/>
      <c r="AT629" s="18" t="s">
        <v>166</v>
      </c>
      <c r="AU629" s="18" t="s">
        <v>80</v>
      </c>
    </row>
    <row r="630" spans="2:65" s="12" customFormat="1">
      <c r="B630" s="146"/>
      <c r="D630" s="140" t="s">
        <v>168</v>
      </c>
      <c r="E630" s="147" t="s">
        <v>20</v>
      </c>
      <c r="F630" s="148" t="s">
        <v>897</v>
      </c>
      <c r="H630" s="149">
        <v>369.27</v>
      </c>
      <c r="I630" s="150"/>
      <c r="L630" s="146"/>
      <c r="M630" s="151"/>
      <c r="T630" s="152"/>
      <c r="AT630" s="147" t="s">
        <v>168</v>
      </c>
      <c r="AU630" s="147" t="s">
        <v>80</v>
      </c>
      <c r="AV630" s="12" t="s">
        <v>80</v>
      </c>
      <c r="AW630" s="12" t="s">
        <v>32</v>
      </c>
      <c r="AX630" s="12" t="s">
        <v>8</v>
      </c>
      <c r="AY630" s="147" t="s">
        <v>154</v>
      </c>
    </row>
    <row r="631" spans="2:65" s="1" customFormat="1" ht="16.5" customHeight="1">
      <c r="B631" s="33"/>
      <c r="C631" s="128" t="s">
        <v>898</v>
      </c>
      <c r="D631" s="128" t="s">
        <v>157</v>
      </c>
      <c r="E631" s="129" t="s">
        <v>899</v>
      </c>
      <c r="F631" s="130" t="s">
        <v>900</v>
      </c>
      <c r="G631" s="131" t="s">
        <v>198</v>
      </c>
      <c r="H631" s="132">
        <v>349.94</v>
      </c>
      <c r="I631" s="133">
        <v>60</v>
      </c>
      <c r="J631" s="132">
        <f>ROUND(I631*H631,0)</f>
        <v>20996</v>
      </c>
      <c r="K631" s="130" t="s">
        <v>161</v>
      </c>
      <c r="L631" s="33"/>
      <c r="M631" s="134" t="s">
        <v>20</v>
      </c>
      <c r="N631" s="135" t="s">
        <v>42</v>
      </c>
      <c r="P631" s="136">
        <f>O631*H631</f>
        <v>0</v>
      </c>
      <c r="Q631" s="136">
        <v>4.0000000000000003E-5</v>
      </c>
      <c r="R631" s="136">
        <f>Q631*H631</f>
        <v>1.3997600000000001E-2</v>
      </c>
      <c r="S631" s="136">
        <v>0</v>
      </c>
      <c r="T631" s="137">
        <f>S631*H631</f>
        <v>0</v>
      </c>
      <c r="AR631" s="138" t="s">
        <v>162</v>
      </c>
      <c r="AT631" s="138" t="s">
        <v>157</v>
      </c>
      <c r="AU631" s="138" t="s">
        <v>80</v>
      </c>
      <c r="AY631" s="18" t="s">
        <v>154</v>
      </c>
      <c r="BE631" s="139">
        <f>IF(N631="základní",J631,0)</f>
        <v>20996</v>
      </c>
      <c r="BF631" s="139">
        <f>IF(N631="snížená",J631,0)</f>
        <v>0</v>
      </c>
      <c r="BG631" s="139">
        <f>IF(N631="zákl. přenesená",J631,0)</f>
        <v>0</v>
      </c>
      <c r="BH631" s="139">
        <f>IF(N631="sníž. přenesená",J631,0)</f>
        <v>0</v>
      </c>
      <c r="BI631" s="139">
        <f>IF(N631="nulová",J631,0)</f>
        <v>0</v>
      </c>
      <c r="BJ631" s="18" t="s">
        <v>8</v>
      </c>
      <c r="BK631" s="139">
        <f>ROUND(I631*H631,0)</f>
        <v>20996</v>
      </c>
      <c r="BL631" s="18" t="s">
        <v>162</v>
      </c>
      <c r="BM631" s="138" t="s">
        <v>901</v>
      </c>
    </row>
    <row r="632" spans="2:65" s="1" customFormat="1">
      <c r="B632" s="33"/>
      <c r="D632" s="140" t="s">
        <v>164</v>
      </c>
      <c r="F632" s="141" t="s">
        <v>902</v>
      </c>
      <c r="I632" s="142"/>
      <c r="L632" s="33"/>
      <c r="M632" s="143"/>
      <c r="T632" s="54"/>
      <c r="AT632" s="18" t="s">
        <v>164</v>
      </c>
      <c r="AU632" s="18" t="s">
        <v>80</v>
      </c>
    </row>
    <row r="633" spans="2:65" s="1" customFormat="1">
      <c r="B633" s="33"/>
      <c r="D633" s="144" t="s">
        <v>166</v>
      </c>
      <c r="F633" s="145" t="s">
        <v>903</v>
      </c>
      <c r="I633" s="142"/>
      <c r="L633" s="33"/>
      <c r="M633" s="143"/>
      <c r="T633" s="54"/>
      <c r="AT633" s="18" t="s">
        <v>166</v>
      </c>
      <c r="AU633" s="18" t="s">
        <v>80</v>
      </c>
    </row>
    <row r="634" spans="2:65" s="12" customFormat="1">
      <c r="B634" s="146"/>
      <c r="D634" s="140" t="s">
        <v>168</v>
      </c>
      <c r="E634" s="147" t="s">
        <v>20</v>
      </c>
      <c r="F634" s="148" t="s">
        <v>904</v>
      </c>
      <c r="H634" s="149">
        <v>349.94</v>
      </c>
      <c r="I634" s="150"/>
      <c r="L634" s="146"/>
      <c r="M634" s="151"/>
      <c r="T634" s="152"/>
      <c r="AT634" s="147" t="s">
        <v>168</v>
      </c>
      <c r="AU634" s="147" t="s">
        <v>80</v>
      </c>
      <c r="AV634" s="12" t="s">
        <v>80</v>
      </c>
      <c r="AW634" s="12" t="s">
        <v>32</v>
      </c>
      <c r="AX634" s="12" t="s">
        <v>8</v>
      </c>
      <c r="AY634" s="147" t="s">
        <v>154</v>
      </c>
    </row>
    <row r="635" spans="2:65" s="1" customFormat="1" ht="16.5" customHeight="1">
      <c r="B635" s="33"/>
      <c r="C635" s="128" t="s">
        <v>905</v>
      </c>
      <c r="D635" s="128" t="s">
        <v>157</v>
      </c>
      <c r="E635" s="129" t="s">
        <v>906</v>
      </c>
      <c r="F635" s="130" t="s">
        <v>907</v>
      </c>
      <c r="G635" s="131" t="s">
        <v>198</v>
      </c>
      <c r="H635" s="132">
        <v>135.03</v>
      </c>
      <c r="I635" s="133">
        <v>50</v>
      </c>
      <c r="J635" s="132">
        <f>ROUND(I635*H635,0)</f>
        <v>6752</v>
      </c>
      <c r="K635" s="130" t="s">
        <v>161</v>
      </c>
      <c r="L635" s="33"/>
      <c r="M635" s="134" t="s">
        <v>20</v>
      </c>
      <c r="N635" s="135" t="s">
        <v>42</v>
      </c>
      <c r="P635" s="136">
        <f>O635*H635</f>
        <v>0</v>
      </c>
      <c r="Q635" s="136">
        <v>4.0000000000000003E-5</v>
      </c>
      <c r="R635" s="136">
        <f>Q635*H635</f>
        <v>5.4012000000000001E-3</v>
      </c>
      <c r="S635" s="136">
        <v>0</v>
      </c>
      <c r="T635" s="137">
        <f>S635*H635</f>
        <v>0</v>
      </c>
      <c r="AR635" s="138" t="s">
        <v>162</v>
      </c>
      <c r="AT635" s="138" t="s">
        <v>157</v>
      </c>
      <c r="AU635" s="138" t="s">
        <v>80</v>
      </c>
      <c r="AY635" s="18" t="s">
        <v>154</v>
      </c>
      <c r="BE635" s="139">
        <f>IF(N635="základní",J635,0)</f>
        <v>6752</v>
      </c>
      <c r="BF635" s="139">
        <f>IF(N635="snížená",J635,0)</f>
        <v>0</v>
      </c>
      <c r="BG635" s="139">
        <f>IF(N635="zákl. přenesená",J635,0)</f>
        <v>0</v>
      </c>
      <c r="BH635" s="139">
        <f>IF(N635="sníž. přenesená",J635,0)</f>
        <v>0</v>
      </c>
      <c r="BI635" s="139">
        <f>IF(N635="nulová",J635,0)</f>
        <v>0</v>
      </c>
      <c r="BJ635" s="18" t="s">
        <v>8</v>
      </c>
      <c r="BK635" s="139">
        <f>ROUND(I635*H635,0)</f>
        <v>6752</v>
      </c>
      <c r="BL635" s="18" t="s">
        <v>162</v>
      </c>
      <c r="BM635" s="138" t="s">
        <v>908</v>
      </c>
    </row>
    <row r="636" spans="2:65" s="1" customFormat="1">
      <c r="B636" s="33"/>
      <c r="D636" s="140" t="s">
        <v>164</v>
      </c>
      <c r="F636" s="141" t="s">
        <v>909</v>
      </c>
      <c r="I636" s="142"/>
      <c r="L636" s="33"/>
      <c r="M636" s="143"/>
      <c r="T636" s="54"/>
      <c r="AT636" s="18" t="s">
        <v>164</v>
      </c>
      <c r="AU636" s="18" t="s">
        <v>80</v>
      </c>
    </row>
    <row r="637" spans="2:65" s="1" customFormat="1">
      <c r="B637" s="33"/>
      <c r="D637" s="144" t="s">
        <v>166</v>
      </c>
      <c r="F637" s="145" t="s">
        <v>910</v>
      </c>
      <c r="I637" s="142"/>
      <c r="L637" s="33"/>
      <c r="M637" s="143"/>
      <c r="T637" s="54"/>
      <c r="AT637" s="18" t="s">
        <v>166</v>
      </c>
      <c r="AU637" s="18" t="s">
        <v>80</v>
      </c>
    </row>
    <row r="638" spans="2:65" s="12" customFormat="1">
      <c r="B638" s="146"/>
      <c r="D638" s="140" t="s">
        <v>168</v>
      </c>
      <c r="E638" s="147" t="s">
        <v>20</v>
      </c>
      <c r="F638" s="148" t="s">
        <v>911</v>
      </c>
      <c r="H638" s="149">
        <v>135.03</v>
      </c>
      <c r="I638" s="150"/>
      <c r="L638" s="146"/>
      <c r="M638" s="151"/>
      <c r="T638" s="152"/>
      <c r="AT638" s="147" t="s">
        <v>168</v>
      </c>
      <c r="AU638" s="147" t="s">
        <v>80</v>
      </c>
      <c r="AV638" s="12" t="s">
        <v>80</v>
      </c>
      <c r="AW638" s="12" t="s">
        <v>32</v>
      </c>
      <c r="AX638" s="12" t="s">
        <v>8</v>
      </c>
      <c r="AY638" s="147" t="s">
        <v>154</v>
      </c>
    </row>
    <row r="639" spans="2:65" s="11" customFormat="1" ht="22.95" customHeight="1">
      <c r="B639" s="116"/>
      <c r="D639" s="117" t="s">
        <v>70</v>
      </c>
      <c r="E639" s="126" t="s">
        <v>912</v>
      </c>
      <c r="F639" s="126" t="s">
        <v>913</v>
      </c>
      <c r="I639" s="119"/>
      <c r="J639" s="127">
        <f>BK639</f>
        <v>121696</v>
      </c>
      <c r="L639" s="116"/>
      <c r="M639" s="121"/>
      <c r="P639" s="122">
        <f>SUM(P640:P642)</f>
        <v>0</v>
      </c>
      <c r="R639" s="122">
        <f>SUM(R640:R642)</f>
        <v>0</v>
      </c>
      <c r="T639" s="123">
        <f>SUM(T640:T642)</f>
        <v>0</v>
      </c>
      <c r="AR639" s="117" t="s">
        <v>8</v>
      </c>
      <c r="AT639" s="124" t="s">
        <v>70</v>
      </c>
      <c r="AU639" s="124" t="s">
        <v>8</v>
      </c>
      <c r="AY639" s="117" t="s">
        <v>154</v>
      </c>
      <c r="BK639" s="125">
        <f>SUM(BK640:BK642)</f>
        <v>121696</v>
      </c>
    </row>
    <row r="640" spans="2:65" s="1" customFormat="1" ht="16.5" customHeight="1">
      <c r="B640" s="33"/>
      <c r="C640" s="128" t="s">
        <v>914</v>
      </c>
      <c r="D640" s="128" t="s">
        <v>157</v>
      </c>
      <c r="E640" s="129" t="s">
        <v>915</v>
      </c>
      <c r="F640" s="130" t="s">
        <v>916</v>
      </c>
      <c r="G640" s="131" t="s">
        <v>190</v>
      </c>
      <c r="H640" s="132">
        <v>1014.13</v>
      </c>
      <c r="I640" s="133">
        <v>120</v>
      </c>
      <c r="J640" s="132">
        <f>ROUND(I640*H640,0)</f>
        <v>121696</v>
      </c>
      <c r="K640" s="130" t="s">
        <v>161</v>
      </c>
      <c r="L640" s="33"/>
      <c r="M640" s="134" t="s">
        <v>20</v>
      </c>
      <c r="N640" s="135" t="s">
        <v>42</v>
      </c>
      <c r="P640" s="136">
        <f>O640*H640</f>
        <v>0</v>
      </c>
      <c r="Q640" s="136">
        <v>0</v>
      </c>
      <c r="R640" s="136">
        <f>Q640*H640</f>
        <v>0</v>
      </c>
      <c r="S640" s="136">
        <v>0</v>
      </c>
      <c r="T640" s="137">
        <f>S640*H640</f>
        <v>0</v>
      </c>
      <c r="AR640" s="138" t="s">
        <v>162</v>
      </c>
      <c r="AT640" s="138" t="s">
        <v>157</v>
      </c>
      <c r="AU640" s="138" t="s">
        <v>80</v>
      </c>
      <c r="AY640" s="18" t="s">
        <v>154</v>
      </c>
      <c r="BE640" s="139">
        <f>IF(N640="základní",J640,0)</f>
        <v>121696</v>
      </c>
      <c r="BF640" s="139">
        <f>IF(N640="snížená",J640,0)</f>
        <v>0</v>
      </c>
      <c r="BG640" s="139">
        <f>IF(N640="zákl. přenesená",J640,0)</f>
        <v>0</v>
      </c>
      <c r="BH640" s="139">
        <f>IF(N640="sníž. přenesená",J640,0)</f>
        <v>0</v>
      </c>
      <c r="BI640" s="139">
        <f>IF(N640="nulová",J640,0)</f>
        <v>0</v>
      </c>
      <c r="BJ640" s="18" t="s">
        <v>8</v>
      </c>
      <c r="BK640" s="139">
        <f>ROUND(I640*H640,0)</f>
        <v>121696</v>
      </c>
      <c r="BL640" s="18" t="s">
        <v>162</v>
      </c>
      <c r="BM640" s="138" t="s">
        <v>917</v>
      </c>
    </row>
    <row r="641" spans="2:65" s="1" customFormat="1" ht="19.2">
      <c r="B641" s="33"/>
      <c r="D641" s="140" t="s">
        <v>164</v>
      </c>
      <c r="F641" s="141" t="s">
        <v>918</v>
      </c>
      <c r="I641" s="142"/>
      <c r="L641" s="33"/>
      <c r="M641" s="143"/>
      <c r="T641" s="54"/>
      <c r="AT641" s="18" t="s">
        <v>164</v>
      </c>
      <c r="AU641" s="18" t="s">
        <v>80</v>
      </c>
    </row>
    <row r="642" spans="2:65" s="1" customFormat="1">
      <c r="B642" s="33"/>
      <c r="D642" s="144" t="s">
        <v>166</v>
      </c>
      <c r="F642" s="145" t="s">
        <v>919</v>
      </c>
      <c r="I642" s="142"/>
      <c r="L642" s="33"/>
      <c r="M642" s="143"/>
      <c r="T642" s="54"/>
      <c r="AT642" s="18" t="s">
        <v>166</v>
      </c>
      <c r="AU642" s="18" t="s">
        <v>80</v>
      </c>
    </row>
    <row r="643" spans="2:65" s="11" customFormat="1" ht="25.95" customHeight="1">
      <c r="B643" s="116"/>
      <c r="D643" s="117" t="s">
        <v>70</v>
      </c>
      <c r="E643" s="118" t="s">
        <v>920</v>
      </c>
      <c r="F643" s="118" t="s">
        <v>921</v>
      </c>
      <c r="I643" s="119"/>
      <c r="J643" s="120">
        <f>BK643</f>
        <v>8502445</v>
      </c>
      <c r="L643" s="116"/>
      <c r="M643" s="121"/>
      <c r="P643" s="122">
        <f>P644+P712+P793+P826+P883+P912+P1029+P1190+P1333+P1480+P1633+P1727+P1754+P1782+P1833+P1864+P1928+P2032+P2048+P2093+P2114</f>
        <v>0</v>
      </c>
      <c r="R643" s="122">
        <f>R644+R712+R793+R826+R883+R912+R1029+R1190+R1333+R1480+R1633+R1727+R1754+R1782+R1833+R1864+R1928+R2032+R2048+R2093+R2114</f>
        <v>85.826368299999999</v>
      </c>
      <c r="T643" s="123">
        <f>T644+T712+T793+T826+T883+T912+T1029+T1190+T1333+T1480+T1633+T1727+T1754+T1782+T1833+T1864+T1928+T2032+T2048+T2093+T2114</f>
        <v>0</v>
      </c>
      <c r="AR643" s="117" t="s">
        <v>80</v>
      </c>
      <c r="AT643" s="124" t="s">
        <v>70</v>
      </c>
      <c r="AU643" s="124" t="s">
        <v>71</v>
      </c>
      <c r="AY643" s="117" t="s">
        <v>154</v>
      </c>
      <c r="BK643" s="125">
        <f>BK644+BK712+BK793+BK826+BK883+BK912+BK1029+BK1190+BK1333+BK1480+BK1633+BK1727+BK1754+BK1782+BK1833+BK1864+BK1928+BK2032+BK2048+BK2093+BK2114</f>
        <v>8502445</v>
      </c>
    </row>
    <row r="644" spans="2:65" s="11" customFormat="1" ht="22.95" customHeight="1">
      <c r="B644" s="116"/>
      <c r="D644" s="117" t="s">
        <v>70</v>
      </c>
      <c r="E644" s="126" t="s">
        <v>922</v>
      </c>
      <c r="F644" s="126" t="s">
        <v>923</v>
      </c>
      <c r="I644" s="119"/>
      <c r="J644" s="127">
        <f>BK644</f>
        <v>276051</v>
      </c>
      <c r="L644" s="116"/>
      <c r="M644" s="121"/>
      <c r="P644" s="122">
        <f>SUM(P645:P711)</f>
        <v>0</v>
      </c>
      <c r="R644" s="122">
        <f>SUM(R645:R711)</f>
        <v>4.3340381000000008</v>
      </c>
      <c r="T644" s="123">
        <f>SUM(T645:T711)</f>
        <v>0</v>
      </c>
      <c r="AR644" s="117" t="s">
        <v>80</v>
      </c>
      <c r="AT644" s="124" t="s">
        <v>70</v>
      </c>
      <c r="AU644" s="124" t="s">
        <v>8</v>
      </c>
      <c r="AY644" s="117" t="s">
        <v>154</v>
      </c>
      <c r="BK644" s="125">
        <f>SUM(BK645:BK711)</f>
        <v>276051</v>
      </c>
    </row>
    <row r="645" spans="2:65" s="1" customFormat="1" ht="16.5" customHeight="1">
      <c r="B645" s="33"/>
      <c r="C645" s="128" t="s">
        <v>924</v>
      </c>
      <c r="D645" s="128" t="s">
        <v>157</v>
      </c>
      <c r="E645" s="129" t="s">
        <v>925</v>
      </c>
      <c r="F645" s="130" t="s">
        <v>926</v>
      </c>
      <c r="G645" s="131" t="s">
        <v>198</v>
      </c>
      <c r="H645" s="132">
        <v>593.07000000000005</v>
      </c>
      <c r="I645" s="133">
        <v>11.375976568320002</v>
      </c>
      <c r="J645" s="132">
        <f>ROUND(I645*H645,0)</f>
        <v>6747</v>
      </c>
      <c r="K645" s="130" t="s">
        <v>161</v>
      </c>
      <c r="L645" s="33"/>
      <c r="M645" s="134" t="s">
        <v>20</v>
      </c>
      <c r="N645" s="135" t="s">
        <v>42</v>
      </c>
      <c r="P645" s="136">
        <f>O645*H645</f>
        <v>0</v>
      </c>
      <c r="Q645" s="136">
        <v>0</v>
      </c>
      <c r="R645" s="136">
        <f>Q645*H645</f>
        <v>0</v>
      </c>
      <c r="S645" s="136">
        <v>0</v>
      </c>
      <c r="T645" s="137">
        <f>S645*H645</f>
        <v>0</v>
      </c>
      <c r="AR645" s="138" t="s">
        <v>323</v>
      </c>
      <c r="AT645" s="138" t="s">
        <v>157</v>
      </c>
      <c r="AU645" s="138" t="s">
        <v>80</v>
      </c>
      <c r="AY645" s="18" t="s">
        <v>154</v>
      </c>
      <c r="BE645" s="139">
        <f>IF(N645="základní",J645,0)</f>
        <v>6747</v>
      </c>
      <c r="BF645" s="139">
        <f>IF(N645="snížená",J645,0)</f>
        <v>0</v>
      </c>
      <c r="BG645" s="139">
        <f>IF(N645="zákl. přenesená",J645,0)</f>
        <v>0</v>
      </c>
      <c r="BH645" s="139">
        <f>IF(N645="sníž. přenesená",J645,0)</f>
        <v>0</v>
      </c>
      <c r="BI645" s="139">
        <f>IF(N645="nulová",J645,0)</f>
        <v>0</v>
      </c>
      <c r="BJ645" s="18" t="s">
        <v>8</v>
      </c>
      <c r="BK645" s="139">
        <f>ROUND(I645*H645,0)</f>
        <v>6747</v>
      </c>
      <c r="BL645" s="18" t="s">
        <v>323</v>
      </c>
      <c r="BM645" s="138" t="s">
        <v>927</v>
      </c>
    </row>
    <row r="646" spans="2:65" s="1" customFormat="1">
      <c r="B646" s="33"/>
      <c r="D646" s="140" t="s">
        <v>164</v>
      </c>
      <c r="F646" s="141" t="s">
        <v>928</v>
      </c>
      <c r="I646" s="142"/>
      <c r="L646" s="33"/>
      <c r="M646" s="143"/>
      <c r="T646" s="54"/>
      <c r="AT646" s="18" t="s">
        <v>164</v>
      </c>
      <c r="AU646" s="18" t="s">
        <v>80</v>
      </c>
    </row>
    <row r="647" spans="2:65" s="1" customFormat="1">
      <c r="B647" s="33"/>
      <c r="D647" s="144" t="s">
        <v>166</v>
      </c>
      <c r="F647" s="145" t="s">
        <v>929</v>
      </c>
      <c r="I647" s="142"/>
      <c r="L647" s="33"/>
      <c r="M647" s="143"/>
      <c r="T647" s="54"/>
      <c r="AT647" s="18" t="s">
        <v>166</v>
      </c>
      <c r="AU647" s="18" t="s">
        <v>80</v>
      </c>
    </row>
    <row r="648" spans="2:65" s="12" customFormat="1">
      <c r="B648" s="146"/>
      <c r="D648" s="140" t="s">
        <v>168</v>
      </c>
      <c r="E648" s="147" t="s">
        <v>20</v>
      </c>
      <c r="F648" s="148" t="s">
        <v>930</v>
      </c>
      <c r="H648" s="149">
        <v>197.69</v>
      </c>
      <c r="I648" s="150"/>
      <c r="L648" s="146"/>
      <c r="M648" s="151"/>
      <c r="T648" s="152"/>
      <c r="AT648" s="147" t="s">
        <v>168</v>
      </c>
      <c r="AU648" s="147" t="s">
        <v>80</v>
      </c>
      <c r="AV648" s="12" t="s">
        <v>80</v>
      </c>
      <c r="AW648" s="12" t="s">
        <v>32</v>
      </c>
      <c r="AX648" s="12" t="s">
        <v>71</v>
      </c>
      <c r="AY648" s="147" t="s">
        <v>154</v>
      </c>
    </row>
    <row r="649" spans="2:65" s="12" customFormat="1">
      <c r="B649" s="146"/>
      <c r="D649" s="140" t="s">
        <v>168</v>
      </c>
      <c r="E649" s="147" t="s">
        <v>20</v>
      </c>
      <c r="F649" s="148" t="s">
        <v>931</v>
      </c>
      <c r="H649" s="149">
        <v>395.38</v>
      </c>
      <c r="I649" s="150"/>
      <c r="L649" s="146"/>
      <c r="M649" s="151"/>
      <c r="T649" s="152"/>
      <c r="AT649" s="147" t="s">
        <v>168</v>
      </c>
      <c r="AU649" s="147" t="s">
        <v>80</v>
      </c>
      <c r="AV649" s="12" t="s">
        <v>80</v>
      </c>
      <c r="AW649" s="12" t="s">
        <v>32</v>
      </c>
      <c r="AX649" s="12" t="s">
        <v>71</v>
      </c>
      <c r="AY649" s="147" t="s">
        <v>154</v>
      </c>
    </row>
    <row r="650" spans="2:65" s="13" customFormat="1">
      <c r="B650" s="153"/>
      <c r="D650" s="140" t="s">
        <v>168</v>
      </c>
      <c r="E650" s="154" t="s">
        <v>20</v>
      </c>
      <c r="F650" s="155" t="s">
        <v>171</v>
      </c>
      <c r="H650" s="156">
        <v>593.06999999999994</v>
      </c>
      <c r="I650" s="157"/>
      <c r="L650" s="153"/>
      <c r="M650" s="158"/>
      <c r="T650" s="159"/>
      <c r="AT650" s="154" t="s">
        <v>168</v>
      </c>
      <c r="AU650" s="154" t="s">
        <v>80</v>
      </c>
      <c r="AV650" s="13" t="s">
        <v>162</v>
      </c>
      <c r="AW650" s="13" t="s">
        <v>32</v>
      </c>
      <c r="AX650" s="13" t="s">
        <v>8</v>
      </c>
      <c r="AY650" s="154" t="s">
        <v>154</v>
      </c>
    </row>
    <row r="651" spans="2:65" s="1" customFormat="1" ht="16.5" customHeight="1">
      <c r="B651" s="33"/>
      <c r="C651" s="160" t="s">
        <v>932</v>
      </c>
      <c r="D651" s="160" t="s">
        <v>230</v>
      </c>
      <c r="E651" s="161" t="s">
        <v>933</v>
      </c>
      <c r="F651" s="162" t="s">
        <v>934</v>
      </c>
      <c r="G651" s="163" t="s">
        <v>190</v>
      </c>
      <c r="H651" s="164">
        <v>0.2</v>
      </c>
      <c r="I651" s="165">
        <v>82300</v>
      </c>
      <c r="J651" s="164">
        <f>ROUND(I651*H651,0)</f>
        <v>16460</v>
      </c>
      <c r="K651" s="162" t="s">
        <v>161</v>
      </c>
      <c r="L651" s="166"/>
      <c r="M651" s="167" t="s">
        <v>20</v>
      </c>
      <c r="N651" s="168" t="s">
        <v>42</v>
      </c>
      <c r="P651" s="136">
        <f>O651*H651</f>
        <v>0</v>
      </c>
      <c r="Q651" s="136">
        <v>1</v>
      </c>
      <c r="R651" s="136">
        <f>Q651*H651</f>
        <v>0.2</v>
      </c>
      <c r="S651" s="136">
        <v>0</v>
      </c>
      <c r="T651" s="137">
        <f>S651*H651</f>
        <v>0</v>
      </c>
      <c r="AR651" s="138" t="s">
        <v>430</v>
      </c>
      <c r="AT651" s="138" t="s">
        <v>230</v>
      </c>
      <c r="AU651" s="138" t="s">
        <v>80</v>
      </c>
      <c r="AY651" s="18" t="s">
        <v>154</v>
      </c>
      <c r="BE651" s="139">
        <f>IF(N651="základní",J651,0)</f>
        <v>16460</v>
      </c>
      <c r="BF651" s="139">
        <f>IF(N651="snížená",J651,0)</f>
        <v>0</v>
      </c>
      <c r="BG651" s="139">
        <f>IF(N651="zákl. přenesená",J651,0)</f>
        <v>0</v>
      </c>
      <c r="BH651" s="139">
        <f>IF(N651="sníž. přenesená",J651,0)</f>
        <v>0</v>
      </c>
      <c r="BI651" s="139">
        <f>IF(N651="nulová",J651,0)</f>
        <v>0</v>
      </c>
      <c r="BJ651" s="18" t="s">
        <v>8</v>
      </c>
      <c r="BK651" s="139">
        <f>ROUND(I651*H651,0)</f>
        <v>16460</v>
      </c>
      <c r="BL651" s="18" t="s">
        <v>323</v>
      </c>
      <c r="BM651" s="138" t="s">
        <v>935</v>
      </c>
    </row>
    <row r="652" spans="2:65" s="1" customFormat="1">
      <c r="B652" s="33"/>
      <c r="D652" s="140" t="s">
        <v>164</v>
      </c>
      <c r="F652" s="141" t="s">
        <v>934</v>
      </c>
      <c r="I652" s="142"/>
      <c r="L652" s="33"/>
      <c r="M652" s="143"/>
      <c r="T652" s="54"/>
      <c r="AT652" s="18" t="s">
        <v>164</v>
      </c>
      <c r="AU652" s="18" t="s">
        <v>80</v>
      </c>
    </row>
    <row r="653" spans="2:65" s="12" customFormat="1">
      <c r="B653" s="146"/>
      <c r="D653" s="140" t="s">
        <v>168</v>
      </c>
      <c r="E653" s="147" t="s">
        <v>20</v>
      </c>
      <c r="F653" s="148" t="s">
        <v>936</v>
      </c>
      <c r="H653" s="149">
        <v>593.07000000000005</v>
      </c>
      <c r="I653" s="150"/>
      <c r="L653" s="146"/>
      <c r="M653" s="151"/>
      <c r="T653" s="152"/>
      <c r="AT653" s="147" t="s">
        <v>168</v>
      </c>
      <c r="AU653" s="147" t="s">
        <v>80</v>
      </c>
      <c r="AV653" s="12" t="s">
        <v>80</v>
      </c>
      <c r="AW653" s="12" t="s">
        <v>32</v>
      </c>
      <c r="AX653" s="12" t="s">
        <v>8</v>
      </c>
      <c r="AY653" s="147" t="s">
        <v>154</v>
      </c>
    </row>
    <row r="654" spans="2:65" s="12" customFormat="1">
      <c r="B654" s="146"/>
      <c r="D654" s="140" t="s">
        <v>168</v>
      </c>
      <c r="F654" s="148" t="s">
        <v>937</v>
      </c>
      <c r="H654" s="149">
        <v>0.2</v>
      </c>
      <c r="I654" s="150"/>
      <c r="L654" s="146"/>
      <c r="M654" s="151"/>
      <c r="T654" s="152"/>
      <c r="AT654" s="147" t="s">
        <v>168</v>
      </c>
      <c r="AU654" s="147" t="s">
        <v>80</v>
      </c>
      <c r="AV654" s="12" t="s">
        <v>80</v>
      </c>
      <c r="AW654" s="12" t="s">
        <v>4</v>
      </c>
      <c r="AX654" s="12" t="s">
        <v>8</v>
      </c>
      <c r="AY654" s="147" t="s">
        <v>154</v>
      </c>
    </row>
    <row r="655" spans="2:65" s="1" customFormat="1" ht="16.5" customHeight="1">
      <c r="B655" s="33"/>
      <c r="C655" s="128" t="s">
        <v>938</v>
      </c>
      <c r="D655" s="128" t="s">
        <v>157</v>
      </c>
      <c r="E655" s="129" t="s">
        <v>939</v>
      </c>
      <c r="F655" s="130" t="s">
        <v>940</v>
      </c>
      <c r="G655" s="131" t="s">
        <v>198</v>
      </c>
      <c r="H655" s="132">
        <v>81.2</v>
      </c>
      <c r="I655" s="133">
        <v>24.877321822080003</v>
      </c>
      <c r="J655" s="132">
        <f>ROUND(I655*H655,0)</f>
        <v>2020</v>
      </c>
      <c r="K655" s="130" t="s">
        <v>161</v>
      </c>
      <c r="L655" s="33"/>
      <c r="M655" s="134" t="s">
        <v>20</v>
      </c>
      <c r="N655" s="135" t="s">
        <v>42</v>
      </c>
      <c r="P655" s="136">
        <f>O655*H655</f>
        <v>0</v>
      </c>
      <c r="Q655" s="136">
        <v>0</v>
      </c>
      <c r="R655" s="136">
        <f>Q655*H655</f>
        <v>0</v>
      </c>
      <c r="S655" s="136">
        <v>0</v>
      </c>
      <c r="T655" s="137">
        <f>S655*H655</f>
        <v>0</v>
      </c>
      <c r="AR655" s="138" t="s">
        <v>323</v>
      </c>
      <c r="AT655" s="138" t="s">
        <v>157</v>
      </c>
      <c r="AU655" s="138" t="s">
        <v>80</v>
      </c>
      <c r="AY655" s="18" t="s">
        <v>154</v>
      </c>
      <c r="BE655" s="139">
        <f>IF(N655="základní",J655,0)</f>
        <v>2020</v>
      </c>
      <c r="BF655" s="139">
        <f>IF(N655="snížená",J655,0)</f>
        <v>0</v>
      </c>
      <c r="BG655" s="139">
        <f>IF(N655="zákl. přenesená",J655,0)</f>
        <v>0</v>
      </c>
      <c r="BH655" s="139">
        <f>IF(N655="sníž. přenesená",J655,0)</f>
        <v>0</v>
      </c>
      <c r="BI655" s="139">
        <f>IF(N655="nulová",J655,0)</f>
        <v>0</v>
      </c>
      <c r="BJ655" s="18" t="s">
        <v>8</v>
      </c>
      <c r="BK655" s="139">
        <f>ROUND(I655*H655,0)</f>
        <v>2020</v>
      </c>
      <c r="BL655" s="18" t="s">
        <v>323</v>
      </c>
      <c r="BM655" s="138" t="s">
        <v>941</v>
      </c>
    </row>
    <row r="656" spans="2:65" s="1" customFormat="1">
      <c r="B656" s="33"/>
      <c r="D656" s="140" t="s">
        <v>164</v>
      </c>
      <c r="F656" s="141" t="s">
        <v>942</v>
      </c>
      <c r="I656" s="142"/>
      <c r="L656" s="33"/>
      <c r="M656" s="143"/>
      <c r="T656" s="54"/>
      <c r="AT656" s="18" t="s">
        <v>164</v>
      </c>
      <c r="AU656" s="18" t="s">
        <v>80</v>
      </c>
    </row>
    <row r="657" spans="2:65" s="1" customFormat="1">
      <c r="B657" s="33"/>
      <c r="D657" s="144" t="s">
        <v>166</v>
      </c>
      <c r="F657" s="145" t="s">
        <v>943</v>
      </c>
      <c r="I657" s="142"/>
      <c r="L657" s="33"/>
      <c r="M657" s="143"/>
      <c r="T657" s="54"/>
      <c r="AT657" s="18" t="s">
        <v>166</v>
      </c>
      <c r="AU657" s="18" t="s">
        <v>80</v>
      </c>
    </row>
    <row r="658" spans="2:65" s="12" customFormat="1">
      <c r="B658" s="146"/>
      <c r="D658" s="140" t="s">
        <v>168</v>
      </c>
      <c r="E658" s="147" t="s">
        <v>20</v>
      </c>
      <c r="F658" s="148" t="s">
        <v>944</v>
      </c>
      <c r="H658" s="149">
        <v>81.2</v>
      </c>
      <c r="I658" s="150"/>
      <c r="L658" s="146"/>
      <c r="M658" s="151"/>
      <c r="T658" s="152"/>
      <c r="AT658" s="147" t="s">
        <v>168</v>
      </c>
      <c r="AU658" s="147" t="s">
        <v>80</v>
      </c>
      <c r="AV658" s="12" t="s">
        <v>80</v>
      </c>
      <c r="AW658" s="12" t="s">
        <v>32</v>
      </c>
      <c r="AX658" s="12" t="s">
        <v>8</v>
      </c>
      <c r="AY658" s="147" t="s">
        <v>154</v>
      </c>
    </row>
    <row r="659" spans="2:65" s="1" customFormat="1" ht="16.5" customHeight="1">
      <c r="B659" s="33"/>
      <c r="C659" s="160" t="s">
        <v>945</v>
      </c>
      <c r="D659" s="160" t="s">
        <v>230</v>
      </c>
      <c r="E659" s="161" t="s">
        <v>933</v>
      </c>
      <c r="F659" s="162" t="s">
        <v>934</v>
      </c>
      <c r="G659" s="163" t="s">
        <v>190</v>
      </c>
      <c r="H659" s="164">
        <v>0.03</v>
      </c>
      <c r="I659" s="165">
        <v>82300</v>
      </c>
      <c r="J659" s="164">
        <f>ROUND(I659*H659,0)</f>
        <v>2469</v>
      </c>
      <c r="K659" s="162" t="s">
        <v>161</v>
      </c>
      <c r="L659" s="166"/>
      <c r="M659" s="167" t="s">
        <v>20</v>
      </c>
      <c r="N659" s="168" t="s">
        <v>42</v>
      </c>
      <c r="P659" s="136">
        <f>O659*H659</f>
        <v>0</v>
      </c>
      <c r="Q659" s="136">
        <v>1</v>
      </c>
      <c r="R659" s="136">
        <f>Q659*H659</f>
        <v>0.03</v>
      </c>
      <c r="S659" s="136">
        <v>0</v>
      </c>
      <c r="T659" s="137">
        <f>S659*H659</f>
        <v>0</v>
      </c>
      <c r="AR659" s="138" t="s">
        <v>430</v>
      </c>
      <c r="AT659" s="138" t="s">
        <v>230</v>
      </c>
      <c r="AU659" s="138" t="s">
        <v>80</v>
      </c>
      <c r="AY659" s="18" t="s">
        <v>154</v>
      </c>
      <c r="BE659" s="139">
        <f>IF(N659="základní",J659,0)</f>
        <v>2469</v>
      </c>
      <c r="BF659" s="139">
        <f>IF(N659="snížená",J659,0)</f>
        <v>0</v>
      </c>
      <c r="BG659" s="139">
        <f>IF(N659="zákl. přenesená",J659,0)</f>
        <v>0</v>
      </c>
      <c r="BH659" s="139">
        <f>IF(N659="sníž. přenesená",J659,0)</f>
        <v>0</v>
      </c>
      <c r="BI659" s="139">
        <f>IF(N659="nulová",J659,0)</f>
        <v>0</v>
      </c>
      <c r="BJ659" s="18" t="s">
        <v>8</v>
      </c>
      <c r="BK659" s="139">
        <f>ROUND(I659*H659,0)</f>
        <v>2469</v>
      </c>
      <c r="BL659" s="18" t="s">
        <v>323</v>
      </c>
      <c r="BM659" s="138" t="s">
        <v>946</v>
      </c>
    </row>
    <row r="660" spans="2:65" s="1" customFormat="1">
      <c r="B660" s="33"/>
      <c r="D660" s="140" t="s">
        <v>164</v>
      </c>
      <c r="F660" s="141" t="s">
        <v>934</v>
      </c>
      <c r="I660" s="142"/>
      <c r="L660" s="33"/>
      <c r="M660" s="143"/>
      <c r="T660" s="54"/>
      <c r="AT660" s="18" t="s">
        <v>164</v>
      </c>
      <c r="AU660" s="18" t="s">
        <v>80</v>
      </c>
    </row>
    <row r="661" spans="2:65" s="12" customFormat="1">
      <c r="B661" s="146"/>
      <c r="D661" s="140" t="s">
        <v>168</v>
      </c>
      <c r="F661" s="148" t="s">
        <v>947</v>
      </c>
      <c r="H661" s="149">
        <v>0.03</v>
      </c>
      <c r="I661" s="150"/>
      <c r="L661" s="146"/>
      <c r="M661" s="151"/>
      <c r="T661" s="152"/>
      <c r="AT661" s="147" t="s">
        <v>168</v>
      </c>
      <c r="AU661" s="147" t="s">
        <v>80</v>
      </c>
      <c r="AV661" s="12" t="s">
        <v>80</v>
      </c>
      <c r="AW661" s="12" t="s">
        <v>4</v>
      </c>
      <c r="AX661" s="12" t="s">
        <v>8</v>
      </c>
      <c r="AY661" s="147" t="s">
        <v>154</v>
      </c>
    </row>
    <row r="662" spans="2:65" s="1" customFormat="1" ht="16.5" customHeight="1">
      <c r="B662" s="33"/>
      <c r="C662" s="128" t="s">
        <v>948</v>
      </c>
      <c r="D662" s="128" t="s">
        <v>157</v>
      </c>
      <c r="E662" s="129" t="s">
        <v>949</v>
      </c>
      <c r="F662" s="130" t="s">
        <v>950</v>
      </c>
      <c r="G662" s="131" t="s">
        <v>198</v>
      </c>
      <c r="H662" s="132">
        <v>509.44</v>
      </c>
      <c r="I662" s="133">
        <v>15.641967781440002</v>
      </c>
      <c r="J662" s="132">
        <f>ROUND(I662*H662,0)</f>
        <v>7969</v>
      </c>
      <c r="K662" s="130" t="s">
        <v>161</v>
      </c>
      <c r="L662" s="33"/>
      <c r="M662" s="134" t="s">
        <v>20</v>
      </c>
      <c r="N662" s="135" t="s">
        <v>42</v>
      </c>
      <c r="P662" s="136">
        <f>O662*H662</f>
        <v>0</v>
      </c>
      <c r="Q662" s="136">
        <v>0</v>
      </c>
      <c r="R662" s="136">
        <f>Q662*H662</f>
        <v>0</v>
      </c>
      <c r="S662" s="136">
        <v>0</v>
      </c>
      <c r="T662" s="137">
        <f>S662*H662</f>
        <v>0</v>
      </c>
      <c r="AR662" s="138" t="s">
        <v>323</v>
      </c>
      <c r="AT662" s="138" t="s">
        <v>157</v>
      </c>
      <c r="AU662" s="138" t="s">
        <v>80</v>
      </c>
      <c r="AY662" s="18" t="s">
        <v>154</v>
      </c>
      <c r="BE662" s="139">
        <f>IF(N662="základní",J662,0)</f>
        <v>7969</v>
      </c>
      <c r="BF662" s="139">
        <f>IF(N662="snížená",J662,0)</f>
        <v>0</v>
      </c>
      <c r="BG662" s="139">
        <f>IF(N662="zákl. přenesená",J662,0)</f>
        <v>0</v>
      </c>
      <c r="BH662" s="139">
        <f>IF(N662="sníž. přenesená",J662,0)</f>
        <v>0</v>
      </c>
      <c r="BI662" s="139">
        <f>IF(N662="nulová",J662,0)</f>
        <v>0</v>
      </c>
      <c r="BJ662" s="18" t="s">
        <v>8</v>
      </c>
      <c r="BK662" s="139">
        <f>ROUND(I662*H662,0)</f>
        <v>7969</v>
      </c>
      <c r="BL662" s="18" t="s">
        <v>323</v>
      </c>
      <c r="BM662" s="138" t="s">
        <v>951</v>
      </c>
    </row>
    <row r="663" spans="2:65" s="1" customFormat="1">
      <c r="B663" s="33"/>
      <c r="D663" s="140" t="s">
        <v>164</v>
      </c>
      <c r="F663" s="141" t="s">
        <v>952</v>
      </c>
      <c r="I663" s="142"/>
      <c r="L663" s="33"/>
      <c r="M663" s="143"/>
      <c r="T663" s="54"/>
      <c r="AT663" s="18" t="s">
        <v>164</v>
      </c>
      <c r="AU663" s="18" t="s">
        <v>80</v>
      </c>
    </row>
    <row r="664" spans="2:65" s="1" customFormat="1">
      <c r="B664" s="33"/>
      <c r="D664" s="144" t="s">
        <v>166</v>
      </c>
      <c r="F664" s="145" t="s">
        <v>953</v>
      </c>
      <c r="I664" s="142"/>
      <c r="L664" s="33"/>
      <c r="M664" s="143"/>
      <c r="T664" s="54"/>
      <c r="AT664" s="18" t="s">
        <v>166</v>
      </c>
      <c r="AU664" s="18" t="s">
        <v>80</v>
      </c>
    </row>
    <row r="665" spans="2:65" s="12" customFormat="1">
      <c r="B665" s="146"/>
      <c r="D665" s="140" t="s">
        <v>168</v>
      </c>
      <c r="E665" s="147" t="s">
        <v>20</v>
      </c>
      <c r="F665" s="148" t="s">
        <v>954</v>
      </c>
      <c r="H665" s="149">
        <v>307.2</v>
      </c>
      <c r="I665" s="150"/>
      <c r="L665" s="146"/>
      <c r="M665" s="151"/>
      <c r="T665" s="152"/>
      <c r="AT665" s="147" t="s">
        <v>168</v>
      </c>
      <c r="AU665" s="147" t="s">
        <v>80</v>
      </c>
      <c r="AV665" s="12" t="s">
        <v>80</v>
      </c>
      <c r="AW665" s="12" t="s">
        <v>32</v>
      </c>
      <c r="AX665" s="12" t="s">
        <v>71</v>
      </c>
      <c r="AY665" s="147" t="s">
        <v>154</v>
      </c>
    </row>
    <row r="666" spans="2:65" s="12" customFormat="1">
      <c r="B666" s="146"/>
      <c r="D666" s="140" t="s">
        <v>168</v>
      </c>
      <c r="E666" s="147" t="s">
        <v>20</v>
      </c>
      <c r="F666" s="148" t="s">
        <v>955</v>
      </c>
      <c r="H666" s="149">
        <v>202.24</v>
      </c>
      <c r="I666" s="150"/>
      <c r="L666" s="146"/>
      <c r="M666" s="151"/>
      <c r="T666" s="152"/>
      <c r="AT666" s="147" t="s">
        <v>168</v>
      </c>
      <c r="AU666" s="147" t="s">
        <v>80</v>
      </c>
      <c r="AV666" s="12" t="s">
        <v>80</v>
      </c>
      <c r="AW666" s="12" t="s">
        <v>32</v>
      </c>
      <c r="AX666" s="12" t="s">
        <v>71</v>
      </c>
      <c r="AY666" s="147" t="s">
        <v>154</v>
      </c>
    </row>
    <row r="667" spans="2:65" s="13" customFormat="1">
      <c r="B667" s="153"/>
      <c r="D667" s="140" t="s">
        <v>168</v>
      </c>
      <c r="E667" s="154" t="s">
        <v>20</v>
      </c>
      <c r="F667" s="155" t="s">
        <v>171</v>
      </c>
      <c r="H667" s="156">
        <v>509.44</v>
      </c>
      <c r="I667" s="157"/>
      <c r="L667" s="153"/>
      <c r="M667" s="158"/>
      <c r="T667" s="159"/>
      <c r="AT667" s="154" t="s">
        <v>168</v>
      </c>
      <c r="AU667" s="154" t="s">
        <v>80</v>
      </c>
      <c r="AV667" s="13" t="s">
        <v>162</v>
      </c>
      <c r="AW667" s="13" t="s">
        <v>32</v>
      </c>
      <c r="AX667" s="13" t="s">
        <v>8</v>
      </c>
      <c r="AY667" s="154" t="s">
        <v>154</v>
      </c>
    </row>
    <row r="668" spans="2:65" s="1" customFormat="1" ht="16.5" customHeight="1">
      <c r="B668" s="33"/>
      <c r="C668" s="160" t="s">
        <v>956</v>
      </c>
      <c r="D668" s="160" t="s">
        <v>230</v>
      </c>
      <c r="E668" s="161" t="s">
        <v>957</v>
      </c>
      <c r="F668" s="162" t="s">
        <v>958</v>
      </c>
      <c r="G668" s="163" t="s">
        <v>198</v>
      </c>
      <c r="H668" s="164">
        <v>235.71</v>
      </c>
      <c r="I668" s="165">
        <v>30</v>
      </c>
      <c r="J668" s="164">
        <f>ROUND(I668*H668,0)</f>
        <v>7071</v>
      </c>
      <c r="K668" s="162" t="s">
        <v>161</v>
      </c>
      <c r="L668" s="166"/>
      <c r="M668" s="167" t="s">
        <v>20</v>
      </c>
      <c r="N668" s="168" t="s">
        <v>42</v>
      </c>
      <c r="P668" s="136">
        <f>O668*H668</f>
        <v>0</v>
      </c>
      <c r="Q668" s="136">
        <v>6.4000000000000005E-4</v>
      </c>
      <c r="R668" s="136">
        <f>Q668*H668</f>
        <v>0.15085440000000003</v>
      </c>
      <c r="S668" s="136">
        <v>0</v>
      </c>
      <c r="T668" s="137">
        <f>S668*H668</f>
        <v>0</v>
      </c>
      <c r="AR668" s="138" t="s">
        <v>430</v>
      </c>
      <c r="AT668" s="138" t="s">
        <v>230</v>
      </c>
      <c r="AU668" s="138" t="s">
        <v>80</v>
      </c>
      <c r="AY668" s="18" t="s">
        <v>154</v>
      </c>
      <c r="BE668" s="139">
        <f>IF(N668="základní",J668,0)</f>
        <v>7071</v>
      </c>
      <c r="BF668" s="139">
        <f>IF(N668="snížená",J668,0)</f>
        <v>0</v>
      </c>
      <c r="BG668" s="139">
        <f>IF(N668="zákl. přenesená",J668,0)</f>
        <v>0</v>
      </c>
      <c r="BH668" s="139">
        <f>IF(N668="sníž. přenesená",J668,0)</f>
        <v>0</v>
      </c>
      <c r="BI668" s="139">
        <f>IF(N668="nulová",J668,0)</f>
        <v>0</v>
      </c>
      <c r="BJ668" s="18" t="s">
        <v>8</v>
      </c>
      <c r="BK668" s="139">
        <f>ROUND(I668*H668,0)</f>
        <v>7071</v>
      </c>
      <c r="BL668" s="18" t="s">
        <v>323</v>
      </c>
      <c r="BM668" s="138" t="s">
        <v>959</v>
      </c>
    </row>
    <row r="669" spans="2:65" s="1" customFormat="1">
      <c r="B669" s="33"/>
      <c r="D669" s="140" t="s">
        <v>164</v>
      </c>
      <c r="F669" s="141" t="s">
        <v>958</v>
      </c>
      <c r="I669" s="142"/>
      <c r="L669" s="33"/>
      <c r="M669" s="143"/>
      <c r="T669" s="54"/>
      <c r="AT669" s="18" t="s">
        <v>164</v>
      </c>
      <c r="AU669" s="18" t="s">
        <v>80</v>
      </c>
    </row>
    <row r="670" spans="2:65" s="12" customFormat="1">
      <c r="B670" s="146"/>
      <c r="D670" s="140" t="s">
        <v>168</v>
      </c>
      <c r="E670" s="147" t="s">
        <v>20</v>
      </c>
      <c r="F670" s="148" t="s">
        <v>955</v>
      </c>
      <c r="H670" s="149">
        <v>202.24</v>
      </c>
      <c r="I670" s="150"/>
      <c r="L670" s="146"/>
      <c r="M670" s="151"/>
      <c r="T670" s="152"/>
      <c r="AT670" s="147" t="s">
        <v>168</v>
      </c>
      <c r="AU670" s="147" t="s">
        <v>80</v>
      </c>
      <c r="AV670" s="12" t="s">
        <v>80</v>
      </c>
      <c r="AW670" s="12" t="s">
        <v>32</v>
      </c>
      <c r="AX670" s="12" t="s">
        <v>8</v>
      </c>
      <c r="AY670" s="147" t="s">
        <v>154</v>
      </c>
    </row>
    <row r="671" spans="2:65" s="12" customFormat="1">
      <c r="B671" s="146"/>
      <c r="D671" s="140" t="s">
        <v>168</v>
      </c>
      <c r="F671" s="148" t="s">
        <v>960</v>
      </c>
      <c r="H671" s="149">
        <v>235.71</v>
      </c>
      <c r="I671" s="150"/>
      <c r="L671" s="146"/>
      <c r="M671" s="151"/>
      <c r="T671" s="152"/>
      <c r="AT671" s="147" t="s">
        <v>168</v>
      </c>
      <c r="AU671" s="147" t="s">
        <v>80</v>
      </c>
      <c r="AV671" s="12" t="s">
        <v>80</v>
      </c>
      <c r="AW671" s="12" t="s">
        <v>4</v>
      </c>
      <c r="AX671" s="12" t="s">
        <v>8</v>
      </c>
      <c r="AY671" s="147" t="s">
        <v>154</v>
      </c>
    </row>
    <row r="672" spans="2:65" s="1" customFormat="1" ht="16.5" customHeight="1">
      <c r="B672" s="33"/>
      <c r="C672" s="160" t="s">
        <v>961</v>
      </c>
      <c r="D672" s="160" t="s">
        <v>230</v>
      </c>
      <c r="E672" s="161" t="s">
        <v>231</v>
      </c>
      <c r="F672" s="162" t="s">
        <v>232</v>
      </c>
      <c r="G672" s="163" t="s">
        <v>198</v>
      </c>
      <c r="H672" s="164">
        <v>307.2</v>
      </c>
      <c r="I672" s="165">
        <v>33.700000000000003</v>
      </c>
      <c r="J672" s="164">
        <f>ROUND(I672*H672,0)</f>
        <v>10353</v>
      </c>
      <c r="K672" s="162" t="s">
        <v>161</v>
      </c>
      <c r="L672" s="166"/>
      <c r="M672" s="167" t="s">
        <v>20</v>
      </c>
      <c r="N672" s="168" t="s">
        <v>42</v>
      </c>
      <c r="P672" s="136">
        <f>O672*H672</f>
        <v>0</v>
      </c>
      <c r="Q672" s="136">
        <v>2.9999999999999997E-4</v>
      </c>
      <c r="R672" s="136">
        <f>Q672*H672</f>
        <v>9.2159999999999992E-2</v>
      </c>
      <c r="S672" s="136">
        <v>0</v>
      </c>
      <c r="T672" s="137">
        <f>S672*H672</f>
        <v>0</v>
      </c>
      <c r="AR672" s="138" t="s">
        <v>430</v>
      </c>
      <c r="AT672" s="138" t="s">
        <v>230</v>
      </c>
      <c r="AU672" s="138" t="s">
        <v>80</v>
      </c>
      <c r="AY672" s="18" t="s">
        <v>154</v>
      </c>
      <c r="BE672" s="139">
        <f>IF(N672="základní",J672,0)</f>
        <v>10353</v>
      </c>
      <c r="BF672" s="139">
        <f>IF(N672="snížená",J672,0)</f>
        <v>0</v>
      </c>
      <c r="BG672" s="139">
        <f>IF(N672="zákl. přenesená",J672,0)</f>
        <v>0</v>
      </c>
      <c r="BH672" s="139">
        <f>IF(N672="sníž. přenesená",J672,0)</f>
        <v>0</v>
      </c>
      <c r="BI672" s="139">
        <f>IF(N672="nulová",J672,0)</f>
        <v>0</v>
      </c>
      <c r="BJ672" s="18" t="s">
        <v>8</v>
      </c>
      <c r="BK672" s="139">
        <f>ROUND(I672*H672,0)</f>
        <v>10353</v>
      </c>
      <c r="BL672" s="18" t="s">
        <v>323</v>
      </c>
      <c r="BM672" s="138" t="s">
        <v>962</v>
      </c>
    </row>
    <row r="673" spans="2:65" s="1" customFormat="1">
      <c r="B673" s="33"/>
      <c r="D673" s="140" t="s">
        <v>164</v>
      </c>
      <c r="F673" s="141" t="s">
        <v>232</v>
      </c>
      <c r="I673" s="142"/>
      <c r="L673" s="33"/>
      <c r="M673" s="143"/>
      <c r="T673" s="54"/>
      <c r="AT673" s="18" t="s">
        <v>164</v>
      </c>
      <c r="AU673" s="18" t="s">
        <v>80</v>
      </c>
    </row>
    <row r="674" spans="2:65" s="12" customFormat="1">
      <c r="B674" s="146"/>
      <c r="D674" s="140" t="s">
        <v>168</v>
      </c>
      <c r="E674" s="147" t="s">
        <v>20</v>
      </c>
      <c r="F674" s="148" t="s">
        <v>954</v>
      </c>
      <c r="H674" s="149">
        <v>307.2</v>
      </c>
      <c r="I674" s="150"/>
      <c r="L674" s="146"/>
      <c r="M674" s="151"/>
      <c r="T674" s="152"/>
      <c r="AT674" s="147" t="s">
        <v>168</v>
      </c>
      <c r="AU674" s="147" t="s">
        <v>80</v>
      </c>
      <c r="AV674" s="12" t="s">
        <v>80</v>
      </c>
      <c r="AW674" s="12" t="s">
        <v>32</v>
      </c>
      <c r="AX674" s="12" t="s">
        <v>8</v>
      </c>
      <c r="AY674" s="147" t="s">
        <v>154</v>
      </c>
    </row>
    <row r="675" spans="2:65" s="1" customFormat="1" ht="16.5" customHeight="1">
      <c r="B675" s="33"/>
      <c r="C675" s="128" t="s">
        <v>963</v>
      </c>
      <c r="D675" s="128" t="s">
        <v>157</v>
      </c>
      <c r="E675" s="129" t="s">
        <v>964</v>
      </c>
      <c r="F675" s="130" t="s">
        <v>965</v>
      </c>
      <c r="G675" s="131" t="s">
        <v>198</v>
      </c>
      <c r="H675" s="132">
        <v>395.38</v>
      </c>
      <c r="I675" s="133">
        <v>116.32733325696002</v>
      </c>
      <c r="J675" s="132">
        <f>ROUND(I675*H675,0)</f>
        <v>45994</v>
      </c>
      <c r="K675" s="130" t="s">
        <v>161</v>
      </c>
      <c r="L675" s="33"/>
      <c r="M675" s="134" t="s">
        <v>20</v>
      </c>
      <c r="N675" s="135" t="s">
        <v>42</v>
      </c>
      <c r="P675" s="136">
        <f>O675*H675</f>
        <v>0</v>
      </c>
      <c r="Q675" s="136">
        <v>4.0000000000000002E-4</v>
      </c>
      <c r="R675" s="136">
        <f>Q675*H675</f>
        <v>0.15815200000000001</v>
      </c>
      <c r="S675" s="136">
        <v>0</v>
      </c>
      <c r="T675" s="137">
        <f>S675*H675</f>
        <v>0</v>
      </c>
      <c r="AR675" s="138" t="s">
        <v>323</v>
      </c>
      <c r="AT675" s="138" t="s">
        <v>157</v>
      </c>
      <c r="AU675" s="138" t="s">
        <v>80</v>
      </c>
      <c r="AY675" s="18" t="s">
        <v>154</v>
      </c>
      <c r="BE675" s="139">
        <f>IF(N675="základní",J675,0)</f>
        <v>45994</v>
      </c>
      <c r="BF675" s="139">
        <f>IF(N675="snížená",J675,0)</f>
        <v>0</v>
      </c>
      <c r="BG675" s="139">
        <f>IF(N675="zákl. přenesená",J675,0)</f>
        <v>0</v>
      </c>
      <c r="BH675" s="139">
        <f>IF(N675="sníž. přenesená",J675,0)</f>
        <v>0</v>
      </c>
      <c r="BI675" s="139">
        <f>IF(N675="nulová",J675,0)</f>
        <v>0</v>
      </c>
      <c r="BJ675" s="18" t="s">
        <v>8</v>
      </c>
      <c r="BK675" s="139">
        <f>ROUND(I675*H675,0)</f>
        <v>45994</v>
      </c>
      <c r="BL675" s="18" t="s">
        <v>323</v>
      </c>
      <c r="BM675" s="138" t="s">
        <v>966</v>
      </c>
    </row>
    <row r="676" spans="2:65" s="1" customFormat="1">
      <c r="B676" s="33"/>
      <c r="D676" s="140" t="s">
        <v>164</v>
      </c>
      <c r="F676" s="141" t="s">
        <v>967</v>
      </c>
      <c r="I676" s="142"/>
      <c r="L676" s="33"/>
      <c r="M676" s="143"/>
      <c r="T676" s="54"/>
      <c r="AT676" s="18" t="s">
        <v>164</v>
      </c>
      <c r="AU676" s="18" t="s">
        <v>80</v>
      </c>
    </row>
    <row r="677" spans="2:65" s="1" customFormat="1">
      <c r="B677" s="33"/>
      <c r="D677" s="144" t="s">
        <v>166</v>
      </c>
      <c r="F677" s="145" t="s">
        <v>968</v>
      </c>
      <c r="I677" s="142"/>
      <c r="L677" s="33"/>
      <c r="M677" s="143"/>
      <c r="T677" s="54"/>
      <c r="AT677" s="18" t="s">
        <v>166</v>
      </c>
      <c r="AU677" s="18" t="s">
        <v>80</v>
      </c>
    </row>
    <row r="678" spans="2:65" s="12" customFormat="1">
      <c r="B678" s="146"/>
      <c r="D678" s="140" t="s">
        <v>168</v>
      </c>
      <c r="E678" s="147" t="s">
        <v>20</v>
      </c>
      <c r="F678" s="148" t="s">
        <v>930</v>
      </c>
      <c r="H678" s="149">
        <v>197.69</v>
      </c>
      <c r="I678" s="150"/>
      <c r="L678" s="146"/>
      <c r="M678" s="151"/>
      <c r="T678" s="152"/>
      <c r="AT678" s="147" t="s">
        <v>168</v>
      </c>
      <c r="AU678" s="147" t="s">
        <v>80</v>
      </c>
      <c r="AV678" s="12" t="s">
        <v>80</v>
      </c>
      <c r="AW678" s="12" t="s">
        <v>32</v>
      </c>
      <c r="AX678" s="12" t="s">
        <v>71</v>
      </c>
      <c r="AY678" s="147" t="s">
        <v>154</v>
      </c>
    </row>
    <row r="679" spans="2:65" s="12" customFormat="1">
      <c r="B679" s="146"/>
      <c r="D679" s="140" t="s">
        <v>168</v>
      </c>
      <c r="E679" s="147" t="s">
        <v>20</v>
      </c>
      <c r="F679" s="148" t="s">
        <v>969</v>
      </c>
      <c r="H679" s="149">
        <v>197.69</v>
      </c>
      <c r="I679" s="150"/>
      <c r="L679" s="146"/>
      <c r="M679" s="151"/>
      <c r="T679" s="152"/>
      <c r="AT679" s="147" t="s">
        <v>168</v>
      </c>
      <c r="AU679" s="147" t="s">
        <v>80</v>
      </c>
      <c r="AV679" s="12" t="s">
        <v>80</v>
      </c>
      <c r="AW679" s="12" t="s">
        <v>32</v>
      </c>
      <c r="AX679" s="12" t="s">
        <v>71</v>
      </c>
      <c r="AY679" s="147" t="s">
        <v>154</v>
      </c>
    </row>
    <row r="680" spans="2:65" s="13" customFormat="1">
      <c r="B680" s="153"/>
      <c r="D680" s="140" t="s">
        <v>168</v>
      </c>
      <c r="E680" s="154" t="s">
        <v>20</v>
      </c>
      <c r="F680" s="155" t="s">
        <v>171</v>
      </c>
      <c r="H680" s="156">
        <v>395.38</v>
      </c>
      <c r="I680" s="157"/>
      <c r="L680" s="153"/>
      <c r="M680" s="158"/>
      <c r="T680" s="159"/>
      <c r="AT680" s="154" t="s">
        <v>168</v>
      </c>
      <c r="AU680" s="154" t="s">
        <v>80</v>
      </c>
      <c r="AV680" s="13" t="s">
        <v>162</v>
      </c>
      <c r="AW680" s="13" t="s">
        <v>32</v>
      </c>
      <c r="AX680" s="13" t="s">
        <v>8</v>
      </c>
      <c r="AY680" s="154" t="s">
        <v>154</v>
      </c>
    </row>
    <row r="681" spans="2:65" s="1" customFormat="1" ht="24.15" customHeight="1">
      <c r="B681" s="33"/>
      <c r="C681" s="160" t="s">
        <v>970</v>
      </c>
      <c r="D681" s="160" t="s">
        <v>230</v>
      </c>
      <c r="E681" s="161" t="s">
        <v>971</v>
      </c>
      <c r="F681" s="162" t="s">
        <v>972</v>
      </c>
      <c r="G681" s="163" t="s">
        <v>198</v>
      </c>
      <c r="H681" s="164">
        <v>230.41</v>
      </c>
      <c r="I681" s="165">
        <v>150</v>
      </c>
      <c r="J681" s="164">
        <f>ROUND(I681*H681,0)</f>
        <v>34562</v>
      </c>
      <c r="K681" s="162" t="s">
        <v>161</v>
      </c>
      <c r="L681" s="166"/>
      <c r="M681" s="167" t="s">
        <v>20</v>
      </c>
      <c r="N681" s="168" t="s">
        <v>42</v>
      </c>
      <c r="P681" s="136">
        <f>O681*H681</f>
        <v>0</v>
      </c>
      <c r="Q681" s="136">
        <v>5.4000000000000003E-3</v>
      </c>
      <c r="R681" s="136">
        <f>Q681*H681</f>
        <v>1.2442140000000002</v>
      </c>
      <c r="S681" s="136">
        <v>0</v>
      </c>
      <c r="T681" s="137">
        <f>S681*H681</f>
        <v>0</v>
      </c>
      <c r="AR681" s="138" t="s">
        <v>430</v>
      </c>
      <c r="AT681" s="138" t="s">
        <v>230</v>
      </c>
      <c r="AU681" s="138" t="s">
        <v>80</v>
      </c>
      <c r="AY681" s="18" t="s">
        <v>154</v>
      </c>
      <c r="BE681" s="139">
        <f>IF(N681="základní",J681,0)</f>
        <v>34562</v>
      </c>
      <c r="BF681" s="139">
        <f>IF(N681="snížená",J681,0)</f>
        <v>0</v>
      </c>
      <c r="BG681" s="139">
        <f>IF(N681="zákl. přenesená",J681,0)</f>
        <v>0</v>
      </c>
      <c r="BH681" s="139">
        <f>IF(N681="sníž. přenesená",J681,0)</f>
        <v>0</v>
      </c>
      <c r="BI681" s="139">
        <f>IF(N681="nulová",J681,0)</f>
        <v>0</v>
      </c>
      <c r="BJ681" s="18" t="s">
        <v>8</v>
      </c>
      <c r="BK681" s="139">
        <f>ROUND(I681*H681,0)</f>
        <v>34562</v>
      </c>
      <c r="BL681" s="18" t="s">
        <v>323</v>
      </c>
      <c r="BM681" s="138" t="s">
        <v>973</v>
      </c>
    </row>
    <row r="682" spans="2:65" s="1" customFormat="1" ht="19.2">
      <c r="B682" s="33"/>
      <c r="D682" s="140" t="s">
        <v>164</v>
      </c>
      <c r="F682" s="141" t="s">
        <v>972</v>
      </c>
      <c r="I682" s="142"/>
      <c r="L682" s="33"/>
      <c r="M682" s="143"/>
      <c r="T682" s="54"/>
      <c r="AT682" s="18" t="s">
        <v>164</v>
      </c>
      <c r="AU682" s="18" t="s">
        <v>80</v>
      </c>
    </row>
    <row r="683" spans="2:65" s="12" customFormat="1">
      <c r="B683" s="146"/>
      <c r="D683" s="140" t="s">
        <v>168</v>
      </c>
      <c r="E683" s="147" t="s">
        <v>20</v>
      </c>
      <c r="F683" s="148" t="s">
        <v>969</v>
      </c>
      <c r="H683" s="149">
        <v>197.69</v>
      </c>
      <c r="I683" s="150"/>
      <c r="L683" s="146"/>
      <c r="M683" s="151"/>
      <c r="T683" s="152"/>
      <c r="AT683" s="147" t="s">
        <v>168</v>
      </c>
      <c r="AU683" s="147" t="s">
        <v>80</v>
      </c>
      <c r="AV683" s="12" t="s">
        <v>80</v>
      </c>
      <c r="AW683" s="12" t="s">
        <v>32</v>
      </c>
      <c r="AX683" s="12" t="s">
        <v>8</v>
      </c>
      <c r="AY683" s="147" t="s">
        <v>154</v>
      </c>
    </row>
    <row r="684" spans="2:65" s="12" customFormat="1">
      <c r="B684" s="146"/>
      <c r="D684" s="140" t="s">
        <v>168</v>
      </c>
      <c r="F684" s="148" t="s">
        <v>974</v>
      </c>
      <c r="H684" s="149">
        <v>230.41</v>
      </c>
      <c r="I684" s="150"/>
      <c r="L684" s="146"/>
      <c r="M684" s="151"/>
      <c r="T684" s="152"/>
      <c r="AT684" s="147" t="s">
        <v>168</v>
      </c>
      <c r="AU684" s="147" t="s">
        <v>80</v>
      </c>
      <c r="AV684" s="12" t="s">
        <v>80</v>
      </c>
      <c r="AW684" s="12" t="s">
        <v>4</v>
      </c>
      <c r="AX684" s="12" t="s">
        <v>8</v>
      </c>
      <c r="AY684" s="147" t="s">
        <v>154</v>
      </c>
    </row>
    <row r="685" spans="2:65" s="1" customFormat="1" ht="24.15" customHeight="1">
      <c r="B685" s="33"/>
      <c r="C685" s="160" t="s">
        <v>975</v>
      </c>
      <c r="D685" s="160" t="s">
        <v>230</v>
      </c>
      <c r="E685" s="161" t="s">
        <v>976</v>
      </c>
      <c r="F685" s="162" t="s">
        <v>977</v>
      </c>
      <c r="G685" s="163" t="s">
        <v>198</v>
      </c>
      <c r="H685" s="164">
        <v>197.69</v>
      </c>
      <c r="I685" s="165">
        <v>165</v>
      </c>
      <c r="J685" s="164">
        <f>ROUND(I685*H685,0)</f>
        <v>32619</v>
      </c>
      <c r="K685" s="162" t="s">
        <v>161</v>
      </c>
      <c r="L685" s="166"/>
      <c r="M685" s="167" t="s">
        <v>20</v>
      </c>
      <c r="N685" s="168" t="s">
        <v>42</v>
      </c>
      <c r="P685" s="136">
        <f>O685*H685</f>
        <v>0</v>
      </c>
      <c r="Q685" s="136">
        <v>4.7000000000000002E-3</v>
      </c>
      <c r="R685" s="136">
        <f>Q685*H685</f>
        <v>0.92914300000000005</v>
      </c>
      <c r="S685" s="136">
        <v>0</v>
      </c>
      <c r="T685" s="137">
        <f>S685*H685</f>
        <v>0</v>
      </c>
      <c r="AR685" s="138" t="s">
        <v>430</v>
      </c>
      <c r="AT685" s="138" t="s">
        <v>230</v>
      </c>
      <c r="AU685" s="138" t="s">
        <v>80</v>
      </c>
      <c r="AY685" s="18" t="s">
        <v>154</v>
      </c>
      <c r="BE685" s="139">
        <f>IF(N685="základní",J685,0)</f>
        <v>32619</v>
      </c>
      <c r="BF685" s="139">
        <f>IF(N685="snížená",J685,0)</f>
        <v>0</v>
      </c>
      <c r="BG685" s="139">
        <f>IF(N685="zákl. přenesená",J685,0)</f>
        <v>0</v>
      </c>
      <c r="BH685" s="139">
        <f>IF(N685="sníž. přenesená",J685,0)</f>
        <v>0</v>
      </c>
      <c r="BI685" s="139">
        <f>IF(N685="nulová",J685,0)</f>
        <v>0</v>
      </c>
      <c r="BJ685" s="18" t="s">
        <v>8</v>
      </c>
      <c r="BK685" s="139">
        <f>ROUND(I685*H685,0)</f>
        <v>32619</v>
      </c>
      <c r="BL685" s="18" t="s">
        <v>323</v>
      </c>
      <c r="BM685" s="138" t="s">
        <v>978</v>
      </c>
    </row>
    <row r="686" spans="2:65" s="1" customFormat="1" ht="19.2">
      <c r="B686" s="33"/>
      <c r="D686" s="140" t="s">
        <v>164</v>
      </c>
      <c r="F686" s="141" t="s">
        <v>977</v>
      </c>
      <c r="I686" s="142"/>
      <c r="L686" s="33"/>
      <c r="M686" s="143"/>
      <c r="T686" s="54"/>
      <c r="AT686" s="18" t="s">
        <v>164</v>
      </c>
      <c r="AU686" s="18" t="s">
        <v>80</v>
      </c>
    </row>
    <row r="687" spans="2:65" s="12" customFormat="1">
      <c r="B687" s="146"/>
      <c r="D687" s="140" t="s">
        <v>168</v>
      </c>
      <c r="E687" s="147" t="s">
        <v>20</v>
      </c>
      <c r="F687" s="148" t="s">
        <v>969</v>
      </c>
      <c r="H687" s="149">
        <v>197.69</v>
      </c>
      <c r="I687" s="150"/>
      <c r="L687" s="146"/>
      <c r="M687" s="151"/>
      <c r="T687" s="152"/>
      <c r="AT687" s="147" t="s">
        <v>168</v>
      </c>
      <c r="AU687" s="147" t="s">
        <v>80</v>
      </c>
      <c r="AV687" s="12" t="s">
        <v>80</v>
      </c>
      <c r="AW687" s="12" t="s">
        <v>32</v>
      </c>
      <c r="AX687" s="12" t="s">
        <v>8</v>
      </c>
      <c r="AY687" s="147" t="s">
        <v>154</v>
      </c>
    </row>
    <row r="688" spans="2:65" s="1" customFormat="1" ht="16.5" customHeight="1">
      <c r="B688" s="33"/>
      <c r="C688" s="128" t="s">
        <v>27</v>
      </c>
      <c r="D688" s="128" t="s">
        <v>157</v>
      </c>
      <c r="E688" s="129" t="s">
        <v>979</v>
      </c>
      <c r="F688" s="130" t="s">
        <v>980</v>
      </c>
      <c r="G688" s="131" t="s">
        <v>198</v>
      </c>
      <c r="H688" s="132">
        <v>162.4</v>
      </c>
      <c r="I688" s="133">
        <v>133.62067070016002</v>
      </c>
      <c r="J688" s="132">
        <f>ROUND(I688*H688,0)</f>
        <v>21700</v>
      </c>
      <c r="K688" s="130" t="s">
        <v>161</v>
      </c>
      <c r="L688" s="33"/>
      <c r="M688" s="134" t="s">
        <v>20</v>
      </c>
      <c r="N688" s="135" t="s">
        <v>42</v>
      </c>
      <c r="P688" s="136">
        <f>O688*H688</f>
        <v>0</v>
      </c>
      <c r="Q688" s="136">
        <v>4.0000000000000002E-4</v>
      </c>
      <c r="R688" s="136">
        <f>Q688*H688</f>
        <v>6.4960000000000004E-2</v>
      </c>
      <c r="S688" s="136">
        <v>0</v>
      </c>
      <c r="T688" s="137">
        <f>S688*H688</f>
        <v>0</v>
      </c>
      <c r="AR688" s="138" t="s">
        <v>323</v>
      </c>
      <c r="AT688" s="138" t="s">
        <v>157</v>
      </c>
      <c r="AU688" s="138" t="s">
        <v>80</v>
      </c>
      <c r="AY688" s="18" t="s">
        <v>154</v>
      </c>
      <c r="BE688" s="139">
        <f>IF(N688="základní",J688,0)</f>
        <v>21700</v>
      </c>
      <c r="BF688" s="139">
        <f>IF(N688="snížená",J688,0)</f>
        <v>0</v>
      </c>
      <c r="BG688" s="139">
        <f>IF(N688="zákl. přenesená",J688,0)</f>
        <v>0</v>
      </c>
      <c r="BH688" s="139">
        <f>IF(N688="sníž. přenesená",J688,0)</f>
        <v>0</v>
      </c>
      <c r="BI688" s="139">
        <f>IF(N688="nulová",J688,0)</f>
        <v>0</v>
      </c>
      <c r="BJ688" s="18" t="s">
        <v>8</v>
      </c>
      <c r="BK688" s="139">
        <f>ROUND(I688*H688,0)</f>
        <v>21700</v>
      </c>
      <c r="BL688" s="18" t="s">
        <v>323</v>
      </c>
      <c r="BM688" s="138" t="s">
        <v>981</v>
      </c>
    </row>
    <row r="689" spans="2:65" s="1" customFormat="1">
      <c r="B689" s="33"/>
      <c r="D689" s="140" t="s">
        <v>164</v>
      </c>
      <c r="F689" s="141" t="s">
        <v>982</v>
      </c>
      <c r="I689" s="142"/>
      <c r="L689" s="33"/>
      <c r="M689" s="143"/>
      <c r="T689" s="54"/>
      <c r="AT689" s="18" t="s">
        <v>164</v>
      </c>
      <c r="AU689" s="18" t="s">
        <v>80</v>
      </c>
    </row>
    <row r="690" spans="2:65" s="1" customFormat="1">
      <c r="B690" s="33"/>
      <c r="D690" s="144" t="s">
        <v>166</v>
      </c>
      <c r="F690" s="145" t="s">
        <v>983</v>
      </c>
      <c r="I690" s="142"/>
      <c r="L690" s="33"/>
      <c r="M690" s="143"/>
      <c r="T690" s="54"/>
      <c r="AT690" s="18" t="s">
        <v>166</v>
      </c>
      <c r="AU690" s="18" t="s">
        <v>80</v>
      </c>
    </row>
    <row r="691" spans="2:65" s="12" customFormat="1">
      <c r="B691" s="146"/>
      <c r="D691" s="140" t="s">
        <v>168</v>
      </c>
      <c r="E691" s="147" t="s">
        <v>20</v>
      </c>
      <c r="F691" s="148" t="s">
        <v>944</v>
      </c>
      <c r="H691" s="149">
        <v>81.2</v>
      </c>
      <c r="I691" s="150"/>
      <c r="L691" s="146"/>
      <c r="M691" s="151"/>
      <c r="T691" s="152"/>
      <c r="AT691" s="147" t="s">
        <v>168</v>
      </c>
      <c r="AU691" s="147" t="s">
        <v>80</v>
      </c>
      <c r="AV691" s="12" t="s">
        <v>80</v>
      </c>
      <c r="AW691" s="12" t="s">
        <v>32</v>
      </c>
      <c r="AX691" s="12" t="s">
        <v>71</v>
      </c>
      <c r="AY691" s="147" t="s">
        <v>154</v>
      </c>
    </row>
    <row r="692" spans="2:65" s="12" customFormat="1">
      <c r="B692" s="146"/>
      <c r="D692" s="140" t="s">
        <v>168</v>
      </c>
      <c r="E692" s="147" t="s">
        <v>20</v>
      </c>
      <c r="F692" s="148" t="s">
        <v>984</v>
      </c>
      <c r="H692" s="149">
        <v>81.2</v>
      </c>
      <c r="I692" s="150"/>
      <c r="L692" s="146"/>
      <c r="M692" s="151"/>
      <c r="T692" s="152"/>
      <c r="AT692" s="147" t="s">
        <v>168</v>
      </c>
      <c r="AU692" s="147" t="s">
        <v>80</v>
      </c>
      <c r="AV692" s="12" t="s">
        <v>80</v>
      </c>
      <c r="AW692" s="12" t="s">
        <v>32</v>
      </c>
      <c r="AX692" s="12" t="s">
        <v>71</v>
      </c>
      <c r="AY692" s="147" t="s">
        <v>154</v>
      </c>
    </row>
    <row r="693" spans="2:65" s="13" customFormat="1">
      <c r="B693" s="153"/>
      <c r="D693" s="140" t="s">
        <v>168</v>
      </c>
      <c r="E693" s="154" t="s">
        <v>20</v>
      </c>
      <c r="F693" s="155" t="s">
        <v>171</v>
      </c>
      <c r="H693" s="156">
        <v>162.4</v>
      </c>
      <c r="I693" s="157"/>
      <c r="L693" s="153"/>
      <c r="M693" s="158"/>
      <c r="T693" s="159"/>
      <c r="AT693" s="154" t="s">
        <v>168</v>
      </c>
      <c r="AU693" s="154" t="s">
        <v>80</v>
      </c>
      <c r="AV693" s="13" t="s">
        <v>162</v>
      </c>
      <c r="AW693" s="13" t="s">
        <v>32</v>
      </c>
      <c r="AX693" s="13" t="s">
        <v>8</v>
      </c>
      <c r="AY693" s="154" t="s">
        <v>154</v>
      </c>
    </row>
    <row r="694" spans="2:65" s="1" customFormat="1" ht="24.15" customHeight="1">
      <c r="B694" s="33"/>
      <c r="C694" s="160" t="s">
        <v>985</v>
      </c>
      <c r="D694" s="160" t="s">
        <v>230</v>
      </c>
      <c r="E694" s="161" t="s">
        <v>971</v>
      </c>
      <c r="F694" s="162" t="s">
        <v>972</v>
      </c>
      <c r="G694" s="163" t="s">
        <v>198</v>
      </c>
      <c r="H694" s="164">
        <v>97.44</v>
      </c>
      <c r="I694" s="165">
        <v>150</v>
      </c>
      <c r="J694" s="164">
        <f>ROUND(I694*H694,0)</f>
        <v>14616</v>
      </c>
      <c r="K694" s="162" t="s">
        <v>161</v>
      </c>
      <c r="L694" s="166"/>
      <c r="M694" s="167" t="s">
        <v>20</v>
      </c>
      <c r="N694" s="168" t="s">
        <v>42</v>
      </c>
      <c r="P694" s="136">
        <f>O694*H694</f>
        <v>0</v>
      </c>
      <c r="Q694" s="136">
        <v>5.4000000000000003E-3</v>
      </c>
      <c r="R694" s="136">
        <f>Q694*H694</f>
        <v>0.52617599999999998</v>
      </c>
      <c r="S694" s="136">
        <v>0</v>
      </c>
      <c r="T694" s="137">
        <f>S694*H694</f>
        <v>0</v>
      </c>
      <c r="AR694" s="138" t="s">
        <v>430</v>
      </c>
      <c r="AT694" s="138" t="s">
        <v>230</v>
      </c>
      <c r="AU694" s="138" t="s">
        <v>80</v>
      </c>
      <c r="AY694" s="18" t="s">
        <v>154</v>
      </c>
      <c r="BE694" s="139">
        <f>IF(N694="základní",J694,0)</f>
        <v>14616</v>
      </c>
      <c r="BF694" s="139">
        <f>IF(N694="snížená",J694,0)</f>
        <v>0</v>
      </c>
      <c r="BG694" s="139">
        <f>IF(N694="zákl. přenesená",J694,0)</f>
        <v>0</v>
      </c>
      <c r="BH694" s="139">
        <f>IF(N694="sníž. přenesená",J694,0)</f>
        <v>0</v>
      </c>
      <c r="BI694" s="139">
        <f>IF(N694="nulová",J694,0)</f>
        <v>0</v>
      </c>
      <c r="BJ694" s="18" t="s">
        <v>8</v>
      </c>
      <c r="BK694" s="139">
        <f>ROUND(I694*H694,0)</f>
        <v>14616</v>
      </c>
      <c r="BL694" s="18" t="s">
        <v>323</v>
      </c>
      <c r="BM694" s="138" t="s">
        <v>986</v>
      </c>
    </row>
    <row r="695" spans="2:65" s="1" customFormat="1" ht="19.2">
      <c r="B695" s="33"/>
      <c r="D695" s="140" t="s">
        <v>164</v>
      </c>
      <c r="F695" s="141" t="s">
        <v>972</v>
      </c>
      <c r="I695" s="142"/>
      <c r="L695" s="33"/>
      <c r="M695" s="143"/>
      <c r="T695" s="54"/>
      <c r="AT695" s="18" t="s">
        <v>164</v>
      </c>
      <c r="AU695" s="18" t="s">
        <v>80</v>
      </c>
    </row>
    <row r="696" spans="2:65" s="12" customFormat="1">
      <c r="B696" s="146"/>
      <c r="D696" s="140" t="s">
        <v>168</v>
      </c>
      <c r="E696" s="147" t="s">
        <v>20</v>
      </c>
      <c r="F696" s="148" t="s">
        <v>944</v>
      </c>
      <c r="H696" s="149">
        <v>81.2</v>
      </c>
      <c r="I696" s="150"/>
      <c r="L696" s="146"/>
      <c r="M696" s="151"/>
      <c r="T696" s="152"/>
      <c r="AT696" s="147" t="s">
        <v>168</v>
      </c>
      <c r="AU696" s="147" t="s">
        <v>80</v>
      </c>
      <c r="AV696" s="12" t="s">
        <v>80</v>
      </c>
      <c r="AW696" s="12" t="s">
        <v>32</v>
      </c>
      <c r="AX696" s="12" t="s">
        <v>8</v>
      </c>
      <c r="AY696" s="147" t="s">
        <v>154</v>
      </c>
    </row>
    <row r="697" spans="2:65" s="12" customFormat="1">
      <c r="B697" s="146"/>
      <c r="D697" s="140" t="s">
        <v>168</v>
      </c>
      <c r="F697" s="148" t="s">
        <v>987</v>
      </c>
      <c r="H697" s="149">
        <v>97.44</v>
      </c>
      <c r="I697" s="150"/>
      <c r="L697" s="146"/>
      <c r="M697" s="151"/>
      <c r="T697" s="152"/>
      <c r="AT697" s="147" t="s">
        <v>168</v>
      </c>
      <c r="AU697" s="147" t="s">
        <v>80</v>
      </c>
      <c r="AV697" s="12" t="s">
        <v>80</v>
      </c>
      <c r="AW697" s="12" t="s">
        <v>4</v>
      </c>
      <c r="AX697" s="12" t="s">
        <v>8</v>
      </c>
      <c r="AY697" s="147" t="s">
        <v>154</v>
      </c>
    </row>
    <row r="698" spans="2:65" s="1" customFormat="1" ht="24.15" customHeight="1">
      <c r="B698" s="33"/>
      <c r="C698" s="160" t="s">
        <v>988</v>
      </c>
      <c r="D698" s="160" t="s">
        <v>230</v>
      </c>
      <c r="E698" s="161" t="s">
        <v>976</v>
      </c>
      <c r="F698" s="162" t="s">
        <v>977</v>
      </c>
      <c r="G698" s="163" t="s">
        <v>198</v>
      </c>
      <c r="H698" s="164">
        <v>97.44</v>
      </c>
      <c r="I698" s="165">
        <v>165</v>
      </c>
      <c r="J698" s="164">
        <f>ROUND(I698*H698,0)</f>
        <v>16078</v>
      </c>
      <c r="K698" s="162" t="s">
        <v>161</v>
      </c>
      <c r="L698" s="166"/>
      <c r="M698" s="167" t="s">
        <v>20</v>
      </c>
      <c r="N698" s="168" t="s">
        <v>42</v>
      </c>
      <c r="P698" s="136">
        <f>O698*H698</f>
        <v>0</v>
      </c>
      <c r="Q698" s="136">
        <v>4.7000000000000002E-3</v>
      </c>
      <c r="R698" s="136">
        <f>Q698*H698</f>
        <v>0.45796799999999999</v>
      </c>
      <c r="S698" s="136">
        <v>0</v>
      </c>
      <c r="T698" s="137">
        <f>S698*H698</f>
        <v>0</v>
      </c>
      <c r="AR698" s="138" t="s">
        <v>430</v>
      </c>
      <c r="AT698" s="138" t="s">
        <v>230</v>
      </c>
      <c r="AU698" s="138" t="s">
        <v>80</v>
      </c>
      <c r="AY698" s="18" t="s">
        <v>154</v>
      </c>
      <c r="BE698" s="139">
        <f>IF(N698="základní",J698,0)</f>
        <v>16078</v>
      </c>
      <c r="BF698" s="139">
        <f>IF(N698="snížená",J698,0)</f>
        <v>0</v>
      </c>
      <c r="BG698" s="139">
        <f>IF(N698="zákl. přenesená",J698,0)</f>
        <v>0</v>
      </c>
      <c r="BH698" s="139">
        <f>IF(N698="sníž. přenesená",J698,0)</f>
        <v>0</v>
      </c>
      <c r="BI698" s="139">
        <f>IF(N698="nulová",J698,0)</f>
        <v>0</v>
      </c>
      <c r="BJ698" s="18" t="s">
        <v>8</v>
      </c>
      <c r="BK698" s="139">
        <f>ROUND(I698*H698,0)</f>
        <v>16078</v>
      </c>
      <c r="BL698" s="18" t="s">
        <v>323</v>
      </c>
      <c r="BM698" s="138" t="s">
        <v>989</v>
      </c>
    </row>
    <row r="699" spans="2:65" s="1" customFormat="1" ht="19.2">
      <c r="B699" s="33"/>
      <c r="D699" s="140" t="s">
        <v>164</v>
      </c>
      <c r="F699" s="141" t="s">
        <v>977</v>
      </c>
      <c r="I699" s="142"/>
      <c r="L699" s="33"/>
      <c r="M699" s="143"/>
      <c r="T699" s="54"/>
      <c r="AT699" s="18" t="s">
        <v>164</v>
      </c>
      <c r="AU699" s="18" t="s">
        <v>80</v>
      </c>
    </row>
    <row r="700" spans="2:65" s="12" customFormat="1">
      <c r="B700" s="146"/>
      <c r="D700" s="140" t="s">
        <v>168</v>
      </c>
      <c r="E700" s="147" t="s">
        <v>20</v>
      </c>
      <c r="F700" s="148" t="s">
        <v>944</v>
      </c>
      <c r="H700" s="149">
        <v>81.2</v>
      </c>
      <c r="I700" s="150"/>
      <c r="L700" s="146"/>
      <c r="M700" s="151"/>
      <c r="T700" s="152"/>
      <c r="AT700" s="147" t="s">
        <v>168</v>
      </c>
      <c r="AU700" s="147" t="s">
        <v>80</v>
      </c>
      <c r="AV700" s="12" t="s">
        <v>80</v>
      </c>
      <c r="AW700" s="12" t="s">
        <v>32</v>
      </c>
      <c r="AX700" s="12" t="s">
        <v>8</v>
      </c>
      <c r="AY700" s="147" t="s">
        <v>154</v>
      </c>
    </row>
    <row r="701" spans="2:65" s="12" customFormat="1">
      <c r="B701" s="146"/>
      <c r="D701" s="140" t="s">
        <v>168</v>
      </c>
      <c r="F701" s="148" t="s">
        <v>987</v>
      </c>
      <c r="H701" s="149">
        <v>97.44</v>
      </c>
      <c r="I701" s="150"/>
      <c r="L701" s="146"/>
      <c r="M701" s="151"/>
      <c r="T701" s="152"/>
      <c r="AT701" s="147" t="s">
        <v>168</v>
      </c>
      <c r="AU701" s="147" t="s">
        <v>80</v>
      </c>
      <c r="AV701" s="12" t="s">
        <v>80</v>
      </c>
      <c r="AW701" s="12" t="s">
        <v>4</v>
      </c>
      <c r="AX701" s="12" t="s">
        <v>8</v>
      </c>
      <c r="AY701" s="147" t="s">
        <v>154</v>
      </c>
    </row>
    <row r="702" spans="2:65" s="1" customFormat="1" ht="16.5" customHeight="1">
      <c r="B702" s="33"/>
      <c r="C702" s="128" t="s">
        <v>990</v>
      </c>
      <c r="D702" s="128" t="s">
        <v>157</v>
      </c>
      <c r="E702" s="129" t="s">
        <v>991</v>
      </c>
      <c r="F702" s="130" t="s">
        <v>992</v>
      </c>
      <c r="G702" s="131" t="s">
        <v>198</v>
      </c>
      <c r="H702" s="132">
        <v>149.31</v>
      </c>
      <c r="I702" s="133">
        <v>150.00000000000003</v>
      </c>
      <c r="J702" s="132">
        <f>ROUND(I702*H702,0)</f>
        <v>22397</v>
      </c>
      <c r="K702" s="130" t="s">
        <v>161</v>
      </c>
      <c r="L702" s="33"/>
      <c r="M702" s="134" t="s">
        <v>20</v>
      </c>
      <c r="N702" s="135" t="s">
        <v>42</v>
      </c>
      <c r="P702" s="136">
        <f>O702*H702</f>
        <v>0</v>
      </c>
      <c r="Q702" s="136">
        <v>7.6999999999999996E-4</v>
      </c>
      <c r="R702" s="136">
        <f>Q702*H702</f>
        <v>0.11496869999999999</v>
      </c>
      <c r="S702" s="136">
        <v>0</v>
      </c>
      <c r="T702" s="137">
        <f>S702*H702</f>
        <v>0</v>
      </c>
      <c r="AR702" s="138" t="s">
        <v>323</v>
      </c>
      <c r="AT702" s="138" t="s">
        <v>157</v>
      </c>
      <c r="AU702" s="138" t="s">
        <v>80</v>
      </c>
      <c r="AY702" s="18" t="s">
        <v>154</v>
      </c>
      <c r="BE702" s="139">
        <f>IF(N702="základní",J702,0)</f>
        <v>22397</v>
      </c>
      <c r="BF702" s="139">
        <f>IF(N702="snížená",J702,0)</f>
        <v>0</v>
      </c>
      <c r="BG702" s="139">
        <f>IF(N702="zákl. přenesená",J702,0)</f>
        <v>0</v>
      </c>
      <c r="BH702" s="139">
        <f>IF(N702="sníž. přenesená",J702,0)</f>
        <v>0</v>
      </c>
      <c r="BI702" s="139">
        <f>IF(N702="nulová",J702,0)</f>
        <v>0</v>
      </c>
      <c r="BJ702" s="18" t="s">
        <v>8</v>
      </c>
      <c r="BK702" s="139">
        <f>ROUND(I702*H702,0)</f>
        <v>22397</v>
      </c>
      <c r="BL702" s="18" t="s">
        <v>323</v>
      </c>
      <c r="BM702" s="138" t="s">
        <v>993</v>
      </c>
    </row>
    <row r="703" spans="2:65" s="1" customFormat="1">
      <c r="B703" s="33"/>
      <c r="D703" s="140" t="s">
        <v>164</v>
      </c>
      <c r="F703" s="141" t="s">
        <v>994</v>
      </c>
      <c r="I703" s="142"/>
      <c r="L703" s="33"/>
      <c r="M703" s="143"/>
      <c r="T703" s="54"/>
      <c r="AT703" s="18" t="s">
        <v>164</v>
      </c>
      <c r="AU703" s="18" t="s">
        <v>80</v>
      </c>
    </row>
    <row r="704" spans="2:65" s="1" customFormat="1">
      <c r="B704" s="33"/>
      <c r="D704" s="144" t="s">
        <v>166</v>
      </c>
      <c r="F704" s="145" t="s">
        <v>995</v>
      </c>
      <c r="I704" s="142"/>
      <c r="L704" s="33"/>
      <c r="M704" s="143"/>
      <c r="T704" s="54"/>
      <c r="AT704" s="18" t="s">
        <v>166</v>
      </c>
      <c r="AU704" s="18" t="s">
        <v>80</v>
      </c>
    </row>
    <row r="705" spans="2:65" s="12" customFormat="1">
      <c r="B705" s="146"/>
      <c r="D705" s="140" t="s">
        <v>168</v>
      </c>
      <c r="E705" s="147" t="s">
        <v>20</v>
      </c>
      <c r="F705" s="148" t="s">
        <v>996</v>
      </c>
      <c r="H705" s="149">
        <v>149.31</v>
      </c>
      <c r="I705" s="150"/>
      <c r="L705" s="146"/>
      <c r="M705" s="151"/>
      <c r="T705" s="152"/>
      <c r="AT705" s="147" t="s">
        <v>168</v>
      </c>
      <c r="AU705" s="147" t="s">
        <v>80</v>
      </c>
      <c r="AV705" s="12" t="s">
        <v>80</v>
      </c>
      <c r="AW705" s="12" t="s">
        <v>32</v>
      </c>
      <c r="AX705" s="12" t="s">
        <v>8</v>
      </c>
      <c r="AY705" s="147" t="s">
        <v>154</v>
      </c>
    </row>
    <row r="706" spans="2:65" s="1" customFormat="1" ht="16.5" customHeight="1">
      <c r="B706" s="33"/>
      <c r="C706" s="160" t="s">
        <v>997</v>
      </c>
      <c r="D706" s="160" t="s">
        <v>230</v>
      </c>
      <c r="E706" s="161" t="s">
        <v>998</v>
      </c>
      <c r="F706" s="162" t="s">
        <v>999</v>
      </c>
      <c r="G706" s="163" t="s">
        <v>198</v>
      </c>
      <c r="H706" s="164">
        <v>174.02</v>
      </c>
      <c r="I706" s="165">
        <v>170</v>
      </c>
      <c r="J706" s="164">
        <f>ROUND(I706*H706,0)</f>
        <v>29583</v>
      </c>
      <c r="K706" s="162" t="s">
        <v>161</v>
      </c>
      <c r="L706" s="166"/>
      <c r="M706" s="167" t="s">
        <v>20</v>
      </c>
      <c r="N706" s="168" t="s">
        <v>42</v>
      </c>
      <c r="P706" s="136">
        <f>O706*H706</f>
        <v>0</v>
      </c>
      <c r="Q706" s="136">
        <v>2.0999999999999999E-3</v>
      </c>
      <c r="R706" s="136">
        <f>Q706*H706</f>
        <v>0.36544199999999999</v>
      </c>
      <c r="S706" s="136">
        <v>0</v>
      </c>
      <c r="T706" s="137">
        <f>S706*H706</f>
        <v>0</v>
      </c>
      <c r="AR706" s="138" t="s">
        <v>430</v>
      </c>
      <c r="AT706" s="138" t="s">
        <v>230</v>
      </c>
      <c r="AU706" s="138" t="s">
        <v>80</v>
      </c>
      <c r="AY706" s="18" t="s">
        <v>154</v>
      </c>
      <c r="BE706" s="139">
        <f>IF(N706="základní",J706,0)</f>
        <v>29583</v>
      </c>
      <c r="BF706" s="139">
        <f>IF(N706="snížená",J706,0)</f>
        <v>0</v>
      </c>
      <c r="BG706" s="139">
        <f>IF(N706="zákl. přenesená",J706,0)</f>
        <v>0</v>
      </c>
      <c r="BH706" s="139">
        <f>IF(N706="sníž. přenesená",J706,0)</f>
        <v>0</v>
      </c>
      <c r="BI706" s="139">
        <f>IF(N706="nulová",J706,0)</f>
        <v>0</v>
      </c>
      <c r="BJ706" s="18" t="s">
        <v>8</v>
      </c>
      <c r="BK706" s="139">
        <f>ROUND(I706*H706,0)</f>
        <v>29583</v>
      </c>
      <c r="BL706" s="18" t="s">
        <v>323</v>
      </c>
      <c r="BM706" s="138" t="s">
        <v>1000</v>
      </c>
    </row>
    <row r="707" spans="2:65" s="1" customFormat="1">
      <c r="B707" s="33"/>
      <c r="D707" s="140" t="s">
        <v>164</v>
      </c>
      <c r="F707" s="141" t="s">
        <v>999</v>
      </c>
      <c r="I707" s="142"/>
      <c r="L707" s="33"/>
      <c r="M707" s="143"/>
      <c r="T707" s="54"/>
      <c r="AT707" s="18" t="s">
        <v>164</v>
      </c>
      <c r="AU707" s="18" t="s">
        <v>80</v>
      </c>
    </row>
    <row r="708" spans="2:65" s="12" customFormat="1">
      <c r="B708" s="146"/>
      <c r="D708" s="140" t="s">
        <v>168</v>
      </c>
      <c r="F708" s="148" t="s">
        <v>1001</v>
      </c>
      <c r="H708" s="149">
        <v>174.02</v>
      </c>
      <c r="I708" s="150"/>
      <c r="L708" s="146"/>
      <c r="M708" s="151"/>
      <c r="T708" s="152"/>
      <c r="AT708" s="147" t="s">
        <v>168</v>
      </c>
      <c r="AU708" s="147" t="s">
        <v>80</v>
      </c>
      <c r="AV708" s="12" t="s">
        <v>80</v>
      </c>
      <c r="AW708" s="12" t="s">
        <v>4</v>
      </c>
      <c r="AX708" s="12" t="s">
        <v>8</v>
      </c>
      <c r="AY708" s="147" t="s">
        <v>154</v>
      </c>
    </row>
    <row r="709" spans="2:65" s="1" customFormat="1" ht="21.75" customHeight="1">
      <c r="B709" s="33"/>
      <c r="C709" s="128" t="s">
        <v>1002</v>
      </c>
      <c r="D709" s="128" t="s">
        <v>157</v>
      </c>
      <c r="E709" s="129" t="s">
        <v>1003</v>
      </c>
      <c r="F709" s="130" t="s">
        <v>1004</v>
      </c>
      <c r="G709" s="131" t="s">
        <v>1005</v>
      </c>
      <c r="H709" s="133">
        <v>2</v>
      </c>
      <c r="I709" s="133">
        <v>2706.3572096674611</v>
      </c>
      <c r="J709" s="132">
        <f>ROUND(I709*H709,0)</f>
        <v>5413</v>
      </c>
      <c r="K709" s="130" t="s">
        <v>161</v>
      </c>
      <c r="L709" s="33"/>
      <c r="M709" s="134" t="s">
        <v>20</v>
      </c>
      <c r="N709" s="135" t="s">
        <v>42</v>
      </c>
      <c r="P709" s="136">
        <f>O709*H709</f>
        <v>0</v>
      </c>
      <c r="Q709" s="136">
        <v>0</v>
      </c>
      <c r="R709" s="136">
        <f>Q709*H709</f>
        <v>0</v>
      </c>
      <c r="S709" s="136">
        <v>0</v>
      </c>
      <c r="T709" s="137">
        <f>S709*H709</f>
        <v>0</v>
      </c>
      <c r="AR709" s="138" t="s">
        <v>323</v>
      </c>
      <c r="AT709" s="138" t="s">
        <v>157</v>
      </c>
      <c r="AU709" s="138" t="s">
        <v>80</v>
      </c>
      <c r="AY709" s="18" t="s">
        <v>154</v>
      </c>
      <c r="BE709" s="139">
        <f>IF(N709="základní",J709,0)</f>
        <v>5413</v>
      </c>
      <c r="BF709" s="139">
        <f>IF(N709="snížená",J709,0)</f>
        <v>0</v>
      </c>
      <c r="BG709" s="139">
        <f>IF(N709="zákl. přenesená",J709,0)</f>
        <v>0</v>
      </c>
      <c r="BH709" s="139">
        <f>IF(N709="sníž. přenesená",J709,0)</f>
        <v>0</v>
      </c>
      <c r="BI709" s="139">
        <f>IF(N709="nulová",J709,0)</f>
        <v>0</v>
      </c>
      <c r="BJ709" s="18" t="s">
        <v>8</v>
      </c>
      <c r="BK709" s="139">
        <f>ROUND(I709*H709,0)</f>
        <v>5413</v>
      </c>
      <c r="BL709" s="18" t="s">
        <v>323</v>
      </c>
      <c r="BM709" s="138" t="s">
        <v>1006</v>
      </c>
    </row>
    <row r="710" spans="2:65" s="1" customFormat="1" ht="19.2">
      <c r="B710" s="33"/>
      <c r="D710" s="140" t="s">
        <v>164</v>
      </c>
      <c r="F710" s="141" t="s">
        <v>1007</v>
      </c>
      <c r="I710" s="142"/>
      <c r="L710" s="33"/>
      <c r="M710" s="143"/>
      <c r="T710" s="54"/>
      <c r="AT710" s="18" t="s">
        <v>164</v>
      </c>
      <c r="AU710" s="18" t="s">
        <v>80</v>
      </c>
    </row>
    <row r="711" spans="2:65" s="1" customFormat="1">
      <c r="B711" s="33"/>
      <c r="D711" s="144" t="s">
        <v>166</v>
      </c>
      <c r="F711" s="145" t="s">
        <v>1008</v>
      </c>
      <c r="I711" s="142"/>
      <c r="L711" s="33"/>
      <c r="M711" s="143"/>
      <c r="T711" s="54"/>
      <c r="AT711" s="18" t="s">
        <v>166</v>
      </c>
      <c r="AU711" s="18" t="s">
        <v>80</v>
      </c>
    </row>
    <row r="712" spans="2:65" s="11" customFormat="1" ht="22.95" customHeight="1">
      <c r="B712" s="116"/>
      <c r="D712" s="117" t="s">
        <v>70</v>
      </c>
      <c r="E712" s="126" t="s">
        <v>1009</v>
      </c>
      <c r="F712" s="126" t="s">
        <v>1010</v>
      </c>
      <c r="I712" s="119"/>
      <c r="J712" s="127">
        <f>BK712</f>
        <v>758421</v>
      </c>
      <c r="L712" s="116"/>
      <c r="M712" s="121"/>
      <c r="P712" s="122">
        <f>SUM(P713:P792)</f>
        <v>0</v>
      </c>
      <c r="R712" s="122">
        <f>SUM(R713:R792)</f>
        <v>7.9686000000000012</v>
      </c>
      <c r="T712" s="123">
        <f>SUM(T713:T792)</f>
        <v>0</v>
      </c>
      <c r="AR712" s="117" t="s">
        <v>80</v>
      </c>
      <c r="AT712" s="124" t="s">
        <v>70</v>
      </c>
      <c r="AU712" s="124" t="s">
        <v>8</v>
      </c>
      <c r="AY712" s="117" t="s">
        <v>154</v>
      </c>
      <c r="BK712" s="125">
        <f>SUM(BK713:BK792)</f>
        <v>758421</v>
      </c>
    </row>
    <row r="713" spans="2:65" s="1" customFormat="1" ht="16.5" customHeight="1">
      <c r="B713" s="33"/>
      <c r="C713" s="128" t="s">
        <v>1011</v>
      </c>
      <c r="D713" s="128" t="s">
        <v>157</v>
      </c>
      <c r="E713" s="129" t="s">
        <v>1012</v>
      </c>
      <c r="F713" s="130" t="s">
        <v>1013</v>
      </c>
      <c r="G713" s="131" t="s">
        <v>198</v>
      </c>
      <c r="H713" s="132">
        <v>1198.8</v>
      </c>
      <c r="I713" s="133">
        <v>30</v>
      </c>
      <c r="J713" s="132">
        <f>ROUND(I713*H713,0)</f>
        <v>35964</v>
      </c>
      <c r="K713" s="130" t="s">
        <v>161</v>
      </c>
      <c r="L713" s="33"/>
      <c r="M713" s="134" t="s">
        <v>20</v>
      </c>
      <c r="N713" s="135" t="s">
        <v>42</v>
      </c>
      <c r="P713" s="136">
        <f>O713*H713</f>
        <v>0</v>
      </c>
      <c r="Q713" s="136">
        <v>2.9999999999999997E-4</v>
      </c>
      <c r="R713" s="136">
        <f>Q713*H713</f>
        <v>0.35963999999999996</v>
      </c>
      <c r="S713" s="136">
        <v>0</v>
      </c>
      <c r="T713" s="137">
        <f>S713*H713</f>
        <v>0</v>
      </c>
      <c r="AR713" s="138" t="s">
        <v>323</v>
      </c>
      <c r="AT713" s="138" t="s">
        <v>157</v>
      </c>
      <c r="AU713" s="138" t="s">
        <v>80</v>
      </c>
      <c r="AY713" s="18" t="s">
        <v>154</v>
      </c>
      <c r="BE713" s="139">
        <f>IF(N713="základní",J713,0)</f>
        <v>35964</v>
      </c>
      <c r="BF713" s="139">
        <f>IF(N713="snížená",J713,0)</f>
        <v>0</v>
      </c>
      <c r="BG713" s="139">
        <f>IF(N713="zákl. přenesená",J713,0)</f>
        <v>0</v>
      </c>
      <c r="BH713" s="139">
        <f>IF(N713="sníž. přenesená",J713,0)</f>
        <v>0</v>
      </c>
      <c r="BI713" s="139">
        <f>IF(N713="nulová",J713,0)</f>
        <v>0</v>
      </c>
      <c r="BJ713" s="18" t="s">
        <v>8</v>
      </c>
      <c r="BK713" s="139">
        <f>ROUND(I713*H713,0)</f>
        <v>35964</v>
      </c>
      <c r="BL713" s="18" t="s">
        <v>323</v>
      </c>
      <c r="BM713" s="138" t="s">
        <v>1014</v>
      </c>
    </row>
    <row r="714" spans="2:65" s="1" customFormat="1" ht="19.2">
      <c r="B714" s="33"/>
      <c r="D714" s="140" t="s">
        <v>164</v>
      </c>
      <c r="F714" s="141" t="s">
        <v>1015</v>
      </c>
      <c r="I714" s="142"/>
      <c r="L714" s="33"/>
      <c r="M714" s="143"/>
      <c r="T714" s="54"/>
      <c r="AT714" s="18" t="s">
        <v>164</v>
      </c>
      <c r="AU714" s="18" t="s">
        <v>80</v>
      </c>
    </row>
    <row r="715" spans="2:65" s="1" customFormat="1">
      <c r="B715" s="33"/>
      <c r="D715" s="144" t="s">
        <v>166</v>
      </c>
      <c r="F715" s="145" t="s">
        <v>1016</v>
      </c>
      <c r="I715" s="142"/>
      <c r="L715" s="33"/>
      <c r="M715" s="143"/>
      <c r="T715" s="54"/>
      <c r="AT715" s="18" t="s">
        <v>166</v>
      </c>
      <c r="AU715" s="18" t="s">
        <v>80</v>
      </c>
    </row>
    <row r="716" spans="2:65" s="12" customFormat="1">
      <c r="B716" s="146"/>
      <c r="D716" s="140" t="s">
        <v>168</v>
      </c>
      <c r="E716" s="147" t="s">
        <v>20</v>
      </c>
      <c r="F716" s="148" t="s">
        <v>1017</v>
      </c>
      <c r="H716" s="149">
        <v>567</v>
      </c>
      <c r="I716" s="150"/>
      <c r="L716" s="146"/>
      <c r="M716" s="151"/>
      <c r="T716" s="152"/>
      <c r="AT716" s="147" t="s">
        <v>168</v>
      </c>
      <c r="AU716" s="147" t="s">
        <v>80</v>
      </c>
      <c r="AV716" s="12" t="s">
        <v>80</v>
      </c>
      <c r="AW716" s="12" t="s">
        <v>32</v>
      </c>
      <c r="AX716" s="12" t="s">
        <v>71</v>
      </c>
      <c r="AY716" s="147" t="s">
        <v>154</v>
      </c>
    </row>
    <row r="717" spans="2:65" s="12" customFormat="1">
      <c r="B717" s="146"/>
      <c r="D717" s="140" t="s">
        <v>168</v>
      </c>
      <c r="E717" s="147" t="s">
        <v>20</v>
      </c>
      <c r="F717" s="148" t="s">
        <v>1018</v>
      </c>
      <c r="H717" s="149">
        <v>631.79999999999995</v>
      </c>
      <c r="I717" s="150"/>
      <c r="L717" s="146"/>
      <c r="M717" s="151"/>
      <c r="T717" s="152"/>
      <c r="AT717" s="147" t="s">
        <v>168</v>
      </c>
      <c r="AU717" s="147" t="s">
        <v>80</v>
      </c>
      <c r="AV717" s="12" t="s">
        <v>80</v>
      </c>
      <c r="AW717" s="12" t="s">
        <v>32</v>
      </c>
      <c r="AX717" s="12" t="s">
        <v>71</v>
      </c>
      <c r="AY717" s="147" t="s">
        <v>154</v>
      </c>
    </row>
    <row r="718" spans="2:65" s="13" customFormat="1">
      <c r="B718" s="153"/>
      <c r="D718" s="140" t="s">
        <v>168</v>
      </c>
      <c r="E718" s="154" t="s">
        <v>20</v>
      </c>
      <c r="F718" s="155" t="s">
        <v>171</v>
      </c>
      <c r="H718" s="156">
        <v>1198.8</v>
      </c>
      <c r="I718" s="157"/>
      <c r="L718" s="153"/>
      <c r="M718" s="158"/>
      <c r="T718" s="159"/>
      <c r="AT718" s="154" t="s">
        <v>168</v>
      </c>
      <c r="AU718" s="154" t="s">
        <v>80</v>
      </c>
      <c r="AV718" s="13" t="s">
        <v>162</v>
      </c>
      <c r="AW718" s="13" t="s">
        <v>32</v>
      </c>
      <c r="AX718" s="13" t="s">
        <v>8</v>
      </c>
      <c r="AY718" s="154" t="s">
        <v>154</v>
      </c>
    </row>
    <row r="719" spans="2:65" s="1" customFormat="1" ht="16.5" customHeight="1">
      <c r="B719" s="33"/>
      <c r="C719" s="160" t="s">
        <v>1019</v>
      </c>
      <c r="D719" s="160" t="s">
        <v>230</v>
      </c>
      <c r="E719" s="161" t="s">
        <v>1020</v>
      </c>
      <c r="F719" s="162" t="s">
        <v>1021</v>
      </c>
      <c r="G719" s="163" t="s">
        <v>198</v>
      </c>
      <c r="H719" s="164">
        <v>311.2</v>
      </c>
      <c r="I719" s="165">
        <v>99</v>
      </c>
      <c r="J719" s="164">
        <f>ROUND(I719*H719,0)</f>
        <v>30809</v>
      </c>
      <c r="K719" s="162" t="s">
        <v>161</v>
      </c>
      <c r="L719" s="166"/>
      <c r="M719" s="167" t="s">
        <v>20</v>
      </c>
      <c r="N719" s="168" t="s">
        <v>42</v>
      </c>
      <c r="P719" s="136">
        <f>O719*H719</f>
        <v>0</v>
      </c>
      <c r="Q719" s="136">
        <v>1.6800000000000001E-3</v>
      </c>
      <c r="R719" s="136">
        <f>Q719*H719</f>
        <v>0.52281599999999995</v>
      </c>
      <c r="S719" s="136">
        <v>0</v>
      </c>
      <c r="T719" s="137">
        <f>S719*H719</f>
        <v>0</v>
      </c>
      <c r="AR719" s="138" t="s">
        <v>430</v>
      </c>
      <c r="AT719" s="138" t="s">
        <v>230</v>
      </c>
      <c r="AU719" s="138" t="s">
        <v>80</v>
      </c>
      <c r="AY719" s="18" t="s">
        <v>154</v>
      </c>
      <c r="BE719" s="139">
        <f>IF(N719="základní",J719,0)</f>
        <v>30809</v>
      </c>
      <c r="BF719" s="139">
        <f>IF(N719="snížená",J719,0)</f>
        <v>0</v>
      </c>
      <c r="BG719" s="139">
        <f>IF(N719="zákl. přenesená",J719,0)</f>
        <v>0</v>
      </c>
      <c r="BH719" s="139">
        <f>IF(N719="sníž. přenesená",J719,0)</f>
        <v>0</v>
      </c>
      <c r="BI719" s="139">
        <f>IF(N719="nulová",J719,0)</f>
        <v>0</v>
      </c>
      <c r="BJ719" s="18" t="s">
        <v>8</v>
      </c>
      <c r="BK719" s="139">
        <f>ROUND(I719*H719,0)</f>
        <v>30809</v>
      </c>
      <c r="BL719" s="18" t="s">
        <v>323</v>
      </c>
      <c r="BM719" s="138" t="s">
        <v>1022</v>
      </c>
    </row>
    <row r="720" spans="2:65" s="1" customFormat="1">
      <c r="B720" s="33"/>
      <c r="D720" s="140" t="s">
        <v>164</v>
      </c>
      <c r="F720" s="141" t="s">
        <v>1021</v>
      </c>
      <c r="I720" s="142"/>
      <c r="L720" s="33"/>
      <c r="M720" s="143"/>
      <c r="T720" s="54"/>
      <c r="AT720" s="18" t="s">
        <v>164</v>
      </c>
      <c r="AU720" s="18" t="s">
        <v>80</v>
      </c>
    </row>
    <row r="721" spans="2:65" s="12" customFormat="1">
      <c r="B721" s="146"/>
      <c r="D721" s="140" t="s">
        <v>168</v>
      </c>
      <c r="E721" s="147" t="s">
        <v>20</v>
      </c>
      <c r="F721" s="148" t="s">
        <v>1023</v>
      </c>
      <c r="H721" s="149">
        <v>94.5</v>
      </c>
      <c r="I721" s="150"/>
      <c r="L721" s="146"/>
      <c r="M721" s="151"/>
      <c r="T721" s="152"/>
      <c r="AT721" s="147" t="s">
        <v>168</v>
      </c>
      <c r="AU721" s="147" t="s">
        <v>80</v>
      </c>
      <c r="AV721" s="12" t="s">
        <v>80</v>
      </c>
      <c r="AW721" s="12" t="s">
        <v>32</v>
      </c>
      <c r="AX721" s="12" t="s">
        <v>71</v>
      </c>
      <c r="AY721" s="147" t="s">
        <v>154</v>
      </c>
    </row>
    <row r="722" spans="2:65" s="12" customFormat="1">
      <c r="B722" s="146"/>
      <c r="D722" s="140" t="s">
        <v>168</v>
      </c>
      <c r="E722" s="147" t="s">
        <v>20</v>
      </c>
      <c r="F722" s="148" t="s">
        <v>1024</v>
      </c>
      <c r="H722" s="149">
        <v>210.6</v>
      </c>
      <c r="I722" s="150"/>
      <c r="L722" s="146"/>
      <c r="M722" s="151"/>
      <c r="T722" s="152"/>
      <c r="AT722" s="147" t="s">
        <v>168</v>
      </c>
      <c r="AU722" s="147" t="s">
        <v>80</v>
      </c>
      <c r="AV722" s="12" t="s">
        <v>80</v>
      </c>
      <c r="AW722" s="12" t="s">
        <v>32</v>
      </c>
      <c r="AX722" s="12" t="s">
        <v>71</v>
      </c>
      <c r="AY722" s="147" t="s">
        <v>154</v>
      </c>
    </row>
    <row r="723" spans="2:65" s="13" customFormat="1">
      <c r="B723" s="153"/>
      <c r="D723" s="140" t="s">
        <v>168</v>
      </c>
      <c r="E723" s="154" t="s">
        <v>20</v>
      </c>
      <c r="F723" s="155" t="s">
        <v>171</v>
      </c>
      <c r="H723" s="156">
        <v>305.10000000000002</v>
      </c>
      <c r="I723" s="157"/>
      <c r="L723" s="153"/>
      <c r="M723" s="158"/>
      <c r="T723" s="159"/>
      <c r="AT723" s="154" t="s">
        <v>168</v>
      </c>
      <c r="AU723" s="154" t="s">
        <v>80</v>
      </c>
      <c r="AV723" s="13" t="s">
        <v>162</v>
      </c>
      <c r="AW723" s="13" t="s">
        <v>32</v>
      </c>
      <c r="AX723" s="13" t="s">
        <v>8</v>
      </c>
      <c r="AY723" s="154" t="s">
        <v>154</v>
      </c>
    </row>
    <row r="724" spans="2:65" s="12" customFormat="1">
      <c r="B724" s="146"/>
      <c r="D724" s="140" t="s">
        <v>168</v>
      </c>
      <c r="F724" s="148" t="s">
        <v>1025</v>
      </c>
      <c r="H724" s="149">
        <v>311.2</v>
      </c>
      <c r="I724" s="150"/>
      <c r="L724" s="146"/>
      <c r="M724" s="151"/>
      <c r="T724" s="152"/>
      <c r="AT724" s="147" t="s">
        <v>168</v>
      </c>
      <c r="AU724" s="147" t="s">
        <v>80</v>
      </c>
      <c r="AV724" s="12" t="s">
        <v>80</v>
      </c>
      <c r="AW724" s="12" t="s">
        <v>4</v>
      </c>
      <c r="AX724" s="12" t="s">
        <v>8</v>
      </c>
      <c r="AY724" s="147" t="s">
        <v>154</v>
      </c>
    </row>
    <row r="725" spans="2:65" s="1" customFormat="1" ht="16.5" customHeight="1">
      <c r="B725" s="33"/>
      <c r="C725" s="160" t="s">
        <v>1026</v>
      </c>
      <c r="D725" s="160" t="s">
        <v>230</v>
      </c>
      <c r="E725" s="161" t="s">
        <v>1027</v>
      </c>
      <c r="F725" s="162" t="s">
        <v>1028</v>
      </c>
      <c r="G725" s="163" t="s">
        <v>198</v>
      </c>
      <c r="H725" s="164">
        <v>96.39</v>
      </c>
      <c r="I725" s="165">
        <v>155</v>
      </c>
      <c r="J725" s="164">
        <f>ROUND(I725*H725,0)</f>
        <v>14940</v>
      </c>
      <c r="K725" s="162" t="s">
        <v>161</v>
      </c>
      <c r="L725" s="166"/>
      <c r="M725" s="167" t="s">
        <v>20</v>
      </c>
      <c r="N725" s="168" t="s">
        <v>42</v>
      </c>
      <c r="P725" s="136">
        <f>O725*H725</f>
        <v>0</v>
      </c>
      <c r="Q725" s="136">
        <v>2.8E-3</v>
      </c>
      <c r="R725" s="136">
        <f>Q725*H725</f>
        <v>0.26989200000000002</v>
      </c>
      <c r="S725" s="136">
        <v>0</v>
      </c>
      <c r="T725" s="137">
        <f>S725*H725</f>
        <v>0</v>
      </c>
      <c r="AR725" s="138" t="s">
        <v>430</v>
      </c>
      <c r="AT725" s="138" t="s">
        <v>230</v>
      </c>
      <c r="AU725" s="138" t="s">
        <v>80</v>
      </c>
      <c r="AY725" s="18" t="s">
        <v>154</v>
      </c>
      <c r="BE725" s="139">
        <f>IF(N725="základní",J725,0)</f>
        <v>14940</v>
      </c>
      <c r="BF725" s="139">
        <f>IF(N725="snížená",J725,0)</f>
        <v>0</v>
      </c>
      <c r="BG725" s="139">
        <f>IF(N725="zákl. přenesená",J725,0)</f>
        <v>0</v>
      </c>
      <c r="BH725" s="139">
        <f>IF(N725="sníž. přenesená",J725,0)</f>
        <v>0</v>
      </c>
      <c r="BI725" s="139">
        <f>IF(N725="nulová",J725,0)</f>
        <v>0</v>
      </c>
      <c r="BJ725" s="18" t="s">
        <v>8</v>
      </c>
      <c r="BK725" s="139">
        <f>ROUND(I725*H725,0)</f>
        <v>14940</v>
      </c>
      <c r="BL725" s="18" t="s">
        <v>323</v>
      </c>
      <c r="BM725" s="138" t="s">
        <v>1029</v>
      </c>
    </row>
    <row r="726" spans="2:65" s="1" customFormat="1">
      <c r="B726" s="33"/>
      <c r="D726" s="140" t="s">
        <v>164</v>
      </c>
      <c r="F726" s="141" t="s">
        <v>1028</v>
      </c>
      <c r="I726" s="142"/>
      <c r="L726" s="33"/>
      <c r="M726" s="143"/>
      <c r="T726" s="54"/>
      <c r="AT726" s="18" t="s">
        <v>164</v>
      </c>
      <c r="AU726" s="18" t="s">
        <v>80</v>
      </c>
    </row>
    <row r="727" spans="2:65" s="12" customFormat="1">
      <c r="B727" s="146"/>
      <c r="D727" s="140" t="s">
        <v>168</v>
      </c>
      <c r="E727" s="147" t="s">
        <v>20</v>
      </c>
      <c r="F727" s="148" t="s">
        <v>1023</v>
      </c>
      <c r="H727" s="149">
        <v>94.5</v>
      </c>
      <c r="I727" s="150"/>
      <c r="L727" s="146"/>
      <c r="M727" s="151"/>
      <c r="T727" s="152"/>
      <c r="AT727" s="147" t="s">
        <v>168</v>
      </c>
      <c r="AU727" s="147" t="s">
        <v>80</v>
      </c>
      <c r="AV727" s="12" t="s">
        <v>80</v>
      </c>
      <c r="AW727" s="12" t="s">
        <v>32</v>
      </c>
      <c r="AX727" s="12" t="s">
        <v>8</v>
      </c>
      <c r="AY727" s="147" t="s">
        <v>154</v>
      </c>
    </row>
    <row r="728" spans="2:65" s="12" customFormat="1">
      <c r="B728" s="146"/>
      <c r="D728" s="140" t="s">
        <v>168</v>
      </c>
      <c r="F728" s="148" t="s">
        <v>1030</v>
      </c>
      <c r="H728" s="149">
        <v>96.39</v>
      </c>
      <c r="I728" s="150"/>
      <c r="L728" s="146"/>
      <c r="M728" s="151"/>
      <c r="T728" s="152"/>
      <c r="AT728" s="147" t="s">
        <v>168</v>
      </c>
      <c r="AU728" s="147" t="s">
        <v>80</v>
      </c>
      <c r="AV728" s="12" t="s">
        <v>80</v>
      </c>
      <c r="AW728" s="12" t="s">
        <v>4</v>
      </c>
      <c r="AX728" s="12" t="s">
        <v>8</v>
      </c>
      <c r="AY728" s="147" t="s">
        <v>154</v>
      </c>
    </row>
    <row r="729" spans="2:65" s="1" customFormat="1" ht="16.5" customHeight="1">
      <c r="B729" s="33"/>
      <c r="C729" s="160" t="s">
        <v>1031</v>
      </c>
      <c r="D729" s="160" t="s">
        <v>230</v>
      </c>
      <c r="E729" s="161" t="s">
        <v>1032</v>
      </c>
      <c r="F729" s="162" t="s">
        <v>1033</v>
      </c>
      <c r="G729" s="163" t="s">
        <v>198</v>
      </c>
      <c r="H729" s="164">
        <v>311.2</v>
      </c>
      <c r="I729" s="165">
        <v>245</v>
      </c>
      <c r="J729" s="164">
        <f>ROUND(I729*H729,0)</f>
        <v>76244</v>
      </c>
      <c r="K729" s="162" t="s">
        <v>161</v>
      </c>
      <c r="L729" s="166"/>
      <c r="M729" s="167" t="s">
        <v>20</v>
      </c>
      <c r="N729" s="168" t="s">
        <v>42</v>
      </c>
      <c r="P729" s="136">
        <f>O729*H729</f>
        <v>0</v>
      </c>
      <c r="Q729" s="136">
        <v>4.7999999999999996E-3</v>
      </c>
      <c r="R729" s="136">
        <f>Q729*H729</f>
        <v>1.4937599999999998</v>
      </c>
      <c r="S729" s="136">
        <v>0</v>
      </c>
      <c r="T729" s="137">
        <f>S729*H729</f>
        <v>0</v>
      </c>
      <c r="AR729" s="138" t="s">
        <v>430</v>
      </c>
      <c r="AT729" s="138" t="s">
        <v>230</v>
      </c>
      <c r="AU729" s="138" t="s">
        <v>80</v>
      </c>
      <c r="AY729" s="18" t="s">
        <v>154</v>
      </c>
      <c r="BE729" s="139">
        <f>IF(N729="základní",J729,0)</f>
        <v>76244</v>
      </c>
      <c r="BF729" s="139">
        <f>IF(N729="snížená",J729,0)</f>
        <v>0</v>
      </c>
      <c r="BG729" s="139">
        <f>IF(N729="zákl. přenesená",J729,0)</f>
        <v>0</v>
      </c>
      <c r="BH729" s="139">
        <f>IF(N729="sníž. přenesená",J729,0)</f>
        <v>0</v>
      </c>
      <c r="BI729" s="139">
        <f>IF(N729="nulová",J729,0)</f>
        <v>0</v>
      </c>
      <c r="BJ729" s="18" t="s">
        <v>8</v>
      </c>
      <c r="BK729" s="139">
        <f>ROUND(I729*H729,0)</f>
        <v>76244</v>
      </c>
      <c r="BL729" s="18" t="s">
        <v>323</v>
      </c>
      <c r="BM729" s="138" t="s">
        <v>1034</v>
      </c>
    </row>
    <row r="730" spans="2:65" s="1" customFormat="1">
      <c r="B730" s="33"/>
      <c r="D730" s="140" t="s">
        <v>164</v>
      </c>
      <c r="F730" s="141" t="s">
        <v>1033</v>
      </c>
      <c r="I730" s="142"/>
      <c r="L730" s="33"/>
      <c r="M730" s="143"/>
      <c r="T730" s="54"/>
      <c r="AT730" s="18" t="s">
        <v>164</v>
      </c>
      <c r="AU730" s="18" t="s">
        <v>80</v>
      </c>
    </row>
    <row r="731" spans="2:65" s="12" customFormat="1">
      <c r="B731" s="146"/>
      <c r="D731" s="140" t="s">
        <v>168</v>
      </c>
      <c r="E731" s="147" t="s">
        <v>20</v>
      </c>
      <c r="F731" s="148" t="s">
        <v>1023</v>
      </c>
      <c r="H731" s="149">
        <v>94.5</v>
      </c>
      <c r="I731" s="150"/>
      <c r="L731" s="146"/>
      <c r="M731" s="151"/>
      <c r="T731" s="152"/>
      <c r="AT731" s="147" t="s">
        <v>168</v>
      </c>
      <c r="AU731" s="147" t="s">
        <v>80</v>
      </c>
      <c r="AV731" s="12" t="s">
        <v>80</v>
      </c>
      <c r="AW731" s="12" t="s">
        <v>32</v>
      </c>
      <c r="AX731" s="12" t="s">
        <v>71</v>
      </c>
      <c r="AY731" s="147" t="s">
        <v>154</v>
      </c>
    </row>
    <row r="732" spans="2:65" s="12" customFormat="1">
      <c r="B732" s="146"/>
      <c r="D732" s="140" t="s">
        <v>168</v>
      </c>
      <c r="E732" s="147" t="s">
        <v>20</v>
      </c>
      <c r="F732" s="148" t="s">
        <v>1024</v>
      </c>
      <c r="H732" s="149">
        <v>210.6</v>
      </c>
      <c r="I732" s="150"/>
      <c r="L732" s="146"/>
      <c r="M732" s="151"/>
      <c r="T732" s="152"/>
      <c r="AT732" s="147" t="s">
        <v>168</v>
      </c>
      <c r="AU732" s="147" t="s">
        <v>80</v>
      </c>
      <c r="AV732" s="12" t="s">
        <v>80</v>
      </c>
      <c r="AW732" s="12" t="s">
        <v>32</v>
      </c>
      <c r="AX732" s="12" t="s">
        <v>71</v>
      </c>
      <c r="AY732" s="147" t="s">
        <v>154</v>
      </c>
    </row>
    <row r="733" spans="2:65" s="13" customFormat="1">
      <c r="B733" s="153"/>
      <c r="D733" s="140" t="s">
        <v>168</v>
      </c>
      <c r="E733" s="154" t="s">
        <v>20</v>
      </c>
      <c r="F733" s="155" t="s">
        <v>171</v>
      </c>
      <c r="H733" s="156">
        <v>305.10000000000002</v>
      </c>
      <c r="I733" s="157"/>
      <c r="L733" s="153"/>
      <c r="M733" s="158"/>
      <c r="T733" s="159"/>
      <c r="AT733" s="154" t="s">
        <v>168</v>
      </c>
      <c r="AU733" s="154" t="s">
        <v>80</v>
      </c>
      <c r="AV733" s="13" t="s">
        <v>162</v>
      </c>
      <c r="AW733" s="13" t="s">
        <v>32</v>
      </c>
      <c r="AX733" s="13" t="s">
        <v>8</v>
      </c>
      <c r="AY733" s="154" t="s">
        <v>154</v>
      </c>
    </row>
    <row r="734" spans="2:65" s="12" customFormat="1">
      <c r="B734" s="146"/>
      <c r="D734" s="140" t="s">
        <v>168</v>
      </c>
      <c r="F734" s="148" t="s">
        <v>1025</v>
      </c>
      <c r="H734" s="149">
        <v>311.2</v>
      </c>
      <c r="I734" s="150"/>
      <c r="L734" s="146"/>
      <c r="M734" s="151"/>
      <c r="T734" s="152"/>
      <c r="AT734" s="147" t="s">
        <v>168</v>
      </c>
      <c r="AU734" s="147" t="s">
        <v>80</v>
      </c>
      <c r="AV734" s="12" t="s">
        <v>80</v>
      </c>
      <c r="AW734" s="12" t="s">
        <v>4</v>
      </c>
      <c r="AX734" s="12" t="s">
        <v>8</v>
      </c>
      <c r="AY734" s="147" t="s">
        <v>154</v>
      </c>
    </row>
    <row r="735" spans="2:65" s="1" customFormat="1" ht="16.5" customHeight="1">
      <c r="B735" s="33"/>
      <c r="C735" s="160" t="s">
        <v>1035</v>
      </c>
      <c r="D735" s="160" t="s">
        <v>230</v>
      </c>
      <c r="E735" s="161" t="s">
        <v>1036</v>
      </c>
      <c r="F735" s="162" t="s">
        <v>1037</v>
      </c>
      <c r="G735" s="163" t="s">
        <v>198</v>
      </c>
      <c r="H735" s="164">
        <v>421.2</v>
      </c>
      <c r="I735" s="165">
        <v>185</v>
      </c>
      <c r="J735" s="164">
        <f>ROUND(I735*H735,0)</f>
        <v>77922</v>
      </c>
      <c r="K735" s="162" t="s">
        <v>161</v>
      </c>
      <c r="L735" s="166"/>
      <c r="M735" s="167" t="s">
        <v>20</v>
      </c>
      <c r="N735" s="168" t="s">
        <v>42</v>
      </c>
      <c r="P735" s="136">
        <f>O735*H735</f>
        <v>0</v>
      </c>
      <c r="Q735" s="136">
        <v>3.5999999999999999E-3</v>
      </c>
      <c r="R735" s="136">
        <f>Q735*H735</f>
        <v>1.5163199999999999</v>
      </c>
      <c r="S735" s="136">
        <v>0</v>
      </c>
      <c r="T735" s="137">
        <f>S735*H735</f>
        <v>0</v>
      </c>
      <c r="AR735" s="138" t="s">
        <v>430</v>
      </c>
      <c r="AT735" s="138" t="s">
        <v>230</v>
      </c>
      <c r="AU735" s="138" t="s">
        <v>80</v>
      </c>
      <c r="AY735" s="18" t="s">
        <v>154</v>
      </c>
      <c r="BE735" s="139">
        <f>IF(N735="základní",J735,0)</f>
        <v>77922</v>
      </c>
      <c r="BF735" s="139">
        <f>IF(N735="snížená",J735,0)</f>
        <v>0</v>
      </c>
      <c r="BG735" s="139">
        <f>IF(N735="zákl. přenesená",J735,0)</f>
        <v>0</v>
      </c>
      <c r="BH735" s="139">
        <f>IF(N735="sníž. přenesená",J735,0)</f>
        <v>0</v>
      </c>
      <c r="BI735" s="139">
        <f>IF(N735="nulová",J735,0)</f>
        <v>0</v>
      </c>
      <c r="BJ735" s="18" t="s">
        <v>8</v>
      </c>
      <c r="BK735" s="139">
        <f>ROUND(I735*H735,0)</f>
        <v>77922</v>
      </c>
      <c r="BL735" s="18" t="s">
        <v>323</v>
      </c>
      <c r="BM735" s="138" t="s">
        <v>1038</v>
      </c>
    </row>
    <row r="736" spans="2:65" s="1" customFormat="1">
      <c r="B736" s="33"/>
      <c r="D736" s="140" t="s">
        <v>164</v>
      </c>
      <c r="F736" s="141" t="s">
        <v>1037</v>
      </c>
      <c r="I736" s="142"/>
      <c r="L736" s="33"/>
      <c r="M736" s="143"/>
      <c r="T736" s="54"/>
      <c r="AT736" s="18" t="s">
        <v>164</v>
      </c>
      <c r="AU736" s="18" t="s">
        <v>80</v>
      </c>
    </row>
    <row r="737" spans="2:65" s="12" customFormat="1">
      <c r="B737" s="146"/>
      <c r="D737" s="140" t="s">
        <v>168</v>
      </c>
      <c r="E737" s="147" t="s">
        <v>20</v>
      </c>
      <c r="F737" s="148" t="s">
        <v>1039</v>
      </c>
      <c r="H737" s="149">
        <v>421.2</v>
      </c>
      <c r="I737" s="150"/>
      <c r="L737" s="146"/>
      <c r="M737" s="151"/>
      <c r="T737" s="152"/>
      <c r="AT737" s="147" t="s">
        <v>168</v>
      </c>
      <c r="AU737" s="147" t="s">
        <v>80</v>
      </c>
      <c r="AV737" s="12" t="s">
        <v>80</v>
      </c>
      <c r="AW737" s="12" t="s">
        <v>32</v>
      </c>
      <c r="AX737" s="12" t="s">
        <v>8</v>
      </c>
      <c r="AY737" s="147" t="s">
        <v>154</v>
      </c>
    </row>
    <row r="738" spans="2:65" s="1" customFormat="1" ht="16.5" customHeight="1">
      <c r="B738" s="33"/>
      <c r="C738" s="160" t="s">
        <v>1040</v>
      </c>
      <c r="D738" s="160" t="s">
        <v>230</v>
      </c>
      <c r="E738" s="161" t="s">
        <v>1036</v>
      </c>
      <c r="F738" s="162" t="s">
        <v>1037</v>
      </c>
      <c r="G738" s="163" t="s">
        <v>198</v>
      </c>
      <c r="H738" s="164">
        <v>214.81</v>
      </c>
      <c r="I738" s="165">
        <v>185</v>
      </c>
      <c r="J738" s="164">
        <f>ROUND(I738*H738,0)</f>
        <v>39740</v>
      </c>
      <c r="K738" s="162" t="s">
        <v>161</v>
      </c>
      <c r="L738" s="166"/>
      <c r="M738" s="167" t="s">
        <v>20</v>
      </c>
      <c r="N738" s="168" t="s">
        <v>42</v>
      </c>
      <c r="P738" s="136">
        <f>O738*H738</f>
        <v>0</v>
      </c>
      <c r="Q738" s="136">
        <v>3.5999999999999999E-3</v>
      </c>
      <c r="R738" s="136">
        <f>Q738*H738</f>
        <v>0.773316</v>
      </c>
      <c r="S738" s="136">
        <v>0</v>
      </c>
      <c r="T738" s="137">
        <f>S738*H738</f>
        <v>0</v>
      </c>
      <c r="AR738" s="138" t="s">
        <v>430</v>
      </c>
      <c r="AT738" s="138" t="s">
        <v>230</v>
      </c>
      <c r="AU738" s="138" t="s">
        <v>80</v>
      </c>
      <c r="AY738" s="18" t="s">
        <v>154</v>
      </c>
      <c r="BE738" s="139">
        <f>IF(N738="základní",J738,0)</f>
        <v>39740</v>
      </c>
      <c r="BF738" s="139">
        <f>IF(N738="snížená",J738,0)</f>
        <v>0</v>
      </c>
      <c r="BG738" s="139">
        <f>IF(N738="zákl. přenesená",J738,0)</f>
        <v>0</v>
      </c>
      <c r="BH738" s="139">
        <f>IF(N738="sníž. přenesená",J738,0)</f>
        <v>0</v>
      </c>
      <c r="BI738" s="139">
        <f>IF(N738="nulová",J738,0)</f>
        <v>0</v>
      </c>
      <c r="BJ738" s="18" t="s">
        <v>8</v>
      </c>
      <c r="BK738" s="139">
        <f>ROUND(I738*H738,0)</f>
        <v>39740</v>
      </c>
      <c r="BL738" s="18" t="s">
        <v>323</v>
      </c>
      <c r="BM738" s="138" t="s">
        <v>1041</v>
      </c>
    </row>
    <row r="739" spans="2:65" s="1" customFormat="1">
      <c r="B739" s="33"/>
      <c r="D739" s="140" t="s">
        <v>164</v>
      </c>
      <c r="F739" s="141" t="s">
        <v>1037</v>
      </c>
      <c r="I739" s="142"/>
      <c r="L739" s="33"/>
      <c r="M739" s="143"/>
      <c r="T739" s="54"/>
      <c r="AT739" s="18" t="s">
        <v>164</v>
      </c>
      <c r="AU739" s="18" t="s">
        <v>80</v>
      </c>
    </row>
    <row r="740" spans="2:65" s="12" customFormat="1">
      <c r="B740" s="146"/>
      <c r="D740" s="140" t="s">
        <v>168</v>
      </c>
      <c r="E740" s="147" t="s">
        <v>20</v>
      </c>
      <c r="F740" s="148" t="s">
        <v>1024</v>
      </c>
      <c r="H740" s="149">
        <v>210.6</v>
      </c>
      <c r="I740" s="150"/>
      <c r="L740" s="146"/>
      <c r="M740" s="151"/>
      <c r="T740" s="152"/>
      <c r="AT740" s="147" t="s">
        <v>168</v>
      </c>
      <c r="AU740" s="147" t="s">
        <v>80</v>
      </c>
      <c r="AV740" s="12" t="s">
        <v>80</v>
      </c>
      <c r="AW740" s="12" t="s">
        <v>32</v>
      </c>
      <c r="AX740" s="12" t="s">
        <v>8</v>
      </c>
      <c r="AY740" s="147" t="s">
        <v>154</v>
      </c>
    </row>
    <row r="741" spans="2:65" s="12" customFormat="1">
      <c r="B741" s="146"/>
      <c r="D741" s="140" t="s">
        <v>168</v>
      </c>
      <c r="F741" s="148" t="s">
        <v>1042</v>
      </c>
      <c r="H741" s="149">
        <v>214.81</v>
      </c>
      <c r="I741" s="150"/>
      <c r="L741" s="146"/>
      <c r="M741" s="151"/>
      <c r="T741" s="152"/>
      <c r="AT741" s="147" t="s">
        <v>168</v>
      </c>
      <c r="AU741" s="147" t="s">
        <v>80</v>
      </c>
      <c r="AV741" s="12" t="s">
        <v>80</v>
      </c>
      <c r="AW741" s="12" t="s">
        <v>4</v>
      </c>
      <c r="AX741" s="12" t="s">
        <v>8</v>
      </c>
      <c r="AY741" s="147" t="s">
        <v>154</v>
      </c>
    </row>
    <row r="742" spans="2:65" s="1" customFormat="1" ht="16.5" customHeight="1">
      <c r="B742" s="33"/>
      <c r="C742" s="128" t="s">
        <v>1043</v>
      </c>
      <c r="D742" s="128" t="s">
        <v>157</v>
      </c>
      <c r="E742" s="129" t="s">
        <v>1044</v>
      </c>
      <c r="F742" s="130" t="s">
        <v>1045</v>
      </c>
      <c r="G742" s="131" t="s">
        <v>198</v>
      </c>
      <c r="H742" s="132">
        <v>491.38</v>
      </c>
      <c r="I742" s="133">
        <v>42</v>
      </c>
      <c r="J742" s="132">
        <f>ROUND(I742*H742,0)</f>
        <v>20638</v>
      </c>
      <c r="K742" s="130" t="s">
        <v>161</v>
      </c>
      <c r="L742" s="33"/>
      <c r="M742" s="134" t="s">
        <v>20</v>
      </c>
      <c r="N742" s="135" t="s">
        <v>42</v>
      </c>
      <c r="P742" s="136">
        <f>O742*H742</f>
        <v>0</v>
      </c>
      <c r="Q742" s="136">
        <v>0</v>
      </c>
      <c r="R742" s="136">
        <f>Q742*H742</f>
        <v>0</v>
      </c>
      <c r="S742" s="136">
        <v>0</v>
      </c>
      <c r="T742" s="137">
        <f>S742*H742</f>
        <v>0</v>
      </c>
      <c r="AR742" s="138" t="s">
        <v>323</v>
      </c>
      <c r="AT742" s="138" t="s">
        <v>157</v>
      </c>
      <c r="AU742" s="138" t="s">
        <v>80</v>
      </c>
      <c r="AY742" s="18" t="s">
        <v>154</v>
      </c>
      <c r="BE742" s="139">
        <f>IF(N742="základní",J742,0)</f>
        <v>20638</v>
      </c>
      <c r="BF742" s="139">
        <f>IF(N742="snížená",J742,0)</f>
        <v>0</v>
      </c>
      <c r="BG742" s="139">
        <f>IF(N742="zákl. přenesená",J742,0)</f>
        <v>0</v>
      </c>
      <c r="BH742" s="139">
        <f>IF(N742="sníž. přenesená",J742,0)</f>
        <v>0</v>
      </c>
      <c r="BI742" s="139">
        <f>IF(N742="nulová",J742,0)</f>
        <v>0</v>
      </c>
      <c r="BJ742" s="18" t="s">
        <v>8</v>
      </c>
      <c r="BK742" s="139">
        <f>ROUND(I742*H742,0)</f>
        <v>20638</v>
      </c>
      <c r="BL742" s="18" t="s">
        <v>323</v>
      </c>
      <c r="BM742" s="138" t="s">
        <v>1046</v>
      </c>
    </row>
    <row r="743" spans="2:65" s="1" customFormat="1" ht="19.2">
      <c r="B743" s="33"/>
      <c r="D743" s="140" t="s">
        <v>164</v>
      </c>
      <c r="F743" s="141" t="s">
        <v>1047</v>
      </c>
      <c r="I743" s="142"/>
      <c r="L743" s="33"/>
      <c r="M743" s="143"/>
      <c r="T743" s="54"/>
      <c r="AT743" s="18" t="s">
        <v>164</v>
      </c>
      <c r="AU743" s="18" t="s">
        <v>80</v>
      </c>
    </row>
    <row r="744" spans="2:65" s="1" customFormat="1">
      <c r="B744" s="33"/>
      <c r="D744" s="144" t="s">
        <v>166</v>
      </c>
      <c r="F744" s="145" t="s">
        <v>1048</v>
      </c>
      <c r="I744" s="142"/>
      <c r="L744" s="33"/>
      <c r="M744" s="143"/>
      <c r="T744" s="54"/>
      <c r="AT744" s="18" t="s">
        <v>166</v>
      </c>
      <c r="AU744" s="18" t="s">
        <v>80</v>
      </c>
    </row>
    <row r="745" spans="2:65" s="12" customFormat="1">
      <c r="B745" s="146"/>
      <c r="D745" s="140" t="s">
        <v>168</v>
      </c>
      <c r="E745" s="147" t="s">
        <v>20</v>
      </c>
      <c r="F745" s="148" t="s">
        <v>754</v>
      </c>
      <c r="H745" s="149">
        <v>174.97</v>
      </c>
      <c r="I745" s="150"/>
      <c r="L745" s="146"/>
      <c r="M745" s="151"/>
      <c r="T745" s="152"/>
      <c r="AT745" s="147" t="s">
        <v>168</v>
      </c>
      <c r="AU745" s="147" t="s">
        <v>80</v>
      </c>
      <c r="AV745" s="12" t="s">
        <v>80</v>
      </c>
      <c r="AW745" s="12" t="s">
        <v>32</v>
      </c>
      <c r="AX745" s="12" t="s">
        <v>71</v>
      </c>
      <c r="AY745" s="147" t="s">
        <v>154</v>
      </c>
    </row>
    <row r="746" spans="2:65" s="12" customFormat="1">
      <c r="B746" s="146"/>
      <c r="D746" s="140" t="s">
        <v>168</v>
      </c>
      <c r="E746" s="147" t="s">
        <v>20</v>
      </c>
      <c r="F746" s="148" t="s">
        <v>1049</v>
      </c>
      <c r="H746" s="149">
        <v>135.03</v>
      </c>
      <c r="I746" s="150"/>
      <c r="L746" s="146"/>
      <c r="M746" s="151"/>
      <c r="T746" s="152"/>
      <c r="AT746" s="147" t="s">
        <v>168</v>
      </c>
      <c r="AU746" s="147" t="s">
        <v>80</v>
      </c>
      <c r="AV746" s="12" t="s">
        <v>80</v>
      </c>
      <c r="AW746" s="12" t="s">
        <v>32</v>
      </c>
      <c r="AX746" s="12" t="s">
        <v>71</v>
      </c>
      <c r="AY746" s="147" t="s">
        <v>154</v>
      </c>
    </row>
    <row r="747" spans="2:65" s="12" customFormat="1">
      <c r="B747" s="146"/>
      <c r="D747" s="140" t="s">
        <v>168</v>
      </c>
      <c r="E747" s="147" t="s">
        <v>20</v>
      </c>
      <c r="F747" s="148" t="s">
        <v>755</v>
      </c>
      <c r="H747" s="149">
        <v>181.38</v>
      </c>
      <c r="I747" s="150"/>
      <c r="L747" s="146"/>
      <c r="M747" s="151"/>
      <c r="T747" s="152"/>
      <c r="AT747" s="147" t="s">
        <v>168</v>
      </c>
      <c r="AU747" s="147" t="s">
        <v>80</v>
      </c>
      <c r="AV747" s="12" t="s">
        <v>80</v>
      </c>
      <c r="AW747" s="12" t="s">
        <v>32</v>
      </c>
      <c r="AX747" s="12" t="s">
        <v>71</v>
      </c>
      <c r="AY747" s="147" t="s">
        <v>154</v>
      </c>
    </row>
    <row r="748" spans="2:65" s="13" customFormat="1">
      <c r="B748" s="153"/>
      <c r="D748" s="140" t="s">
        <v>168</v>
      </c>
      <c r="E748" s="154" t="s">
        <v>20</v>
      </c>
      <c r="F748" s="155" t="s">
        <v>171</v>
      </c>
      <c r="H748" s="156">
        <v>491.38</v>
      </c>
      <c r="I748" s="157"/>
      <c r="L748" s="153"/>
      <c r="M748" s="158"/>
      <c r="T748" s="159"/>
      <c r="AT748" s="154" t="s">
        <v>168</v>
      </c>
      <c r="AU748" s="154" t="s">
        <v>80</v>
      </c>
      <c r="AV748" s="13" t="s">
        <v>162</v>
      </c>
      <c r="AW748" s="13" t="s">
        <v>32</v>
      </c>
      <c r="AX748" s="13" t="s">
        <v>8</v>
      </c>
      <c r="AY748" s="154" t="s">
        <v>154</v>
      </c>
    </row>
    <row r="749" spans="2:65" s="1" customFormat="1" ht="16.5" customHeight="1">
      <c r="B749" s="33"/>
      <c r="C749" s="160" t="s">
        <v>1050</v>
      </c>
      <c r="D749" s="160" t="s">
        <v>230</v>
      </c>
      <c r="E749" s="161" t="s">
        <v>1051</v>
      </c>
      <c r="F749" s="162" t="s">
        <v>1052</v>
      </c>
      <c r="G749" s="163" t="s">
        <v>198</v>
      </c>
      <c r="H749" s="164">
        <v>178.47</v>
      </c>
      <c r="I749" s="165">
        <v>849.99999999999989</v>
      </c>
      <c r="J749" s="164">
        <f>ROUND(I749*H749,0)</f>
        <v>151700</v>
      </c>
      <c r="K749" s="162" t="s">
        <v>161</v>
      </c>
      <c r="L749" s="166"/>
      <c r="M749" s="167" t="s">
        <v>20</v>
      </c>
      <c r="N749" s="168" t="s">
        <v>42</v>
      </c>
      <c r="P749" s="136">
        <f>O749*H749</f>
        <v>0</v>
      </c>
      <c r="Q749" s="136">
        <v>6.0000000000000001E-3</v>
      </c>
      <c r="R749" s="136">
        <f>Q749*H749</f>
        <v>1.0708200000000001</v>
      </c>
      <c r="S749" s="136">
        <v>0</v>
      </c>
      <c r="T749" s="137">
        <f>S749*H749</f>
        <v>0</v>
      </c>
      <c r="AR749" s="138" t="s">
        <v>430</v>
      </c>
      <c r="AT749" s="138" t="s">
        <v>230</v>
      </c>
      <c r="AU749" s="138" t="s">
        <v>80</v>
      </c>
      <c r="AY749" s="18" t="s">
        <v>154</v>
      </c>
      <c r="BE749" s="139">
        <f>IF(N749="základní",J749,0)</f>
        <v>151700</v>
      </c>
      <c r="BF749" s="139">
        <f>IF(N749="snížená",J749,0)</f>
        <v>0</v>
      </c>
      <c r="BG749" s="139">
        <f>IF(N749="zákl. přenesená",J749,0)</f>
        <v>0</v>
      </c>
      <c r="BH749" s="139">
        <f>IF(N749="sníž. přenesená",J749,0)</f>
        <v>0</v>
      </c>
      <c r="BI749" s="139">
        <f>IF(N749="nulová",J749,0)</f>
        <v>0</v>
      </c>
      <c r="BJ749" s="18" t="s">
        <v>8</v>
      </c>
      <c r="BK749" s="139">
        <f>ROUND(I749*H749,0)</f>
        <v>151700</v>
      </c>
      <c r="BL749" s="18" t="s">
        <v>323</v>
      </c>
      <c r="BM749" s="138" t="s">
        <v>1053</v>
      </c>
    </row>
    <row r="750" spans="2:65" s="1" customFormat="1">
      <c r="B750" s="33"/>
      <c r="D750" s="140" t="s">
        <v>164</v>
      </c>
      <c r="F750" s="141" t="s">
        <v>1052</v>
      </c>
      <c r="I750" s="142"/>
      <c r="L750" s="33"/>
      <c r="M750" s="143"/>
      <c r="T750" s="54"/>
      <c r="AT750" s="18" t="s">
        <v>164</v>
      </c>
      <c r="AU750" s="18" t="s">
        <v>80</v>
      </c>
    </row>
    <row r="751" spans="2:65" s="12" customFormat="1">
      <c r="B751" s="146"/>
      <c r="D751" s="140" t="s">
        <v>168</v>
      </c>
      <c r="F751" s="148" t="s">
        <v>1054</v>
      </c>
      <c r="H751" s="149">
        <v>178.47</v>
      </c>
      <c r="I751" s="150"/>
      <c r="L751" s="146"/>
      <c r="M751" s="151"/>
      <c r="T751" s="152"/>
      <c r="AT751" s="147" t="s">
        <v>168</v>
      </c>
      <c r="AU751" s="147" t="s">
        <v>80</v>
      </c>
      <c r="AV751" s="12" t="s">
        <v>80</v>
      </c>
      <c r="AW751" s="12" t="s">
        <v>4</v>
      </c>
      <c r="AX751" s="12" t="s">
        <v>8</v>
      </c>
      <c r="AY751" s="147" t="s">
        <v>154</v>
      </c>
    </row>
    <row r="752" spans="2:65" s="1" customFormat="1" ht="16.5" customHeight="1">
      <c r="B752" s="33"/>
      <c r="C752" s="160" t="s">
        <v>1055</v>
      </c>
      <c r="D752" s="160" t="s">
        <v>230</v>
      </c>
      <c r="E752" s="161" t="s">
        <v>1056</v>
      </c>
      <c r="F752" s="162" t="s">
        <v>1057</v>
      </c>
      <c r="G752" s="163" t="s">
        <v>198</v>
      </c>
      <c r="H752" s="164">
        <v>185.01</v>
      </c>
      <c r="I752" s="165">
        <v>200</v>
      </c>
      <c r="J752" s="164">
        <f>ROUND(I752*H752,0)</f>
        <v>37002</v>
      </c>
      <c r="K752" s="162" t="s">
        <v>161</v>
      </c>
      <c r="L752" s="166"/>
      <c r="M752" s="167" t="s">
        <v>20</v>
      </c>
      <c r="N752" s="168" t="s">
        <v>42</v>
      </c>
      <c r="P752" s="136">
        <f>O752*H752</f>
        <v>0</v>
      </c>
      <c r="Q752" s="136">
        <v>2E-3</v>
      </c>
      <c r="R752" s="136">
        <f>Q752*H752</f>
        <v>0.37002000000000002</v>
      </c>
      <c r="S752" s="136">
        <v>0</v>
      </c>
      <c r="T752" s="137">
        <f>S752*H752</f>
        <v>0</v>
      </c>
      <c r="AR752" s="138" t="s">
        <v>430</v>
      </c>
      <c r="AT752" s="138" t="s">
        <v>230</v>
      </c>
      <c r="AU752" s="138" t="s">
        <v>80</v>
      </c>
      <c r="AY752" s="18" t="s">
        <v>154</v>
      </c>
      <c r="BE752" s="139">
        <f>IF(N752="základní",J752,0)</f>
        <v>37002</v>
      </c>
      <c r="BF752" s="139">
        <f>IF(N752="snížená",J752,0)</f>
        <v>0</v>
      </c>
      <c r="BG752" s="139">
        <f>IF(N752="zákl. přenesená",J752,0)</f>
        <v>0</v>
      </c>
      <c r="BH752" s="139">
        <f>IF(N752="sníž. přenesená",J752,0)</f>
        <v>0</v>
      </c>
      <c r="BI752" s="139">
        <f>IF(N752="nulová",J752,0)</f>
        <v>0</v>
      </c>
      <c r="BJ752" s="18" t="s">
        <v>8</v>
      </c>
      <c r="BK752" s="139">
        <f>ROUND(I752*H752,0)</f>
        <v>37002</v>
      </c>
      <c r="BL752" s="18" t="s">
        <v>323</v>
      </c>
      <c r="BM752" s="138" t="s">
        <v>1058</v>
      </c>
    </row>
    <row r="753" spans="2:65" s="1" customFormat="1">
      <c r="B753" s="33"/>
      <c r="D753" s="140" t="s">
        <v>164</v>
      </c>
      <c r="F753" s="141" t="s">
        <v>1057</v>
      </c>
      <c r="I753" s="142"/>
      <c r="L753" s="33"/>
      <c r="M753" s="143"/>
      <c r="T753" s="54"/>
      <c r="AT753" s="18" t="s">
        <v>164</v>
      </c>
      <c r="AU753" s="18" t="s">
        <v>80</v>
      </c>
    </row>
    <row r="754" spans="2:65" s="12" customFormat="1">
      <c r="B754" s="146"/>
      <c r="D754" s="140" t="s">
        <v>168</v>
      </c>
      <c r="E754" s="147" t="s">
        <v>20</v>
      </c>
      <c r="F754" s="148" t="s">
        <v>1059</v>
      </c>
      <c r="H754" s="149">
        <v>181.38</v>
      </c>
      <c r="I754" s="150"/>
      <c r="L754" s="146"/>
      <c r="M754" s="151"/>
      <c r="T754" s="152"/>
      <c r="AT754" s="147" t="s">
        <v>168</v>
      </c>
      <c r="AU754" s="147" t="s">
        <v>80</v>
      </c>
      <c r="AV754" s="12" t="s">
        <v>80</v>
      </c>
      <c r="AW754" s="12" t="s">
        <v>32</v>
      </c>
      <c r="AX754" s="12" t="s">
        <v>8</v>
      </c>
      <c r="AY754" s="147" t="s">
        <v>154</v>
      </c>
    </row>
    <row r="755" spans="2:65" s="12" customFormat="1">
      <c r="B755" s="146"/>
      <c r="D755" s="140" t="s">
        <v>168</v>
      </c>
      <c r="F755" s="148" t="s">
        <v>1060</v>
      </c>
      <c r="H755" s="149">
        <v>185.01</v>
      </c>
      <c r="I755" s="150"/>
      <c r="L755" s="146"/>
      <c r="M755" s="151"/>
      <c r="T755" s="152"/>
      <c r="AT755" s="147" t="s">
        <v>168</v>
      </c>
      <c r="AU755" s="147" t="s">
        <v>80</v>
      </c>
      <c r="AV755" s="12" t="s">
        <v>80</v>
      </c>
      <c r="AW755" s="12" t="s">
        <v>4</v>
      </c>
      <c r="AX755" s="12" t="s">
        <v>8</v>
      </c>
      <c r="AY755" s="147" t="s">
        <v>154</v>
      </c>
    </row>
    <row r="756" spans="2:65" s="1" customFormat="1" ht="16.5" customHeight="1">
      <c r="B756" s="33"/>
      <c r="C756" s="160" t="s">
        <v>1061</v>
      </c>
      <c r="D756" s="160" t="s">
        <v>230</v>
      </c>
      <c r="E756" s="161" t="s">
        <v>1062</v>
      </c>
      <c r="F756" s="162" t="s">
        <v>20</v>
      </c>
      <c r="G756" s="163" t="s">
        <v>198</v>
      </c>
      <c r="H756" s="164">
        <v>137.72999999999999</v>
      </c>
      <c r="I756" s="165">
        <v>300</v>
      </c>
      <c r="J756" s="164">
        <f>ROUND(I756*H756,0)</f>
        <v>41319</v>
      </c>
      <c r="K756" s="162" t="s">
        <v>20</v>
      </c>
      <c r="L756" s="166"/>
      <c r="M756" s="167" t="s">
        <v>20</v>
      </c>
      <c r="N756" s="168" t="s">
        <v>42</v>
      </c>
      <c r="P756" s="136">
        <f>O756*H756</f>
        <v>0</v>
      </c>
      <c r="Q756" s="136">
        <v>0</v>
      </c>
      <c r="R756" s="136">
        <f>Q756*H756</f>
        <v>0</v>
      </c>
      <c r="S756" s="136">
        <v>0</v>
      </c>
      <c r="T756" s="137">
        <f>S756*H756</f>
        <v>0</v>
      </c>
      <c r="AR756" s="138" t="s">
        <v>430</v>
      </c>
      <c r="AT756" s="138" t="s">
        <v>230</v>
      </c>
      <c r="AU756" s="138" t="s">
        <v>80</v>
      </c>
      <c r="AY756" s="18" t="s">
        <v>154</v>
      </c>
      <c r="BE756" s="139">
        <f>IF(N756="základní",J756,0)</f>
        <v>41319</v>
      </c>
      <c r="BF756" s="139">
        <f>IF(N756="snížená",J756,0)</f>
        <v>0</v>
      </c>
      <c r="BG756" s="139">
        <f>IF(N756="zákl. přenesená",J756,0)</f>
        <v>0</v>
      </c>
      <c r="BH756" s="139">
        <f>IF(N756="sníž. přenesená",J756,0)</f>
        <v>0</v>
      </c>
      <c r="BI756" s="139">
        <f>IF(N756="nulová",J756,0)</f>
        <v>0</v>
      </c>
      <c r="BJ756" s="18" t="s">
        <v>8</v>
      </c>
      <c r="BK756" s="139">
        <f>ROUND(I756*H756,0)</f>
        <v>41319</v>
      </c>
      <c r="BL756" s="18" t="s">
        <v>323</v>
      </c>
      <c r="BM756" s="138" t="s">
        <v>1063</v>
      </c>
    </row>
    <row r="757" spans="2:65" s="1" customFormat="1">
      <c r="B757" s="33"/>
      <c r="D757" s="140" t="s">
        <v>164</v>
      </c>
      <c r="F757" s="141" t="s">
        <v>1064</v>
      </c>
      <c r="I757" s="142"/>
      <c r="L757" s="33"/>
      <c r="M757" s="143"/>
      <c r="T757" s="54"/>
      <c r="AT757" s="18" t="s">
        <v>164</v>
      </c>
      <c r="AU757" s="18" t="s">
        <v>80</v>
      </c>
    </row>
    <row r="758" spans="2:65" s="12" customFormat="1">
      <c r="B758" s="146"/>
      <c r="D758" s="140" t="s">
        <v>168</v>
      </c>
      <c r="E758" s="147" t="s">
        <v>20</v>
      </c>
      <c r="F758" s="148" t="s">
        <v>1065</v>
      </c>
      <c r="H758" s="149">
        <v>137.72999999999999</v>
      </c>
      <c r="I758" s="150"/>
      <c r="L758" s="146"/>
      <c r="M758" s="151"/>
      <c r="T758" s="152"/>
      <c r="AT758" s="147" t="s">
        <v>168</v>
      </c>
      <c r="AU758" s="147" t="s">
        <v>80</v>
      </c>
      <c r="AV758" s="12" t="s">
        <v>80</v>
      </c>
      <c r="AW758" s="12" t="s">
        <v>32</v>
      </c>
      <c r="AX758" s="12" t="s">
        <v>8</v>
      </c>
      <c r="AY758" s="147" t="s">
        <v>154</v>
      </c>
    </row>
    <row r="759" spans="2:65" s="1" customFormat="1" ht="16.5" customHeight="1">
      <c r="B759" s="33"/>
      <c r="C759" s="128" t="s">
        <v>1066</v>
      </c>
      <c r="D759" s="128" t="s">
        <v>157</v>
      </c>
      <c r="E759" s="129" t="s">
        <v>1067</v>
      </c>
      <c r="F759" s="130" t="s">
        <v>1068</v>
      </c>
      <c r="G759" s="131" t="s">
        <v>198</v>
      </c>
      <c r="H759" s="132">
        <v>151.47999999999999</v>
      </c>
      <c r="I759" s="133">
        <v>180</v>
      </c>
      <c r="J759" s="132">
        <f>ROUND(I759*H759,0)</f>
        <v>27266</v>
      </c>
      <c r="K759" s="130" t="s">
        <v>161</v>
      </c>
      <c r="L759" s="33"/>
      <c r="M759" s="134" t="s">
        <v>20</v>
      </c>
      <c r="N759" s="135" t="s">
        <v>42</v>
      </c>
      <c r="P759" s="136">
        <f>O759*H759</f>
        <v>0</v>
      </c>
      <c r="Q759" s="136">
        <v>6.0000000000000001E-3</v>
      </c>
      <c r="R759" s="136">
        <f>Q759*H759</f>
        <v>0.90887999999999991</v>
      </c>
      <c r="S759" s="136">
        <v>0</v>
      </c>
      <c r="T759" s="137">
        <f>S759*H759</f>
        <v>0</v>
      </c>
      <c r="AR759" s="138" t="s">
        <v>323</v>
      </c>
      <c r="AT759" s="138" t="s">
        <v>157</v>
      </c>
      <c r="AU759" s="138" t="s">
        <v>80</v>
      </c>
      <c r="AY759" s="18" t="s">
        <v>154</v>
      </c>
      <c r="BE759" s="139">
        <f>IF(N759="základní",J759,0)</f>
        <v>27266</v>
      </c>
      <c r="BF759" s="139">
        <f>IF(N759="snížená",J759,0)</f>
        <v>0</v>
      </c>
      <c r="BG759" s="139">
        <f>IF(N759="zákl. přenesená",J759,0)</f>
        <v>0</v>
      </c>
      <c r="BH759" s="139">
        <f>IF(N759="sníž. přenesená",J759,0)</f>
        <v>0</v>
      </c>
      <c r="BI759" s="139">
        <f>IF(N759="nulová",J759,0)</f>
        <v>0</v>
      </c>
      <c r="BJ759" s="18" t="s">
        <v>8</v>
      </c>
      <c r="BK759" s="139">
        <f>ROUND(I759*H759,0)</f>
        <v>27266</v>
      </c>
      <c r="BL759" s="18" t="s">
        <v>323</v>
      </c>
      <c r="BM759" s="138" t="s">
        <v>1069</v>
      </c>
    </row>
    <row r="760" spans="2:65" s="1" customFormat="1">
      <c r="B760" s="33"/>
      <c r="D760" s="140" t="s">
        <v>164</v>
      </c>
      <c r="F760" s="141" t="s">
        <v>1070</v>
      </c>
      <c r="I760" s="142"/>
      <c r="L760" s="33"/>
      <c r="M760" s="143"/>
      <c r="T760" s="54"/>
      <c r="AT760" s="18" t="s">
        <v>164</v>
      </c>
      <c r="AU760" s="18" t="s">
        <v>80</v>
      </c>
    </row>
    <row r="761" spans="2:65" s="1" customFormat="1">
      <c r="B761" s="33"/>
      <c r="D761" s="144" t="s">
        <v>166</v>
      </c>
      <c r="F761" s="145" t="s">
        <v>1071</v>
      </c>
      <c r="I761" s="142"/>
      <c r="L761" s="33"/>
      <c r="M761" s="143"/>
      <c r="T761" s="54"/>
      <c r="AT761" s="18" t="s">
        <v>166</v>
      </c>
      <c r="AU761" s="18" t="s">
        <v>80</v>
      </c>
    </row>
    <row r="762" spans="2:65" s="12" customFormat="1">
      <c r="B762" s="146"/>
      <c r="D762" s="140" t="s">
        <v>168</v>
      </c>
      <c r="E762" s="147" t="s">
        <v>20</v>
      </c>
      <c r="F762" s="148" t="s">
        <v>1072</v>
      </c>
      <c r="H762" s="149">
        <v>81.2</v>
      </c>
      <c r="I762" s="150"/>
      <c r="L762" s="146"/>
      <c r="M762" s="151"/>
      <c r="T762" s="152"/>
      <c r="AT762" s="147" t="s">
        <v>168</v>
      </c>
      <c r="AU762" s="147" t="s">
        <v>80</v>
      </c>
      <c r="AV762" s="12" t="s">
        <v>80</v>
      </c>
      <c r="AW762" s="12" t="s">
        <v>32</v>
      </c>
      <c r="AX762" s="12" t="s">
        <v>71</v>
      </c>
      <c r="AY762" s="147" t="s">
        <v>154</v>
      </c>
    </row>
    <row r="763" spans="2:65" s="14" customFormat="1">
      <c r="B763" s="169"/>
      <c r="D763" s="140" t="s">
        <v>168</v>
      </c>
      <c r="E763" s="170" t="s">
        <v>20</v>
      </c>
      <c r="F763" s="171" t="s">
        <v>1073</v>
      </c>
      <c r="H763" s="170" t="s">
        <v>20</v>
      </c>
      <c r="I763" s="172"/>
      <c r="L763" s="169"/>
      <c r="M763" s="173"/>
      <c r="T763" s="174"/>
      <c r="AT763" s="170" t="s">
        <v>168</v>
      </c>
      <c r="AU763" s="170" t="s">
        <v>80</v>
      </c>
      <c r="AV763" s="14" t="s">
        <v>8</v>
      </c>
      <c r="AW763" s="14" t="s">
        <v>32</v>
      </c>
      <c r="AX763" s="14" t="s">
        <v>71</v>
      </c>
      <c r="AY763" s="170" t="s">
        <v>154</v>
      </c>
    </row>
    <row r="764" spans="2:65" s="12" customFormat="1">
      <c r="B764" s="146"/>
      <c r="D764" s="140" t="s">
        <v>168</v>
      </c>
      <c r="E764" s="147" t="s">
        <v>20</v>
      </c>
      <c r="F764" s="148" t="s">
        <v>1074</v>
      </c>
      <c r="H764" s="149">
        <v>8.7200000000000006</v>
      </c>
      <c r="I764" s="150"/>
      <c r="L764" s="146"/>
      <c r="M764" s="151"/>
      <c r="T764" s="152"/>
      <c r="AT764" s="147" t="s">
        <v>168</v>
      </c>
      <c r="AU764" s="147" t="s">
        <v>80</v>
      </c>
      <c r="AV764" s="12" t="s">
        <v>80</v>
      </c>
      <c r="AW764" s="12" t="s">
        <v>32</v>
      </c>
      <c r="AX764" s="12" t="s">
        <v>71</v>
      </c>
      <c r="AY764" s="147" t="s">
        <v>154</v>
      </c>
    </row>
    <row r="765" spans="2:65" s="12" customFormat="1">
      <c r="B765" s="146"/>
      <c r="D765" s="140" t="s">
        <v>168</v>
      </c>
      <c r="E765" s="147" t="s">
        <v>20</v>
      </c>
      <c r="F765" s="148" t="s">
        <v>1075</v>
      </c>
      <c r="H765" s="149">
        <v>11.16</v>
      </c>
      <c r="I765" s="150"/>
      <c r="L765" s="146"/>
      <c r="M765" s="151"/>
      <c r="T765" s="152"/>
      <c r="AT765" s="147" t="s">
        <v>168</v>
      </c>
      <c r="AU765" s="147" t="s">
        <v>80</v>
      </c>
      <c r="AV765" s="12" t="s">
        <v>80</v>
      </c>
      <c r="AW765" s="12" t="s">
        <v>32</v>
      </c>
      <c r="AX765" s="12" t="s">
        <v>71</v>
      </c>
      <c r="AY765" s="147" t="s">
        <v>154</v>
      </c>
    </row>
    <row r="766" spans="2:65" s="12" customFormat="1">
      <c r="B766" s="146"/>
      <c r="D766" s="140" t="s">
        <v>168</v>
      </c>
      <c r="E766" s="147" t="s">
        <v>20</v>
      </c>
      <c r="F766" s="148" t="s">
        <v>1076</v>
      </c>
      <c r="H766" s="149">
        <v>50.4</v>
      </c>
      <c r="I766" s="150"/>
      <c r="L766" s="146"/>
      <c r="M766" s="151"/>
      <c r="T766" s="152"/>
      <c r="AT766" s="147" t="s">
        <v>168</v>
      </c>
      <c r="AU766" s="147" t="s">
        <v>80</v>
      </c>
      <c r="AV766" s="12" t="s">
        <v>80</v>
      </c>
      <c r="AW766" s="12" t="s">
        <v>32</v>
      </c>
      <c r="AX766" s="12" t="s">
        <v>71</v>
      </c>
      <c r="AY766" s="147" t="s">
        <v>154</v>
      </c>
    </row>
    <row r="767" spans="2:65" s="13" customFormat="1">
      <c r="B767" s="153"/>
      <c r="D767" s="140" t="s">
        <v>168</v>
      </c>
      <c r="E767" s="154" t="s">
        <v>20</v>
      </c>
      <c r="F767" s="155" t="s">
        <v>171</v>
      </c>
      <c r="H767" s="156">
        <v>151.47999999999999</v>
      </c>
      <c r="I767" s="157"/>
      <c r="L767" s="153"/>
      <c r="M767" s="158"/>
      <c r="T767" s="159"/>
      <c r="AT767" s="154" t="s">
        <v>168</v>
      </c>
      <c r="AU767" s="154" t="s">
        <v>80</v>
      </c>
      <c r="AV767" s="13" t="s">
        <v>162</v>
      </c>
      <c r="AW767" s="13" t="s">
        <v>32</v>
      </c>
      <c r="AX767" s="13" t="s">
        <v>8</v>
      </c>
      <c r="AY767" s="154" t="s">
        <v>154</v>
      </c>
    </row>
    <row r="768" spans="2:65" s="1" customFormat="1" ht="16.5" customHeight="1">
      <c r="B768" s="33"/>
      <c r="C768" s="160" t="s">
        <v>1077</v>
      </c>
      <c r="D768" s="160" t="s">
        <v>230</v>
      </c>
      <c r="E768" s="161" t="s">
        <v>1078</v>
      </c>
      <c r="F768" s="162" t="s">
        <v>1079</v>
      </c>
      <c r="G768" s="163" t="s">
        <v>198</v>
      </c>
      <c r="H768" s="164">
        <v>154.51</v>
      </c>
      <c r="I768" s="165">
        <v>510</v>
      </c>
      <c r="J768" s="164">
        <f>ROUND(I768*H768,0)</f>
        <v>78800</v>
      </c>
      <c r="K768" s="162" t="s">
        <v>161</v>
      </c>
      <c r="L768" s="166"/>
      <c r="M768" s="167" t="s">
        <v>20</v>
      </c>
      <c r="N768" s="168" t="s">
        <v>42</v>
      </c>
      <c r="P768" s="136">
        <f>O768*H768</f>
        <v>0</v>
      </c>
      <c r="Q768" s="136">
        <v>3.0000000000000001E-3</v>
      </c>
      <c r="R768" s="136">
        <f>Q768*H768</f>
        <v>0.46353</v>
      </c>
      <c r="S768" s="136">
        <v>0</v>
      </c>
      <c r="T768" s="137">
        <f>S768*H768</f>
        <v>0</v>
      </c>
      <c r="AR768" s="138" t="s">
        <v>430</v>
      </c>
      <c r="AT768" s="138" t="s">
        <v>230</v>
      </c>
      <c r="AU768" s="138" t="s">
        <v>80</v>
      </c>
      <c r="AY768" s="18" t="s">
        <v>154</v>
      </c>
      <c r="BE768" s="139">
        <f>IF(N768="základní",J768,0)</f>
        <v>78800</v>
      </c>
      <c r="BF768" s="139">
        <f>IF(N768="snížená",J768,0)</f>
        <v>0</v>
      </c>
      <c r="BG768" s="139">
        <f>IF(N768="zákl. přenesená",J768,0)</f>
        <v>0</v>
      </c>
      <c r="BH768" s="139">
        <f>IF(N768="sníž. přenesená",J768,0)</f>
        <v>0</v>
      </c>
      <c r="BI768" s="139">
        <f>IF(N768="nulová",J768,0)</f>
        <v>0</v>
      </c>
      <c r="BJ768" s="18" t="s">
        <v>8</v>
      </c>
      <c r="BK768" s="139">
        <f>ROUND(I768*H768,0)</f>
        <v>78800</v>
      </c>
      <c r="BL768" s="18" t="s">
        <v>323</v>
      </c>
      <c r="BM768" s="138" t="s">
        <v>1080</v>
      </c>
    </row>
    <row r="769" spans="2:65" s="1" customFormat="1">
      <c r="B769" s="33"/>
      <c r="D769" s="140" t="s">
        <v>164</v>
      </c>
      <c r="F769" s="141" t="s">
        <v>1079</v>
      </c>
      <c r="I769" s="142"/>
      <c r="L769" s="33"/>
      <c r="M769" s="143"/>
      <c r="T769" s="54"/>
      <c r="AT769" s="18" t="s">
        <v>164</v>
      </c>
      <c r="AU769" s="18" t="s">
        <v>80</v>
      </c>
    </row>
    <row r="770" spans="2:65" s="12" customFormat="1">
      <c r="B770" s="146"/>
      <c r="D770" s="140" t="s">
        <v>168</v>
      </c>
      <c r="E770" s="147" t="s">
        <v>20</v>
      </c>
      <c r="F770" s="148" t="s">
        <v>1081</v>
      </c>
      <c r="H770" s="149">
        <v>151.47999999999999</v>
      </c>
      <c r="I770" s="150"/>
      <c r="L770" s="146"/>
      <c r="M770" s="151"/>
      <c r="T770" s="152"/>
      <c r="AT770" s="147" t="s">
        <v>168</v>
      </c>
      <c r="AU770" s="147" t="s">
        <v>80</v>
      </c>
      <c r="AV770" s="12" t="s">
        <v>80</v>
      </c>
      <c r="AW770" s="12" t="s">
        <v>32</v>
      </c>
      <c r="AX770" s="12" t="s">
        <v>8</v>
      </c>
      <c r="AY770" s="147" t="s">
        <v>154</v>
      </c>
    </row>
    <row r="771" spans="2:65" s="12" customFormat="1">
      <c r="B771" s="146"/>
      <c r="D771" s="140" t="s">
        <v>168</v>
      </c>
      <c r="F771" s="148" t="s">
        <v>1082</v>
      </c>
      <c r="H771" s="149">
        <v>154.51</v>
      </c>
      <c r="I771" s="150"/>
      <c r="L771" s="146"/>
      <c r="M771" s="151"/>
      <c r="T771" s="152"/>
      <c r="AT771" s="147" t="s">
        <v>168</v>
      </c>
      <c r="AU771" s="147" t="s">
        <v>80</v>
      </c>
      <c r="AV771" s="12" t="s">
        <v>80</v>
      </c>
      <c r="AW771" s="12" t="s">
        <v>4</v>
      </c>
      <c r="AX771" s="12" t="s">
        <v>8</v>
      </c>
      <c r="AY771" s="147" t="s">
        <v>154</v>
      </c>
    </row>
    <row r="772" spans="2:65" s="1" customFormat="1" ht="16.5" customHeight="1">
      <c r="B772" s="33"/>
      <c r="C772" s="128" t="s">
        <v>1083</v>
      </c>
      <c r="D772" s="128" t="s">
        <v>157</v>
      </c>
      <c r="E772" s="129" t="s">
        <v>1084</v>
      </c>
      <c r="F772" s="130" t="s">
        <v>1085</v>
      </c>
      <c r="G772" s="131" t="s">
        <v>198</v>
      </c>
      <c r="H772" s="132">
        <v>356.35</v>
      </c>
      <c r="I772" s="133">
        <v>20</v>
      </c>
      <c r="J772" s="132">
        <f>ROUND(I772*H772,0)</f>
        <v>7127</v>
      </c>
      <c r="K772" s="130" t="s">
        <v>161</v>
      </c>
      <c r="L772" s="33"/>
      <c r="M772" s="134" t="s">
        <v>20</v>
      </c>
      <c r="N772" s="135" t="s">
        <v>42</v>
      </c>
      <c r="P772" s="136">
        <f>O772*H772</f>
        <v>0</v>
      </c>
      <c r="Q772" s="136">
        <v>0</v>
      </c>
      <c r="R772" s="136">
        <f>Q772*H772</f>
        <v>0</v>
      </c>
      <c r="S772" s="136">
        <v>0</v>
      </c>
      <c r="T772" s="137">
        <f>S772*H772</f>
        <v>0</v>
      </c>
      <c r="AR772" s="138" t="s">
        <v>323</v>
      </c>
      <c r="AT772" s="138" t="s">
        <v>157</v>
      </c>
      <c r="AU772" s="138" t="s">
        <v>80</v>
      </c>
      <c r="AY772" s="18" t="s">
        <v>154</v>
      </c>
      <c r="BE772" s="139">
        <f>IF(N772="základní",J772,0)</f>
        <v>7127</v>
      </c>
      <c r="BF772" s="139">
        <f>IF(N772="snížená",J772,0)</f>
        <v>0</v>
      </c>
      <c r="BG772" s="139">
        <f>IF(N772="zákl. přenesená",J772,0)</f>
        <v>0</v>
      </c>
      <c r="BH772" s="139">
        <f>IF(N772="sníž. přenesená",J772,0)</f>
        <v>0</v>
      </c>
      <c r="BI772" s="139">
        <f>IF(N772="nulová",J772,0)</f>
        <v>0</v>
      </c>
      <c r="BJ772" s="18" t="s">
        <v>8</v>
      </c>
      <c r="BK772" s="139">
        <f>ROUND(I772*H772,0)</f>
        <v>7127</v>
      </c>
      <c r="BL772" s="18" t="s">
        <v>323</v>
      </c>
      <c r="BM772" s="138" t="s">
        <v>1086</v>
      </c>
    </row>
    <row r="773" spans="2:65" s="1" customFormat="1" ht="19.2">
      <c r="B773" s="33"/>
      <c r="D773" s="140" t="s">
        <v>164</v>
      </c>
      <c r="F773" s="141" t="s">
        <v>1087</v>
      </c>
      <c r="I773" s="142"/>
      <c r="L773" s="33"/>
      <c r="M773" s="143"/>
      <c r="T773" s="54"/>
      <c r="AT773" s="18" t="s">
        <v>164</v>
      </c>
      <c r="AU773" s="18" t="s">
        <v>80</v>
      </c>
    </row>
    <row r="774" spans="2:65" s="1" customFormat="1">
      <c r="B774" s="33"/>
      <c r="D774" s="144" t="s">
        <v>166</v>
      </c>
      <c r="F774" s="145" t="s">
        <v>1088</v>
      </c>
      <c r="I774" s="142"/>
      <c r="L774" s="33"/>
      <c r="M774" s="143"/>
      <c r="T774" s="54"/>
      <c r="AT774" s="18" t="s">
        <v>166</v>
      </c>
      <c r="AU774" s="18" t="s">
        <v>80</v>
      </c>
    </row>
    <row r="775" spans="2:65" s="12" customFormat="1">
      <c r="B775" s="146"/>
      <c r="D775" s="140" t="s">
        <v>168</v>
      </c>
      <c r="E775" s="147" t="s">
        <v>20</v>
      </c>
      <c r="F775" s="148" t="s">
        <v>754</v>
      </c>
      <c r="H775" s="149">
        <v>174.97</v>
      </c>
      <c r="I775" s="150"/>
      <c r="L775" s="146"/>
      <c r="M775" s="151"/>
      <c r="T775" s="152"/>
      <c r="AT775" s="147" t="s">
        <v>168</v>
      </c>
      <c r="AU775" s="147" t="s">
        <v>80</v>
      </c>
      <c r="AV775" s="12" t="s">
        <v>80</v>
      </c>
      <c r="AW775" s="12" t="s">
        <v>32</v>
      </c>
      <c r="AX775" s="12" t="s">
        <v>71</v>
      </c>
      <c r="AY775" s="147" t="s">
        <v>154</v>
      </c>
    </row>
    <row r="776" spans="2:65" s="12" customFormat="1">
      <c r="B776" s="146"/>
      <c r="D776" s="140" t="s">
        <v>168</v>
      </c>
      <c r="E776" s="147" t="s">
        <v>20</v>
      </c>
      <c r="F776" s="148" t="s">
        <v>755</v>
      </c>
      <c r="H776" s="149">
        <v>181.38</v>
      </c>
      <c r="I776" s="150"/>
      <c r="L776" s="146"/>
      <c r="M776" s="151"/>
      <c r="T776" s="152"/>
      <c r="AT776" s="147" t="s">
        <v>168</v>
      </c>
      <c r="AU776" s="147" t="s">
        <v>80</v>
      </c>
      <c r="AV776" s="12" t="s">
        <v>80</v>
      </c>
      <c r="AW776" s="12" t="s">
        <v>32</v>
      </c>
      <c r="AX776" s="12" t="s">
        <v>71</v>
      </c>
      <c r="AY776" s="147" t="s">
        <v>154</v>
      </c>
    </row>
    <row r="777" spans="2:65" s="13" customFormat="1">
      <c r="B777" s="153"/>
      <c r="D777" s="140" t="s">
        <v>168</v>
      </c>
      <c r="E777" s="154" t="s">
        <v>20</v>
      </c>
      <c r="F777" s="155" t="s">
        <v>171</v>
      </c>
      <c r="H777" s="156">
        <v>356.35</v>
      </c>
      <c r="I777" s="157"/>
      <c r="L777" s="153"/>
      <c r="M777" s="158"/>
      <c r="T777" s="159"/>
      <c r="AT777" s="154" t="s">
        <v>168</v>
      </c>
      <c r="AU777" s="154" t="s">
        <v>80</v>
      </c>
      <c r="AV777" s="13" t="s">
        <v>162</v>
      </c>
      <c r="AW777" s="13" t="s">
        <v>32</v>
      </c>
      <c r="AX777" s="13" t="s">
        <v>8</v>
      </c>
      <c r="AY777" s="154" t="s">
        <v>154</v>
      </c>
    </row>
    <row r="778" spans="2:65" s="1" customFormat="1" ht="16.5" customHeight="1">
      <c r="B778" s="33"/>
      <c r="C778" s="160" t="s">
        <v>1089</v>
      </c>
      <c r="D778" s="160" t="s">
        <v>230</v>
      </c>
      <c r="E778" s="161" t="s">
        <v>1090</v>
      </c>
      <c r="F778" s="162" t="s">
        <v>1091</v>
      </c>
      <c r="G778" s="163" t="s">
        <v>198</v>
      </c>
      <c r="H778" s="164">
        <v>391.99</v>
      </c>
      <c r="I778" s="165">
        <v>30</v>
      </c>
      <c r="J778" s="164">
        <f>ROUND(I778*H778,0)</f>
        <v>11760</v>
      </c>
      <c r="K778" s="162" t="s">
        <v>161</v>
      </c>
      <c r="L778" s="166"/>
      <c r="M778" s="167" t="s">
        <v>20</v>
      </c>
      <c r="N778" s="168" t="s">
        <v>42</v>
      </c>
      <c r="P778" s="136">
        <f>O778*H778</f>
        <v>0</v>
      </c>
      <c r="Q778" s="136">
        <v>4.0000000000000002E-4</v>
      </c>
      <c r="R778" s="136">
        <f>Q778*H778</f>
        <v>0.15679600000000002</v>
      </c>
      <c r="S778" s="136">
        <v>0</v>
      </c>
      <c r="T778" s="137">
        <f>S778*H778</f>
        <v>0</v>
      </c>
      <c r="AR778" s="138" t="s">
        <v>430</v>
      </c>
      <c r="AT778" s="138" t="s">
        <v>230</v>
      </c>
      <c r="AU778" s="138" t="s">
        <v>80</v>
      </c>
      <c r="AY778" s="18" t="s">
        <v>154</v>
      </c>
      <c r="BE778" s="139">
        <f>IF(N778="základní",J778,0)</f>
        <v>11760</v>
      </c>
      <c r="BF778" s="139">
        <f>IF(N778="snížená",J778,0)</f>
        <v>0</v>
      </c>
      <c r="BG778" s="139">
        <f>IF(N778="zákl. přenesená",J778,0)</f>
        <v>0</v>
      </c>
      <c r="BH778" s="139">
        <f>IF(N778="sníž. přenesená",J778,0)</f>
        <v>0</v>
      </c>
      <c r="BI778" s="139">
        <f>IF(N778="nulová",J778,0)</f>
        <v>0</v>
      </c>
      <c r="BJ778" s="18" t="s">
        <v>8</v>
      </c>
      <c r="BK778" s="139">
        <f>ROUND(I778*H778,0)</f>
        <v>11760</v>
      </c>
      <c r="BL778" s="18" t="s">
        <v>323</v>
      </c>
      <c r="BM778" s="138" t="s">
        <v>1092</v>
      </c>
    </row>
    <row r="779" spans="2:65" s="1" customFormat="1">
      <c r="B779" s="33"/>
      <c r="D779" s="140" t="s">
        <v>164</v>
      </c>
      <c r="F779" s="141" t="s">
        <v>1091</v>
      </c>
      <c r="I779" s="142"/>
      <c r="L779" s="33"/>
      <c r="M779" s="143"/>
      <c r="T779" s="54"/>
      <c r="AT779" s="18" t="s">
        <v>164</v>
      </c>
      <c r="AU779" s="18" t="s">
        <v>80</v>
      </c>
    </row>
    <row r="780" spans="2:65" s="12" customFormat="1">
      <c r="B780" s="146"/>
      <c r="D780" s="140" t="s">
        <v>168</v>
      </c>
      <c r="E780" s="147" t="s">
        <v>20</v>
      </c>
      <c r="F780" s="148" t="s">
        <v>754</v>
      </c>
      <c r="H780" s="149">
        <v>174.97</v>
      </c>
      <c r="I780" s="150"/>
      <c r="L780" s="146"/>
      <c r="M780" s="151"/>
      <c r="T780" s="152"/>
      <c r="AT780" s="147" t="s">
        <v>168</v>
      </c>
      <c r="AU780" s="147" t="s">
        <v>80</v>
      </c>
      <c r="AV780" s="12" t="s">
        <v>80</v>
      </c>
      <c r="AW780" s="12" t="s">
        <v>32</v>
      </c>
      <c r="AX780" s="12" t="s">
        <v>71</v>
      </c>
      <c r="AY780" s="147" t="s">
        <v>154</v>
      </c>
    </row>
    <row r="781" spans="2:65" s="12" customFormat="1">
      <c r="B781" s="146"/>
      <c r="D781" s="140" t="s">
        <v>168</v>
      </c>
      <c r="E781" s="147" t="s">
        <v>20</v>
      </c>
      <c r="F781" s="148" t="s">
        <v>755</v>
      </c>
      <c r="H781" s="149">
        <v>181.38</v>
      </c>
      <c r="I781" s="150"/>
      <c r="L781" s="146"/>
      <c r="M781" s="151"/>
      <c r="T781" s="152"/>
      <c r="AT781" s="147" t="s">
        <v>168</v>
      </c>
      <c r="AU781" s="147" t="s">
        <v>80</v>
      </c>
      <c r="AV781" s="12" t="s">
        <v>80</v>
      </c>
      <c r="AW781" s="12" t="s">
        <v>32</v>
      </c>
      <c r="AX781" s="12" t="s">
        <v>71</v>
      </c>
      <c r="AY781" s="147" t="s">
        <v>154</v>
      </c>
    </row>
    <row r="782" spans="2:65" s="13" customFormat="1">
      <c r="B782" s="153"/>
      <c r="D782" s="140" t="s">
        <v>168</v>
      </c>
      <c r="E782" s="154" t="s">
        <v>20</v>
      </c>
      <c r="F782" s="155" t="s">
        <v>171</v>
      </c>
      <c r="H782" s="156">
        <v>356.35</v>
      </c>
      <c r="I782" s="157"/>
      <c r="L782" s="153"/>
      <c r="M782" s="158"/>
      <c r="T782" s="159"/>
      <c r="AT782" s="154" t="s">
        <v>168</v>
      </c>
      <c r="AU782" s="154" t="s">
        <v>80</v>
      </c>
      <c r="AV782" s="13" t="s">
        <v>162</v>
      </c>
      <c r="AW782" s="13" t="s">
        <v>32</v>
      </c>
      <c r="AX782" s="13" t="s">
        <v>8</v>
      </c>
      <c r="AY782" s="154" t="s">
        <v>154</v>
      </c>
    </row>
    <row r="783" spans="2:65" s="12" customFormat="1">
      <c r="B783" s="146"/>
      <c r="D783" s="140" t="s">
        <v>168</v>
      </c>
      <c r="F783" s="148" t="s">
        <v>1093</v>
      </c>
      <c r="H783" s="149">
        <v>391.99</v>
      </c>
      <c r="I783" s="150"/>
      <c r="L783" s="146"/>
      <c r="M783" s="151"/>
      <c r="T783" s="152"/>
      <c r="AT783" s="147" t="s">
        <v>168</v>
      </c>
      <c r="AU783" s="147" t="s">
        <v>80</v>
      </c>
      <c r="AV783" s="12" t="s">
        <v>80</v>
      </c>
      <c r="AW783" s="12" t="s">
        <v>4</v>
      </c>
      <c r="AX783" s="12" t="s">
        <v>8</v>
      </c>
      <c r="AY783" s="147" t="s">
        <v>154</v>
      </c>
    </row>
    <row r="784" spans="2:65" s="1" customFormat="1" ht="16.5" customHeight="1">
      <c r="B784" s="33"/>
      <c r="C784" s="128" t="s">
        <v>1094</v>
      </c>
      <c r="D784" s="128" t="s">
        <v>157</v>
      </c>
      <c r="E784" s="129" t="s">
        <v>1095</v>
      </c>
      <c r="F784" s="130" t="s">
        <v>1096</v>
      </c>
      <c r="G784" s="131" t="s">
        <v>198</v>
      </c>
      <c r="H784" s="132">
        <v>62.81</v>
      </c>
      <c r="I784" s="133">
        <v>815.81018732304005</v>
      </c>
      <c r="J784" s="132">
        <f>ROUND(I784*H784,0)</f>
        <v>51241</v>
      </c>
      <c r="K784" s="130" t="s">
        <v>161</v>
      </c>
      <c r="L784" s="33"/>
      <c r="M784" s="134" t="s">
        <v>20</v>
      </c>
      <c r="N784" s="135" t="s">
        <v>42</v>
      </c>
      <c r="P784" s="136">
        <f>O784*H784</f>
        <v>0</v>
      </c>
      <c r="Q784" s="136">
        <v>0</v>
      </c>
      <c r="R784" s="136">
        <f>Q784*H784</f>
        <v>0</v>
      </c>
      <c r="S784" s="136">
        <v>0</v>
      </c>
      <c r="T784" s="137">
        <f>S784*H784</f>
        <v>0</v>
      </c>
      <c r="AR784" s="138" t="s">
        <v>323</v>
      </c>
      <c r="AT784" s="138" t="s">
        <v>157</v>
      </c>
      <c r="AU784" s="138" t="s">
        <v>80</v>
      </c>
      <c r="AY784" s="18" t="s">
        <v>154</v>
      </c>
      <c r="BE784" s="139">
        <f>IF(N784="základní",J784,0)</f>
        <v>51241</v>
      </c>
      <c r="BF784" s="139">
        <f>IF(N784="snížená",J784,0)</f>
        <v>0</v>
      </c>
      <c r="BG784" s="139">
        <f>IF(N784="zákl. přenesená",J784,0)</f>
        <v>0</v>
      </c>
      <c r="BH784" s="139">
        <f>IF(N784="sníž. přenesená",J784,0)</f>
        <v>0</v>
      </c>
      <c r="BI784" s="139">
        <f>IF(N784="nulová",J784,0)</f>
        <v>0</v>
      </c>
      <c r="BJ784" s="18" t="s">
        <v>8</v>
      </c>
      <c r="BK784" s="139">
        <f>ROUND(I784*H784,0)</f>
        <v>51241</v>
      </c>
      <c r="BL784" s="18" t="s">
        <v>323</v>
      </c>
      <c r="BM784" s="138" t="s">
        <v>1097</v>
      </c>
    </row>
    <row r="785" spans="2:65" s="1" customFormat="1" ht="19.2">
      <c r="B785" s="33"/>
      <c r="D785" s="140" t="s">
        <v>164</v>
      </c>
      <c r="F785" s="141" t="s">
        <v>1098</v>
      </c>
      <c r="I785" s="142"/>
      <c r="L785" s="33"/>
      <c r="M785" s="143"/>
      <c r="T785" s="54"/>
      <c r="AT785" s="18" t="s">
        <v>164</v>
      </c>
      <c r="AU785" s="18" t="s">
        <v>80</v>
      </c>
    </row>
    <row r="786" spans="2:65" s="1" customFormat="1">
      <c r="B786" s="33"/>
      <c r="D786" s="144" t="s">
        <v>166</v>
      </c>
      <c r="F786" s="145" t="s">
        <v>1099</v>
      </c>
      <c r="I786" s="142"/>
      <c r="L786" s="33"/>
      <c r="M786" s="143"/>
      <c r="T786" s="54"/>
      <c r="AT786" s="18" t="s">
        <v>166</v>
      </c>
      <c r="AU786" s="18" t="s">
        <v>80</v>
      </c>
    </row>
    <row r="787" spans="2:65" s="12" customFormat="1">
      <c r="B787" s="146"/>
      <c r="D787" s="140" t="s">
        <v>168</v>
      </c>
      <c r="E787" s="147" t="s">
        <v>20</v>
      </c>
      <c r="F787" s="148" t="s">
        <v>1100</v>
      </c>
      <c r="H787" s="149">
        <v>62.81</v>
      </c>
      <c r="I787" s="150"/>
      <c r="L787" s="146"/>
      <c r="M787" s="151"/>
      <c r="T787" s="152"/>
      <c r="AT787" s="147" t="s">
        <v>168</v>
      </c>
      <c r="AU787" s="147" t="s">
        <v>80</v>
      </c>
      <c r="AV787" s="12" t="s">
        <v>80</v>
      </c>
      <c r="AW787" s="12" t="s">
        <v>32</v>
      </c>
      <c r="AX787" s="12" t="s">
        <v>8</v>
      </c>
      <c r="AY787" s="147" t="s">
        <v>154</v>
      </c>
    </row>
    <row r="788" spans="2:65" s="1" customFormat="1" ht="16.5" customHeight="1">
      <c r="B788" s="33"/>
      <c r="C788" s="160" t="s">
        <v>1101</v>
      </c>
      <c r="D788" s="160" t="s">
        <v>230</v>
      </c>
      <c r="E788" s="161" t="s">
        <v>1102</v>
      </c>
      <c r="F788" s="162" t="s">
        <v>1103</v>
      </c>
      <c r="G788" s="163" t="s">
        <v>1104</v>
      </c>
      <c r="H788" s="164">
        <v>62.81</v>
      </c>
      <c r="I788" s="165">
        <v>654</v>
      </c>
      <c r="J788" s="164">
        <f>ROUND(I788*H788,0)</f>
        <v>41078</v>
      </c>
      <c r="K788" s="162" t="s">
        <v>161</v>
      </c>
      <c r="L788" s="166"/>
      <c r="M788" s="167" t="s">
        <v>20</v>
      </c>
      <c r="N788" s="168" t="s">
        <v>42</v>
      </c>
      <c r="P788" s="136">
        <f>O788*H788</f>
        <v>0</v>
      </c>
      <c r="Q788" s="136">
        <v>1E-3</v>
      </c>
      <c r="R788" s="136">
        <f>Q788*H788</f>
        <v>6.2810000000000005E-2</v>
      </c>
      <c r="S788" s="136">
        <v>0</v>
      </c>
      <c r="T788" s="137">
        <f>S788*H788</f>
        <v>0</v>
      </c>
      <c r="AR788" s="138" t="s">
        <v>430</v>
      </c>
      <c r="AT788" s="138" t="s">
        <v>230</v>
      </c>
      <c r="AU788" s="138" t="s">
        <v>80</v>
      </c>
      <c r="AY788" s="18" t="s">
        <v>154</v>
      </c>
      <c r="BE788" s="139">
        <f>IF(N788="základní",J788,0)</f>
        <v>41078</v>
      </c>
      <c r="BF788" s="139">
        <f>IF(N788="snížená",J788,0)</f>
        <v>0</v>
      </c>
      <c r="BG788" s="139">
        <f>IF(N788="zákl. přenesená",J788,0)</f>
        <v>0</v>
      </c>
      <c r="BH788" s="139">
        <f>IF(N788="sníž. přenesená",J788,0)</f>
        <v>0</v>
      </c>
      <c r="BI788" s="139">
        <f>IF(N788="nulová",J788,0)</f>
        <v>0</v>
      </c>
      <c r="BJ788" s="18" t="s">
        <v>8</v>
      </c>
      <c r="BK788" s="139">
        <f>ROUND(I788*H788,0)</f>
        <v>41078</v>
      </c>
      <c r="BL788" s="18" t="s">
        <v>323</v>
      </c>
      <c r="BM788" s="138" t="s">
        <v>1105</v>
      </c>
    </row>
    <row r="789" spans="2:65" s="1" customFormat="1">
      <c r="B789" s="33"/>
      <c r="D789" s="140" t="s">
        <v>164</v>
      </c>
      <c r="F789" s="141" t="s">
        <v>1103</v>
      </c>
      <c r="I789" s="142"/>
      <c r="L789" s="33"/>
      <c r="M789" s="143"/>
      <c r="T789" s="54"/>
      <c r="AT789" s="18" t="s">
        <v>164</v>
      </c>
      <c r="AU789" s="18" t="s">
        <v>80</v>
      </c>
    </row>
    <row r="790" spans="2:65" s="1" customFormat="1" ht="16.5" customHeight="1">
      <c r="B790" s="33"/>
      <c r="C790" s="128" t="s">
        <v>1106</v>
      </c>
      <c r="D790" s="128" t="s">
        <v>157</v>
      </c>
      <c r="E790" s="129" t="s">
        <v>1107</v>
      </c>
      <c r="F790" s="130" t="s">
        <v>1108</v>
      </c>
      <c r="G790" s="131" t="s">
        <v>1005</v>
      </c>
      <c r="H790" s="133">
        <v>2</v>
      </c>
      <c r="I790" s="133">
        <v>7435.4953786576007</v>
      </c>
      <c r="J790" s="132">
        <f>ROUND(I790*H790,0)</f>
        <v>14871</v>
      </c>
      <c r="K790" s="130" t="s">
        <v>161</v>
      </c>
      <c r="L790" s="33"/>
      <c r="M790" s="134" t="s">
        <v>20</v>
      </c>
      <c r="N790" s="135" t="s">
        <v>42</v>
      </c>
      <c r="P790" s="136">
        <f>O790*H790</f>
        <v>0</v>
      </c>
      <c r="Q790" s="136">
        <v>0</v>
      </c>
      <c r="R790" s="136">
        <f>Q790*H790</f>
        <v>0</v>
      </c>
      <c r="S790" s="136">
        <v>0</v>
      </c>
      <c r="T790" s="137">
        <f>S790*H790</f>
        <v>0</v>
      </c>
      <c r="AR790" s="138" t="s">
        <v>323</v>
      </c>
      <c r="AT790" s="138" t="s">
        <v>157</v>
      </c>
      <c r="AU790" s="138" t="s">
        <v>80</v>
      </c>
      <c r="AY790" s="18" t="s">
        <v>154</v>
      </c>
      <c r="BE790" s="139">
        <f>IF(N790="základní",J790,0)</f>
        <v>14871</v>
      </c>
      <c r="BF790" s="139">
        <f>IF(N790="snížená",J790,0)</f>
        <v>0</v>
      </c>
      <c r="BG790" s="139">
        <f>IF(N790="zákl. přenesená",J790,0)</f>
        <v>0</v>
      </c>
      <c r="BH790" s="139">
        <f>IF(N790="sníž. přenesená",J790,0)</f>
        <v>0</v>
      </c>
      <c r="BI790" s="139">
        <f>IF(N790="nulová",J790,0)</f>
        <v>0</v>
      </c>
      <c r="BJ790" s="18" t="s">
        <v>8</v>
      </c>
      <c r="BK790" s="139">
        <f>ROUND(I790*H790,0)</f>
        <v>14871</v>
      </c>
      <c r="BL790" s="18" t="s">
        <v>323</v>
      </c>
      <c r="BM790" s="138" t="s">
        <v>1109</v>
      </c>
    </row>
    <row r="791" spans="2:65" s="1" customFormat="1" ht="19.2">
      <c r="B791" s="33"/>
      <c r="D791" s="140" t="s">
        <v>164</v>
      </c>
      <c r="F791" s="141" t="s">
        <v>1110</v>
      </c>
      <c r="I791" s="142"/>
      <c r="L791" s="33"/>
      <c r="M791" s="143"/>
      <c r="T791" s="54"/>
      <c r="AT791" s="18" t="s">
        <v>164</v>
      </c>
      <c r="AU791" s="18" t="s">
        <v>80</v>
      </c>
    </row>
    <row r="792" spans="2:65" s="1" customFormat="1">
      <c r="B792" s="33"/>
      <c r="D792" s="144" t="s">
        <v>166</v>
      </c>
      <c r="F792" s="145" t="s">
        <v>1111</v>
      </c>
      <c r="I792" s="142"/>
      <c r="L792" s="33"/>
      <c r="M792" s="143"/>
      <c r="T792" s="54"/>
      <c r="AT792" s="18" t="s">
        <v>166</v>
      </c>
      <c r="AU792" s="18" t="s">
        <v>80</v>
      </c>
    </row>
    <row r="793" spans="2:65" s="11" customFormat="1" ht="22.95" customHeight="1">
      <c r="B793" s="116"/>
      <c r="D793" s="117" t="s">
        <v>70</v>
      </c>
      <c r="E793" s="126" t="s">
        <v>1112</v>
      </c>
      <c r="F793" s="126" t="s">
        <v>1113</v>
      </c>
      <c r="I793" s="119"/>
      <c r="J793" s="127">
        <f>BK793</f>
        <v>132008</v>
      </c>
      <c r="L793" s="116"/>
      <c r="M793" s="121"/>
      <c r="P793" s="122">
        <f>SUM(P794:P825)</f>
        <v>0</v>
      </c>
      <c r="R793" s="122">
        <f>SUM(R794:R825)</f>
        <v>2.9069999999999999E-2</v>
      </c>
      <c r="T793" s="123">
        <f>SUM(T794:T825)</f>
        <v>0</v>
      </c>
      <c r="AR793" s="117" t="s">
        <v>80</v>
      </c>
      <c r="AT793" s="124" t="s">
        <v>70</v>
      </c>
      <c r="AU793" s="124" t="s">
        <v>8</v>
      </c>
      <c r="AY793" s="117" t="s">
        <v>154</v>
      </c>
      <c r="BK793" s="125">
        <f>SUM(BK794:BK825)</f>
        <v>132008</v>
      </c>
    </row>
    <row r="794" spans="2:65" s="1" customFormat="1" ht="16.5" customHeight="1">
      <c r="B794" s="33"/>
      <c r="C794" s="128" t="s">
        <v>1114</v>
      </c>
      <c r="D794" s="128" t="s">
        <v>157</v>
      </c>
      <c r="E794" s="129" t="s">
        <v>1115</v>
      </c>
      <c r="F794" s="130" t="s">
        <v>1116</v>
      </c>
      <c r="G794" s="131" t="s">
        <v>213</v>
      </c>
      <c r="H794" s="132">
        <v>9.5</v>
      </c>
      <c r="I794" s="133">
        <v>1081</v>
      </c>
      <c r="J794" s="132">
        <f>ROUND(I794*H794,0)</f>
        <v>10270</v>
      </c>
      <c r="K794" s="130" t="s">
        <v>161</v>
      </c>
      <c r="L794" s="33"/>
      <c r="M794" s="134" t="s">
        <v>20</v>
      </c>
      <c r="N794" s="135" t="s">
        <v>42</v>
      </c>
      <c r="P794" s="136">
        <f>O794*H794</f>
        <v>0</v>
      </c>
      <c r="Q794" s="136">
        <v>3.0599999999999998E-3</v>
      </c>
      <c r="R794" s="136">
        <f>Q794*H794</f>
        <v>2.9069999999999999E-2</v>
      </c>
      <c r="S794" s="136">
        <v>0</v>
      </c>
      <c r="T794" s="137">
        <f>S794*H794</f>
        <v>0</v>
      </c>
      <c r="AR794" s="138" t="s">
        <v>323</v>
      </c>
      <c r="AT794" s="138" t="s">
        <v>157</v>
      </c>
      <c r="AU794" s="138" t="s">
        <v>80</v>
      </c>
      <c r="AY794" s="18" t="s">
        <v>154</v>
      </c>
      <c r="BE794" s="139">
        <f>IF(N794="základní",J794,0)</f>
        <v>10270</v>
      </c>
      <c r="BF794" s="139">
        <f>IF(N794="snížená",J794,0)</f>
        <v>0</v>
      </c>
      <c r="BG794" s="139">
        <f>IF(N794="zákl. přenesená",J794,0)</f>
        <v>0</v>
      </c>
      <c r="BH794" s="139">
        <f>IF(N794="sníž. přenesená",J794,0)</f>
        <v>0</v>
      </c>
      <c r="BI794" s="139">
        <f>IF(N794="nulová",J794,0)</f>
        <v>0</v>
      </c>
      <c r="BJ794" s="18" t="s">
        <v>8</v>
      </c>
      <c r="BK794" s="139">
        <f>ROUND(I794*H794,0)</f>
        <v>10270</v>
      </c>
      <c r="BL794" s="18" t="s">
        <v>323</v>
      </c>
      <c r="BM794" s="138" t="s">
        <v>1117</v>
      </c>
    </row>
    <row r="795" spans="2:65" s="1" customFormat="1">
      <c r="B795" s="33"/>
      <c r="D795" s="140" t="s">
        <v>164</v>
      </c>
      <c r="F795" s="141" t="s">
        <v>1118</v>
      </c>
      <c r="I795" s="142"/>
      <c r="L795" s="33"/>
      <c r="M795" s="143"/>
      <c r="T795" s="54"/>
      <c r="AT795" s="18" t="s">
        <v>164</v>
      </c>
      <c r="AU795" s="18" t="s">
        <v>80</v>
      </c>
    </row>
    <row r="796" spans="2:65" s="1" customFormat="1">
      <c r="B796" s="33"/>
      <c r="D796" s="144" t="s">
        <v>166</v>
      </c>
      <c r="F796" s="145" t="s">
        <v>1119</v>
      </c>
      <c r="I796" s="142"/>
      <c r="L796" s="33"/>
      <c r="M796" s="143"/>
      <c r="T796" s="54"/>
      <c r="AT796" s="18" t="s">
        <v>166</v>
      </c>
      <c r="AU796" s="18" t="s">
        <v>80</v>
      </c>
    </row>
    <row r="797" spans="2:65" s="12" customFormat="1">
      <c r="B797" s="146"/>
      <c r="D797" s="140" t="s">
        <v>168</v>
      </c>
      <c r="E797" s="147" t="s">
        <v>20</v>
      </c>
      <c r="F797" s="148" t="s">
        <v>1120</v>
      </c>
      <c r="H797" s="149">
        <v>9.5</v>
      </c>
      <c r="I797" s="150"/>
      <c r="L797" s="146"/>
      <c r="M797" s="151"/>
      <c r="T797" s="152"/>
      <c r="AT797" s="147" t="s">
        <v>168</v>
      </c>
      <c r="AU797" s="147" t="s">
        <v>80</v>
      </c>
      <c r="AV797" s="12" t="s">
        <v>80</v>
      </c>
      <c r="AW797" s="12" t="s">
        <v>32</v>
      </c>
      <c r="AX797" s="12" t="s">
        <v>8</v>
      </c>
      <c r="AY797" s="147" t="s">
        <v>154</v>
      </c>
    </row>
    <row r="798" spans="2:65" s="1" customFormat="1" ht="16.5" customHeight="1">
      <c r="B798" s="33"/>
      <c r="C798" s="128" t="s">
        <v>1121</v>
      </c>
      <c r="D798" s="128" t="s">
        <v>157</v>
      </c>
      <c r="E798" s="129" t="s">
        <v>1122</v>
      </c>
      <c r="F798" s="130" t="s">
        <v>1123</v>
      </c>
      <c r="G798" s="131" t="s">
        <v>208</v>
      </c>
      <c r="H798" s="132">
        <v>1</v>
      </c>
      <c r="I798" s="133">
        <v>1369</v>
      </c>
      <c r="J798" s="132">
        <f>ROUND(I798*H798,0)</f>
        <v>1369</v>
      </c>
      <c r="K798" s="130" t="s">
        <v>20</v>
      </c>
      <c r="L798" s="33"/>
      <c r="M798" s="134" t="s">
        <v>20</v>
      </c>
      <c r="N798" s="135" t="s">
        <v>42</v>
      </c>
      <c r="P798" s="136">
        <f>O798*H798</f>
        <v>0</v>
      </c>
      <c r="Q798" s="136">
        <v>0</v>
      </c>
      <c r="R798" s="136">
        <f>Q798*H798</f>
        <v>0</v>
      </c>
      <c r="S798" s="136">
        <v>0</v>
      </c>
      <c r="T798" s="137">
        <f>S798*H798</f>
        <v>0</v>
      </c>
      <c r="AR798" s="138" t="s">
        <v>162</v>
      </c>
      <c r="AT798" s="138" t="s">
        <v>157</v>
      </c>
      <c r="AU798" s="138" t="s">
        <v>80</v>
      </c>
      <c r="AY798" s="18" t="s">
        <v>154</v>
      </c>
      <c r="BE798" s="139">
        <f>IF(N798="základní",J798,0)</f>
        <v>1369</v>
      </c>
      <c r="BF798" s="139">
        <f>IF(N798="snížená",J798,0)</f>
        <v>0</v>
      </c>
      <c r="BG798" s="139">
        <f>IF(N798="zákl. přenesená",J798,0)</f>
        <v>0</v>
      </c>
      <c r="BH798" s="139">
        <f>IF(N798="sníž. přenesená",J798,0)</f>
        <v>0</v>
      </c>
      <c r="BI798" s="139">
        <f>IF(N798="nulová",J798,0)</f>
        <v>0</v>
      </c>
      <c r="BJ798" s="18" t="s">
        <v>8</v>
      </c>
      <c r="BK798" s="139">
        <f>ROUND(I798*H798,0)</f>
        <v>1369</v>
      </c>
      <c r="BL798" s="18" t="s">
        <v>162</v>
      </c>
      <c r="BM798" s="138" t="s">
        <v>1124</v>
      </c>
    </row>
    <row r="799" spans="2:65" s="1" customFormat="1">
      <c r="B799" s="33"/>
      <c r="D799" s="140" t="s">
        <v>164</v>
      </c>
      <c r="F799" s="141" t="s">
        <v>1123</v>
      </c>
      <c r="I799" s="142"/>
      <c r="L799" s="33"/>
      <c r="M799" s="143"/>
      <c r="T799" s="54"/>
      <c r="AT799" s="18" t="s">
        <v>164</v>
      </c>
      <c r="AU799" s="18" t="s">
        <v>80</v>
      </c>
    </row>
    <row r="800" spans="2:65" s="1" customFormat="1" ht="16.5" customHeight="1">
      <c r="B800" s="33"/>
      <c r="C800" s="128" t="s">
        <v>1125</v>
      </c>
      <c r="D800" s="128" t="s">
        <v>157</v>
      </c>
      <c r="E800" s="129" t="s">
        <v>1126</v>
      </c>
      <c r="F800" s="130" t="s">
        <v>1127</v>
      </c>
      <c r="G800" s="131" t="s">
        <v>208</v>
      </c>
      <c r="H800" s="132">
        <v>1</v>
      </c>
      <c r="I800" s="133">
        <v>1165</v>
      </c>
      <c r="J800" s="132">
        <f>ROUND(I800*H800,0)</f>
        <v>1165</v>
      </c>
      <c r="K800" s="130" t="s">
        <v>20</v>
      </c>
      <c r="L800" s="33"/>
      <c r="M800" s="134" t="s">
        <v>20</v>
      </c>
      <c r="N800" s="135" t="s">
        <v>42</v>
      </c>
      <c r="P800" s="136">
        <f>O800*H800</f>
        <v>0</v>
      </c>
      <c r="Q800" s="136">
        <v>0</v>
      </c>
      <c r="R800" s="136">
        <f>Q800*H800</f>
        <v>0</v>
      </c>
      <c r="S800" s="136">
        <v>0</v>
      </c>
      <c r="T800" s="137">
        <f>S800*H800</f>
        <v>0</v>
      </c>
      <c r="AR800" s="138" t="s">
        <v>162</v>
      </c>
      <c r="AT800" s="138" t="s">
        <v>157</v>
      </c>
      <c r="AU800" s="138" t="s">
        <v>80</v>
      </c>
      <c r="AY800" s="18" t="s">
        <v>154</v>
      </c>
      <c r="BE800" s="139">
        <f>IF(N800="základní",J800,0)</f>
        <v>1165</v>
      </c>
      <c r="BF800" s="139">
        <f>IF(N800="snížená",J800,0)</f>
        <v>0</v>
      </c>
      <c r="BG800" s="139">
        <f>IF(N800="zákl. přenesená",J800,0)</f>
        <v>0</v>
      </c>
      <c r="BH800" s="139">
        <f>IF(N800="sníž. přenesená",J800,0)</f>
        <v>0</v>
      </c>
      <c r="BI800" s="139">
        <f>IF(N800="nulová",J800,0)</f>
        <v>0</v>
      </c>
      <c r="BJ800" s="18" t="s">
        <v>8</v>
      </c>
      <c r="BK800" s="139">
        <f>ROUND(I800*H800,0)</f>
        <v>1165</v>
      </c>
      <c r="BL800" s="18" t="s">
        <v>162</v>
      </c>
      <c r="BM800" s="138" t="s">
        <v>1128</v>
      </c>
    </row>
    <row r="801" spans="2:65" s="1" customFormat="1">
      <c r="B801" s="33"/>
      <c r="D801" s="140" t="s">
        <v>164</v>
      </c>
      <c r="F801" s="141" t="s">
        <v>1127</v>
      </c>
      <c r="I801" s="142"/>
      <c r="L801" s="33"/>
      <c r="M801" s="143"/>
      <c r="T801" s="54"/>
      <c r="AT801" s="18" t="s">
        <v>164</v>
      </c>
      <c r="AU801" s="18" t="s">
        <v>80</v>
      </c>
    </row>
    <row r="802" spans="2:65" s="1" customFormat="1" ht="16.5" customHeight="1">
      <c r="B802" s="33"/>
      <c r="C802" s="128" t="s">
        <v>1129</v>
      </c>
      <c r="D802" s="128" t="s">
        <v>157</v>
      </c>
      <c r="E802" s="129" t="s">
        <v>1130</v>
      </c>
      <c r="F802" s="130" t="s">
        <v>1131</v>
      </c>
      <c r="G802" s="131" t="s">
        <v>213</v>
      </c>
      <c r="H802" s="132">
        <v>65</v>
      </c>
      <c r="I802" s="133">
        <v>28</v>
      </c>
      <c r="J802" s="132">
        <f>ROUND(I802*H802,0)</f>
        <v>1820</v>
      </c>
      <c r="K802" s="130" t="s">
        <v>20</v>
      </c>
      <c r="L802" s="33"/>
      <c r="M802" s="134" t="s">
        <v>20</v>
      </c>
      <c r="N802" s="135" t="s">
        <v>42</v>
      </c>
      <c r="P802" s="136">
        <f>O802*H802</f>
        <v>0</v>
      </c>
      <c r="Q802" s="136">
        <v>0</v>
      </c>
      <c r="R802" s="136">
        <f>Q802*H802</f>
        <v>0</v>
      </c>
      <c r="S802" s="136">
        <v>0</v>
      </c>
      <c r="T802" s="137">
        <f>S802*H802</f>
        <v>0</v>
      </c>
      <c r="AR802" s="138" t="s">
        <v>162</v>
      </c>
      <c r="AT802" s="138" t="s">
        <v>157</v>
      </c>
      <c r="AU802" s="138" t="s">
        <v>80</v>
      </c>
      <c r="AY802" s="18" t="s">
        <v>154</v>
      </c>
      <c r="BE802" s="139">
        <f>IF(N802="základní",J802,0)</f>
        <v>1820</v>
      </c>
      <c r="BF802" s="139">
        <f>IF(N802="snížená",J802,0)</f>
        <v>0</v>
      </c>
      <c r="BG802" s="139">
        <f>IF(N802="zákl. přenesená",J802,0)</f>
        <v>0</v>
      </c>
      <c r="BH802" s="139">
        <f>IF(N802="sníž. přenesená",J802,0)</f>
        <v>0</v>
      </c>
      <c r="BI802" s="139">
        <f>IF(N802="nulová",J802,0)</f>
        <v>0</v>
      </c>
      <c r="BJ802" s="18" t="s">
        <v>8</v>
      </c>
      <c r="BK802" s="139">
        <f>ROUND(I802*H802,0)</f>
        <v>1820</v>
      </c>
      <c r="BL802" s="18" t="s">
        <v>162</v>
      </c>
      <c r="BM802" s="138" t="s">
        <v>1132</v>
      </c>
    </row>
    <row r="803" spans="2:65" s="1" customFormat="1">
      <c r="B803" s="33"/>
      <c r="D803" s="140" t="s">
        <v>164</v>
      </c>
      <c r="F803" s="141" t="s">
        <v>1131</v>
      </c>
      <c r="I803" s="142"/>
      <c r="L803" s="33"/>
      <c r="M803" s="143"/>
      <c r="T803" s="54"/>
      <c r="AT803" s="18" t="s">
        <v>164</v>
      </c>
      <c r="AU803" s="18" t="s">
        <v>80</v>
      </c>
    </row>
    <row r="804" spans="2:65" s="1" customFormat="1" ht="16.5" customHeight="1">
      <c r="B804" s="33"/>
      <c r="C804" s="128" t="s">
        <v>1133</v>
      </c>
      <c r="D804" s="128" t="s">
        <v>157</v>
      </c>
      <c r="E804" s="129" t="s">
        <v>1134</v>
      </c>
      <c r="F804" s="130" t="s">
        <v>1135</v>
      </c>
      <c r="G804" s="131" t="s">
        <v>213</v>
      </c>
      <c r="H804" s="132">
        <v>93</v>
      </c>
      <c r="I804" s="133">
        <v>28</v>
      </c>
      <c r="J804" s="132">
        <f>ROUND(I804*H804,0)</f>
        <v>2604</v>
      </c>
      <c r="K804" s="130" t="s">
        <v>20</v>
      </c>
      <c r="L804" s="33"/>
      <c r="M804" s="134" t="s">
        <v>20</v>
      </c>
      <c r="N804" s="135" t="s">
        <v>42</v>
      </c>
      <c r="P804" s="136">
        <f>O804*H804</f>
        <v>0</v>
      </c>
      <c r="Q804" s="136">
        <v>0</v>
      </c>
      <c r="R804" s="136">
        <f>Q804*H804</f>
        <v>0</v>
      </c>
      <c r="S804" s="136">
        <v>0</v>
      </c>
      <c r="T804" s="137">
        <f>S804*H804</f>
        <v>0</v>
      </c>
      <c r="AR804" s="138" t="s">
        <v>162</v>
      </c>
      <c r="AT804" s="138" t="s">
        <v>157</v>
      </c>
      <c r="AU804" s="138" t="s">
        <v>80</v>
      </c>
      <c r="AY804" s="18" t="s">
        <v>154</v>
      </c>
      <c r="BE804" s="139">
        <f>IF(N804="základní",J804,0)</f>
        <v>2604</v>
      </c>
      <c r="BF804" s="139">
        <f>IF(N804="snížená",J804,0)</f>
        <v>0</v>
      </c>
      <c r="BG804" s="139">
        <f>IF(N804="zákl. přenesená",J804,0)</f>
        <v>0</v>
      </c>
      <c r="BH804" s="139">
        <f>IF(N804="sníž. přenesená",J804,0)</f>
        <v>0</v>
      </c>
      <c r="BI804" s="139">
        <f>IF(N804="nulová",J804,0)</f>
        <v>0</v>
      </c>
      <c r="BJ804" s="18" t="s">
        <v>8</v>
      </c>
      <c r="BK804" s="139">
        <f>ROUND(I804*H804,0)</f>
        <v>2604</v>
      </c>
      <c r="BL804" s="18" t="s">
        <v>162</v>
      </c>
      <c r="BM804" s="138" t="s">
        <v>1136</v>
      </c>
    </row>
    <row r="805" spans="2:65" s="1" customFormat="1">
      <c r="B805" s="33"/>
      <c r="D805" s="140" t="s">
        <v>164</v>
      </c>
      <c r="F805" s="141" t="s">
        <v>1135</v>
      </c>
      <c r="I805" s="142"/>
      <c r="L805" s="33"/>
      <c r="M805" s="143"/>
      <c r="T805" s="54"/>
      <c r="AT805" s="18" t="s">
        <v>164</v>
      </c>
      <c r="AU805" s="18" t="s">
        <v>80</v>
      </c>
    </row>
    <row r="806" spans="2:65" s="1" customFormat="1" ht="16.5" customHeight="1">
      <c r="B806" s="33"/>
      <c r="C806" s="128" t="s">
        <v>1137</v>
      </c>
      <c r="D806" s="128" t="s">
        <v>157</v>
      </c>
      <c r="E806" s="129" t="s">
        <v>1138</v>
      </c>
      <c r="F806" s="130" t="s">
        <v>1139</v>
      </c>
      <c r="G806" s="131" t="s">
        <v>1140</v>
      </c>
      <c r="H806" s="132">
        <v>1</v>
      </c>
      <c r="I806" s="133">
        <v>1100</v>
      </c>
      <c r="J806" s="132">
        <f>ROUND(I806*H806,0)</f>
        <v>1100</v>
      </c>
      <c r="K806" s="130" t="s">
        <v>20</v>
      </c>
      <c r="L806" s="33"/>
      <c r="M806" s="134" t="s">
        <v>20</v>
      </c>
      <c r="N806" s="135" t="s">
        <v>42</v>
      </c>
      <c r="P806" s="136">
        <f>O806*H806</f>
        <v>0</v>
      </c>
      <c r="Q806" s="136">
        <v>0</v>
      </c>
      <c r="R806" s="136">
        <f>Q806*H806</f>
        <v>0</v>
      </c>
      <c r="S806" s="136">
        <v>0</v>
      </c>
      <c r="T806" s="137">
        <f>S806*H806</f>
        <v>0</v>
      </c>
      <c r="AR806" s="138" t="s">
        <v>162</v>
      </c>
      <c r="AT806" s="138" t="s">
        <v>157</v>
      </c>
      <c r="AU806" s="138" t="s">
        <v>80</v>
      </c>
      <c r="AY806" s="18" t="s">
        <v>154</v>
      </c>
      <c r="BE806" s="139">
        <f>IF(N806="základní",J806,0)</f>
        <v>1100</v>
      </c>
      <c r="BF806" s="139">
        <f>IF(N806="snížená",J806,0)</f>
        <v>0</v>
      </c>
      <c r="BG806" s="139">
        <f>IF(N806="zákl. přenesená",J806,0)</f>
        <v>0</v>
      </c>
      <c r="BH806" s="139">
        <f>IF(N806="sníž. přenesená",J806,0)</f>
        <v>0</v>
      </c>
      <c r="BI806" s="139">
        <f>IF(N806="nulová",J806,0)</f>
        <v>0</v>
      </c>
      <c r="BJ806" s="18" t="s">
        <v>8</v>
      </c>
      <c r="BK806" s="139">
        <f>ROUND(I806*H806,0)</f>
        <v>1100</v>
      </c>
      <c r="BL806" s="18" t="s">
        <v>162</v>
      </c>
      <c r="BM806" s="138" t="s">
        <v>1141</v>
      </c>
    </row>
    <row r="807" spans="2:65" s="1" customFormat="1">
      <c r="B807" s="33"/>
      <c r="D807" s="140" t="s">
        <v>164</v>
      </c>
      <c r="F807" s="141" t="s">
        <v>1139</v>
      </c>
      <c r="I807" s="142"/>
      <c r="L807" s="33"/>
      <c r="M807" s="143"/>
      <c r="T807" s="54"/>
      <c r="AT807" s="18" t="s">
        <v>164</v>
      </c>
      <c r="AU807" s="18" t="s">
        <v>80</v>
      </c>
    </row>
    <row r="808" spans="2:65" s="1" customFormat="1" ht="16.5" customHeight="1">
      <c r="B808" s="33"/>
      <c r="C808" s="128" t="s">
        <v>1142</v>
      </c>
      <c r="D808" s="128" t="s">
        <v>157</v>
      </c>
      <c r="E808" s="129" t="s">
        <v>1143</v>
      </c>
      <c r="F808" s="130" t="s">
        <v>1144</v>
      </c>
      <c r="G808" s="131" t="s">
        <v>213</v>
      </c>
      <c r="H808" s="132">
        <v>2</v>
      </c>
      <c r="I808" s="133">
        <v>420</v>
      </c>
      <c r="J808" s="132">
        <f>ROUND(I808*H808,0)</f>
        <v>840</v>
      </c>
      <c r="K808" s="130" t="s">
        <v>20</v>
      </c>
      <c r="L808" s="33"/>
      <c r="M808" s="134" t="s">
        <v>20</v>
      </c>
      <c r="N808" s="135" t="s">
        <v>42</v>
      </c>
      <c r="P808" s="136">
        <f>O808*H808</f>
        <v>0</v>
      </c>
      <c r="Q808" s="136">
        <v>0</v>
      </c>
      <c r="R808" s="136">
        <f>Q808*H808</f>
        <v>0</v>
      </c>
      <c r="S808" s="136">
        <v>0</v>
      </c>
      <c r="T808" s="137">
        <f>S808*H808</f>
        <v>0</v>
      </c>
      <c r="AR808" s="138" t="s">
        <v>162</v>
      </c>
      <c r="AT808" s="138" t="s">
        <v>157</v>
      </c>
      <c r="AU808" s="138" t="s">
        <v>80</v>
      </c>
      <c r="AY808" s="18" t="s">
        <v>154</v>
      </c>
      <c r="BE808" s="139">
        <f>IF(N808="základní",J808,0)</f>
        <v>840</v>
      </c>
      <c r="BF808" s="139">
        <f>IF(N808="snížená",J808,0)</f>
        <v>0</v>
      </c>
      <c r="BG808" s="139">
        <f>IF(N808="zákl. přenesená",J808,0)</f>
        <v>0</v>
      </c>
      <c r="BH808" s="139">
        <f>IF(N808="sníž. přenesená",J808,0)</f>
        <v>0</v>
      </c>
      <c r="BI808" s="139">
        <f>IF(N808="nulová",J808,0)</f>
        <v>0</v>
      </c>
      <c r="BJ808" s="18" t="s">
        <v>8</v>
      </c>
      <c r="BK808" s="139">
        <f>ROUND(I808*H808,0)</f>
        <v>840</v>
      </c>
      <c r="BL808" s="18" t="s">
        <v>162</v>
      </c>
      <c r="BM808" s="138" t="s">
        <v>1145</v>
      </c>
    </row>
    <row r="809" spans="2:65" s="1" customFormat="1">
      <c r="B809" s="33"/>
      <c r="D809" s="140" t="s">
        <v>164</v>
      </c>
      <c r="F809" s="141" t="s">
        <v>1144</v>
      </c>
      <c r="I809" s="142"/>
      <c r="L809" s="33"/>
      <c r="M809" s="143"/>
      <c r="T809" s="54"/>
      <c r="AT809" s="18" t="s">
        <v>164</v>
      </c>
      <c r="AU809" s="18" t="s">
        <v>80</v>
      </c>
    </row>
    <row r="810" spans="2:65" s="1" customFormat="1" ht="16.5" customHeight="1">
      <c r="B810" s="33"/>
      <c r="C810" s="128" t="s">
        <v>1146</v>
      </c>
      <c r="D810" s="128" t="s">
        <v>157</v>
      </c>
      <c r="E810" s="129" t="s">
        <v>1147</v>
      </c>
      <c r="F810" s="130" t="s">
        <v>1148</v>
      </c>
      <c r="G810" s="131" t="s">
        <v>213</v>
      </c>
      <c r="H810" s="132">
        <v>14</v>
      </c>
      <c r="I810" s="133">
        <v>511</v>
      </c>
      <c r="J810" s="132">
        <f>ROUND(I810*H810,0)</f>
        <v>7154</v>
      </c>
      <c r="K810" s="130" t="s">
        <v>20</v>
      </c>
      <c r="L810" s="33"/>
      <c r="M810" s="134" t="s">
        <v>20</v>
      </c>
      <c r="N810" s="135" t="s">
        <v>42</v>
      </c>
      <c r="P810" s="136">
        <f>O810*H810</f>
        <v>0</v>
      </c>
      <c r="Q810" s="136">
        <v>0</v>
      </c>
      <c r="R810" s="136">
        <f>Q810*H810</f>
        <v>0</v>
      </c>
      <c r="S810" s="136">
        <v>0</v>
      </c>
      <c r="T810" s="137">
        <f>S810*H810</f>
        <v>0</v>
      </c>
      <c r="AR810" s="138" t="s">
        <v>162</v>
      </c>
      <c r="AT810" s="138" t="s">
        <v>157</v>
      </c>
      <c r="AU810" s="138" t="s">
        <v>80</v>
      </c>
      <c r="AY810" s="18" t="s">
        <v>154</v>
      </c>
      <c r="BE810" s="139">
        <f>IF(N810="základní",J810,0)</f>
        <v>7154</v>
      </c>
      <c r="BF810" s="139">
        <f>IF(N810="snížená",J810,0)</f>
        <v>0</v>
      </c>
      <c r="BG810" s="139">
        <f>IF(N810="zákl. přenesená",J810,0)</f>
        <v>0</v>
      </c>
      <c r="BH810" s="139">
        <f>IF(N810="sníž. přenesená",J810,0)</f>
        <v>0</v>
      </c>
      <c r="BI810" s="139">
        <f>IF(N810="nulová",J810,0)</f>
        <v>0</v>
      </c>
      <c r="BJ810" s="18" t="s">
        <v>8</v>
      </c>
      <c r="BK810" s="139">
        <f>ROUND(I810*H810,0)</f>
        <v>7154</v>
      </c>
      <c r="BL810" s="18" t="s">
        <v>162</v>
      </c>
      <c r="BM810" s="138" t="s">
        <v>1149</v>
      </c>
    </row>
    <row r="811" spans="2:65" s="1" customFormat="1">
      <c r="B811" s="33"/>
      <c r="D811" s="140" t="s">
        <v>164</v>
      </c>
      <c r="F811" s="141" t="s">
        <v>1148</v>
      </c>
      <c r="I811" s="142"/>
      <c r="L811" s="33"/>
      <c r="M811" s="143"/>
      <c r="T811" s="54"/>
      <c r="AT811" s="18" t="s">
        <v>164</v>
      </c>
      <c r="AU811" s="18" t="s">
        <v>80</v>
      </c>
    </row>
    <row r="812" spans="2:65" s="1" customFormat="1" ht="16.5" customHeight="1">
      <c r="B812" s="33"/>
      <c r="C812" s="128" t="s">
        <v>1150</v>
      </c>
      <c r="D812" s="128" t="s">
        <v>157</v>
      </c>
      <c r="E812" s="129" t="s">
        <v>1151</v>
      </c>
      <c r="F812" s="130" t="s">
        <v>1152</v>
      </c>
      <c r="G812" s="131" t="s">
        <v>213</v>
      </c>
      <c r="H812" s="132">
        <v>17</v>
      </c>
      <c r="I812" s="133">
        <v>576</v>
      </c>
      <c r="J812" s="132">
        <f>ROUND(I812*H812,0)</f>
        <v>9792</v>
      </c>
      <c r="K812" s="130" t="s">
        <v>20</v>
      </c>
      <c r="L812" s="33"/>
      <c r="M812" s="134" t="s">
        <v>20</v>
      </c>
      <c r="N812" s="135" t="s">
        <v>42</v>
      </c>
      <c r="P812" s="136">
        <f>O812*H812</f>
        <v>0</v>
      </c>
      <c r="Q812" s="136">
        <v>0</v>
      </c>
      <c r="R812" s="136">
        <f>Q812*H812</f>
        <v>0</v>
      </c>
      <c r="S812" s="136">
        <v>0</v>
      </c>
      <c r="T812" s="137">
        <f>S812*H812</f>
        <v>0</v>
      </c>
      <c r="AR812" s="138" t="s">
        <v>162</v>
      </c>
      <c r="AT812" s="138" t="s">
        <v>157</v>
      </c>
      <c r="AU812" s="138" t="s">
        <v>80</v>
      </c>
      <c r="AY812" s="18" t="s">
        <v>154</v>
      </c>
      <c r="BE812" s="139">
        <f>IF(N812="základní",J812,0)</f>
        <v>9792</v>
      </c>
      <c r="BF812" s="139">
        <f>IF(N812="snížená",J812,0)</f>
        <v>0</v>
      </c>
      <c r="BG812" s="139">
        <f>IF(N812="zákl. přenesená",J812,0)</f>
        <v>0</v>
      </c>
      <c r="BH812" s="139">
        <f>IF(N812="sníž. přenesená",J812,0)</f>
        <v>0</v>
      </c>
      <c r="BI812" s="139">
        <f>IF(N812="nulová",J812,0)</f>
        <v>0</v>
      </c>
      <c r="BJ812" s="18" t="s">
        <v>8</v>
      </c>
      <c r="BK812" s="139">
        <f>ROUND(I812*H812,0)</f>
        <v>9792</v>
      </c>
      <c r="BL812" s="18" t="s">
        <v>162</v>
      </c>
      <c r="BM812" s="138" t="s">
        <v>1153</v>
      </c>
    </row>
    <row r="813" spans="2:65" s="1" customFormat="1">
      <c r="B813" s="33"/>
      <c r="D813" s="140" t="s">
        <v>164</v>
      </c>
      <c r="F813" s="141" t="s">
        <v>1152</v>
      </c>
      <c r="I813" s="142"/>
      <c r="L813" s="33"/>
      <c r="M813" s="143"/>
      <c r="T813" s="54"/>
      <c r="AT813" s="18" t="s">
        <v>164</v>
      </c>
      <c r="AU813" s="18" t="s">
        <v>80</v>
      </c>
    </row>
    <row r="814" spans="2:65" s="1" customFormat="1" ht="16.5" customHeight="1">
      <c r="B814" s="33"/>
      <c r="C814" s="128" t="s">
        <v>1154</v>
      </c>
      <c r="D814" s="128" t="s">
        <v>157</v>
      </c>
      <c r="E814" s="129" t="s">
        <v>1155</v>
      </c>
      <c r="F814" s="130" t="s">
        <v>1156</v>
      </c>
      <c r="G814" s="131" t="s">
        <v>213</v>
      </c>
      <c r="H814" s="132">
        <v>60</v>
      </c>
      <c r="I814" s="133">
        <v>727</v>
      </c>
      <c r="J814" s="132">
        <f>ROUND(I814*H814,0)</f>
        <v>43620</v>
      </c>
      <c r="K814" s="130" t="s">
        <v>20</v>
      </c>
      <c r="L814" s="33"/>
      <c r="M814" s="134" t="s">
        <v>20</v>
      </c>
      <c r="N814" s="135" t="s">
        <v>42</v>
      </c>
      <c r="P814" s="136">
        <f>O814*H814</f>
        <v>0</v>
      </c>
      <c r="Q814" s="136">
        <v>0</v>
      </c>
      <c r="R814" s="136">
        <f>Q814*H814</f>
        <v>0</v>
      </c>
      <c r="S814" s="136">
        <v>0</v>
      </c>
      <c r="T814" s="137">
        <f>S814*H814</f>
        <v>0</v>
      </c>
      <c r="AR814" s="138" t="s">
        <v>162</v>
      </c>
      <c r="AT814" s="138" t="s">
        <v>157</v>
      </c>
      <c r="AU814" s="138" t="s">
        <v>80</v>
      </c>
      <c r="AY814" s="18" t="s">
        <v>154</v>
      </c>
      <c r="BE814" s="139">
        <f>IF(N814="základní",J814,0)</f>
        <v>43620</v>
      </c>
      <c r="BF814" s="139">
        <f>IF(N814="snížená",J814,0)</f>
        <v>0</v>
      </c>
      <c r="BG814" s="139">
        <f>IF(N814="zákl. přenesená",J814,0)</f>
        <v>0</v>
      </c>
      <c r="BH814" s="139">
        <f>IF(N814="sníž. přenesená",J814,0)</f>
        <v>0</v>
      </c>
      <c r="BI814" s="139">
        <f>IF(N814="nulová",J814,0)</f>
        <v>0</v>
      </c>
      <c r="BJ814" s="18" t="s">
        <v>8</v>
      </c>
      <c r="BK814" s="139">
        <f>ROUND(I814*H814,0)</f>
        <v>43620</v>
      </c>
      <c r="BL814" s="18" t="s">
        <v>162</v>
      </c>
      <c r="BM814" s="138" t="s">
        <v>1157</v>
      </c>
    </row>
    <row r="815" spans="2:65" s="1" customFormat="1">
      <c r="B815" s="33"/>
      <c r="D815" s="140" t="s">
        <v>164</v>
      </c>
      <c r="F815" s="141" t="s">
        <v>1156</v>
      </c>
      <c r="I815" s="142"/>
      <c r="L815" s="33"/>
      <c r="M815" s="143"/>
      <c r="T815" s="54"/>
      <c r="AT815" s="18" t="s">
        <v>164</v>
      </c>
      <c r="AU815" s="18" t="s">
        <v>80</v>
      </c>
    </row>
    <row r="816" spans="2:65" s="1" customFormat="1" ht="16.5" customHeight="1">
      <c r="B816" s="33"/>
      <c r="C816" s="128" t="s">
        <v>1158</v>
      </c>
      <c r="D816" s="128" t="s">
        <v>157</v>
      </c>
      <c r="E816" s="129" t="s">
        <v>1159</v>
      </c>
      <c r="F816" s="130" t="s">
        <v>1160</v>
      </c>
      <c r="G816" s="131" t="s">
        <v>213</v>
      </c>
      <c r="H816" s="132">
        <v>65</v>
      </c>
      <c r="I816" s="133">
        <v>638</v>
      </c>
      <c r="J816" s="132">
        <f>ROUND(I816*H816,0)</f>
        <v>41470</v>
      </c>
      <c r="K816" s="130" t="s">
        <v>20</v>
      </c>
      <c r="L816" s="33"/>
      <c r="M816" s="134" t="s">
        <v>20</v>
      </c>
      <c r="N816" s="135" t="s">
        <v>42</v>
      </c>
      <c r="P816" s="136">
        <f>O816*H816</f>
        <v>0</v>
      </c>
      <c r="Q816" s="136">
        <v>0</v>
      </c>
      <c r="R816" s="136">
        <f>Q816*H816</f>
        <v>0</v>
      </c>
      <c r="S816" s="136">
        <v>0</v>
      </c>
      <c r="T816" s="137">
        <f>S816*H816</f>
        <v>0</v>
      </c>
      <c r="AR816" s="138" t="s">
        <v>162</v>
      </c>
      <c r="AT816" s="138" t="s">
        <v>157</v>
      </c>
      <c r="AU816" s="138" t="s">
        <v>80</v>
      </c>
      <c r="AY816" s="18" t="s">
        <v>154</v>
      </c>
      <c r="BE816" s="139">
        <f>IF(N816="základní",J816,0)</f>
        <v>41470</v>
      </c>
      <c r="BF816" s="139">
        <f>IF(N816="snížená",J816,0)</f>
        <v>0</v>
      </c>
      <c r="BG816" s="139">
        <f>IF(N816="zákl. přenesená",J816,0)</f>
        <v>0</v>
      </c>
      <c r="BH816" s="139">
        <f>IF(N816="sníž. přenesená",J816,0)</f>
        <v>0</v>
      </c>
      <c r="BI816" s="139">
        <f>IF(N816="nulová",J816,0)</f>
        <v>0</v>
      </c>
      <c r="BJ816" s="18" t="s">
        <v>8</v>
      </c>
      <c r="BK816" s="139">
        <f>ROUND(I816*H816,0)</f>
        <v>41470</v>
      </c>
      <c r="BL816" s="18" t="s">
        <v>162</v>
      </c>
      <c r="BM816" s="138" t="s">
        <v>1161</v>
      </c>
    </row>
    <row r="817" spans="2:65" s="1" customFormat="1">
      <c r="B817" s="33"/>
      <c r="D817" s="140" t="s">
        <v>164</v>
      </c>
      <c r="F817" s="141" t="s">
        <v>1160</v>
      </c>
      <c r="I817" s="142"/>
      <c r="L817" s="33"/>
      <c r="M817" s="143"/>
      <c r="T817" s="54"/>
      <c r="AT817" s="18" t="s">
        <v>164</v>
      </c>
      <c r="AU817" s="18" t="s">
        <v>80</v>
      </c>
    </row>
    <row r="818" spans="2:65" s="1" customFormat="1" ht="16.5" customHeight="1">
      <c r="B818" s="33"/>
      <c r="C818" s="128" t="s">
        <v>1162</v>
      </c>
      <c r="D818" s="128" t="s">
        <v>157</v>
      </c>
      <c r="E818" s="129" t="s">
        <v>1163</v>
      </c>
      <c r="F818" s="130" t="s">
        <v>1164</v>
      </c>
      <c r="G818" s="131" t="s">
        <v>208</v>
      </c>
      <c r="H818" s="132">
        <v>8</v>
      </c>
      <c r="I818" s="133">
        <v>267</v>
      </c>
      <c r="J818" s="132">
        <f>ROUND(I818*H818,0)</f>
        <v>2136</v>
      </c>
      <c r="K818" s="130" t="s">
        <v>20</v>
      </c>
      <c r="L818" s="33"/>
      <c r="M818" s="134" t="s">
        <v>20</v>
      </c>
      <c r="N818" s="135" t="s">
        <v>42</v>
      </c>
      <c r="P818" s="136">
        <f>O818*H818</f>
        <v>0</v>
      </c>
      <c r="Q818" s="136">
        <v>0</v>
      </c>
      <c r="R818" s="136">
        <f>Q818*H818</f>
        <v>0</v>
      </c>
      <c r="S818" s="136">
        <v>0</v>
      </c>
      <c r="T818" s="137">
        <f>S818*H818</f>
        <v>0</v>
      </c>
      <c r="AR818" s="138" t="s">
        <v>162</v>
      </c>
      <c r="AT818" s="138" t="s">
        <v>157</v>
      </c>
      <c r="AU818" s="138" t="s">
        <v>80</v>
      </c>
      <c r="AY818" s="18" t="s">
        <v>154</v>
      </c>
      <c r="BE818" s="139">
        <f>IF(N818="základní",J818,0)</f>
        <v>2136</v>
      </c>
      <c r="BF818" s="139">
        <f>IF(N818="snížená",J818,0)</f>
        <v>0</v>
      </c>
      <c r="BG818" s="139">
        <f>IF(N818="zákl. přenesená",J818,0)</f>
        <v>0</v>
      </c>
      <c r="BH818" s="139">
        <f>IF(N818="sníž. přenesená",J818,0)</f>
        <v>0</v>
      </c>
      <c r="BI818" s="139">
        <f>IF(N818="nulová",J818,0)</f>
        <v>0</v>
      </c>
      <c r="BJ818" s="18" t="s">
        <v>8</v>
      </c>
      <c r="BK818" s="139">
        <f>ROUND(I818*H818,0)</f>
        <v>2136</v>
      </c>
      <c r="BL818" s="18" t="s">
        <v>162</v>
      </c>
      <c r="BM818" s="138" t="s">
        <v>1165</v>
      </c>
    </row>
    <row r="819" spans="2:65" s="1" customFormat="1">
      <c r="B819" s="33"/>
      <c r="D819" s="140" t="s">
        <v>164</v>
      </c>
      <c r="F819" s="141" t="s">
        <v>1164</v>
      </c>
      <c r="I819" s="142"/>
      <c r="L819" s="33"/>
      <c r="M819" s="143"/>
      <c r="T819" s="54"/>
      <c r="AT819" s="18" t="s">
        <v>164</v>
      </c>
      <c r="AU819" s="18" t="s">
        <v>80</v>
      </c>
    </row>
    <row r="820" spans="2:65" s="1" customFormat="1" ht="16.5" customHeight="1">
      <c r="B820" s="33"/>
      <c r="C820" s="128" t="s">
        <v>1166</v>
      </c>
      <c r="D820" s="128" t="s">
        <v>157</v>
      </c>
      <c r="E820" s="129" t="s">
        <v>1167</v>
      </c>
      <c r="F820" s="130" t="s">
        <v>1168</v>
      </c>
      <c r="G820" s="131" t="s">
        <v>208</v>
      </c>
      <c r="H820" s="132">
        <v>4</v>
      </c>
      <c r="I820" s="133">
        <v>282</v>
      </c>
      <c r="J820" s="132">
        <f>ROUND(I820*H820,0)</f>
        <v>1128</v>
      </c>
      <c r="K820" s="130" t="s">
        <v>20</v>
      </c>
      <c r="L820" s="33"/>
      <c r="M820" s="134" t="s">
        <v>20</v>
      </c>
      <c r="N820" s="135" t="s">
        <v>42</v>
      </c>
      <c r="P820" s="136">
        <f>O820*H820</f>
        <v>0</v>
      </c>
      <c r="Q820" s="136">
        <v>0</v>
      </c>
      <c r="R820" s="136">
        <f>Q820*H820</f>
        <v>0</v>
      </c>
      <c r="S820" s="136">
        <v>0</v>
      </c>
      <c r="T820" s="137">
        <f>S820*H820</f>
        <v>0</v>
      </c>
      <c r="AR820" s="138" t="s">
        <v>162</v>
      </c>
      <c r="AT820" s="138" t="s">
        <v>157</v>
      </c>
      <c r="AU820" s="138" t="s">
        <v>80</v>
      </c>
      <c r="AY820" s="18" t="s">
        <v>154</v>
      </c>
      <c r="BE820" s="139">
        <f>IF(N820="základní",J820,0)</f>
        <v>1128</v>
      </c>
      <c r="BF820" s="139">
        <f>IF(N820="snížená",J820,0)</f>
        <v>0</v>
      </c>
      <c r="BG820" s="139">
        <f>IF(N820="zákl. přenesená",J820,0)</f>
        <v>0</v>
      </c>
      <c r="BH820" s="139">
        <f>IF(N820="sníž. přenesená",J820,0)</f>
        <v>0</v>
      </c>
      <c r="BI820" s="139">
        <f>IF(N820="nulová",J820,0)</f>
        <v>0</v>
      </c>
      <c r="BJ820" s="18" t="s">
        <v>8</v>
      </c>
      <c r="BK820" s="139">
        <f>ROUND(I820*H820,0)</f>
        <v>1128</v>
      </c>
      <c r="BL820" s="18" t="s">
        <v>162</v>
      </c>
      <c r="BM820" s="138" t="s">
        <v>1169</v>
      </c>
    </row>
    <row r="821" spans="2:65" s="1" customFormat="1">
      <c r="B821" s="33"/>
      <c r="D821" s="140" t="s">
        <v>164</v>
      </c>
      <c r="F821" s="141" t="s">
        <v>1168</v>
      </c>
      <c r="I821" s="142"/>
      <c r="L821" s="33"/>
      <c r="M821" s="143"/>
      <c r="T821" s="54"/>
      <c r="AT821" s="18" t="s">
        <v>164</v>
      </c>
      <c r="AU821" s="18" t="s">
        <v>80</v>
      </c>
    </row>
    <row r="822" spans="2:65" s="1" customFormat="1" ht="16.5" customHeight="1">
      <c r="B822" s="33"/>
      <c r="C822" s="128" t="s">
        <v>1170</v>
      </c>
      <c r="D822" s="128" t="s">
        <v>157</v>
      </c>
      <c r="E822" s="129" t="s">
        <v>1171</v>
      </c>
      <c r="F822" s="130" t="s">
        <v>1172</v>
      </c>
      <c r="G822" s="131" t="s">
        <v>208</v>
      </c>
      <c r="H822" s="132">
        <v>8</v>
      </c>
      <c r="I822" s="133">
        <v>211</v>
      </c>
      <c r="J822" s="132">
        <f>ROUND(I822*H822,0)</f>
        <v>1688</v>
      </c>
      <c r="K822" s="130" t="s">
        <v>20</v>
      </c>
      <c r="L822" s="33"/>
      <c r="M822" s="134" t="s">
        <v>20</v>
      </c>
      <c r="N822" s="135" t="s">
        <v>42</v>
      </c>
      <c r="P822" s="136">
        <f>O822*H822</f>
        <v>0</v>
      </c>
      <c r="Q822" s="136">
        <v>0</v>
      </c>
      <c r="R822" s="136">
        <f>Q822*H822</f>
        <v>0</v>
      </c>
      <c r="S822" s="136">
        <v>0</v>
      </c>
      <c r="T822" s="137">
        <f>S822*H822</f>
        <v>0</v>
      </c>
      <c r="AR822" s="138" t="s">
        <v>162</v>
      </c>
      <c r="AT822" s="138" t="s">
        <v>157</v>
      </c>
      <c r="AU822" s="138" t="s">
        <v>80</v>
      </c>
      <c r="AY822" s="18" t="s">
        <v>154</v>
      </c>
      <c r="BE822" s="139">
        <f>IF(N822="základní",J822,0)</f>
        <v>1688</v>
      </c>
      <c r="BF822" s="139">
        <f>IF(N822="snížená",J822,0)</f>
        <v>0</v>
      </c>
      <c r="BG822" s="139">
        <f>IF(N822="zákl. přenesená",J822,0)</f>
        <v>0</v>
      </c>
      <c r="BH822" s="139">
        <f>IF(N822="sníž. přenesená",J822,0)</f>
        <v>0</v>
      </c>
      <c r="BI822" s="139">
        <f>IF(N822="nulová",J822,0)</f>
        <v>0</v>
      </c>
      <c r="BJ822" s="18" t="s">
        <v>8</v>
      </c>
      <c r="BK822" s="139">
        <f>ROUND(I822*H822,0)</f>
        <v>1688</v>
      </c>
      <c r="BL822" s="18" t="s">
        <v>162</v>
      </c>
      <c r="BM822" s="138" t="s">
        <v>1173</v>
      </c>
    </row>
    <row r="823" spans="2:65" s="1" customFormat="1">
      <c r="B823" s="33"/>
      <c r="D823" s="140" t="s">
        <v>164</v>
      </c>
      <c r="F823" s="141" t="s">
        <v>1172</v>
      </c>
      <c r="I823" s="142"/>
      <c r="L823" s="33"/>
      <c r="M823" s="143"/>
      <c r="T823" s="54"/>
      <c r="AT823" s="18" t="s">
        <v>164</v>
      </c>
      <c r="AU823" s="18" t="s">
        <v>80</v>
      </c>
    </row>
    <row r="824" spans="2:65" s="1" customFormat="1" ht="16.5" customHeight="1">
      <c r="B824" s="33"/>
      <c r="C824" s="128" t="s">
        <v>1174</v>
      </c>
      <c r="D824" s="128" t="s">
        <v>157</v>
      </c>
      <c r="E824" s="129" t="s">
        <v>1175</v>
      </c>
      <c r="F824" s="130" t="s">
        <v>1176</v>
      </c>
      <c r="G824" s="131" t="s">
        <v>208</v>
      </c>
      <c r="H824" s="132">
        <v>4</v>
      </c>
      <c r="I824" s="133">
        <v>1463</v>
      </c>
      <c r="J824" s="132">
        <f>ROUND(I824*H824,0)</f>
        <v>5852</v>
      </c>
      <c r="K824" s="130" t="s">
        <v>20</v>
      </c>
      <c r="L824" s="33"/>
      <c r="M824" s="134" t="s">
        <v>20</v>
      </c>
      <c r="N824" s="135" t="s">
        <v>42</v>
      </c>
      <c r="P824" s="136">
        <f>O824*H824</f>
        <v>0</v>
      </c>
      <c r="Q824" s="136">
        <v>0</v>
      </c>
      <c r="R824" s="136">
        <f>Q824*H824</f>
        <v>0</v>
      </c>
      <c r="S824" s="136">
        <v>0</v>
      </c>
      <c r="T824" s="137">
        <f>S824*H824</f>
        <v>0</v>
      </c>
      <c r="AR824" s="138" t="s">
        <v>162</v>
      </c>
      <c r="AT824" s="138" t="s">
        <v>157</v>
      </c>
      <c r="AU824" s="138" t="s">
        <v>80</v>
      </c>
      <c r="AY824" s="18" t="s">
        <v>154</v>
      </c>
      <c r="BE824" s="139">
        <f>IF(N824="základní",J824,0)</f>
        <v>5852</v>
      </c>
      <c r="BF824" s="139">
        <f>IF(N824="snížená",J824,0)</f>
        <v>0</v>
      </c>
      <c r="BG824" s="139">
        <f>IF(N824="zákl. přenesená",J824,0)</f>
        <v>0</v>
      </c>
      <c r="BH824" s="139">
        <f>IF(N824="sníž. přenesená",J824,0)</f>
        <v>0</v>
      </c>
      <c r="BI824" s="139">
        <f>IF(N824="nulová",J824,0)</f>
        <v>0</v>
      </c>
      <c r="BJ824" s="18" t="s">
        <v>8</v>
      </c>
      <c r="BK824" s="139">
        <f>ROUND(I824*H824,0)</f>
        <v>5852</v>
      </c>
      <c r="BL824" s="18" t="s">
        <v>162</v>
      </c>
      <c r="BM824" s="138" t="s">
        <v>1177</v>
      </c>
    </row>
    <row r="825" spans="2:65" s="1" customFormat="1">
      <c r="B825" s="33"/>
      <c r="D825" s="140" t="s">
        <v>164</v>
      </c>
      <c r="F825" s="141" t="s">
        <v>1176</v>
      </c>
      <c r="I825" s="142"/>
      <c r="L825" s="33"/>
      <c r="M825" s="143"/>
      <c r="T825" s="54"/>
      <c r="AT825" s="18" t="s">
        <v>164</v>
      </c>
      <c r="AU825" s="18" t="s">
        <v>80</v>
      </c>
    </row>
    <row r="826" spans="2:65" s="11" customFormat="1" ht="22.95" customHeight="1">
      <c r="B826" s="116"/>
      <c r="D826" s="117" t="s">
        <v>70</v>
      </c>
      <c r="E826" s="126" t="s">
        <v>1178</v>
      </c>
      <c r="F826" s="126" t="s">
        <v>1179</v>
      </c>
      <c r="I826" s="119"/>
      <c r="J826" s="127">
        <f>BK826</f>
        <v>120719</v>
      </c>
      <c r="L826" s="116"/>
      <c r="M826" s="121"/>
      <c r="P826" s="122">
        <f>SUM(P827:P882)</f>
        <v>0</v>
      </c>
      <c r="R826" s="122">
        <f>SUM(R827:R882)</f>
        <v>0</v>
      </c>
      <c r="T826" s="123">
        <f>SUM(T827:T882)</f>
        <v>0</v>
      </c>
      <c r="AR826" s="117" t="s">
        <v>80</v>
      </c>
      <c r="AT826" s="124" t="s">
        <v>70</v>
      </c>
      <c r="AU826" s="124" t="s">
        <v>8</v>
      </c>
      <c r="AY826" s="117" t="s">
        <v>154</v>
      </c>
      <c r="BK826" s="125">
        <f>SUM(BK827:BK882)</f>
        <v>120719</v>
      </c>
    </row>
    <row r="827" spans="2:65" s="1" customFormat="1" ht="16.5" customHeight="1">
      <c r="B827" s="33"/>
      <c r="C827" s="128" t="s">
        <v>1180</v>
      </c>
      <c r="D827" s="128" t="s">
        <v>157</v>
      </c>
      <c r="E827" s="129" t="s">
        <v>1181</v>
      </c>
      <c r="F827" s="130" t="s">
        <v>1182</v>
      </c>
      <c r="G827" s="131" t="s">
        <v>208</v>
      </c>
      <c r="H827" s="132">
        <v>1</v>
      </c>
      <c r="I827" s="133">
        <v>2582</v>
      </c>
      <c r="J827" s="132">
        <f>ROUND(I827*H827,0)</f>
        <v>2582</v>
      </c>
      <c r="K827" s="130" t="s">
        <v>20</v>
      </c>
      <c r="L827" s="33"/>
      <c r="M827" s="134" t="s">
        <v>20</v>
      </c>
      <c r="N827" s="135" t="s">
        <v>42</v>
      </c>
      <c r="P827" s="136">
        <f>O827*H827</f>
        <v>0</v>
      </c>
      <c r="Q827" s="136">
        <v>0</v>
      </c>
      <c r="R827" s="136">
        <f>Q827*H827</f>
        <v>0</v>
      </c>
      <c r="S827" s="136">
        <v>0</v>
      </c>
      <c r="T827" s="137">
        <f>S827*H827</f>
        <v>0</v>
      </c>
      <c r="AR827" s="138" t="s">
        <v>162</v>
      </c>
      <c r="AT827" s="138" t="s">
        <v>157</v>
      </c>
      <c r="AU827" s="138" t="s">
        <v>80</v>
      </c>
      <c r="AY827" s="18" t="s">
        <v>154</v>
      </c>
      <c r="BE827" s="139">
        <f>IF(N827="základní",J827,0)</f>
        <v>2582</v>
      </c>
      <c r="BF827" s="139">
        <f>IF(N827="snížená",J827,0)</f>
        <v>0</v>
      </c>
      <c r="BG827" s="139">
        <f>IF(N827="zákl. přenesená",J827,0)</f>
        <v>0</v>
      </c>
      <c r="BH827" s="139">
        <f>IF(N827="sníž. přenesená",J827,0)</f>
        <v>0</v>
      </c>
      <c r="BI827" s="139">
        <f>IF(N827="nulová",J827,0)</f>
        <v>0</v>
      </c>
      <c r="BJ827" s="18" t="s">
        <v>8</v>
      </c>
      <c r="BK827" s="139">
        <f>ROUND(I827*H827,0)</f>
        <v>2582</v>
      </c>
      <c r="BL827" s="18" t="s">
        <v>162</v>
      </c>
      <c r="BM827" s="138" t="s">
        <v>1183</v>
      </c>
    </row>
    <row r="828" spans="2:65" s="1" customFormat="1">
      <c r="B828" s="33"/>
      <c r="D828" s="140" t="s">
        <v>164</v>
      </c>
      <c r="F828" s="141" t="s">
        <v>1182</v>
      </c>
      <c r="I828" s="142"/>
      <c r="L828" s="33"/>
      <c r="M828" s="143"/>
      <c r="T828" s="54"/>
      <c r="AT828" s="18" t="s">
        <v>164</v>
      </c>
      <c r="AU828" s="18" t="s">
        <v>80</v>
      </c>
    </row>
    <row r="829" spans="2:65" s="1" customFormat="1" ht="16.5" customHeight="1">
      <c r="B829" s="33"/>
      <c r="C829" s="128" t="s">
        <v>1184</v>
      </c>
      <c r="D829" s="128" t="s">
        <v>157</v>
      </c>
      <c r="E829" s="129" t="s">
        <v>1185</v>
      </c>
      <c r="F829" s="130" t="s">
        <v>1186</v>
      </c>
      <c r="G829" s="131" t="s">
        <v>208</v>
      </c>
      <c r="H829" s="132">
        <v>1</v>
      </c>
      <c r="I829" s="133">
        <v>239</v>
      </c>
      <c r="J829" s="132">
        <f>ROUND(I829*H829,0)</f>
        <v>239</v>
      </c>
      <c r="K829" s="130" t="s">
        <v>20</v>
      </c>
      <c r="L829" s="33"/>
      <c r="M829" s="134" t="s">
        <v>20</v>
      </c>
      <c r="N829" s="135" t="s">
        <v>42</v>
      </c>
      <c r="P829" s="136">
        <f>O829*H829</f>
        <v>0</v>
      </c>
      <c r="Q829" s="136">
        <v>0</v>
      </c>
      <c r="R829" s="136">
        <f>Q829*H829</f>
        <v>0</v>
      </c>
      <c r="S829" s="136">
        <v>0</v>
      </c>
      <c r="T829" s="137">
        <f>S829*H829</f>
        <v>0</v>
      </c>
      <c r="AR829" s="138" t="s">
        <v>162</v>
      </c>
      <c r="AT829" s="138" t="s">
        <v>157</v>
      </c>
      <c r="AU829" s="138" t="s">
        <v>80</v>
      </c>
      <c r="AY829" s="18" t="s">
        <v>154</v>
      </c>
      <c r="BE829" s="139">
        <f>IF(N829="základní",J829,0)</f>
        <v>239</v>
      </c>
      <c r="BF829" s="139">
        <f>IF(N829="snížená",J829,0)</f>
        <v>0</v>
      </c>
      <c r="BG829" s="139">
        <f>IF(N829="zákl. přenesená",J829,0)</f>
        <v>0</v>
      </c>
      <c r="BH829" s="139">
        <f>IF(N829="sníž. přenesená",J829,0)</f>
        <v>0</v>
      </c>
      <c r="BI829" s="139">
        <f>IF(N829="nulová",J829,0)</f>
        <v>0</v>
      </c>
      <c r="BJ829" s="18" t="s">
        <v>8</v>
      </c>
      <c r="BK829" s="139">
        <f>ROUND(I829*H829,0)</f>
        <v>239</v>
      </c>
      <c r="BL829" s="18" t="s">
        <v>162</v>
      </c>
      <c r="BM829" s="138" t="s">
        <v>1187</v>
      </c>
    </row>
    <row r="830" spans="2:65" s="1" customFormat="1">
      <c r="B830" s="33"/>
      <c r="D830" s="140" t="s">
        <v>164</v>
      </c>
      <c r="F830" s="141" t="s">
        <v>1186</v>
      </c>
      <c r="I830" s="142"/>
      <c r="L830" s="33"/>
      <c r="M830" s="143"/>
      <c r="T830" s="54"/>
      <c r="AT830" s="18" t="s">
        <v>164</v>
      </c>
      <c r="AU830" s="18" t="s">
        <v>80</v>
      </c>
    </row>
    <row r="831" spans="2:65" s="1" customFormat="1" ht="16.5" customHeight="1">
      <c r="B831" s="33"/>
      <c r="C831" s="128" t="s">
        <v>1188</v>
      </c>
      <c r="D831" s="128" t="s">
        <v>157</v>
      </c>
      <c r="E831" s="129" t="s">
        <v>1189</v>
      </c>
      <c r="F831" s="130" t="s">
        <v>1190</v>
      </c>
      <c r="G831" s="131" t="s">
        <v>208</v>
      </c>
      <c r="H831" s="132">
        <v>1</v>
      </c>
      <c r="I831" s="133">
        <v>817</v>
      </c>
      <c r="J831" s="132">
        <f>ROUND(I831*H831,0)</f>
        <v>817</v>
      </c>
      <c r="K831" s="130" t="s">
        <v>20</v>
      </c>
      <c r="L831" s="33"/>
      <c r="M831" s="134" t="s">
        <v>20</v>
      </c>
      <c r="N831" s="135" t="s">
        <v>42</v>
      </c>
      <c r="P831" s="136">
        <f>O831*H831</f>
        <v>0</v>
      </c>
      <c r="Q831" s="136">
        <v>0</v>
      </c>
      <c r="R831" s="136">
        <f>Q831*H831</f>
        <v>0</v>
      </c>
      <c r="S831" s="136">
        <v>0</v>
      </c>
      <c r="T831" s="137">
        <f>S831*H831</f>
        <v>0</v>
      </c>
      <c r="AR831" s="138" t="s">
        <v>162</v>
      </c>
      <c r="AT831" s="138" t="s">
        <v>157</v>
      </c>
      <c r="AU831" s="138" t="s">
        <v>80</v>
      </c>
      <c r="AY831" s="18" t="s">
        <v>154</v>
      </c>
      <c r="BE831" s="139">
        <f>IF(N831="základní",J831,0)</f>
        <v>817</v>
      </c>
      <c r="BF831" s="139">
        <f>IF(N831="snížená",J831,0)</f>
        <v>0</v>
      </c>
      <c r="BG831" s="139">
        <f>IF(N831="zákl. přenesená",J831,0)</f>
        <v>0</v>
      </c>
      <c r="BH831" s="139">
        <f>IF(N831="sníž. přenesená",J831,0)</f>
        <v>0</v>
      </c>
      <c r="BI831" s="139">
        <f>IF(N831="nulová",J831,0)</f>
        <v>0</v>
      </c>
      <c r="BJ831" s="18" t="s">
        <v>8</v>
      </c>
      <c r="BK831" s="139">
        <f>ROUND(I831*H831,0)</f>
        <v>817</v>
      </c>
      <c r="BL831" s="18" t="s">
        <v>162</v>
      </c>
      <c r="BM831" s="138" t="s">
        <v>1191</v>
      </c>
    </row>
    <row r="832" spans="2:65" s="1" customFormat="1">
      <c r="B832" s="33"/>
      <c r="D832" s="140" t="s">
        <v>164</v>
      </c>
      <c r="F832" s="141" t="s">
        <v>1190</v>
      </c>
      <c r="I832" s="142"/>
      <c r="L832" s="33"/>
      <c r="M832" s="143"/>
      <c r="T832" s="54"/>
      <c r="AT832" s="18" t="s">
        <v>164</v>
      </c>
      <c r="AU832" s="18" t="s">
        <v>80</v>
      </c>
    </row>
    <row r="833" spans="2:65" s="1" customFormat="1" ht="16.5" customHeight="1">
      <c r="B833" s="33"/>
      <c r="C833" s="128" t="s">
        <v>1192</v>
      </c>
      <c r="D833" s="128" t="s">
        <v>157</v>
      </c>
      <c r="E833" s="129" t="s">
        <v>1193</v>
      </c>
      <c r="F833" s="130" t="s">
        <v>1194</v>
      </c>
      <c r="G833" s="131" t="s">
        <v>208</v>
      </c>
      <c r="H833" s="132">
        <v>1</v>
      </c>
      <c r="I833" s="133">
        <v>498</v>
      </c>
      <c r="J833" s="132">
        <f>ROUND(I833*H833,0)</f>
        <v>498</v>
      </c>
      <c r="K833" s="130" t="s">
        <v>20</v>
      </c>
      <c r="L833" s="33"/>
      <c r="M833" s="134" t="s">
        <v>20</v>
      </c>
      <c r="N833" s="135" t="s">
        <v>42</v>
      </c>
      <c r="P833" s="136">
        <f>O833*H833</f>
        <v>0</v>
      </c>
      <c r="Q833" s="136">
        <v>0</v>
      </c>
      <c r="R833" s="136">
        <f>Q833*H833</f>
        <v>0</v>
      </c>
      <c r="S833" s="136">
        <v>0</v>
      </c>
      <c r="T833" s="137">
        <f>S833*H833</f>
        <v>0</v>
      </c>
      <c r="AR833" s="138" t="s">
        <v>162</v>
      </c>
      <c r="AT833" s="138" t="s">
        <v>157</v>
      </c>
      <c r="AU833" s="138" t="s">
        <v>80</v>
      </c>
      <c r="AY833" s="18" t="s">
        <v>154</v>
      </c>
      <c r="BE833" s="139">
        <f>IF(N833="základní",J833,0)</f>
        <v>498</v>
      </c>
      <c r="BF833" s="139">
        <f>IF(N833="snížená",J833,0)</f>
        <v>0</v>
      </c>
      <c r="BG833" s="139">
        <f>IF(N833="zákl. přenesená",J833,0)</f>
        <v>0</v>
      </c>
      <c r="BH833" s="139">
        <f>IF(N833="sníž. přenesená",J833,0)</f>
        <v>0</v>
      </c>
      <c r="BI833" s="139">
        <f>IF(N833="nulová",J833,0)</f>
        <v>0</v>
      </c>
      <c r="BJ833" s="18" t="s">
        <v>8</v>
      </c>
      <c r="BK833" s="139">
        <f>ROUND(I833*H833,0)</f>
        <v>498</v>
      </c>
      <c r="BL833" s="18" t="s">
        <v>162</v>
      </c>
      <c r="BM833" s="138" t="s">
        <v>1195</v>
      </c>
    </row>
    <row r="834" spans="2:65" s="1" customFormat="1">
      <c r="B834" s="33"/>
      <c r="D834" s="140" t="s">
        <v>164</v>
      </c>
      <c r="F834" s="141" t="s">
        <v>1194</v>
      </c>
      <c r="I834" s="142"/>
      <c r="L834" s="33"/>
      <c r="M834" s="143"/>
      <c r="T834" s="54"/>
      <c r="AT834" s="18" t="s">
        <v>164</v>
      </c>
      <c r="AU834" s="18" t="s">
        <v>80</v>
      </c>
    </row>
    <row r="835" spans="2:65" s="1" customFormat="1" ht="16.5" customHeight="1">
      <c r="B835" s="33"/>
      <c r="C835" s="128" t="s">
        <v>1196</v>
      </c>
      <c r="D835" s="128" t="s">
        <v>157</v>
      </c>
      <c r="E835" s="129" t="s">
        <v>1197</v>
      </c>
      <c r="F835" s="130" t="s">
        <v>1198</v>
      </c>
      <c r="G835" s="131" t="s">
        <v>208</v>
      </c>
      <c r="H835" s="132">
        <v>2</v>
      </c>
      <c r="I835" s="133">
        <v>652</v>
      </c>
      <c r="J835" s="132">
        <f>ROUND(I835*H835,0)</f>
        <v>1304</v>
      </c>
      <c r="K835" s="130" t="s">
        <v>20</v>
      </c>
      <c r="L835" s="33"/>
      <c r="M835" s="134" t="s">
        <v>20</v>
      </c>
      <c r="N835" s="135" t="s">
        <v>42</v>
      </c>
      <c r="P835" s="136">
        <f>O835*H835</f>
        <v>0</v>
      </c>
      <c r="Q835" s="136">
        <v>0</v>
      </c>
      <c r="R835" s="136">
        <f>Q835*H835</f>
        <v>0</v>
      </c>
      <c r="S835" s="136">
        <v>0</v>
      </c>
      <c r="T835" s="137">
        <f>S835*H835</f>
        <v>0</v>
      </c>
      <c r="AR835" s="138" t="s">
        <v>162</v>
      </c>
      <c r="AT835" s="138" t="s">
        <v>157</v>
      </c>
      <c r="AU835" s="138" t="s">
        <v>80</v>
      </c>
      <c r="AY835" s="18" t="s">
        <v>154</v>
      </c>
      <c r="BE835" s="139">
        <f>IF(N835="základní",J835,0)</f>
        <v>1304</v>
      </c>
      <c r="BF835" s="139">
        <f>IF(N835="snížená",J835,0)</f>
        <v>0</v>
      </c>
      <c r="BG835" s="139">
        <f>IF(N835="zákl. přenesená",J835,0)</f>
        <v>0</v>
      </c>
      <c r="BH835" s="139">
        <f>IF(N835="sníž. přenesená",J835,0)</f>
        <v>0</v>
      </c>
      <c r="BI835" s="139">
        <f>IF(N835="nulová",J835,0)</f>
        <v>0</v>
      </c>
      <c r="BJ835" s="18" t="s">
        <v>8</v>
      </c>
      <c r="BK835" s="139">
        <f>ROUND(I835*H835,0)</f>
        <v>1304</v>
      </c>
      <c r="BL835" s="18" t="s">
        <v>162</v>
      </c>
      <c r="BM835" s="138" t="s">
        <v>1199</v>
      </c>
    </row>
    <row r="836" spans="2:65" s="1" customFormat="1">
      <c r="B836" s="33"/>
      <c r="D836" s="140" t="s">
        <v>164</v>
      </c>
      <c r="F836" s="141" t="s">
        <v>1198</v>
      </c>
      <c r="I836" s="142"/>
      <c r="L836" s="33"/>
      <c r="M836" s="143"/>
      <c r="T836" s="54"/>
      <c r="AT836" s="18" t="s">
        <v>164</v>
      </c>
      <c r="AU836" s="18" t="s">
        <v>80</v>
      </c>
    </row>
    <row r="837" spans="2:65" s="1" customFormat="1" ht="16.5" customHeight="1">
      <c r="B837" s="33"/>
      <c r="C837" s="128" t="s">
        <v>1200</v>
      </c>
      <c r="D837" s="128" t="s">
        <v>157</v>
      </c>
      <c r="E837" s="129" t="s">
        <v>1201</v>
      </c>
      <c r="F837" s="130" t="s">
        <v>1202</v>
      </c>
      <c r="G837" s="131" t="s">
        <v>208</v>
      </c>
      <c r="H837" s="132">
        <v>2</v>
      </c>
      <c r="I837" s="133">
        <v>584</v>
      </c>
      <c r="J837" s="132">
        <f>ROUND(I837*H837,0)</f>
        <v>1168</v>
      </c>
      <c r="K837" s="130" t="s">
        <v>20</v>
      </c>
      <c r="L837" s="33"/>
      <c r="M837" s="134" t="s">
        <v>20</v>
      </c>
      <c r="N837" s="135" t="s">
        <v>42</v>
      </c>
      <c r="P837" s="136">
        <f>O837*H837</f>
        <v>0</v>
      </c>
      <c r="Q837" s="136">
        <v>0</v>
      </c>
      <c r="R837" s="136">
        <f>Q837*H837</f>
        <v>0</v>
      </c>
      <c r="S837" s="136">
        <v>0</v>
      </c>
      <c r="T837" s="137">
        <f>S837*H837</f>
        <v>0</v>
      </c>
      <c r="AR837" s="138" t="s">
        <v>162</v>
      </c>
      <c r="AT837" s="138" t="s">
        <v>157</v>
      </c>
      <c r="AU837" s="138" t="s">
        <v>80</v>
      </c>
      <c r="AY837" s="18" t="s">
        <v>154</v>
      </c>
      <c r="BE837" s="139">
        <f>IF(N837="základní",J837,0)</f>
        <v>1168</v>
      </c>
      <c r="BF837" s="139">
        <f>IF(N837="snížená",J837,0)</f>
        <v>0</v>
      </c>
      <c r="BG837" s="139">
        <f>IF(N837="zákl. přenesená",J837,0)</f>
        <v>0</v>
      </c>
      <c r="BH837" s="139">
        <f>IF(N837="sníž. přenesená",J837,0)</f>
        <v>0</v>
      </c>
      <c r="BI837" s="139">
        <f>IF(N837="nulová",J837,0)</f>
        <v>0</v>
      </c>
      <c r="BJ837" s="18" t="s">
        <v>8</v>
      </c>
      <c r="BK837" s="139">
        <f>ROUND(I837*H837,0)</f>
        <v>1168</v>
      </c>
      <c r="BL837" s="18" t="s">
        <v>162</v>
      </c>
      <c r="BM837" s="138" t="s">
        <v>1203</v>
      </c>
    </row>
    <row r="838" spans="2:65" s="1" customFormat="1">
      <c r="B838" s="33"/>
      <c r="D838" s="140" t="s">
        <v>164</v>
      </c>
      <c r="F838" s="141" t="s">
        <v>1202</v>
      </c>
      <c r="I838" s="142"/>
      <c r="L838" s="33"/>
      <c r="M838" s="143"/>
      <c r="T838" s="54"/>
      <c r="AT838" s="18" t="s">
        <v>164</v>
      </c>
      <c r="AU838" s="18" t="s">
        <v>80</v>
      </c>
    </row>
    <row r="839" spans="2:65" s="1" customFormat="1" ht="16.5" customHeight="1">
      <c r="B839" s="33"/>
      <c r="C839" s="128" t="s">
        <v>1204</v>
      </c>
      <c r="D839" s="128" t="s">
        <v>157</v>
      </c>
      <c r="E839" s="129" t="s">
        <v>1205</v>
      </c>
      <c r="F839" s="130" t="s">
        <v>1206</v>
      </c>
      <c r="G839" s="131" t="s">
        <v>208</v>
      </c>
      <c r="H839" s="132">
        <v>1</v>
      </c>
      <c r="I839" s="133">
        <v>223</v>
      </c>
      <c r="J839" s="132">
        <f>ROUND(I839*H839,0)</f>
        <v>223</v>
      </c>
      <c r="K839" s="130" t="s">
        <v>20</v>
      </c>
      <c r="L839" s="33"/>
      <c r="M839" s="134" t="s">
        <v>20</v>
      </c>
      <c r="N839" s="135" t="s">
        <v>42</v>
      </c>
      <c r="P839" s="136">
        <f>O839*H839</f>
        <v>0</v>
      </c>
      <c r="Q839" s="136">
        <v>0</v>
      </c>
      <c r="R839" s="136">
        <f>Q839*H839</f>
        <v>0</v>
      </c>
      <c r="S839" s="136">
        <v>0</v>
      </c>
      <c r="T839" s="137">
        <f>S839*H839</f>
        <v>0</v>
      </c>
      <c r="AR839" s="138" t="s">
        <v>162</v>
      </c>
      <c r="AT839" s="138" t="s">
        <v>157</v>
      </c>
      <c r="AU839" s="138" t="s">
        <v>80</v>
      </c>
      <c r="AY839" s="18" t="s">
        <v>154</v>
      </c>
      <c r="BE839" s="139">
        <f>IF(N839="základní",J839,0)</f>
        <v>223</v>
      </c>
      <c r="BF839" s="139">
        <f>IF(N839="snížená",J839,0)</f>
        <v>0</v>
      </c>
      <c r="BG839" s="139">
        <f>IF(N839="zákl. přenesená",J839,0)</f>
        <v>0</v>
      </c>
      <c r="BH839" s="139">
        <f>IF(N839="sníž. přenesená",J839,0)</f>
        <v>0</v>
      </c>
      <c r="BI839" s="139">
        <f>IF(N839="nulová",J839,0)</f>
        <v>0</v>
      </c>
      <c r="BJ839" s="18" t="s">
        <v>8</v>
      </c>
      <c r="BK839" s="139">
        <f>ROUND(I839*H839,0)</f>
        <v>223</v>
      </c>
      <c r="BL839" s="18" t="s">
        <v>162</v>
      </c>
      <c r="BM839" s="138" t="s">
        <v>1207</v>
      </c>
    </row>
    <row r="840" spans="2:65" s="1" customFormat="1">
      <c r="B840" s="33"/>
      <c r="D840" s="140" t="s">
        <v>164</v>
      </c>
      <c r="F840" s="141" t="s">
        <v>1206</v>
      </c>
      <c r="I840" s="142"/>
      <c r="L840" s="33"/>
      <c r="M840" s="143"/>
      <c r="T840" s="54"/>
      <c r="AT840" s="18" t="s">
        <v>164</v>
      </c>
      <c r="AU840" s="18" t="s">
        <v>80</v>
      </c>
    </row>
    <row r="841" spans="2:65" s="1" customFormat="1" ht="16.5" customHeight="1">
      <c r="B841" s="33"/>
      <c r="C841" s="128" t="s">
        <v>1208</v>
      </c>
      <c r="D841" s="128" t="s">
        <v>157</v>
      </c>
      <c r="E841" s="129" t="s">
        <v>1209</v>
      </c>
      <c r="F841" s="130" t="s">
        <v>1210</v>
      </c>
      <c r="G841" s="131" t="s">
        <v>208</v>
      </c>
      <c r="H841" s="132">
        <v>1</v>
      </c>
      <c r="I841" s="133">
        <v>521</v>
      </c>
      <c r="J841" s="132">
        <f>ROUND(I841*H841,0)</f>
        <v>521</v>
      </c>
      <c r="K841" s="130" t="s">
        <v>20</v>
      </c>
      <c r="L841" s="33"/>
      <c r="M841" s="134" t="s">
        <v>20</v>
      </c>
      <c r="N841" s="135" t="s">
        <v>42</v>
      </c>
      <c r="P841" s="136">
        <f>O841*H841</f>
        <v>0</v>
      </c>
      <c r="Q841" s="136">
        <v>0</v>
      </c>
      <c r="R841" s="136">
        <f>Q841*H841</f>
        <v>0</v>
      </c>
      <c r="S841" s="136">
        <v>0</v>
      </c>
      <c r="T841" s="137">
        <f>S841*H841</f>
        <v>0</v>
      </c>
      <c r="AR841" s="138" t="s">
        <v>162</v>
      </c>
      <c r="AT841" s="138" t="s">
        <v>157</v>
      </c>
      <c r="AU841" s="138" t="s">
        <v>80</v>
      </c>
      <c r="AY841" s="18" t="s">
        <v>154</v>
      </c>
      <c r="BE841" s="139">
        <f>IF(N841="základní",J841,0)</f>
        <v>521</v>
      </c>
      <c r="BF841" s="139">
        <f>IF(N841="snížená",J841,0)</f>
        <v>0</v>
      </c>
      <c r="BG841" s="139">
        <f>IF(N841="zákl. přenesená",J841,0)</f>
        <v>0</v>
      </c>
      <c r="BH841" s="139">
        <f>IF(N841="sníž. přenesená",J841,0)</f>
        <v>0</v>
      </c>
      <c r="BI841" s="139">
        <f>IF(N841="nulová",J841,0)</f>
        <v>0</v>
      </c>
      <c r="BJ841" s="18" t="s">
        <v>8</v>
      </c>
      <c r="BK841" s="139">
        <f>ROUND(I841*H841,0)</f>
        <v>521</v>
      </c>
      <c r="BL841" s="18" t="s">
        <v>162</v>
      </c>
      <c r="BM841" s="138" t="s">
        <v>1211</v>
      </c>
    </row>
    <row r="842" spans="2:65" s="1" customFormat="1">
      <c r="B842" s="33"/>
      <c r="D842" s="140" t="s">
        <v>164</v>
      </c>
      <c r="F842" s="141" t="s">
        <v>1210</v>
      </c>
      <c r="I842" s="142"/>
      <c r="L842" s="33"/>
      <c r="M842" s="143"/>
      <c r="T842" s="54"/>
      <c r="AT842" s="18" t="s">
        <v>164</v>
      </c>
      <c r="AU842" s="18" t="s">
        <v>80</v>
      </c>
    </row>
    <row r="843" spans="2:65" s="1" customFormat="1" ht="16.5" customHeight="1">
      <c r="B843" s="33"/>
      <c r="C843" s="128" t="s">
        <v>1212</v>
      </c>
      <c r="D843" s="128" t="s">
        <v>157</v>
      </c>
      <c r="E843" s="129" t="s">
        <v>1213</v>
      </c>
      <c r="F843" s="130" t="s">
        <v>1214</v>
      </c>
      <c r="G843" s="131" t="s">
        <v>208</v>
      </c>
      <c r="H843" s="132">
        <v>3</v>
      </c>
      <c r="I843" s="133">
        <v>240</v>
      </c>
      <c r="J843" s="132">
        <f>ROUND(I843*H843,0)</f>
        <v>720</v>
      </c>
      <c r="K843" s="130" t="s">
        <v>20</v>
      </c>
      <c r="L843" s="33"/>
      <c r="M843" s="134" t="s">
        <v>20</v>
      </c>
      <c r="N843" s="135" t="s">
        <v>42</v>
      </c>
      <c r="P843" s="136">
        <f>O843*H843</f>
        <v>0</v>
      </c>
      <c r="Q843" s="136">
        <v>0</v>
      </c>
      <c r="R843" s="136">
        <f>Q843*H843</f>
        <v>0</v>
      </c>
      <c r="S843" s="136">
        <v>0</v>
      </c>
      <c r="T843" s="137">
        <f>S843*H843</f>
        <v>0</v>
      </c>
      <c r="AR843" s="138" t="s">
        <v>162</v>
      </c>
      <c r="AT843" s="138" t="s">
        <v>157</v>
      </c>
      <c r="AU843" s="138" t="s">
        <v>80</v>
      </c>
      <c r="AY843" s="18" t="s">
        <v>154</v>
      </c>
      <c r="BE843" s="139">
        <f>IF(N843="základní",J843,0)</f>
        <v>720</v>
      </c>
      <c r="BF843" s="139">
        <f>IF(N843="snížená",J843,0)</f>
        <v>0</v>
      </c>
      <c r="BG843" s="139">
        <f>IF(N843="zákl. přenesená",J843,0)</f>
        <v>0</v>
      </c>
      <c r="BH843" s="139">
        <f>IF(N843="sníž. přenesená",J843,0)</f>
        <v>0</v>
      </c>
      <c r="BI843" s="139">
        <f>IF(N843="nulová",J843,0)</f>
        <v>0</v>
      </c>
      <c r="BJ843" s="18" t="s">
        <v>8</v>
      </c>
      <c r="BK843" s="139">
        <f>ROUND(I843*H843,0)</f>
        <v>720</v>
      </c>
      <c r="BL843" s="18" t="s">
        <v>162</v>
      </c>
      <c r="BM843" s="138" t="s">
        <v>1215</v>
      </c>
    </row>
    <row r="844" spans="2:65" s="1" customFormat="1">
      <c r="B844" s="33"/>
      <c r="D844" s="140" t="s">
        <v>164</v>
      </c>
      <c r="F844" s="141" t="s">
        <v>1214</v>
      </c>
      <c r="I844" s="142"/>
      <c r="L844" s="33"/>
      <c r="M844" s="143"/>
      <c r="T844" s="54"/>
      <c r="AT844" s="18" t="s">
        <v>164</v>
      </c>
      <c r="AU844" s="18" t="s">
        <v>80</v>
      </c>
    </row>
    <row r="845" spans="2:65" s="1" customFormat="1" ht="16.5" customHeight="1">
      <c r="B845" s="33"/>
      <c r="C845" s="128" t="s">
        <v>1216</v>
      </c>
      <c r="D845" s="128" t="s">
        <v>157</v>
      </c>
      <c r="E845" s="129" t="s">
        <v>1217</v>
      </c>
      <c r="F845" s="130" t="s">
        <v>1218</v>
      </c>
      <c r="G845" s="131" t="s">
        <v>208</v>
      </c>
      <c r="H845" s="132">
        <v>1</v>
      </c>
      <c r="I845" s="133">
        <v>498</v>
      </c>
      <c r="J845" s="132">
        <f>ROUND(I845*H845,0)</f>
        <v>498</v>
      </c>
      <c r="K845" s="130" t="s">
        <v>20</v>
      </c>
      <c r="L845" s="33"/>
      <c r="M845" s="134" t="s">
        <v>20</v>
      </c>
      <c r="N845" s="135" t="s">
        <v>42</v>
      </c>
      <c r="P845" s="136">
        <f>O845*H845</f>
        <v>0</v>
      </c>
      <c r="Q845" s="136">
        <v>0</v>
      </c>
      <c r="R845" s="136">
        <f>Q845*H845</f>
        <v>0</v>
      </c>
      <c r="S845" s="136">
        <v>0</v>
      </c>
      <c r="T845" s="137">
        <f>S845*H845</f>
        <v>0</v>
      </c>
      <c r="AR845" s="138" t="s">
        <v>162</v>
      </c>
      <c r="AT845" s="138" t="s">
        <v>157</v>
      </c>
      <c r="AU845" s="138" t="s">
        <v>80</v>
      </c>
      <c r="AY845" s="18" t="s">
        <v>154</v>
      </c>
      <c r="BE845" s="139">
        <f>IF(N845="základní",J845,0)</f>
        <v>498</v>
      </c>
      <c r="BF845" s="139">
        <f>IF(N845="snížená",J845,0)</f>
        <v>0</v>
      </c>
      <c r="BG845" s="139">
        <f>IF(N845="zákl. přenesená",J845,0)</f>
        <v>0</v>
      </c>
      <c r="BH845" s="139">
        <f>IF(N845="sníž. přenesená",J845,0)</f>
        <v>0</v>
      </c>
      <c r="BI845" s="139">
        <f>IF(N845="nulová",J845,0)</f>
        <v>0</v>
      </c>
      <c r="BJ845" s="18" t="s">
        <v>8</v>
      </c>
      <c r="BK845" s="139">
        <f>ROUND(I845*H845,0)</f>
        <v>498</v>
      </c>
      <c r="BL845" s="18" t="s">
        <v>162</v>
      </c>
      <c r="BM845" s="138" t="s">
        <v>1219</v>
      </c>
    </row>
    <row r="846" spans="2:65" s="1" customFormat="1">
      <c r="B846" s="33"/>
      <c r="D846" s="140" t="s">
        <v>164</v>
      </c>
      <c r="F846" s="141" t="s">
        <v>1218</v>
      </c>
      <c r="I846" s="142"/>
      <c r="L846" s="33"/>
      <c r="M846" s="143"/>
      <c r="T846" s="54"/>
      <c r="AT846" s="18" t="s">
        <v>164</v>
      </c>
      <c r="AU846" s="18" t="s">
        <v>80</v>
      </c>
    </row>
    <row r="847" spans="2:65" s="1" customFormat="1" ht="16.5" customHeight="1">
      <c r="B847" s="33"/>
      <c r="C847" s="128" t="s">
        <v>1220</v>
      </c>
      <c r="D847" s="128" t="s">
        <v>157</v>
      </c>
      <c r="E847" s="129" t="s">
        <v>1221</v>
      </c>
      <c r="F847" s="130" t="s">
        <v>1222</v>
      </c>
      <c r="G847" s="131" t="s">
        <v>208</v>
      </c>
      <c r="H847" s="132">
        <v>2</v>
      </c>
      <c r="I847" s="133">
        <v>329</v>
      </c>
      <c r="J847" s="132">
        <f>ROUND(I847*H847,0)</f>
        <v>658</v>
      </c>
      <c r="K847" s="130" t="s">
        <v>20</v>
      </c>
      <c r="L847" s="33"/>
      <c r="M847" s="134" t="s">
        <v>20</v>
      </c>
      <c r="N847" s="135" t="s">
        <v>42</v>
      </c>
      <c r="P847" s="136">
        <f>O847*H847</f>
        <v>0</v>
      </c>
      <c r="Q847" s="136">
        <v>0</v>
      </c>
      <c r="R847" s="136">
        <f>Q847*H847</f>
        <v>0</v>
      </c>
      <c r="S847" s="136">
        <v>0</v>
      </c>
      <c r="T847" s="137">
        <f>S847*H847</f>
        <v>0</v>
      </c>
      <c r="AR847" s="138" t="s">
        <v>162</v>
      </c>
      <c r="AT847" s="138" t="s">
        <v>157</v>
      </c>
      <c r="AU847" s="138" t="s">
        <v>80</v>
      </c>
      <c r="AY847" s="18" t="s">
        <v>154</v>
      </c>
      <c r="BE847" s="139">
        <f>IF(N847="základní",J847,0)</f>
        <v>658</v>
      </c>
      <c r="BF847" s="139">
        <f>IF(N847="snížená",J847,0)</f>
        <v>0</v>
      </c>
      <c r="BG847" s="139">
        <f>IF(N847="zákl. přenesená",J847,0)</f>
        <v>0</v>
      </c>
      <c r="BH847" s="139">
        <f>IF(N847="sníž. přenesená",J847,0)</f>
        <v>0</v>
      </c>
      <c r="BI847" s="139">
        <f>IF(N847="nulová",J847,0)</f>
        <v>0</v>
      </c>
      <c r="BJ847" s="18" t="s">
        <v>8</v>
      </c>
      <c r="BK847" s="139">
        <f>ROUND(I847*H847,0)</f>
        <v>658</v>
      </c>
      <c r="BL847" s="18" t="s">
        <v>162</v>
      </c>
      <c r="BM847" s="138" t="s">
        <v>1223</v>
      </c>
    </row>
    <row r="848" spans="2:65" s="1" customFormat="1">
      <c r="B848" s="33"/>
      <c r="D848" s="140" t="s">
        <v>164</v>
      </c>
      <c r="F848" s="141" t="s">
        <v>1222</v>
      </c>
      <c r="I848" s="142"/>
      <c r="L848" s="33"/>
      <c r="M848" s="143"/>
      <c r="T848" s="54"/>
      <c r="AT848" s="18" t="s">
        <v>164</v>
      </c>
      <c r="AU848" s="18" t="s">
        <v>80</v>
      </c>
    </row>
    <row r="849" spans="2:65" s="1" customFormat="1" ht="16.5" customHeight="1">
      <c r="B849" s="33"/>
      <c r="C849" s="128" t="s">
        <v>1224</v>
      </c>
      <c r="D849" s="128" t="s">
        <v>157</v>
      </c>
      <c r="E849" s="129" t="s">
        <v>1225</v>
      </c>
      <c r="F849" s="130" t="s">
        <v>1226</v>
      </c>
      <c r="G849" s="131" t="s">
        <v>208</v>
      </c>
      <c r="H849" s="132">
        <v>1</v>
      </c>
      <c r="I849" s="133">
        <v>504</v>
      </c>
      <c r="J849" s="132">
        <f>ROUND(I849*H849,0)</f>
        <v>504</v>
      </c>
      <c r="K849" s="130" t="s">
        <v>20</v>
      </c>
      <c r="L849" s="33"/>
      <c r="M849" s="134" t="s">
        <v>20</v>
      </c>
      <c r="N849" s="135" t="s">
        <v>42</v>
      </c>
      <c r="P849" s="136">
        <f>O849*H849</f>
        <v>0</v>
      </c>
      <c r="Q849" s="136">
        <v>0</v>
      </c>
      <c r="R849" s="136">
        <f>Q849*H849</f>
        <v>0</v>
      </c>
      <c r="S849" s="136">
        <v>0</v>
      </c>
      <c r="T849" s="137">
        <f>S849*H849</f>
        <v>0</v>
      </c>
      <c r="AR849" s="138" t="s">
        <v>162</v>
      </c>
      <c r="AT849" s="138" t="s">
        <v>157</v>
      </c>
      <c r="AU849" s="138" t="s">
        <v>80</v>
      </c>
      <c r="AY849" s="18" t="s">
        <v>154</v>
      </c>
      <c r="BE849" s="139">
        <f>IF(N849="základní",J849,0)</f>
        <v>504</v>
      </c>
      <c r="BF849" s="139">
        <f>IF(N849="snížená",J849,0)</f>
        <v>0</v>
      </c>
      <c r="BG849" s="139">
        <f>IF(N849="zákl. přenesená",J849,0)</f>
        <v>0</v>
      </c>
      <c r="BH849" s="139">
        <f>IF(N849="sníž. přenesená",J849,0)</f>
        <v>0</v>
      </c>
      <c r="BI849" s="139">
        <f>IF(N849="nulová",J849,0)</f>
        <v>0</v>
      </c>
      <c r="BJ849" s="18" t="s">
        <v>8</v>
      </c>
      <c r="BK849" s="139">
        <f>ROUND(I849*H849,0)</f>
        <v>504</v>
      </c>
      <c r="BL849" s="18" t="s">
        <v>162</v>
      </c>
      <c r="BM849" s="138" t="s">
        <v>1227</v>
      </c>
    </row>
    <row r="850" spans="2:65" s="1" customFormat="1">
      <c r="B850" s="33"/>
      <c r="D850" s="140" t="s">
        <v>164</v>
      </c>
      <c r="F850" s="141" t="s">
        <v>1226</v>
      </c>
      <c r="I850" s="142"/>
      <c r="L850" s="33"/>
      <c r="M850" s="143"/>
      <c r="T850" s="54"/>
      <c r="AT850" s="18" t="s">
        <v>164</v>
      </c>
      <c r="AU850" s="18" t="s">
        <v>80</v>
      </c>
    </row>
    <row r="851" spans="2:65" s="1" customFormat="1" ht="16.5" customHeight="1">
      <c r="B851" s="33"/>
      <c r="C851" s="128" t="s">
        <v>1228</v>
      </c>
      <c r="D851" s="128" t="s">
        <v>157</v>
      </c>
      <c r="E851" s="129" t="s">
        <v>1229</v>
      </c>
      <c r="F851" s="130" t="s">
        <v>1230</v>
      </c>
      <c r="G851" s="131" t="s">
        <v>208</v>
      </c>
      <c r="H851" s="132">
        <v>1</v>
      </c>
      <c r="I851" s="133">
        <v>7313</v>
      </c>
      <c r="J851" s="132">
        <f>ROUND(I851*H851,0)</f>
        <v>7313</v>
      </c>
      <c r="K851" s="130" t="s">
        <v>20</v>
      </c>
      <c r="L851" s="33"/>
      <c r="M851" s="134" t="s">
        <v>20</v>
      </c>
      <c r="N851" s="135" t="s">
        <v>42</v>
      </c>
      <c r="P851" s="136">
        <f>O851*H851</f>
        <v>0</v>
      </c>
      <c r="Q851" s="136">
        <v>0</v>
      </c>
      <c r="R851" s="136">
        <f>Q851*H851</f>
        <v>0</v>
      </c>
      <c r="S851" s="136">
        <v>0</v>
      </c>
      <c r="T851" s="137">
        <f>S851*H851</f>
        <v>0</v>
      </c>
      <c r="AR851" s="138" t="s">
        <v>162</v>
      </c>
      <c r="AT851" s="138" t="s">
        <v>157</v>
      </c>
      <c r="AU851" s="138" t="s">
        <v>80</v>
      </c>
      <c r="AY851" s="18" t="s">
        <v>154</v>
      </c>
      <c r="BE851" s="139">
        <f>IF(N851="základní",J851,0)</f>
        <v>7313</v>
      </c>
      <c r="BF851" s="139">
        <f>IF(N851="snížená",J851,0)</f>
        <v>0</v>
      </c>
      <c r="BG851" s="139">
        <f>IF(N851="zákl. přenesená",J851,0)</f>
        <v>0</v>
      </c>
      <c r="BH851" s="139">
        <f>IF(N851="sníž. přenesená",J851,0)</f>
        <v>0</v>
      </c>
      <c r="BI851" s="139">
        <f>IF(N851="nulová",J851,0)</f>
        <v>0</v>
      </c>
      <c r="BJ851" s="18" t="s">
        <v>8</v>
      </c>
      <c r="BK851" s="139">
        <f>ROUND(I851*H851,0)</f>
        <v>7313</v>
      </c>
      <c r="BL851" s="18" t="s">
        <v>162</v>
      </c>
      <c r="BM851" s="138" t="s">
        <v>1231</v>
      </c>
    </row>
    <row r="852" spans="2:65" s="1" customFormat="1">
      <c r="B852" s="33"/>
      <c r="D852" s="140" t="s">
        <v>164</v>
      </c>
      <c r="F852" s="141" t="s">
        <v>1230</v>
      </c>
      <c r="I852" s="142"/>
      <c r="L852" s="33"/>
      <c r="M852" s="143"/>
      <c r="T852" s="54"/>
      <c r="AT852" s="18" t="s">
        <v>164</v>
      </c>
      <c r="AU852" s="18" t="s">
        <v>80</v>
      </c>
    </row>
    <row r="853" spans="2:65" s="1" customFormat="1" ht="24.15" customHeight="1">
      <c r="B853" s="33"/>
      <c r="C853" s="128" t="s">
        <v>1232</v>
      </c>
      <c r="D853" s="128" t="s">
        <v>157</v>
      </c>
      <c r="E853" s="129" t="s">
        <v>1233</v>
      </c>
      <c r="F853" s="130" t="s">
        <v>1234</v>
      </c>
      <c r="G853" s="131" t="s">
        <v>213</v>
      </c>
      <c r="H853" s="132">
        <v>77</v>
      </c>
      <c r="I853" s="133">
        <v>419</v>
      </c>
      <c r="J853" s="132">
        <f>ROUND(I853*H853,0)</f>
        <v>32263</v>
      </c>
      <c r="K853" s="130" t="s">
        <v>20</v>
      </c>
      <c r="L853" s="33"/>
      <c r="M853" s="134" t="s">
        <v>20</v>
      </c>
      <c r="N853" s="135" t="s">
        <v>42</v>
      </c>
      <c r="P853" s="136">
        <f>O853*H853</f>
        <v>0</v>
      </c>
      <c r="Q853" s="136">
        <v>0</v>
      </c>
      <c r="R853" s="136">
        <f>Q853*H853</f>
        <v>0</v>
      </c>
      <c r="S853" s="136">
        <v>0</v>
      </c>
      <c r="T853" s="137">
        <f>S853*H853</f>
        <v>0</v>
      </c>
      <c r="AR853" s="138" t="s">
        <v>162</v>
      </c>
      <c r="AT853" s="138" t="s">
        <v>157</v>
      </c>
      <c r="AU853" s="138" t="s">
        <v>80</v>
      </c>
      <c r="AY853" s="18" t="s">
        <v>154</v>
      </c>
      <c r="BE853" s="139">
        <f>IF(N853="základní",J853,0)</f>
        <v>32263</v>
      </c>
      <c r="BF853" s="139">
        <f>IF(N853="snížená",J853,0)</f>
        <v>0</v>
      </c>
      <c r="BG853" s="139">
        <f>IF(N853="zákl. přenesená",J853,0)</f>
        <v>0</v>
      </c>
      <c r="BH853" s="139">
        <f>IF(N853="sníž. přenesená",J853,0)</f>
        <v>0</v>
      </c>
      <c r="BI853" s="139">
        <f>IF(N853="nulová",J853,0)</f>
        <v>0</v>
      </c>
      <c r="BJ853" s="18" t="s">
        <v>8</v>
      </c>
      <c r="BK853" s="139">
        <f>ROUND(I853*H853,0)</f>
        <v>32263</v>
      </c>
      <c r="BL853" s="18" t="s">
        <v>162</v>
      </c>
      <c r="BM853" s="138" t="s">
        <v>1235</v>
      </c>
    </row>
    <row r="854" spans="2:65" s="1" customFormat="1">
      <c r="B854" s="33"/>
      <c r="D854" s="140" t="s">
        <v>164</v>
      </c>
      <c r="F854" s="141" t="s">
        <v>1236</v>
      </c>
      <c r="I854" s="142"/>
      <c r="L854" s="33"/>
      <c r="M854" s="143"/>
      <c r="T854" s="54"/>
      <c r="AT854" s="18" t="s">
        <v>164</v>
      </c>
      <c r="AU854" s="18" t="s">
        <v>80</v>
      </c>
    </row>
    <row r="855" spans="2:65" s="1" customFormat="1" ht="24.15" customHeight="1">
      <c r="B855" s="33"/>
      <c r="C855" s="128" t="s">
        <v>1237</v>
      </c>
      <c r="D855" s="128" t="s">
        <v>157</v>
      </c>
      <c r="E855" s="129" t="s">
        <v>1238</v>
      </c>
      <c r="F855" s="130" t="s">
        <v>1239</v>
      </c>
      <c r="G855" s="131" t="s">
        <v>213</v>
      </c>
      <c r="H855" s="132">
        <v>17</v>
      </c>
      <c r="I855" s="133">
        <v>501</v>
      </c>
      <c r="J855" s="132">
        <f>ROUND(I855*H855,0)</f>
        <v>8517</v>
      </c>
      <c r="K855" s="130" t="s">
        <v>20</v>
      </c>
      <c r="L855" s="33"/>
      <c r="M855" s="134" t="s">
        <v>20</v>
      </c>
      <c r="N855" s="135" t="s">
        <v>42</v>
      </c>
      <c r="P855" s="136">
        <f>O855*H855</f>
        <v>0</v>
      </c>
      <c r="Q855" s="136">
        <v>0</v>
      </c>
      <c r="R855" s="136">
        <f>Q855*H855</f>
        <v>0</v>
      </c>
      <c r="S855" s="136">
        <v>0</v>
      </c>
      <c r="T855" s="137">
        <f>S855*H855</f>
        <v>0</v>
      </c>
      <c r="AR855" s="138" t="s">
        <v>162</v>
      </c>
      <c r="AT855" s="138" t="s">
        <v>157</v>
      </c>
      <c r="AU855" s="138" t="s">
        <v>80</v>
      </c>
      <c r="AY855" s="18" t="s">
        <v>154</v>
      </c>
      <c r="BE855" s="139">
        <f>IF(N855="základní",J855,0)</f>
        <v>8517</v>
      </c>
      <c r="BF855" s="139">
        <f>IF(N855="snížená",J855,0)</f>
        <v>0</v>
      </c>
      <c r="BG855" s="139">
        <f>IF(N855="zákl. přenesená",J855,0)</f>
        <v>0</v>
      </c>
      <c r="BH855" s="139">
        <f>IF(N855="sníž. přenesená",J855,0)</f>
        <v>0</v>
      </c>
      <c r="BI855" s="139">
        <f>IF(N855="nulová",J855,0)</f>
        <v>0</v>
      </c>
      <c r="BJ855" s="18" t="s">
        <v>8</v>
      </c>
      <c r="BK855" s="139">
        <f>ROUND(I855*H855,0)</f>
        <v>8517</v>
      </c>
      <c r="BL855" s="18" t="s">
        <v>162</v>
      </c>
      <c r="BM855" s="138" t="s">
        <v>1240</v>
      </c>
    </row>
    <row r="856" spans="2:65" s="1" customFormat="1">
      <c r="B856" s="33"/>
      <c r="D856" s="140" t="s">
        <v>164</v>
      </c>
      <c r="F856" s="141" t="s">
        <v>1241</v>
      </c>
      <c r="I856" s="142"/>
      <c r="L856" s="33"/>
      <c r="M856" s="143"/>
      <c r="T856" s="54"/>
      <c r="AT856" s="18" t="s">
        <v>164</v>
      </c>
      <c r="AU856" s="18" t="s">
        <v>80</v>
      </c>
    </row>
    <row r="857" spans="2:65" s="1" customFormat="1" ht="24.15" customHeight="1">
      <c r="B857" s="33"/>
      <c r="C857" s="128" t="s">
        <v>1242</v>
      </c>
      <c r="D857" s="128" t="s">
        <v>157</v>
      </c>
      <c r="E857" s="129" t="s">
        <v>1243</v>
      </c>
      <c r="F857" s="130" t="s">
        <v>1244</v>
      </c>
      <c r="G857" s="131" t="s">
        <v>213</v>
      </c>
      <c r="H857" s="132">
        <v>56</v>
      </c>
      <c r="I857" s="133">
        <v>632</v>
      </c>
      <c r="J857" s="132">
        <f>ROUND(I857*H857,0)</f>
        <v>35392</v>
      </c>
      <c r="K857" s="130" t="s">
        <v>20</v>
      </c>
      <c r="L857" s="33"/>
      <c r="M857" s="134" t="s">
        <v>20</v>
      </c>
      <c r="N857" s="135" t="s">
        <v>42</v>
      </c>
      <c r="P857" s="136">
        <f>O857*H857</f>
        <v>0</v>
      </c>
      <c r="Q857" s="136">
        <v>0</v>
      </c>
      <c r="R857" s="136">
        <f>Q857*H857</f>
        <v>0</v>
      </c>
      <c r="S857" s="136">
        <v>0</v>
      </c>
      <c r="T857" s="137">
        <f>S857*H857</f>
        <v>0</v>
      </c>
      <c r="AR857" s="138" t="s">
        <v>162</v>
      </c>
      <c r="AT857" s="138" t="s">
        <v>157</v>
      </c>
      <c r="AU857" s="138" t="s">
        <v>80</v>
      </c>
      <c r="AY857" s="18" t="s">
        <v>154</v>
      </c>
      <c r="BE857" s="139">
        <f>IF(N857="základní",J857,0)</f>
        <v>35392</v>
      </c>
      <c r="BF857" s="139">
        <f>IF(N857="snížená",J857,0)</f>
        <v>0</v>
      </c>
      <c r="BG857" s="139">
        <f>IF(N857="zákl. přenesená",J857,0)</f>
        <v>0</v>
      </c>
      <c r="BH857" s="139">
        <f>IF(N857="sníž. přenesená",J857,0)</f>
        <v>0</v>
      </c>
      <c r="BI857" s="139">
        <f>IF(N857="nulová",J857,0)</f>
        <v>0</v>
      </c>
      <c r="BJ857" s="18" t="s">
        <v>8</v>
      </c>
      <c r="BK857" s="139">
        <f>ROUND(I857*H857,0)</f>
        <v>35392</v>
      </c>
      <c r="BL857" s="18" t="s">
        <v>162</v>
      </c>
      <c r="BM857" s="138" t="s">
        <v>1245</v>
      </c>
    </row>
    <row r="858" spans="2:65" s="1" customFormat="1">
      <c r="B858" s="33"/>
      <c r="D858" s="140" t="s">
        <v>164</v>
      </c>
      <c r="F858" s="141" t="s">
        <v>1246</v>
      </c>
      <c r="I858" s="142"/>
      <c r="L858" s="33"/>
      <c r="M858" s="143"/>
      <c r="T858" s="54"/>
      <c r="AT858" s="18" t="s">
        <v>164</v>
      </c>
      <c r="AU858" s="18" t="s">
        <v>80</v>
      </c>
    </row>
    <row r="859" spans="2:65" s="1" customFormat="1" ht="16.5" customHeight="1">
      <c r="B859" s="33"/>
      <c r="C859" s="128" t="s">
        <v>1247</v>
      </c>
      <c r="D859" s="128" t="s">
        <v>157</v>
      </c>
      <c r="E859" s="129" t="s">
        <v>1248</v>
      </c>
      <c r="F859" s="130" t="s">
        <v>1249</v>
      </c>
      <c r="G859" s="131" t="s">
        <v>213</v>
      </c>
      <c r="H859" s="132">
        <v>30</v>
      </c>
      <c r="I859" s="133">
        <v>68</v>
      </c>
      <c r="J859" s="132">
        <f>ROUND(I859*H859,0)</f>
        <v>2040</v>
      </c>
      <c r="K859" s="130" t="s">
        <v>20</v>
      </c>
      <c r="L859" s="33"/>
      <c r="M859" s="134" t="s">
        <v>20</v>
      </c>
      <c r="N859" s="135" t="s">
        <v>42</v>
      </c>
      <c r="P859" s="136">
        <f>O859*H859</f>
        <v>0</v>
      </c>
      <c r="Q859" s="136">
        <v>0</v>
      </c>
      <c r="R859" s="136">
        <f>Q859*H859</f>
        <v>0</v>
      </c>
      <c r="S859" s="136">
        <v>0</v>
      </c>
      <c r="T859" s="137">
        <f>S859*H859</f>
        <v>0</v>
      </c>
      <c r="AR859" s="138" t="s">
        <v>162</v>
      </c>
      <c r="AT859" s="138" t="s">
        <v>157</v>
      </c>
      <c r="AU859" s="138" t="s">
        <v>80</v>
      </c>
      <c r="AY859" s="18" t="s">
        <v>154</v>
      </c>
      <c r="BE859" s="139">
        <f>IF(N859="základní",J859,0)</f>
        <v>2040</v>
      </c>
      <c r="BF859" s="139">
        <f>IF(N859="snížená",J859,0)</f>
        <v>0</v>
      </c>
      <c r="BG859" s="139">
        <f>IF(N859="zákl. přenesená",J859,0)</f>
        <v>0</v>
      </c>
      <c r="BH859" s="139">
        <f>IF(N859="sníž. přenesená",J859,0)</f>
        <v>0</v>
      </c>
      <c r="BI859" s="139">
        <f>IF(N859="nulová",J859,0)</f>
        <v>0</v>
      </c>
      <c r="BJ859" s="18" t="s">
        <v>8</v>
      </c>
      <c r="BK859" s="139">
        <f>ROUND(I859*H859,0)</f>
        <v>2040</v>
      </c>
      <c r="BL859" s="18" t="s">
        <v>162</v>
      </c>
      <c r="BM859" s="138" t="s">
        <v>1250</v>
      </c>
    </row>
    <row r="860" spans="2:65" s="1" customFormat="1">
      <c r="B860" s="33"/>
      <c r="D860" s="140" t="s">
        <v>164</v>
      </c>
      <c r="F860" s="141" t="s">
        <v>1249</v>
      </c>
      <c r="I860" s="142"/>
      <c r="L860" s="33"/>
      <c r="M860" s="143"/>
      <c r="T860" s="54"/>
      <c r="AT860" s="18" t="s">
        <v>164</v>
      </c>
      <c r="AU860" s="18" t="s">
        <v>80</v>
      </c>
    </row>
    <row r="861" spans="2:65" s="1" customFormat="1" ht="21.75" customHeight="1">
      <c r="B861" s="33"/>
      <c r="C861" s="128" t="s">
        <v>1251</v>
      </c>
      <c r="D861" s="128" t="s">
        <v>157</v>
      </c>
      <c r="E861" s="129" t="s">
        <v>1252</v>
      </c>
      <c r="F861" s="130" t="s">
        <v>1253</v>
      </c>
      <c r="G861" s="131" t="s">
        <v>213</v>
      </c>
      <c r="H861" s="132">
        <v>47</v>
      </c>
      <c r="I861" s="133">
        <v>78</v>
      </c>
      <c r="J861" s="132">
        <f>ROUND(I861*H861,0)</f>
        <v>3666</v>
      </c>
      <c r="K861" s="130" t="s">
        <v>20</v>
      </c>
      <c r="L861" s="33"/>
      <c r="M861" s="134" t="s">
        <v>20</v>
      </c>
      <c r="N861" s="135" t="s">
        <v>42</v>
      </c>
      <c r="P861" s="136">
        <f>O861*H861</f>
        <v>0</v>
      </c>
      <c r="Q861" s="136">
        <v>0</v>
      </c>
      <c r="R861" s="136">
        <f>Q861*H861</f>
        <v>0</v>
      </c>
      <c r="S861" s="136">
        <v>0</v>
      </c>
      <c r="T861" s="137">
        <f>S861*H861</f>
        <v>0</v>
      </c>
      <c r="AR861" s="138" t="s">
        <v>162</v>
      </c>
      <c r="AT861" s="138" t="s">
        <v>157</v>
      </c>
      <c r="AU861" s="138" t="s">
        <v>80</v>
      </c>
      <c r="AY861" s="18" t="s">
        <v>154</v>
      </c>
      <c r="BE861" s="139">
        <f>IF(N861="základní",J861,0)</f>
        <v>3666</v>
      </c>
      <c r="BF861" s="139">
        <f>IF(N861="snížená",J861,0)</f>
        <v>0</v>
      </c>
      <c r="BG861" s="139">
        <f>IF(N861="zákl. přenesená",J861,0)</f>
        <v>0</v>
      </c>
      <c r="BH861" s="139">
        <f>IF(N861="sníž. přenesená",J861,0)</f>
        <v>0</v>
      </c>
      <c r="BI861" s="139">
        <f>IF(N861="nulová",J861,0)</f>
        <v>0</v>
      </c>
      <c r="BJ861" s="18" t="s">
        <v>8</v>
      </c>
      <c r="BK861" s="139">
        <f>ROUND(I861*H861,0)</f>
        <v>3666</v>
      </c>
      <c r="BL861" s="18" t="s">
        <v>162</v>
      </c>
      <c r="BM861" s="138" t="s">
        <v>1254</v>
      </c>
    </row>
    <row r="862" spans="2:65" s="1" customFormat="1">
      <c r="B862" s="33"/>
      <c r="D862" s="140" t="s">
        <v>164</v>
      </c>
      <c r="F862" s="141" t="s">
        <v>1255</v>
      </c>
      <c r="I862" s="142"/>
      <c r="L862" s="33"/>
      <c r="M862" s="143"/>
      <c r="T862" s="54"/>
      <c r="AT862" s="18" t="s">
        <v>164</v>
      </c>
      <c r="AU862" s="18" t="s">
        <v>80</v>
      </c>
    </row>
    <row r="863" spans="2:65" s="1" customFormat="1" ht="21.75" customHeight="1">
      <c r="B863" s="33"/>
      <c r="C863" s="128" t="s">
        <v>1256</v>
      </c>
      <c r="D863" s="128" t="s">
        <v>157</v>
      </c>
      <c r="E863" s="129" t="s">
        <v>1257</v>
      </c>
      <c r="F863" s="130" t="s">
        <v>1258</v>
      </c>
      <c r="G863" s="131" t="s">
        <v>213</v>
      </c>
      <c r="H863" s="132">
        <v>7</v>
      </c>
      <c r="I863" s="133">
        <v>70</v>
      </c>
      <c r="J863" s="132">
        <f>ROUND(I863*H863,0)</f>
        <v>490</v>
      </c>
      <c r="K863" s="130" t="s">
        <v>20</v>
      </c>
      <c r="L863" s="33"/>
      <c r="M863" s="134" t="s">
        <v>20</v>
      </c>
      <c r="N863" s="135" t="s">
        <v>42</v>
      </c>
      <c r="P863" s="136">
        <f>O863*H863</f>
        <v>0</v>
      </c>
      <c r="Q863" s="136">
        <v>0</v>
      </c>
      <c r="R863" s="136">
        <f>Q863*H863</f>
        <v>0</v>
      </c>
      <c r="S863" s="136">
        <v>0</v>
      </c>
      <c r="T863" s="137">
        <f>S863*H863</f>
        <v>0</v>
      </c>
      <c r="AR863" s="138" t="s">
        <v>162</v>
      </c>
      <c r="AT863" s="138" t="s">
        <v>157</v>
      </c>
      <c r="AU863" s="138" t="s">
        <v>80</v>
      </c>
      <c r="AY863" s="18" t="s">
        <v>154</v>
      </c>
      <c r="BE863" s="139">
        <f>IF(N863="základní",J863,0)</f>
        <v>490</v>
      </c>
      <c r="BF863" s="139">
        <f>IF(N863="snížená",J863,0)</f>
        <v>0</v>
      </c>
      <c r="BG863" s="139">
        <f>IF(N863="zákl. přenesená",J863,0)</f>
        <v>0</v>
      </c>
      <c r="BH863" s="139">
        <f>IF(N863="sníž. přenesená",J863,0)</f>
        <v>0</v>
      </c>
      <c r="BI863" s="139">
        <f>IF(N863="nulová",J863,0)</f>
        <v>0</v>
      </c>
      <c r="BJ863" s="18" t="s">
        <v>8</v>
      </c>
      <c r="BK863" s="139">
        <f>ROUND(I863*H863,0)</f>
        <v>490</v>
      </c>
      <c r="BL863" s="18" t="s">
        <v>162</v>
      </c>
      <c r="BM863" s="138" t="s">
        <v>1259</v>
      </c>
    </row>
    <row r="864" spans="2:65" s="1" customFormat="1">
      <c r="B864" s="33"/>
      <c r="D864" s="140" t="s">
        <v>164</v>
      </c>
      <c r="F864" s="141" t="s">
        <v>1260</v>
      </c>
      <c r="I864" s="142"/>
      <c r="L864" s="33"/>
      <c r="M864" s="143"/>
      <c r="T864" s="54"/>
      <c r="AT864" s="18" t="s">
        <v>164</v>
      </c>
      <c r="AU864" s="18" t="s">
        <v>80</v>
      </c>
    </row>
    <row r="865" spans="2:65" s="1" customFormat="1" ht="21.75" customHeight="1">
      <c r="B865" s="33"/>
      <c r="C865" s="128" t="s">
        <v>1261</v>
      </c>
      <c r="D865" s="128" t="s">
        <v>157</v>
      </c>
      <c r="E865" s="129" t="s">
        <v>1262</v>
      </c>
      <c r="F865" s="130" t="s">
        <v>1263</v>
      </c>
      <c r="G865" s="131" t="s">
        <v>213</v>
      </c>
      <c r="H865" s="132">
        <v>10</v>
      </c>
      <c r="I865" s="133">
        <v>74</v>
      </c>
      <c r="J865" s="132">
        <f>ROUND(I865*H865,0)</f>
        <v>740</v>
      </c>
      <c r="K865" s="130" t="s">
        <v>20</v>
      </c>
      <c r="L865" s="33"/>
      <c r="M865" s="134" t="s">
        <v>20</v>
      </c>
      <c r="N865" s="135" t="s">
        <v>42</v>
      </c>
      <c r="P865" s="136">
        <f>O865*H865</f>
        <v>0</v>
      </c>
      <c r="Q865" s="136">
        <v>0</v>
      </c>
      <c r="R865" s="136">
        <f>Q865*H865</f>
        <v>0</v>
      </c>
      <c r="S865" s="136">
        <v>0</v>
      </c>
      <c r="T865" s="137">
        <f>S865*H865</f>
        <v>0</v>
      </c>
      <c r="AR865" s="138" t="s">
        <v>162</v>
      </c>
      <c r="AT865" s="138" t="s">
        <v>157</v>
      </c>
      <c r="AU865" s="138" t="s">
        <v>80</v>
      </c>
      <c r="AY865" s="18" t="s">
        <v>154</v>
      </c>
      <c r="BE865" s="139">
        <f>IF(N865="základní",J865,0)</f>
        <v>740</v>
      </c>
      <c r="BF865" s="139">
        <f>IF(N865="snížená",J865,0)</f>
        <v>0</v>
      </c>
      <c r="BG865" s="139">
        <f>IF(N865="zákl. přenesená",J865,0)</f>
        <v>0</v>
      </c>
      <c r="BH865" s="139">
        <f>IF(N865="sníž. přenesená",J865,0)</f>
        <v>0</v>
      </c>
      <c r="BI865" s="139">
        <f>IF(N865="nulová",J865,0)</f>
        <v>0</v>
      </c>
      <c r="BJ865" s="18" t="s">
        <v>8</v>
      </c>
      <c r="BK865" s="139">
        <f>ROUND(I865*H865,0)</f>
        <v>740</v>
      </c>
      <c r="BL865" s="18" t="s">
        <v>162</v>
      </c>
      <c r="BM865" s="138" t="s">
        <v>1264</v>
      </c>
    </row>
    <row r="866" spans="2:65" s="1" customFormat="1">
      <c r="B866" s="33"/>
      <c r="D866" s="140" t="s">
        <v>164</v>
      </c>
      <c r="F866" s="141" t="s">
        <v>1265</v>
      </c>
      <c r="I866" s="142"/>
      <c r="L866" s="33"/>
      <c r="M866" s="143"/>
      <c r="T866" s="54"/>
      <c r="AT866" s="18" t="s">
        <v>164</v>
      </c>
      <c r="AU866" s="18" t="s">
        <v>80</v>
      </c>
    </row>
    <row r="867" spans="2:65" s="1" customFormat="1" ht="21.75" customHeight="1">
      <c r="B867" s="33"/>
      <c r="C867" s="128" t="s">
        <v>1266</v>
      </c>
      <c r="D867" s="128" t="s">
        <v>157</v>
      </c>
      <c r="E867" s="129" t="s">
        <v>1267</v>
      </c>
      <c r="F867" s="130" t="s">
        <v>1268</v>
      </c>
      <c r="G867" s="131" t="s">
        <v>213</v>
      </c>
      <c r="H867" s="132">
        <v>40</v>
      </c>
      <c r="I867" s="133">
        <v>70</v>
      </c>
      <c r="J867" s="132">
        <f>ROUND(I867*H867,0)</f>
        <v>2800</v>
      </c>
      <c r="K867" s="130" t="s">
        <v>20</v>
      </c>
      <c r="L867" s="33"/>
      <c r="M867" s="134" t="s">
        <v>20</v>
      </c>
      <c r="N867" s="135" t="s">
        <v>42</v>
      </c>
      <c r="P867" s="136">
        <f>O867*H867</f>
        <v>0</v>
      </c>
      <c r="Q867" s="136">
        <v>0</v>
      </c>
      <c r="R867" s="136">
        <f>Q867*H867</f>
        <v>0</v>
      </c>
      <c r="S867" s="136">
        <v>0</v>
      </c>
      <c r="T867" s="137">
        <f>S867*H867</f>
        <v>0</v>
      </c>
      <c r="AR867" s="138" t="s">
        <v>162</v>
      </c>
      <c r="AT867" s="138" t="s">
        <v>157</v>
      </c>
      <c r="AU867" s="138" t="s">
        <v>80</v>
      </c>
      <c r="AY867" s="18" t="s">
        <v>154</v>
      </c>
      <c r="BE867" s="139">
        <f>IF(N867="základní",J867,0)</f>
        <v>2800</v>
      </c>
      <c r="BF867" s="139">
        <f>IF(N867="snížená",J867,0)</f>
        <v>0</v>
      </c>
      <c r="BG867" s="139">
        <f>IF(N867="zákl. přenesená",J867,0)</f>
        <v>0</v>
      </c>
      <c r="BH867" s="139">
        <f>IF(N867="sníž. přenesená",J867,0)</f>
        <v>0</v>
      </c>
      <c r="BI867" s="139">
        <f>IF(N867="nulová",J867,0)</f>
        <v>0</v>
      </c>
      <c r="BJ867" s="18" t="s">
        <v>8</v>
      </c>
      <c r="BK867" s="139">
        <f>ROUND(I867*H867,0)</f>
        <v>2800</v>
      </c>
      <c r="BL867" s="18" t="s">
        <v>162</v>
      </c>
      <c r="BM867" s="138" t="s">
        <v>1269</v>
      </c>
    </row>
    <row r="868" spans="2:65" s="1" customFormat="1">
      <c r="B868" s="33"/>
      <c r="D868" s="140" t="s">
        <v>164</v>
      </c>
      <c r="F868" s="141" t="s">
        <v>1270</v>
      </c>
      <c r="I868" s="142"/>
      <c r="L868" s="33"/>
      <c r="M868" s="143"/>
      <c r="T868" s="54"/>
      <c r="AT868" s="18" t="s">
        <v>164</v>
      </c>
      <c r="AU868" s="18" t="s">
        <v>80</v>
      </c>
    </row>
    <row r="869" spans="2:65" s="1" customFormat="1" ht="21.75" customHeight="1">
      <c r="B869" s="33"/>
      <c r="C869" s="128" t="s">
        <v>1271</v>
      </c>
      <c r="D869" s="128" t="s">
        <v>157</v>
      </c>
      <c r="E869" s="129" t="s">
        <v>1272</v>
      </c>
      <c r="F869" s="130" t="s">
        <v>1273</v>
      </c>
      <c r="G869" s="131" t="s">
        <v>213</v>
      </c>
      <c r="H869" s="132">
        <v>16</v>
      </c>
      <c r="I869" s="133">
        <v>92</v>
      </c>
      <c r="J869" s="132">
        <f>ROUND(I869*H869,0)</f>
        <v>1472</v>
      </c>
      <c r="K869" s="130" t="s">
        <v>20</v>
      </c>
      <c r="L869" s="33"/>
      <c r="M869" s="134" t="s">
        <v>20</v>
      </c>
      <c r="N869" s="135" t="s">
        <v>42</v>
      </c>
      <c r="P869" s="136">
        <f>O869*H869</f>
        <v>0</v>
      </c>
      <c r="Q869" s="136">
        <v>0</v>
      </c>
      <c r="R869" s="136">
        <f>Q869*H869</f>
        <v>0</v>
      </c>
      <c r="S869" s="136">
        <v>0</v>
      </c>
      <c r="T869" s="137">
        <f>S869*H869</f>
        <v>0</v>
      </c>
      <c r="AR869" s="138" t="s">
        <v>162</v>
      </c>
      <c r="AT869" s="138" t="s">
        <v>157</v>
      </c>
      <c r="AU869" s="138" t="s">
        <v>80</v>
      </c>
      <c r="AY869" s="18" t="s">
        <v>154</v>
      </c>
      <c r="BE869" s="139">
        <f>IF(N869="základní",J869,0)</f>
        <v>1472</v>
      </c>
      <c r="BF869" s="139">
        <f>IF(N869="snížená",J869,0)</f>
        <v>0</v>
      </c>
      <c r="BG869" s="139">
        <f>IF(N869="zákl. přenesená",J869,0)</f>
        <v>0</v>
      </c>
      <c r="BH869" s="139">
        <f>IF(N869="sníž. přenesená",J869,0)</f>
        <v>0</v>
      </c>
      <c r="BI869" s="139">
        <f>IF(N869="nulová",J869,0)</f>
        <v>0</v>
      </c>
      <c r="BJ869" s="18" t="s">
        <v>8</v>
      </c>
      <c r="BK869" s="139">
        <f>ROUND(I869*H869,0)</f>
        <v>1472</v>
      </c>
      <c r="BL869" s="18" t="s">
        <v>162</v>
      </c>
      <c r="BM869" s="138" t="s">
        <v>1274</v>
      </c>
    </row>
    <row r="870" spans="2:65" s="1" customFormat="1">
      <c r="B870" s="33"/>
      <c r="D870" s="140" t="s">
        <v>164</v>
      </c>
      <c r="F870" s="141" t="s">
        <v>1275</v>
      </c>
      <c r="I870" s="142"/>
      <c r="L870" s="33"/>
      <c r="M870" s="143"/>
      <c r="T870" s="54"/>
      <c r="AT870" s="18" t="s">
        <v>164</v>
      </c>
      <c r="AU870" s="18" t="s">
        <v>80</v>
      </c>
    </row>
    <row r="871" spans="2:65" s="1" customFormat="1" ht="16.5" customHeight="1">
      <c r="B871" s="33"/>
      <c r="C871" s="128" t="s">
        <v>1276</v>
      </c>
      <c r="D871" s="128" t="s">
        <v>157</v>
      </c>
      <c r="E871" s="129" t="s">
        <v>1277</v>
      </c>
      <c r="F871" s="130" t="s">
        <v>1278</v>
      </c>
      <c r="G871" s="131" t="s">
        <v>1005</v>
      </c>
      <c r="H871" s="133">
        <v>1</v>
      </c>
      <c r="I871" s="133">
        <v>2047</v>
      </c>
      <c r="J871" s="132">
        <f>ROUND(I871*H871,0)</f>
        <v>2047</v>
      </c>
      <c r="K871" s="130" t="s">
        <v>20</v>
      </c>
      <c r="L871" s="33"/>
      <c r="M871" s="134" t="s">
        <v>20</v>
      </c>
      <c r="N871" s="135" t="s">
        <v>42</v>
      </c>
      <c r="P871" s="136">
        <f>O871*H871</f>
        <v>0</v>
      </c>
      <c r="Q871" s="136">
        <v>0</v>
      </c>
      <c r="R871" s="136">
        <f>Q871*H871</f>
        <v>0</v>
      </c>
      <c r="S871" s="136">
        <v>0</v>
      </c>
      <c r="T871" s="137">
        <f>S871*H871</f>
        <v>0</v>
      </c>
      <c r="AR871" s="138" t="s">
        <v>162</v>
      </c>
      <c r="AT871" s="138" t="s">
        <v>157</v>
      </c>
      <c r="AU871" s="138" t="s">
        <v>80</v>
      </c>
      <c r="AY871" s="18" t="s">
        <v>154</v>
      </c>
      <c r="BE871" s="139">
        <f>IF(N871="základní",J871,0)</f>
        <v>2047</v>
      </c>
      <c r="BF871" s="139">
        <f>IF(N871="snížená",J871,0)</f>
        <v>0</v>
      </c>
      <c r="BG871" s="139">
        <f>IF(N871="zákl. přenesená",J871,0)</f>
        <v>0</v>
      </c>
      <c r="BH871" s="139">
        <f>IF(N871="sníž. přenesená",J871,0)</f>
        <v>0</v>
      </c>
      <c r="BI871" s="139">
        <f>IF(N871="nulová",J871,0)</f>
        <v>0</v>
      </c>
      <c r="BJ871" s="18" t="s">
        <v>8</v>
      </c>
      <c r="BK871" s="139">
        <f>ROUND(I871*H871,0)</f>
        <v>2047</v>
      </c>
      <c r="BL871" s="18" t="s">
        <v>162</v>
      </c>
      <c r="BM871" s="138" t="s">
        <v>1279</v>
      </c>
    </row>
    <row r="872" spans="2:65" s="1" customFormat="1">
      <c r="B872" s="33"/>
      <c r="D872" s="140" t="s">
        <v>164</v>
      </c>
      <c r="F872" s="141" t="s">
        <v>1278</v>
      </c>
      <c r="I872" s="142"/>
      <c r="L872" s="33"/>
      <c r="M872" s="143"/>
      <c r="T872" s="54"/>
      <c r="AT872" s="18" t="s">
        <v>164</v>
      </c>
      <c r="AU872" s="18" t="s">
        <v>80</v>
      </c>
    </row>
    <row r="873" spans="2:65" s="1" customFormat="1" ht="16.5" customHeight="1">
      <c r="B873" s="33"/>
      <c r="C873" s="128" t="s">
        <v>1280</v>
      </c>
      <c r="D873" s="128" t="s">
        <v>157</v>
      </c>
      <c r="E873" s="129" t="s">
        <v>1281</v>
      </c>
      <c r="F873" s="130" t="s">
        <v>1282</v>
      </c>
      <c r="G873" s="131" t="s">
        <v>1140</v>
      </c>
      <c r="H873" s="132">
        <v>1</v>
      </c>
      <c r="I873" s="133">
        <v>3200</v>
      </c>
      <c r="J873" s="132">
        <f>ROUND(I873*H873,0)</f>
        <v>3200</v>
      </c>
      <c r="K873" s="130" t="s">
        <v>20</v>
      </c>
      <c r="L873" s="33"/>
      <c r="M873" s="134" t="s">
        <v>20</v>
      </c>
      <c r="N873" s="135" t="s">
        <v>42</v>
      </c>
      <c r="P873" s="136">
        <f>O873*H873</f>
        <v>0</v>
      </c>
      <c r="Q873" s="136">
        <v>0</v>
      </c>
      <c r="R873" s="136">
        <f>Q873*H873</f>
        <v>0</v>
      </c>
      <c r="S873" s="136">
        <v>0</v>
      </c>
      <c r="T873" s="137">
        <f>S873*H873</f>
        <v>0</v>
      </c>
      <c r="AR873" s="138" t="s">
        <v>162</v>
      </c>
      <c r="AT873" s="138" t="s">
        <v>157</v>
      </c>
      <c r="AU873" s="138" t="s">
        <v>80</v>
      </c>
      <c r="AY873" s="18" t="s">
        <v>154</v>
      </c>
      <c r="BE873" s="139">
        <f>IF(N873="základní",J873,0)</f>
        <v>3200</v>
      </c>
      <c r="BF873" s="139">
        <f>IF(N873="snížená",J873,0)</f>
        <v>0</v>
      </c>
      <c r="BG873" s="139">
        <f>IF(N873="zákl. přenesená",J873,0)</f>
        <v>0</v>
      </c>
      <c r="BH873" s="139">
        <f>IF(N873="sníž. přenesená",J873,0)</f>
        <v>0</v>
      </c>
      <c r="BI873" s="139">
        <f>IF(N873="nulová",J873,0)</f>
        <v>0</v>
      </c>
      <c r="BJ873" s="18" t="s">
        <v>8</v>
      </c>
      <c r="BK873" s="139">
        <f>ROUND(I873*H873,0)</f>
        <v>3200</v>
      </c>
      <c r="BL873" s="18" t="s">
        <v>162</v>
      </c>
      <c r="BM873" s="138" t="s">
        <v>1283</v>
      </c>
    </row>
    <row r="874" spans="2:65" s="1" customFormat="1">
      <c r="B874" s="33"/>
      <c r="D874" s="140" t="s">
        <v>164</v>
      </c>
      <c r="F874" s="141" t="s">
        <v>1282</v>
      </c>
      <c r="I874" s="142"/>
      <c r="L874" s="33"/>
      <c r="M874" s="143"/>
      <c r="T874" s="54"/>
      <c r="AT874" s="18" t="s">
        <v>164</v>
      </c>
      <c r="AU874" s="18" t="s">
        <v>80</v>
      </c>
    </row>
    <row r="875" spans="2:65" s="1" customFormat="1" ht="16.5" customHeight="1">
      <c r="B875" s="33"/>
      <c r="C875" s="128" t="s">
        <v>1284</v>
      </c>
      <c r="D875" s="128" t="s">
        <v>157</v>
      </c>
      <c r="E875" s="129" t="s">
        <v>1285</v>
      </c>
      <c r="F875" s="130" t="s">
        <v>1286</v>
      </c>
      <c r="G875" s="131" t="s">
        <v>1140</v>
      </c>
      <c r="H875" s="132">
        <v>1</v>
      </c>
      <c r="I875" s="133">
        <v>4347</v>
      </c>
      <c r="J875" s="132">
        <f>ROUND(I875*H875,0)</f>
        <v>4347</v>
      </c>
      <c r="K875" s="130" t="s">
        <v>20</v>
      </c>
      <c r="L875" s="33"/>
      <c r="M875" s="134" t="s">
        <v>20</v>
      </c>
      <c r="N875" s="135" t="s">
        <v>42</v>
      </c>
      <c r="P875" s="136">
        <f>O875*H875</f>
        <v>0</v>
      </c>
      <c r="Q875" s="136">
        <v>0</v>
      </c>
      <c r="R875" s="136">
        <f>Q875*H875</f>
        <v>0</v>
      </c>
      <c r="S875" s="136">
        <v>0</v>
      </c>
      <c r="T875" s="137">
        <f>S875*H875</f>
        <v>0</v>
      </c>
      <c r="AR875" s="138" t="s">
        <v>162</v>
      </c>
      <c r="AT875" s="138" t="s">
        <v>157</v>
      </c>
      <c r="AU875" s="138" t="s">
        <v>80</v>
      </c>
      <c r="AY875" s="18" t="s">
        <v>154</v>
      </c>
      <c r="BE875" s="139">
        <f>IF(N875="základní",J875,0)</f>
        <v>4347</v>
      </c>
      <c r="BF875" s="139">
        <f>IF(N875="snížená",J875,0)</f>
        <v>0</v>
      </c>
      <c r="BG875" s="139">
        <f>IF(N875="zákl. přenesená",J875,0)</f>
        <v>0</v>
      </c>
      <c r="BH875" s="139">
        <f>IF(N875="sníž. přenesená",J875,0)</f>
        <v>0</v>
      </c>
      <c r="BI875" s="139">
        <f>IF(N875="nulová",J875,0)</f>
        <v>0</v>
      </c>
      <c r="BJ875" s="18" t="s">
        <v>8</v>
      </c>
      <c r="BK875" s="139">
        <f>ROUND(I875*H875,0)</f>
        <v>4347</v>
      </c>
      <c r="BL875" s="18" t="s">
        <v>162</v>
      </c>
      <c r="BM875" s="138" t="s">
        <v>1287</v>
      </c>
    </row>
    <row r="876" spans="2:65" s="1" customFormat="1">
      <c r="B876" s="33"/>
      <c r="D876" s="140" t="s">
        <v>164</v>
      </c>
      <c r="F876" s="141" t="s">
        <v>1286</v>
      </c>
      <c r="I876" s="142"/>
      <c r="L876" s="33"/>
      <c r="M876" s="143"/>
      <c r="T876" s="54"/>
      <c r="AT876" s="18" t="s">
        <v>164</v>
      </c>
      <c r="AU876" s="18" t="s">
        <v>80</v>
      </c>
    </row>
    <row r="877" spans="2:65" s="1" customFormat="1" ht="16.5" customHeight="1">
      <c r="B877" s="33"/>
      <c r="C877" s="128" t="s">
        <v>1288</v>
      </c>
      <c r="D877" s="128" t="s">
        <v>157</v>
      </c>
      <c r="E877" s="129" t="s">
        <v>1289</v>
      </c>
      <c r="F877" s="130" t="s">
        <v>1290</v>
      </c>
      <c r="G877" s="131" t="s">
        <v>1140</v>
      </c>
      <c r="H877" s="132">
        <v>1</v>
      </c>
      <c r="I877" s="133">
        <v>3000</v>
      </c>
      <c r="J877" s="132">
        <f>ROUND(I877*H877,0)</f>
        <v>3000</v>
      </c>
      <c r="K877" s="130" t="s">
        <v>20</v>
      </c>
      <c r="L877" s="33"/>
      <c r="M877" s="134" t="s">
        <v>20</v>
      </c>
      <c r="N877" s="135" t="s">
        <v>42</v>
      </c>
      <c r="P877" s="136">
        <f>O877*H877</f>
        <v>0</v>
      </c>
      <c r="Q877" s="136">
        <v>0</v>
      </c>
      <c r="R877" s="136">
        <f>Q877*H877</f>
        <v>0</v>
      </c>
      <c r="S877" s="136">
        <v>0</v>
      </c>
      <c r="T877" s="137">
        <f>S877*H877</f>
        <v>0</v>
      </c>
      <c r="AR877" s="138" t="s">
        <v>162</v>
      </c>
      <c r="AT877" s="138" t="s">
        <v>157</v>
      </c>
      <c r="AU877" s="138" t="s">
        <v>80</v>
      </c>
      <c r="AY877" s="18" t="s">
        <v>154</v>
      </c>
      <c r="BE877" s="139">
        <f>IF(N877="základní",J877,0)</f>
        <v>3000</v>
      </c>
      <c r="BF877" s="139">
        <f>IF(N877="snížená",J877,0)</f>
        <v>0</v>
      </c>
      <c r="BG877" s="139">
        <f>IF(N877="zákl. přenesená",J877,0)</f>
        <v>0</v>
      </c>
      <c r="BH877" s="139">
        <f>IF(N877="sníž. přenesená",J877,0)</f>
        <v>0</v>
      </c>
      <c r="BI877" s="139">
        <f>IF(N877="nulová",J877,0)</f>
        <v>0</v>
      </c>
      <c r="BJ877" s="18" t="s">
        <v>8</v>
      </c>
      <c r="BK877" s="139">
        <f>ROUND(I877*H877,0)</f>
        <v>3000</v>
      </c>
      <c r="BL877" s="18" t="s">
        <v>162</v>
      </c>
      <c r="BM877" s="138" t="s">
        <v>1291</v>
      </c>
    </row>
    <row r="878" spans="2:65" s="1" customFormat="1">
      <c r="B878" s="33"/>
      <c r="D878" s="140" t="s">
        <v>164</v>
      </c>
      <c r="F878" s="141" t="s">
        <v>1290</v>
      </c>
      <c r="I878" s="142"/>
      <c r="L878" s="33"/>
      <c r="M878" s="143"/>
      <c r="T878" s="54"/>
      <c r="AT878" s="18" t="s">
        <v>164</v>
      </c>
      <c r="AU878" s="18" t="s">
        <v>80</v>
      </c>
    </row>
    <row r="879" spans="2:65" s="1" customFormat="1" ht="16.5" customHeight="1">
      <c r="B879" s="33"/>
      <c r="C879" s="128" t="s">
        <v>1292</v>
      </c>
      <c r="D879" s="128" t="s">
        <v>157</v>
      </c>
      <c r="E879" s="129" t="s">
        <v>1293</v>
      </c>
      <c r="F879" s="130" t="s">
        <v>1139</v>
      </c>
      <c r="G879" s="131" t="s">
        <v>1140</v>
      </c>
      <c r="H879" s="132">
        <v>1</v>
      </c>
      <c r="I879" s="133">
        <v>2300</v>
      </c>
      <c r="J879" s="132">
        <f>ROUND(I879*H879,0)</f>
        <v>2300</v>
      </c>
      <c r="K879" s="130" t="s">
        <v>20</v>
      </c>
      <c r="L879" s="33"/>
      <c r="M879" s="134" t="s">
        <v>20</v>
      </c>
      <c r="N879" s="135" t="s">
        <v>42</v>
      </c>
      <c r="P879" s="136">
        <f>O879*H879</f>
        <v>0</v>
      </c>
      <c r="Q879" s="136">
        <v>0</v>
      </c>
      <c r="R879" s="136">
        <f>Q879*H879</f>
        <v>0</v>
      </c>
      <c r="S879" s="136">
        <v>0</v>
      </c>
      <c r="T879" s="137">
        <f>S879*H879</f>
        <v>0</v>
      </c>
      <c r="AR879" s="138" t="s">
        <v>162</v>
      </c>
      <c r="AT879" s="138" t="s">
        <v>157</v>
      </c>
      <c r="AU879" s="138" t="s">
        <v>80</v>
      </c>
      <c r="AY879" s="18" t="s">
        <v>154</v>
      </c>
      <c r="BE879" s="139">
        <f>IF(N879="základní",J879,0)</f>
        <v>2300</v>
      </c>
      <c r="BF879" s="139">
        <f>IF(N879="snížená",J879,0)</f>
        <v>0</v>
      </c>
      <c r="BG879" s="139">
        <f>IF(N879="zákl. přenesená",J879,0)</f>
        <v>0</v>
      </c>
      <c r="BH879" s="139">
        <f>IF(N879="sníž. přenesená",J879,0)</f>
        <v>0</v>
      </c>
      <c r="BI879" s="139">
        <f>IF(N879="nulová",J879,0)</f>
        <v>0</v>
      </c>
      <c r="BJ879" s="18" t="s">
        <v>8</v>
      </c>
      <c r="BK879" s="139">
        <f>ROUND(I879*H879,0)</f>
        <v>2300</v>
      </c>
      <c r="BL879" s="18" t="s">
        <v>162</v>
      </c>
      <c r="BM879" s="138" t="s">
        <v>1294</v>
      </c>
    </row>
    <row r="880" spans="2:65" s="1" customFormat="1">
      <c r="B880" s="33"/>
      <c r="D880" s="140" t="s">
        <v>164</v>
      </c>
      <c r="F880" s="141" t="s">
        <v>1139</v>
      </c>
      <c r="I880" s="142"/>
      <c r="L880" s="33"/>
      <c r="M880" s="143"/>
      <c r="T880" s="54"/>
      <c r="AT880" s="18" t="s">
        <v>164</v>
      </c>
      <c r="AU880" s="18" t="s">
        <v>80</v>
      </c>
    </row>
    <row r="881" spans="2:65" s="1" customFormat="1" ht="16.5" customHeight="1">
      <c r="B881" s="33"/>
      <c r="C881" s="128" t="s">
        <v>1295</v>
      </c>
      <c r="D881" s="128" t="s">
        <v>157</v>
      </c>
      <c r="E881" s="129" t="s">
        <v>1296</v>
      </c>
      <c r="F881" s="130" t="s">
        <v>1297</v>
      </c>
      <c r="G881" s="131" t="s">
        <v>1140</v>
      </c>
      <c r="H881" s="132">
        <v>1</v>
      </c>
      <c r="I881" s="133">
        <v>1400</v>
      </c>
      <c r="J881" s="132">
        <f>ROUND(I881*H881,0)</f>
        <v>1400</v>
      </c>
      <c r="K881" s="130" t="s">
        <v>20</v>
      </c>
      <c r="L881" s="33"/>
      <c r="M881" s="134" t="s">
        <v>20</v>
      </c>
      <c r="N881" s="135" t="s">
        <v>42</v>
      </c>
      <c r="P881" s="136">
        <f>O881*H881</f>
        <v>0</v>
      </c>
      <c r="Q881" s="136">
        <v>0</v>
      </c>
      <c r="R881" s="136">
        <f>Q881*H881</f>
        <v>0</v>
      </c>
      <c r="S881" s="136">
        <v>0</v>
      </c>
      <c r="T881" s="137">
        <f>S881*H881</f>
        <v>0</v>
      </c>
      <c r="AR881" s="138" t="s">
        <v>162</v>
      </c>
      <c r="AT881" s="138" t="s">
        <v>157</v>
      </c>
      <c r="AU881" s="138" t="s">
        <v>80</v>
      </c>
      <c r="AY881" s="18" t="s">
        <v>154</v>
      </c>
      <c r="BE881" s="139">
        <f>IF(N881="základní",J881,0)</f>
        <v>1400</v>
      </c>
      <c r="BF881" s="139">
        <f>IF(N881="snížená",J881,0)</f>
        <v>0</v>
      </c>
      <c r="BG881" s="139">
        <f>IF(N881="zákl. přenesená",J881,0)</f>
        <v>0</v>
      </c>
      <c r="BH881" s="139">
        <f>IF(N881="sníž. přenesená",J881,0)</f>
        <v>0</v>
      </c>
      <c r="BI881" s="139">
        <f>IF(N881="nulová",J881,0)</f>
        <v>0</v>
      </c>
      <c r="BJ881" s="18" t="s">
        <v>8</v>
      </c>
      <c r="BK881" s="139">
        <f>ROUND(I881*H881,0)</f>
        <v>1400</v>
      </c>
      <c r="BL881" s="18" t="s">
        <v>162</v>
      </c>
      <c r="BM881" s="138" t="s">
        <v>1298</v>
      </c>
    </row>
    <row r="882" spans="2:65" s="1" customFormat="1">
      <c r="B882" s="33"/>
      <c r="D882" s="140" t="s">
        <v>164</v>
      </c>
      <c r="F882" s="141" t="s">
        <v>1297</v>
      </c>
      <c r="I882" s="142"/>
      <c r="L882" s="33"/>
      <c r="M882" s="143"/>
      <c r="T882" s="54"/>
      <c r="AT882" s="18" t="s">
        <v>164</v>
      </c>
      <c r="AU882" s="18" t="s">
        <v>80</v>
      </c>
    </row>
    <row r="883" spans="2:65" s="11" customFormat="1" ht="22.95" customHeight="1">
      <c r="B883" s="116"/>
      <c r="D883" s="117" t="s">
        <v>70</v>
      </c>
      <c r="E883" s="126" t="s">
        <v>1299</v>
      </c>
      <c r="F883" s="126" t="s">
        <v>1300</v>
      </c>
      <c r="I883" s="119"/>
      <c r="J883" s="127">
        <f>BK883</f>
        <v>157831</v>
      </c>
      <c r="L883" s="116"/>
      <c r="M883" s="121"/>
      <c r="P883" s="122">
        <f>SUM(P884:P911)</f>
        <v>0</v>
      </c>
      <c r="R883" s="122">
        <f>SUM(R884:R911)</f>
        <v>0</v>
      </c>
      <c r="T883" s="123">
        <f>SUM(T884:T911)</f>
        <v>0</v>
      </c>
      <c r="AR883" s="117" t="s">
        <v>80</v>
      </c>
      <c r="AT883" s="124" t="s">
        <v>70</v>
      </c>
      <c r="AU883" s="124" t="s">
        <v>8</v>
      </c>
      <c r="AY883" s="117" t="s">
        <v>154</v>
      </c>
      <c r="BK883" s="125">
        <f>SUM(BK884:BK911)</f>
        <v>157831</v>
      </c>
    </row>
    <row r="884" spans="2:65" s="1" customFormat="1" ht="16.5" customHeight="1">
      <c r="B884" s="33"/>
      <c r="C884" s="128" t="s">
        <v>1301</v>
      </c>
      <c r="D884" s="128" t="s">
        <v>157</v>
      </c>
      <c r="E884" s="129" t="s">
        <v>1302</v>
      </c>
      <c r="F884" s="130" t="s">
        <v>1303</v>
      </c>
      <c r="G884" s="131" t="s">
        <v>208</v>
      </c>
      <c r="H884" s="132">
        <v>4</v>
      </c>
      <c r="I884" s="133">
        <v>1067</v>
      </c>
      <c r="J884" s="132">
        <f>ROUND(I884*H884,0)</f>
        <v>4268</v>
      </c>
      <c r="K884" s="130" t="s">
        <v>20</v>
      </c>
      <c r="L884" s="33"/>
      <c r="M884" s="134" t="s">
        <v>20</v>
      </c>
      <c r="N884" s="135" t="s">
        <v>42</v>
      </c>
      <c r="P884" s="136">
        <f>O884*H884</f>
        <v>0</v>
      </c>
      <c r="Q884" s="136">
        <v>0</v>
      </c>
      <c r="R884" s="136">
        <f>Q884*H884</f>
        <v>0</v>
      </c>
      <c r="S884" s="136">
        <v>0</v>
      </c>
      <c r="T884" s="137">
        <f>S884*H884</f>
        <v>0</v>
      </c>
      <c r="AR884" s="138" t="s">
        <v>162</v>
      </c>
      <c r="AT884" s="138" t="s">
        <v>157</v>
      </c>
      <c r="AU884" s="138" t="s">
        <v>80</v>
      </c>
      <c r="AY884" s="18" t="s">
        <v>154</v>
      </c>
      <c r="BE884" s="139">
        <f>IF(N884="základní",J884,0)</f>
        <v>4268</v>
      </c>
      <c r="BF884" s="139">
        <f>IF(N884="snížená",J884,0)</f>
        <v>0</v>
      </c>
      <c r="BG884" s="139">
        <f>IF(N884="zákl. přenesená",J884,0)</f>
        <v>0</v>
      </c>
      <c r="BH884" s="139">
        <f>IF(N884="sníž. přenesená",J884,0)</f>
        <v>0</v>
      </c>
      <c r="BI884" s="139">
        <f>IF(N884="nulová",J884,0)</f>
        <v>0</v>
      </c>
      <c r="BJ884" s="18" t="s">
        <v>8</v>
      </c>
      <c r="BK884" s="139">
        <f>ROUND(I884*H884,0)</f>
        <v>4268</v>
      </c>
      <c r="BL884" s="18" t="s">
        <v>162</v>
      </c>
      <c r="BM884" s="138" t="s">
        <v>1304</v>
      </c>
    </row>
    <row r="885" spans="2:65" s="1" customFormat="1">
      <c r="B885" s="33"/>
      <c r="D885" s="140" t="s">
        <v>164</v>
      </c>
      <c r="F885" s="141" t="s">
        <v>1303</v>
      </c>
      <c r="I885" s="142"/>
      <c r="L885" s="33"/>
      <c r="M885" s="143"/>
      <c r="T885" s="54"/>
      <c r="AT885" s="18" t="s">
        <v>164</v>
      </c>
      <c r="AU885" s="18" t="s">
        <v>80</v>
      </c>
    </row>
    <row r="886" spans="2:65" s="1" customFormat="1" ht="16.5" customHeight="1">
      <c r="B886" s="33"/>
      <c r="C886" s="128" t="s">
        <v>1305</v>
      </c>
      <c r="D886" s="128" t="s">
        <v>157</v>
      </c>
      <c r="E886" s="129" t="s">
        <v>1306</v>
      </c>
      <c r="F886" s="130" t="s">
        <v>1307</v>
      </c>
      <c r="G886" s="131" t="s">
        <v>208</v>
      </c>
      <c r="H886" s="132">
        <v>2</v>
      </c>
      <c r="I886" s="133">
        <v>1616</v>
      </c>
      <c r="J886" s="132">
        <f>ROUND(I886*H886,0)</f>
        <v>3232</v>
      </c>
      <c r="K886" s="130" t="s">
        <v>20</v>
      </c>
      <c r="L886" s="33"/>
      <c r="M886" s="134" t="s">
        <v>20</v>
      </c>
      <c r="N886" s="135" t="s">
        <v>42</v>
      </c>
      <c r="P886" s="136">
        <f>O886*H886</f>
        <v>0</v>
      </c>
      <c r="Q886" s="136">
        <v>0</v>
      </c>
      <c r="R886" s="136">
        <f>Q886*H886</f>
        <v>0</v>
      </c>
      <c r="S886" s="136">
        <v>0</v>
      </c>
      <c r="T886" s="137">
        <f>S886*H886</f>
        <v>0</v>
      </c>
      <c r="AR886" s="138" t="s">
        <v>162</v>
      </c>
      <c r="AT886" s="138" t="s">
        <v>157</v>
      </c>
      <c r="AU886" s="138" t="s">
        <v>80</v>
      </c>
      <c r="AY886" s="18" t="s">
        <v>154</v>
      </c>
      <c r="BE886" s="139">
        <f>IF(N886="základní",J886,0)</f>
        <v>3232</v>
      </c>
      <c r="BF886" s="139">
        <f>IF(N886="snížená",J886,0)</f>
        <v>0</v>
      </c>
      <c r="BG886" s="139">
        <f>IF(N886="zákl. přenesená",J886,0)</f>
        <v>0</v>
      </c>
      <c r="BH886" s="139">
        <f>IF(N886="sníž. přenesená",J886,0)</f>
        <v>0</v>
      </c>
      <c r="BI886" s="139">
        <f>IF(N886="nulová",J886,0)</f>
        <v>0</v>
      </c>
      <c r="BJ886" s="18" t="s">
        <v>8</v>
      </c>
      <c r="BK886" s="139">
        <f>ROUND(I886*H886,0)</f>
        <v>3232</v>
      </c>
      <c r="BL886" s="18" t="s">
        <v>162</v>
      </c>
      <c r="BM886" s="138" t="s">
        <v>1308</v>
      </c>
    </row>
    <row r="887" spans="2:65" s="1" customFormat="1">
      <c r="B887" s="33"/>
      <c r="D887" s="140" t="s">
        <v>164</v>
      </c>
      <c r="F887" s="141" t="s">
        <v>1307</v>
      </c>
      <c r="I887" s="142"/>
      <c r="L887" s="33"/>
      <c r="M887" s="143"/>
      <c r="T887" s="54"/>
      <c r="AT887" s="18" t="s">
        <v>164</v>
      </c>
      <c r="AU887" s="18" t="s">
        <v>80</v>
      </c>
    </row>
    <row r="888" spans="2:65" s="1" customFormat="1" ht="24.15" customHeight="1">
      <c r="B888" s="33"/>
      <c r="C888" s="128" t="s">
        <v>1309</v>
      </c>
      <c r="D888" s="128" t="s">
        <v>157</v>
      </c>
      <c r="E888" s="129" t="s">
        <v>1310</v>
      </c>
      <c r="F888" s="130" t="s">
        <v>1311</v>
      </c>
      <c r="G888" s="131" t="s">
        <v>208</v>
      </c>
      <c r="H888" s="132">
        <v>2</v>
      </c>
      <c r="I888" s="133">
        <v>5600</v>
      </c>
      <c r="J888" s="132">
        <f>ROUND(I888*H888,0)</f>
        <v>11200</v>
      </c>
      <c r="K888" s="130" t="s">
        <v>20</v>
      </c>
      <c r="L888" s="33"/>
      <c r="M888" s="134" t="s">
        <v>20</v>
      </c>
      <c r="N888" s="135" t="s">
        <v>42</v>
      </c>
      <c r="P888" s="136">
        <f>O888*H888</f>
        <v>0</v>
      </c>
      <c r="Q888" s="136">
        <v>0</v>
      </c>
      <c r="R888" s="136">
        <f>Q888*H888</f>
        <v>0</v>
      </c>
      <c r="S888" s="136">
        <v>0</v>
      </c>
      <c r="T888" s="137">
        <f>S888*H888</f>
        <v>0</v>
      </c>
      <c r="AR888" s="138" t="s">
        <v>162</v>
      </c>
      <c r="AT888" s="138" t="s">
        <v>157</v>
      </c>
      <c r="AU888" s="138" t="s">
        <v>80</v>
      </c>
      <c r="AY888" s="18" t="s">
        <v>154</v>
      </c>
      <c r="BE888" s="139">
        <f>IF(N888="základní",J888,0)</f>
        <v>11200</v>
      </c>
      <c r="BF888" s="139">
        <f>IF(N888="snížená",J888,0)</f>
        <v>0</v>
      </c>
      <c r="BG888" s="139">
        <f>IF(N888="zákl. přenesená",J888,0)</f>
        <v>0</v>
      </c>
      <c r="BH888" s="139">
        <f>IF(N888="sníž. přenesená",J888,0)</f>
        <v>0</v>
      </c>
      <c r="BI888" s="139">
        <f>IF(N888="nulová",J888,0)</f>
        <v>0</v>
      </c>
      <c r="BJ888" s="18" t="s">
        <v>8</v>
      </c>
      <c r="BK888" s="139">
        <f>ROUND(I888*H888,0)</f>
        <v>11200</v>
      </c>
      <c r="BL888" s="18" t="s">
        <v>162</v>
      </c>
      <c r="BM888" s="138" t="s">
        <v>1312</v>
      </c>
    </row>
    <row r="889" spans="2:65" s="1" customFormat="1">
      <c r="B889" s="33"/>
      <c r="D889" s="140" t="s">
        <v>164</v>
      </c>
      <c r="F889" s="141" t="s">
        <v>1311</v>
      </c>
      <c r="I889" s="142"/>
      <c r="L889" s="33"/>
      <c r="M889" s="143"/>
      <c r="T889" s="54"/>
      <c r="AT889" s="18" t="s">
        <v>164</v>
      </c>
      <c r="AU889" s="18" t="s">
        <v>80</v>
      </c>
    </row>
    <row r="890" spans="2:65" s="1" customFormat="1" ht="16.5" customHeight="1">
      <c r="B890" s="33"/>
      <c r="C890" s="128" t="s">
        <v>1313</v>
      </c>
      <c r="D890" s="128" t="s">
        <v>157</v>
      </c>
      <c r="E890" s="129" t="s">
        <v>1314</v>
      </c>
      <c r="F890" s="130" t="s">
        <v>1315</v>
      </c>
      <c r="G890" s="131" t="s">
        <v>208</v>
      </c>
      <c r="H890" s="132">
        <v>3</v>
      </c>
      <c r="I890" s="133">
        <v>10000</v>
      </c>
      <c r="J890" s="132">
        <f>ROUND(I890*H890,0)</f>
        <v>30000</v>
      </c>
      <c r="K890" s="130" t="s">
        <v>20</v>
      </c>
      <c r="L890" s="33"/>
      <c r="M890" s="134" t="s">
        <v>20</v>
      </c>
      <c r="N890" s="135" t="s">
        <v>42</v>
      </c>
      <c r="P890" s="136">
        <f>O890*H890</f>
        <v>0</v>
      </c>
      <c r="Q890" s="136">
        <v>0</v>
      </c>
      <c r="R890" s="136">
        <f>Q890*H890</f>
        <v>0</v>
      </c>
      <c r="S890" s="136">
        <v>0</v>
      </c>
      <c r="T890" s="137">
        <f>S890*H890</f>
        <v>0</v>
      </c>
      <c r="AR890" s="138" t="s">
        <v>162</v>
      </c>
      <c r="AT890" s="138" t="s">
        <v>157</v>
      </c>
      <c r="AU890" s="138" t="s">
        <v>80</v>
      </c>
      <c r="AY890" s="18" t="s">
        <v>154</v>
      </c>
      <c r="BE890" s="139">
        <f>IF(N890="základní",J890,0)</f>
        <v>30000</v>
      </c>
      <c r="BF890" s="139">
        <f>IF(N890="snížená",J890,0)</f>
        <v>0</v>
      </c>
      <c r="BG890" s="139">
        <f>IF(N890="zákl. přenesená",J890,0)</f>
        <v>0</v>
      </c>
      <c r="BH890" s="139">
        <f>IF(N890="sníž. přenesená",J890,0)</f>
        <v>0</v>
      </c>
      <c r="BI890" s="139">
        <f>IF(N890="nulová",J890,0)</f>
        <v>0</v>
      </c>
      <c r="BJ890" s="18" t="s">
        <v>8</v>
      </c>
      <c r="BK890" s="139">
        <f>ROUND(I890*H890,0)</f>
        <v>30000</v>
      </c>
      <c r="BL890" s="18" t="s">
        <v>162</v>
      </c>
      <c r="BM890" s="138" t="s">
        <v>1316</v>
      </c>
    </row>
    <row r="891" spans="2:65" s="1" customFormat="1">
      <c r="B891" s="33"/>
      <c r="D891" s="140" t="s">
        <v>164</v>
      </c>
      <c r="F891" s="141" t="s">
        <v>1315</v>
      </c>
      <c r="I891" s="142"/>
      <c r="L891" s="33"/>
      <c r="M891" s="143"/>
      <c r="T891" s="54"/>
      <c r="AT891" s="18" t="s">
        <v>164</v>
      </c>
      <c r="AU891" s="18" t="s">
        <v>80</v>
      </c>
    </row>
    <row r="892" spans="2:65" s="1" customFormat="1" ht="16.5" customHeight="1">
      <c r="B892" s="33"/>
      <c r="C892" s="128" t="s">
        <v>1317</v>
      </c>
      <c r="D892" s="128" t="s">
        <v>157</v>
      </c>
      <c r="E892" s="129" t="s">
        <v>1318</v>
      </c>
      <c r="F892" s="130" t="s">
        <v>1319</v>
      </c>
      <c r="G892" s="131" t="s">
        <v>208</v>
      </c>
      <c r="H892" s="132">
        <v>2</v>
      </c>
      <c r="I892" s="133">
        <v>15500</v>
      </c>
      <c r="J892" s="132">
        <f>ROUND(I892*H892,0)</f>
        <v>31000</v>
      </c>
      <c r="K892" s="130" t="s">
        <v>20</v>
      </c>
      <c r="L892" s="33"/>
      <c r="M892" s="134" t="s">
        <v>20</v>
      </c>
      <c r="N892" s="135" t="s">
        <v>42</v>
      </c>
      <c r="P892" s="136">
        <f>O892*H892</f>
        <v>0</v>
      </c>
      <c r="Q892" s="136">
        <v>0</v>
      </c>
      <c r="R892" s="136">
        <f>Q892*H892</f>
        <v>0</v>
      </c>
      <c r="S892" s="136">
        <v>0</v>
      </c>
      <c r="T892" s="137">
        <f>S892*H892</f>
        <v>0</v>
      </c>
      <c r="AR892" s="138" t="s">
        <v>162</v>
      </c>
      <c r="AT892" s="138" t="s">
        <v>157</v>
      </c>
      <c r="AU892" s="138" t="s">
        <v>80</v>
      </c>
      <c r="AY892" s="18" t="s">
        <v>154</v>
      </c>
      <c r="BE892" s="139">
        <f>IF(N892="základní",J892,0)</f>
        <v>31000</v>
      </c>
      <c r="BF892" s="139">
        <f>IF(N892="snížená",J892,0)</f>
        <v>0</v>
      </c>
      <c r="BG892" s="139">
        <f>IF(N892="zákl. přenesená",J892,0)</f>
        <v>0</v>
      </c>
      <c r="BH892" s="139">
        <f>IF(N892="sníž. přenesená",J892,0)</f>
        <v>0</v>
      </c>
      <c r="BI892" s="139">
        <f>IF(N892="nulová",J892,0)</f>
        <v>0</v>
      </c>
      <c r="BJ892" s="18" t="s">
        <v>8</v>
      </c>
      <c r="BK892" s="139">
        <f>ROUND(I892*H892,0)</f>
        <v>31000</v>
      </c>
      <c r="BL892" s="18" t="s">
        <v>162</v>
      </c>
      <c r="BM892" s="138" t="s">
        <v>1320</v>
      </c>
    </row>
    <row r="893" spans="2:65" s="1" customFormat="1">
      <c r="B893" s="33"/>
      <c r="D893" s="140" t="s">
        <v>164</v>
      </c>
      <c r="F893" s="141" t="s">
        <v>1319</v>
      </c>
      <c r="I893" s="142"/>
      <c r="L893" s="33"/>
      <c r="M893" s="143"/>
      <c r="T893" s="54"/>
      <c r="AT893" s="18" t="s">
        <v>164</v>
      </c>
      <c r="AU893" s="18" t="s">
        <v>80</v>
      </c>
    </row>
    <row r="894" spans="2:65" s="1" customFormat="1" ht="16.5" customHeight="1">
      <c r="B894" s="33"/>
      <c r="C894" s="128" t="s">
        <v>1321</v>
      </c>
      <c r="D894" s="128" t="s">
        <v>157</v>
      </c>
      <c r="E894" s="129" t="s">
        <v>1322</v>
      </c>
      <c r="F894" s="130" t="s">
        <v>1323</v>
      </c>
      <c r="G894" s="131" t="s">
        <v>208</v>
      </c>
      <c r="H894" s="132">
        <v>8</v>
      </c>
      <c r="I894" s="133">
        <v>279</v>
      </c>
      <c r="J894" s="132">
        <f>ROUND(I894*H894,0)</f>
        <v>2232</v>
      </c>
      <c r="K894" s="130" t="s">
        <v>20</v>
      </c>
      <c r="L894" s="33"/>
      <c r="M894" s="134" t="s">
        <v>20</v>
      </c>
      <c r="N894" s="135" t="s">
        <v>42</v>
      </c>
      <c r="P894" s="136">
        <f>O894*H894</f>
        <v>0</v>
      </c>
      <c r="Q894" s="136">
        <v>0</v>
      </c>
      <c r="R894" s="136">
        <f>Q894*H894</f>
        <v>0</v>
      </c>
      <c r="S894" s="136">
        <v>0</v>
      </c>
      <c r="T894" s="137">
        <f>S894*H894</f>
        <v>0</v>
      </c>
      <c r="AR894" s="138" t="s">
        <v>162</v>
      </c>
      <c r="AT894" s="138" t="s">
        <v>157</v>
      </c>
      <c r="AU894" s="138" t="s">
        <v>80</v>
      </c>
      <c r="AY894" s="18" t="s">
        <v>154</v>
      </c>
      <c r="BE894" s="139">
        <f>IF(N894="základní",J894,0)</f>
        <v>2232</v>
      </c>
      <c r="BF894" s="139">
        <f>IF(N894="snížená",J894,0)</f>
        <v>0</v>
      </c>
      <c r="BG894" s="139">
        <f>IF(N894="zákl. přenesená",J894,0)</f>
        <v>0</v>
      </c>
      <c r="BH894" s="139">
        <f>IF(N894="sníž. přenesená",J894,0)</f>
        <v>0</v>
      </c>
      <c r="BI894" s="139">
        <f>IF(N894="nulová",J894,0)</f>
        <v>0</v>
      </c>
      <c r="BJ894" s="18" t="s">
        <v>8</v>
      </c>
      <c r="BK894" s="139">
        <f>ROUND(I894*H894,0)</f>
        <v>2232</v>
      </c>
      <c r="BL894" s="18" t="s">
        <v>162</v>
      </c>
      <c r="BM894" s="138" t="s">
        <v>1324</v>
      </c>
    </row>
    <row r="895" spans="2:65" s="1" customFormat="1">
      <c r="B895" s="33"/>
      <c r="D895" s="140" t="s">
        <v>164</v>
      </c>
      <c r="F895" s="141" t="s">
        <v>1323</v>
      </c>
      <c r="I895" s="142"/>
      <c r="L895" s="33"/>
      <c r="M895" s="143"/>
      <c r="T895" s="54"/>
      <c r="AT895" s="18" t="s">
        <v>164</v>
      </c>
      <c r="AU895" s="18" t="s">
        <v>80</v>
      </c>
    </row>
    <row r="896" spans="2:65" s="1" customFormat="1" ht="16.5" customHeight="1">
      <c r="B896" s="33"/>
      <c r="C896" s="128" t="s">
        <v>1325</v>
      </c>
      <c r="D896" s="128" t="s">
        <v>157</v>
      </c>
      <c r="E896" s="129" t="s">
        <v>1326</v>
      </c>
      <c r="F896" s="130" t="s">
        <v>1327</v>
      </c>
      <c r="G896" s="131" t="s">
        <v>208</v>
      </c>
      <c r="H896" s="132">
        <v>4</v>
      </c>
      <c r="I896" s="133">
        <v>279</v>
      </c>
      <c r="J896" s="132">
        <f>ROUND(I896*H896,0)</f>
        <v>1116</v>
      </c>
      <c r="K896" s="130" t="s">
        <v>20</v>
      </c>
      <c r="L896" s="33"/>
      <c r="M896" s="134" t="s">
        <v>20</v>
      </c>
      <c r="N896" s="135" t="s">
        <v>42</v>
      </c>
      <c r="P896" s="136">
        <f>O896*H896</f>
        <v>0</v>
      </c>
      <c r="Q896" s="136">
        <v>0</v>
      </c>
      <c r="R896" s="136">
        <f>Q896*H896</f>
        <v>0</v>
      </c>
      <c r="S896" s="136">
        <v>0</v>
      </c>
      <c r="T896" s="137">
        <f>S896*H896</f>
        <v>0</v>
      </c>
      <c r="AR896" s="138" t="s">
        <v>162</v>
      </c>
      <c r="AT896" s="138" t="s">
        <v>157</v>
      </c>
      <c r="AU896" s="138" t="s">
        <v>80</v>
      </c>
      <c r="AY896" s="18" t="s">
        <v>154</v>
      </c>
      <c r="BE896" s="139">
        <f>IF(N896="základní",J896,0)</f>
        <v>1116</v>
      </c>
      <c r="BF896" s="139">
        <f>IF(N896="snížená",J896,0)</f>
        <v>0</v>
      </c>
      <c r="BG896" s="139">
        <f>IF(N896="zákl. přenesená",J896,0)</f>
        <v>0</v>
      </c>
      <c r="BH896" s="139">
        <f>IF(N896="sníž. přenesená",J896,0)</f>
        <v>0</v>
      </c>
      <c r="BI896" s="139">
        <f>IF(N896="nulová",J896,0)</f>
        <v>0</v>
      </c>
      <c r="BJ896" s="18" t="s">
        <v>8</v>
      </c>
      <c r="BK896" s="139">
        <f>ROUND(I896*H896,0)</f>
        <v>1116</v>
      </c>
      <c r="BL896" s="18" t="s">
        <v>162</v>
      </c>
      <c r="BM896" s="138" t="s">
        <v>1328</v>
      </c>
    </row>
    <row r="897" spans="2:65" s="1" customFormat="1">
      <c r="B897" s="33"/>
      <c r="D897" s="140" t="s">
        <v>164</v>
      </c>
      <c r="F897" s="141" t="s">
        <v>1327</v>
      </c>
      <c r="I897" s="142"/>
      <c r="L897" s="33"/>
      <c r="M897" s="143"/>
      <c r="T897" s="54"/>
      <c r="AT897" s="18" t="s">
        <v>164</v>
      </c>
      <c r="AU897" s="18" t="s">
        <v>80</v>
      </c>
    </row>
    <row r="898" spans="2:65" s="1" customFormat="1" ht="16.5" customHeight="1">
      <c r="B898" s="33"/>
      <c r="C898" s="128" t="s">
        <v>1329</v>
      </c>
      <c r="D898" s="128" t="s">
        <v>157</v>
      </c>
      <c r="E898" s="129" t="s">
        <v>1330</v>
      </c>
      <c r="F898" s="130" t="s">
        <v>1331</v>
      </c>
      <c r="G898" s="131" t="s">
        <v>208</v>
      </c>
      <c r="H898" s="132">
        <v>1</v>
      </c>
      <c r="I898" s="133">
        <v>7300</v>
      </c>
      <c r="J898" s="132">
        <f>ROUND(I898*H898,0)</f>
        <v>7300</v>
      </c>
      <c r="K898" s="130" t="s">
        <v>20</v>
      </c>
      <c r="L898" s="33"/>
      <c r="M898" s="134" t="s">
        <v>20</v>
      </c>
      <c r="N898" s="135" t="s">
        <v>42</v>
      </c>
      <c r="P898" s="136">
        <f>O898*H898</f>
        <v>0</v>
      </c>
      <c r="Q898" s="136">
        <v>0</v>
      </c>
      <c r="R898" s="136">
        <f>Q898*H898</f>
        <v>0</v>
      </c>
      <c r="S898" s="136">
        <v>0</v>
      </c>
      <c r="T898" s="137">
        <f>S898*H898</f>
        <v>0</v>
      </c>
      <c r="AR898" s="138" t="s">
        <v>162</v>
      </c>
      <c r="AT898" s="138" t="s">
        <v>157</v>
      </c>
      <c r="AU898" s="138" t="s">
        <v>80</v>
      </c>
      <c r="AY898" s="18" t="s">
        <v>154</v>
      </c>
      <c r="BE898" s="139">
        <f>IF(N898="základní",J898,0)</f>
        <v>7300</v>
      </c>
      <c r="BF898" s="139">
        <f>IF(N898="snížená",J898,0)</f>
        <v>0</v>
      </c>
      <c r="BG898" s="139">
        <f>IF(N898="zákl. přenesená",J898,0)</f>
        <v>0</v>
      </c>
      <c r="BH898" s="139">
        <f>IF(N898="sníž. přenesená",J898,0)</f>
        <v>0</v>
      </c>
      <c r="BI898" s="139">
        <f>IF(N898="nulová",J898,0)</f>
        <v>0</v>
      </c>
      <c r="BJ898" s="18" t="s">
        <v>8</v>
      </c>
      <c r="BK898" s="139">
        <f>ROUND(I898*H898,0)</f>
        <v>7300</v>
      </c>
      <c r="BL898" s="18" t="s">
        <v>162</v>
      </c>
      <c r="BM898" s="138" t="s">
        <v>1332</v>
      </c>
    </row>
    <row r="899" spans="2:65" s="1" customFormat="1">
      <c r="B899" s="33"/>
      <c r="D899" s="140" t="s">
        <v>164</v>
      </c>
      <c r="F899" s="141" t="s">
        <v>1331</v>
      </c>
      <c r="I899" s="142"/>
      <c r="L899" s="33"/>
      <c r="M899" s="143"/>
      <c r="T899" s="54"/>
      <c r="AT899" s="18" t="s">
        <v>164</v>
      </c>
      <c r="AU899" s="18" t="s">
        <v>80</v>
      </c>
    </row>
    <row r="900" spans="2:65" s="1" customFormat="1" ht="16.5" customHeight="1">
      <c r="B900" s="33"/>
      <c r="C900" s="128" t="s">
        <v>1333</v>
      </c>
      <c r="D900" s="128" t="s">
        <v>157</v>
      </c>
      <c r="E900" s="129" t="s">
        <v>1334</v>
      </c>
      <c r="F900" s="130" t="s">
        <v>1315</v>
      </c>
      <c r="G900" s="131" t="s">
        <v>208</v>
      </c>
      <c r="H900" s="132">
        <v>3</v>
      </c>
      <c r="I900" s="133">
        <v>769.66666666666663</v>
      </c>
      <c r="J900" s="132">
        <f>ROUND(I900*H900,0)</f>
        <v>2309</v>
      </c>
      <c r="K900" s="130" t="s">
        <v>20</v>
      </c>
      <c r="L900" s="33"/>
      <c r="M900" s="134" t="s">
        <v>20</v>
      </c>
      <c r="N900" s="135" t="s">
        <v>42</v>
      </c>
      <c r="P900" s="136">
        <f>O900*H900</f>
        <v>0</v>
      </c>
      <c r="Q900" s="136">
        <v>0</v>
      </c>
      <c r="R900" s="136">
        <f>Q900*H900</f>
        <v>0</v>
      </c>
      <c r="S900" s="136">
        <v>0</v>
      </c>
      <c r="T900" s="137">
        <f>S900*H900</f>
        <v>0</v>
      </c>
      <c r="AR900" s="138" t="s">
        <v>162</v>
      </c>
      <c r="AT900" s="138" t="s">
        <v>157</v>
      </c>
      <c r="AU900" s="138" t="s">
        <v>80</v>
      </c>
      <c r="AY900" s="18" t="s">
        <v>154</v>
      </c>
      <c r="BE900" s="139">
        <f>IF(N900="základní",J900,0)</f>
        <v>2309</v>
      </c>
      <c r="BF900" s="139">
        <f>IF(N900="snížená",J900,0)</f>
        <v>0</v>
      </c>
      <c r="BG900" s="139">
        <f>IF(N900="zákl. přenesená",J900,0)</f>
        <v>0</v>
      </c>
      <c r="BH900" s="139">
        <f>IF(N900="sníž. přenesená",J900,0)</f>
        <v>0</v>
      </c>
      <c r="BI900" s="139">
        <f>IF(N900="nulová",J900,0)</f>
        <v>0</v>
      </c>
      <c r="BJ900" s="18" t="s">
        <v>8</v>
      </c>
      <c r="BK900" s="139">
        <f>ROUND(I900*H900,0)</f>
        <v>2309</v>
      </c>
      <c r="BL900" s="18" t="s">
        <v>162</v>
      </c>
      <c r="BM900" s="138" t="s">
        <v>1335</v>
      </c>
    </row>
    <row r="901" spans="2:65" s="1" customFormat="1">
      <c r="B901" s="33"/>
      <c r="D901" s="140" t="s">
        <v>164</v>
      </c>
      <c r="F901" s="141" t="s">
        <v>1315</v>
      </c>
      <c r="I901" s="142"/>
      <c r="L901" s="33"/>
      <c r="M901" s="143"/>
      <c r="T901" s="54"/>
      <c r="AT901" s="18" t="s">
        <v>164</v>
      </c>
      <c r="AU901" s="18" t="s">
        <v>80</v>
      </c>
    </row>
    <row r="902" spans="2:65" s="1" customFormat="1" ht="16.5" customHeight="1">
      <c r="B902" s="33"/>
      <c r="C902" s="128" t="s">
        <v>1336</v>
      </c>
      <c r="D902" s="128" t="s">
        <v>157</v>
      </c>
      <c r="E902" s="129" t="s">
        <v>1337</v>
      </c>
      <c r="F902" s="130" t="s">
        <v>1338</v>
      </c>
      <c r="G902" s="131" t="s">
        <v>208</v>
      </c>
      <c r="H902" s="132">
        <v>4</v>
      </c>
      <c r="I902" s="133">
        <v>2310</v>
      </c>
      <c r="J902" s="132">
        <f>ROUND(I902*H902,0)</f>
        <v>9240</v>
      </c>
      <c r="K902" s="130" t="s">
        <v>20</v>
      </c>
      <c r="L902" s="33"/>
      <c r="M902" s="134" t="s">
        <v>20</v>
      </c>
      <c r="N902" s="135" t="s">
        <v>42</v>
      </c>
      <c r="P902" s="136">
        <f>O902*H902</f>
        <v>0</v>
      </c>
      <c r="Q902" s="136">
        <v>0</v>
      </c>
      <c r="R902" s="136">
        <f>Q902*H902</f>
        <v>0</v>
      </c>
      <c r="S902" s="136">
        <v>0</v>
      </c>
      <c r="T902" s="137">
        <f>S902*H902</f>
        <v>0</v>
      </c>
      <c r="AR902" s="138" t="s">
        <v>162</v>
      </c>
      <c r="AT902" s="138" t="s">
        <v>157</v>
      </c>
      <c r="AU902" s="138" t="s">
        <v>80</v>
      </c>
      <c r="AY902" s="18" t="s">
        <v>154</v>
      </c>
      <c r="BE902" s="139">
        <f>IF(N902="základní",J902,0)</f>
        <v>9240</v>
      </c>
      <c r="BF902" s="139">
        <f>IF(N902="snížená",J902,0)</f>
        <v>0</v>
      </c>
      <c r="BG902" s="139">
        <f>IF(N902="zákl. přenesená",J902,0)</f>
        <v>0</v>
      </c>
      <c r="BH902" s="139">
        <f>IF(N902="sníž. přenesená",J902,0)</f>
        <v>0</v>
      </c>
      <c r="BI902" s="139">
        <f>IF(N902="nulová",J902,0)</f>
        <v>0</v>
      </c>
      <c r="BJ902" s="18" t="s">
        <v>8</v>
      </c>
      <c r="BK902" s="139">
        <f>ROUND(I902*H902,0)</f>
        <v>9240</v>
      </c>
      <c r="BL902" s="18" t="s">
        <v>162</v>
      </c>
      <c r="BM902" s="138" t="s">
        <v>1339</v>
      </c>
    </row>
    <row r="903" spans="2:65" s="1" customFormat="1">
      <c r="B903" s="33"/>
      <c r="D903" s="140" t="s">
        <v>164</v>
      </c>
      <c r="F903" s="141" t="s">
        <v>1338</v>
      </c>
      <c r="I903" s="142"/>
      <c r="L903" s="33"/>
      <c r="M903" s="143"/>
      <c r="T903" s="54"/>
      <c r="AT903" s="18" t="s">
        <v>164</v>
      </c>
      <c r="AU903" s="18" t="s">
        <v>80</v>
      </c>
    </row>
    <row r="904" spans="2:65" s="1" customFormat="1" ht="16.5" customHeight="1">
      <c r="B904" s="33"/>
      <c r="C904" s="128" t="s">
        <v>1340</v>
      </c>
      <c r="D904" s="128" t="s">
        <v>157</v>
      </c>
      <c r="E904" s="129" t="s">
        <v>1341</v>
      </c>
      <c r="F904" s="130" t="s">
        <v>1342</v>
      </c>
      <c r="G904" s="131" t="s">
        <v>208</v>
      </c>
      <c r="H904" s="132">
        <v>2</v>
      </c>
      <c r="I904" s="133">
        <v>6400</v>
      </c>
      <c r="J904" s="132">
        <f>ROUND(I904*H904,0)</f>
        <v>12800</v>
      </c>
      <c r="K904" s="130" t="s">
        <v>20</v>
      </c>
      <c r="L904" s="33"/>
      <c r="M904" s="134" t="s">
        <v>20</v>
      </c>
      <c r="N904" s="135" t="s">
        <v>42</v>
      </c>
      <c r="P904" s="136">
        <f>O904*H904</f>
        <v>0</v>
      </c>
      <c r="Q904" s="136">
        <v>0</v>
      </c>
      <c r="R904" s="136">
        <f>Q904*H904</f>
        <v>0</v>
      </c>
      <c r="S904" s="136">
        <v>0</v>
      </c>
      <c r="T904" s="137">
        <f>S904*H904</f>
        <v>0</v>
      </c>
      <c r="AR904" s="138" t="s">
        <v>162</v>
      </c>
      <c r="AT904" s="138" t="s">
        <v>157</v>
      </c>
      <c r="AU904" s="138" t="s">
        <v>80</v>
      </c>
      <c r="AY904" s="18" t="s">
        <v>154</v>
      </c>
      <c r="BE904" s="139">
        <f>IF(N904="základní",J904,0)</f>
        <v>12800</v>
      </c>
      <c r="BF904" s="139">
        <f>IF(N904="snížená",J904,0)</f>
        <v>0</v>
      </c>
      <c r="BG904" s="139">
        <f>IF(N904="zákl. přenesená",J904,0)</f>
        <v>0</v>
      </c>
      <c r="BH904" s="139">
        <f>IF(N904="sníž. přenesená",J904,0)</f>
        <v>0</v>
      </c>
      <c r="BI904" s="139">
        <f>IF(N904="nulová",J904,0)</f>
        <v>0</v>
      </c>
      <c r="BJ904" s="18" t="s">
        <v>8</v>
      </c>
      <c r="BK904" s="139">
        <f>ROUND(I904*H904,0)</f>
        <v>12800</v>
      </c>
      <c r="BL904" s="18" t="s">
        <v>162</v>
      </c>
      <c r="BM904" s="138" t="s">
        <v>1343</v>
      </c>
    </row>
    <row r="905" spans="2:65" s="1" customFormat="1">
      <c r="B905" s="33"/>
      <c r="D905" s="140" t="s">
        <v>164</v>
      </c>
      <c r="F905" s="141" t="s">
        <v>1342</v>
      </c>
      <c r="I905" s="142"/>
      <c r="L905" s="33"/>
      <c r="M905" s="143"/>
      <c r="T905" s="54"/>
      <c r="AT905" s="18" t="s">
        <v>164</v>
      </c>
      <c r="AU905" s="18" t="s">
        <v>80</v>
      </c>
    </row>
    <row r="906" spans="2:65" s="1" customFormat="1" ht="16.5" customHeight="1">
      <c r="B906" s="33"/>
      <c r="C906" s="128" t="s">
        <v>1344</v>
      </c>
      <c r="D906" s="128" t="s">
        <v>157</v>
      </c>
      <c r="E906" s="129" t="s">
        <v>1345</v>
      </c>
      <c r="F906" s="130" t="s">
        <v>1346</v>
      </c>
      <c r="G906" s="131" t="s">
        <v>208</v>
      </c>
      <c r="H906" s="132">
        <v>2</v>
      </c>
      <c r="I906" s="133">
        <v>2410</v>
      </c>
      <c r="J906" s="132">
        <f>ROUND(I906*H906,0)</f>
        <v>4820</v>
      </c>
      <c r="K906" s="130" t="s">
        <v>20</v>
      </c>
      <c r="L906" s="33"/>
      <c r="M906" s="134" t="s">
        <v>20</v>
      </c>
      <c r="N906" s="135" t="s">
        <v>42</v>
      </c>
      <c r="P906" s="136">
        <f>O906*H906</f>
        <v>0</v>
      </c>
      <c r="Q906" s="136">
        <v>0</v>
      </c>
      <c r="R906" s="136">
        <f>Q906*H906</f>
        <v>0</v>
      </c>
      <c r="S906" s="136">
        <v>0</v>
      </c>
      <c r="T906" s="137">
        <f>S906*H906</f>
        <v>0</v>
      </c>
      <c r="AR906" s="138" t="s">
        <v>162</v>
      </c>
      <c r="AT906" s="138" t="s">
        <v>157</v>
      </c>
      <c r="AU906" s="138" t="s">
        <v>80</v>
      </c>
      <c r="AY906" s="18" t="s">
        <v>154</v>
      </c>
      <c r="BE906" s="139">
        <f>IF(N906="základní",J906,0)</f>
        <v>4820</v>
      </c>
      <c r="BF906" s="139">
        <f>IF(N906="snížená",J906,0)</f>
        <v>0</v>
      </c>
      <c r="BG906" s="139">
        <f>IF(N906="zákl. přenesená",J906,0)</f>
        <v>0</v>
      </c>
      <c r="BH906" s="139">
        <f>IF(N906="sníž. přenesená",J906,0)</f>
        <v>0</v>
      </c>
      <c r="BI906" s="139">
        <f>IF(N906="nulová",J906,0)</f>
        <v>0</v>
      </c>
      <c r="BJ906" s="18" t="s">
        <v>8</v>
      </c>
      <c r="BK906" s="139">
        <f>ROUND(I906*H906,0)</f>
        <v>4820</v>
      </c>
      <c r="BL906" s="18" t="s">
        <v>162</v>
      </c>
      <c r="BM906" s="138" t="s">
        <v>1347</v>
      </c>
    </row>
    <row r="907" spans="2:65" s="1" customFormat="1">
      <c r="B907" s="33"/>
      <c r="D907" s="140" t="s">
        <v>164</v>
      </c>
      <c r="F907" s="141" t="s">
        <v>1346</v>
      </c>
      <c r="I907" s="142"/>
      <c r="L907" s="33"/>
      <c r="M907" s="143"/>
      <c r="T907" s="54"/>
      <c r="AT907" s="18" t="s">
        <v>164</v>
      </c>
      <c r="AU907" s="18" t="s">
        <v>80</v>
      </c>
    </row>
    <row r="908" spans="2:65" s="1" customFormat="1" ht="16.5" customHeight="1">
      <c r="B908" s="33"/>
      <c r="C908" s="128" t="s">
        <v>1348</v>
      </c>
      <c r="D908" s="128" t="s">
        <v>157</v>
      </c>
      <c r="E908" s="129" t="s">
        <v>1349</v>
      </c>
      <c r="F908" s="130" t="s">
        <v>1350</v>
      </c>
      <c r="G908" s="131" t="s">
        <v>208</v>
      </c>
      <c r="H908" s="132">
        <v>2</v>
      </c>
      <c r="I908" s="133">
        <v>15500</v>
      </c>
      <c r="J908" s="132">
        <f>ROUND(I908*H908,0)</f>
        <v>31000</v>
      </c>
      <c r="K908" s="130" t="s">
        <v>20</v>
      </c>
      <c r="L908" s="33"/>
      <c r="M908" s="134" t="s">
        <v>20</v>
      </c>
      <c r="N908" s="135" t="s">
        <v>42</v>
      </c>
      <c r="P908" s="136">
        <f>O908*H908</f>
        <v>0</v>
      </c>
      <c r="Q908" s="136">
        <v>0</v>
      </c>
      <c r="R908" s="136">
        <f>Q908*H908</f>
        <v>0</v>
      </c>
      <c r="S908" s="136">
        <v>0</v>
      </c>
      <c r="T908" s="137">
        <f>S908*H908</f>
        <v>0</v>
      </c>
      <c r="AR908" s="138" t="s">
        <v>162</v>
      </c>
      <c r="AT908" s="138" t="s">
        <v>157</v>
      </c>
      <c r="AU908" s="138" t="s">
        <v>80</v>
      </c>
      <c r="AY908" s="18" t="s">
        <v>154</v>
      </c>
      <c r="BE908" s="139">
        <f>IF(N908="základní",J908,0)</f>
        <v>31000</v>
      </c>
      <c r="BF908" s="139">
        <f>IF(N908="snížená",J908,0)</f>
        <v>0</v>
      </c>
      <c r="BG908" s="139">
        <f>IF(N908="zákl. přenesená",J908,0)</f>
        <v>0</v>
      </c>
      <c r="BH908" s="139">
        <f>IF(N908="sníž. přenesená",J908,0)</f>
        <v>0</v>
      </c>
      <c r="BI908" s="139">
        <f>IF(N908="nulová",J908,0)</f>
        <v>0</v>
      </c>
      <c r="BJ908" s="18" t="s">
        <v>8</v>
      </c>
      <c r="BK908" s="139">
        <f>ROUND(I908*H908,0)</f>
        <v>31000</v>
      </c>
      <c r="BL908" s="18" t="s">
        <v>162</v>
      </c>
      <c r="BM908" s="138" t="s">
        <v>1351</v>
      </c>
    </row>
    <row r="909" spans="2:65" s="1" customFormat="1">
      <c r="B909" s="33"/>
      <c r="D909" s="140" t="s">
        <v>164</v>
      </c>
      <c r="F909" s="141" t="s">
        <v>1350</v>
      </c>
      <c r="I909" s="142"/>
      <c r="L909" s="33"/>
      <c r="M909" s="143"/>
      <c r="T909" s="54"/>
      <c r="AT909" s="18" t="s">
        <v>164</v>
      </c>
      <c r="AU909" s="18" t="s">
        <v>80</v>
      </c>
    </row>
    <row r="910" spans="2:65" s="1" customFormat="1" ht="16.5" customHeight="1">
      <c r="B910" s="33"/>
      <c r="C910" s="128" t="s">
        <v>1352</v>
      </c>
      <c r="D910" s="128" t="s">
        <v>157</v>
      </c>
      <c r="E910" s="129" t="s">
        <v>1353</v>
      </c>
      <c r="F910" s="130" t="s">
        <v>1354</v>
      </c>
      <c r="G910" s="131" t="s">
        <v>208</v>
      </c>
      <c r="H910" s="132">
        <v>1</v>
      </c>
      <c r="I910" s="133">
        <v>7314</v>
      </c>
      <c r="J910" s="132">
        <f>ROUND(I910*H910,0)</f>
        <v>7314</v>
      </c>
      <c r="K910" s="130" t="s">
        <v>20</v>
      </c>
      <c r="L910" s="33"/>
      <c r="M910" s="134" t="s">
        <v>20</v>
      </c>
      <c r="N910" s="135" t="s">
        <v>42</v>
      </c>
      <c r="P910" s="136">
        <f>O910*H910</f>
        <v>0</v>
      </c>
      <c r="Q910" s="136">
        <v>0</v>
      </c>
      <c r="R910" s="136">
        <f>Q910*H910</f>
        <v>0</v>
      </c>
      <c r="S910" s="136">
        <v>0</v>
      </c>
      <c r="T910" s="137">
        <f>S910*H910</f>
        <v>0</v>
      </c>
      <c r="AR910" s="138" t="s">
        <v>162</v>
      </c>
      <c r="AT910" s="138" t="s">
        <v>157</v>
      </c>
      <c r="AU910" s="138" t="s">
        <v>80</v>
      </c>
      <c r="AY910" s="18" t="s">
        <v>154</v>
      </c>
      <c r="BE910" s="139">
        <f>IF(N910="základní",J910,0)</f>
        <v>7314</v>
      </c>
      <c r="BF910" s="139">
        <f>IF(N910="snížená",J910,0)</f>
        <v>0</v>
      </c>
      <c r="BG910" s="139">
        <f>IF(N910="zákl. přenesená",J910,0)</f>
        <v>0</v>
      </c>
      <c r="BH910" s="139">
        <f>IF(N910="sníž. přenesená",J910,0)</f>
        <v>0</v>
      </c>
      <c r="BI910" s="139">
        <f>IF(N910="nulová",J910,0)</f>
        <v>0</v>
      </c>
      <c r="BJ910" s="18" t="s">
        <v>8</v>
      </c>
      <c r="BK910" s="139">
        <f>ROUND(I910*H910,0)</f>
        <v>7314</v>
      </c>
      <c r="BL910" s="18" t="s">
        <v>162</v>
      </c>
      <c r="BM910" s="138" t="s">
        <v>1355</v>
      </c>
    </row>
    <row r="911" spans="2:65" s="1" customFormat="1">
      <c r="B911" s="33"/>
      <c r="D911" s="140" t="s">
        <v>164</v>
      </c>
      <c r="F911" s="141" t="s">
        <v>1354</v>
      </c>
      <c r="I911" s="142"/>
      <c r="L911" s="33"/>
      <c r="M911" s="143"/>
      <c r="T911" s="54"/>
      <c r="AT911" s="18" t="s">
        <v>164</v>
      </c>
      <c r="AU911" s="18" t="s">
        <v>80</v>
      </c>
    </row>
    <row r="912" spans="2:65" s="11" customFormat="1" ht="22.95" customHeight="1">
      <c r="B912" s="116"/>
      <c r="D912" s="117" t="s">
        <v>70</v>
      </c>
      <c r="E912" s="126" t="s">
        <v>1356</v>
      </c>
      <c r="F912" s="126" t="s">
        <v>1357</v>
      </c>
      <c r="I912" s="119"/>
      <c r="J912" s="127">
        <f>BK912</f>
        <v>692582</v>
      </c>
      <c r="L912" s="116"/>
      <c r="M912" s="121"/>
      <c r="P912" s="122">
        <f>SUM(P913:P1028)</f>
        <v>0</v>
      </c>
      <c r="R912" s="122">
        <f>SUM(R913:R1028)</f>
        <v>1.4214800000000001</v>
      </c>
      <c r="T912" s="123">
        <f>SUM(T913:T1028)</f>
        <v>0</v>
      </c>
      <c r="AR912" s="117" t="s">
        <v>80</v>
      </c>
      <c r="AT912" s="124" t="s">
        <v>70</v>
      </c>
      <c r="AU912" s="124" t="s">
        <v>8</v>
      </c>
      <c r="AY912" s="117" t="s">
        <v>154</v>
      </c>
      <c r="BK912" s="125">
        <f>SUM(BK913:BK1028)</f>
        <v>692582</v>
      </c>
    </row>
    <row r="913" spans="2:65" s="1" customFormat="1" ht="16.5" customHeight="1">
      <c r="B913" s="33"/>
      <c r="C913" s="128" t="s">
        <v>1358</v>
      </c>
      <c r="D913" s="128" t="s">
        <v>157</v>
      </c>
      <c r="E913" s="129" t="s">
        <v>1359</v>
      </c>
      <c r="F913" s="130" t="s">
        <v>1360</v>
      </c>
      <c r="G913" s="131" t="s">
        <v>20</v>
      </c>
      <c r="H913" s="132">
        <v>1</v>
      </c>
      <c r="I913" s="133">
        <v>279810</v>
      </c>
      <c r="J913" s="132">
        <f>ROUND(I913*H913,0)</f>
        <v>279810</v>
      </c>
      <c r="K913" s="130" t="s">
        <v>20</v>
      </c>
      <c r="L913" s="33"/>
      <c r="M913" s="134" t="s">
        <v>20</v>
      </c>
      <c r="N913" s="135" t="s">
        <v>42</v>
      </c>
      <c r="P913" s="136">
        <f>O913*H913</f>
        <v>0</v>
      </c>
      <c r="Q913" s="136">
        <v>0.19</v>
      </c>
      <c r="R913" s="136">
        <f>Q913*H913</f>
        <v>0.19</v>
      </c>
      <c r="S913" s="136">
        <v>0</v>
      </c>
      <c r="T913" s="137">
        <f>S913*H913</f>
        <v>0</v>
      </c>
      <c r="AR913" s="138" t="s">
        <v>323</v>
      </c>
      <c r="AT913" s="138" t="s">
        <v>157</v>
      </c>
      <c r="AU913" s="138" t="s">
        <v>80</v>
      </c>
      <c r="AY913" s="18" t="s">
        <v>154</v>
      </c>
      <c r="BE913" s="139">
        <f>IF(N913="základní",J913,0)</f>
        <v>279810</v>
      </c>
      <c r="BF913" s="139">
        <f>IF(N913="snížená",J913,0)</f>
        <v>0</v>
      </c>
      <c r="BG913" s="139">
        <f>IF(N913="zákl. přenesená",J913,0)</f>
        <v>0</v>
      </c>
      <c r="BH913" s="139">
        <f>IF(N913="sníž. přenesená",J913,0)</f>
        <v>0</v>
      </c>
      <c r="BI913" s="139">
        <f>IF(N913="nulová",J913,0)</f>
        <v>0</v>
      </c>
      <c r="BJ913" s="18" t="s">
        <v>8</v>
      </c>
      <c r="BK913" s="139">
        <f>ROUND(I913*H913,0)</f>
        <v>279810</v>
      </c>
      <c r="BL913" s="18" t="s">
        <v>323</v>
      </c>
      <c r="BM913" s="138" t="s">
        <v>1361</v>
      </c>
    </row>
    <row r="914" spans="2:65" s="1" customFormat="1">
      <c r="B914" s="33"/>
      <c r="D914" s="140" t="s">
        <v>164</v>
      </c>
      <c r="F914" s="141" t="s">
        <v>1360</v>
      </c>
      <c r="I914" s="142"/>
      <c r="L914" s="33"/>
      <c r="M914" s="143"/>
      <c r="T914" s="54"/>
      <c r="AT914" s="18" t="s">
        <v>164</v>
      </c>
      <c r="AU914" s="18" t="s">
        <v>80</v>
      </c>
    </row>
    <row r="915" spans="2:65" s="1" customFormat="1" ht="33" customHeight="1">
      <c r="B915" s="33"/>
      <c r="C915" s="128" t="s">
        <v>1362</v>
      </c>
      <c r="D915" s="128" t="s">
        <v>157</v>
      </c>
      <c r="E915" s="129" t="s">
        <v>1363</v>
      </c>
      <c r="F915" s="130" t="s">
        <v>1364</v>
      </c>
      <c r="G915" s="131" t="s">
        <v>20</v>
      </c>
      <c r="H915" s="132">
        <v>1</v>
      </c>
      <c r="I915" s="133">
        <v>58640</v>
      </c>
      <c r="J915" s="132">
        <f>ROUND(I915*H915,0)</f>
        <v>58640</v>
      </c>
      <c r="K915" s="130" t="s">
        <v>20</v>
      </c>
      <c r="L915" s="33"/>
      <c r="M915" s="134" t="s">
        <v>20</v>
      </c>
      <c r="N915" s="135" t="s">
        <v>42</v>
      </c>
      <c r="P915" s="136">
        <f>O915*H915</f>
        <v>0</v>
      </c>
      <c r="Q915" s="136">
        <v>0.24</v>
      </c>
      <c r="R915" s="136">
        <f>Q915*H915</f>
        <v>0.24</v>
      </c>
      <c r="S915" s="136">
        <v>0</v>
      </c>
      <c r="T915" s="137">
        <f>S915*H915</f>
        <v>0</v>
      </c>
      <c r="AR915" s="138" t="s">
        <v>323</v>
      </c>
      <c r="AT915" s="138" t="s">
        <v>157</v>
      </c>
      <c r="AU915" s="138" t="s">
        <v>80</v>
      </c>
      <c r="AY915" s="18" t="s">
        <v>154</v>
      </c>
      <c r="BE915" s="139">
        <f>IF(N915="základní",J915,0)</f>
        <v>58640</v>
      </c>
      <c r="BF915" s="139">
        <f>IF(N915="snížená",J915,0)</f>
        <v>0</v>
      </c>
      <c r="BG915" s="139">
        <f>IF(N915="zákl. přenesená",J915,0)</f>
        <v>0</v>
      </c>
      <c r="BH915" s="139">
        <f>IF(N915="sníž. přenesená",J915,0)</f>
        <v>0</v>
      </c>
      <c r="BI915" s="139">
        <f>IF(N915="nulová",J915,0)</f>
        <v>0</v>
      </c>
      <c r="BJ915" s="18" t="s">
        <v>8</v>
      </c>
      <c r="BK915" s="139">
        <f>ROUND(I915*H915,0)</f>
        <v>58640</v>
      </c>
      <c r="BL915" s="18" t="s">
        <v>323</v>
      </c>
      <c r="BM915" s="138" t="s">
        <v>1365</v>
      </c>
    </row>
    <row r="916" spans="2:65" s="1" customFormat="1" ht="19.2">
      <c r="B916" s="33"/>
      <c r="D916" s="140" t="s">
        <v>164</v>
      </c>
      <c r="F916" s="141" t="s">
        <v>1366</v>
      </c>
      <c r="I916" s="142"/>
      <c r="L916" s="33"/>
      <c r="M916" s="143"/>
      <c r="T916" s="54"/>
      <c r="AT916" s="18" t="s">
        <v>164</v>
      </c>
      <c r="AU916" s="18" t="s">
        <v>80</v>
      </c>
    </row>
    <row r="917" spans="2:65" s="1" customFormat="1" ht="16.5" customHeight="1">
      <c r="B917" s="33"/>
      <c r="C917" s="128" t="s">
        <v>1367</v>
      </c>
      <c r="D917" s="128" t="s">
        <v>157</v>
      </c>
      <c r="E917" s="129" t="s">
        <v>1368</v>
      </c>
      <c r="F917" s="130" t="s">
        <v>1369</v>
      </c>
      <c r="G917" s="131" t="s">
        <v>190</v>
      </c>
      <c r="H917" s="132">
        <v>0.43</v>
      </c>
      <c r="I917" s="133">
        <v>4966.5</v>
      </c>
      <c r="J917" s="132">
        <f>ROUND(I917*H917,0)</f>
        <v>2136</v>
      </c>
      <c r="K917" s="130" t="s">
        <v>20</v>
      </c>
      <c r="L917" s="33"/>
      <c r="M917" s="134" t="s">
        <v>20</v>
      </c>
      <c r="N917" s="135" t="s">
        <v>42</v>
      </c>
      <c r="P917" s="136">
        <f>O917*H917</f>
        <v>0</v>
      </c>
      <c r="Q917" s="136">
        <v>0</v>
      </c>
      <c r="R917" s="136">
        <f>Q917*H917</f>
        <v>0</v>
      </c>
      <c r="S917" s="136">
        <v>0</v>
      </c>
      <c r="T917" s="137">
        <f>S917*H917</f>
        <v>0</v>
      </c>
      <c r="AR917" s="138" t="s">
        <v>323</v>
      </c>
      <c r="AT917" s="138" t="s">
        <v>157</v>
      </c>
      <c r="AU917" s="138" t="s">
        <v>80</v>
      </c>
      <c r="AY917" s="18" t="s">
        <v>154</v>
      </c>
      <c r="BE917" s="139">
        <f>IF(N917="základní",J917,0)</f>
        <v>2136</v>
      </c>
      <c r="BF917" s="139">
        <f>IF(N917="snížená",J917,0)</f>
        <v>0</v>
      </c>
      <c r="BG917" s="139">
        <f>IF(N917="zákl. přenesená",J917,0)</f>
        <v>0</v>
      </c>
      <c r="BH917" s="139">
        <f>IF(N917="sníž. přenesená",J917,0)</f>
        <v>0</v>
      </c>
      <c r="BI917" s="139">
        <f>IF(N917="nulová",J917,0)</f>
        <v>0</v>
      </c>
      <c r="BJ917" s="18" t="s">
        <v>8</v>
      </c>
      <c r="BK917" s="139">
        <f>ROUND(I917*H917,0)</f>
        <v>2136</v>
      </c>
      <c r="BL917" s="18" t="s">
        <v>323</v>
      </c>
      <c r="BM917" s="138" t="s">
        <v>1370</v>
      </c>
    </row>
    <row r="918" spans="2:65" s="1" customFormat="1">
      <c r="B918" s="33"/>
      <c r="D918" s="140" t="s">
        <v>164</v>
      </c>
      <c r="F918" s="141" t="s">
        <v>1369</v>
      </c>
      <c r="I918" s="142"/>
      <c r="L918" s="33"/>
      <c r="M918" s="143"/>
      <c r="T918" s="54"/>
      <c r="AT918" s="18" t="s">
        <v>164</v>
      </c>
      <c r="AU918" s="18" t="s">
        <v>80</v>
      </c>
    </row>
    <row r="919" spans="2:65" s="1" customFormat="1" ht="16.5" customHeight="1">
      <c r="B919" s="33"/>
      <c r="C919" s="128" t="s">
        <v>1371</v>
      </c>
      <c r="D919" s="128" t="s">
        <v>157</v>
      </c>
      <c r="E919" s="129" t="s">
        <v>1372</v>
      </c>
      <c r="F919" s="130" t="s">
        <v>1373</v>
      </c>
      <c r="G919" s="131" t="s">
        <v>1374</v>
      </c>
      <c r="H919" s="132">
        <v>1</v>
      </c>
      <c r="I919" s="133">
        <v>12600</v>
      </c>
      <c r="J919" s="132">
        <f>ROUND(I919*H919,0)</f>
        <v>12600</v>
      </c>
      <c r="K919" s="130" t="s">
        <v>20</v>
      </c>
      <c r="L919" s="33"/>
      <c r="M919" s="134" t="s">
        <v>20</v>
      </c>
      <c r="N919" s="135" t="s">
        <v>42</v>
      </c>
      <c r="P919" s="136">
        <f>O919*H919</f>
        <v>0</v>
      </c>
      <c r="Q919" s="136">
        <v>0.1027</v>
      </c>
      <c r="R919" s="136">
        <f>Q919*H919</f>
        <v>0.1027</v>
      </c>
      <c r="S919" s="136">
        <v>0</v>
      </c>
      <c r="T919" s="137">
        <f>S919*H919</f>
        <v>0</v>
      </c>
      <c r="AR919" s="138" t="s">
        <v>323</v>
      </c>
      <c r="AT919" s="138" t="s">
        <v>157</v>
      </c>
      <c r="AU919" s="138" t="s">
        <v>80</v>
      </c>
      <c r="AY919" s="18" t="s">
        <v>154</v>
      </c>
      <c r="BE919" s="139">
        <f>IF(N919="základní",J919,0)</f>
        <v>12600</v>
      </c>
      <c r="BF919" s="139">
        <f>IF(N919="snížená",J919,0)</f>
        <v>0</v>
      </c>
      <c r="BG919" s="139">
        <f>IF(N919="zákl. přenesená",J919,0)</f>
        <v>0</v>
      </c>
      <c r="BH919" s="139">
        <f>IF(N919="sníž. přenesená",J919,0)</f>
        <v>0</v>
      </c>
      <c r="BI919" s="139">
        <f>IF(N919="nulová",J919,0)</f>
        <v>0</v>
      </c>
      <c r="BJ919" s="18" t="s">
        <v>8</v>
      </c>
      <c r="BK919" s="139">
        <f>ROUND(I919*H919,0)</f>
        <v>12600</v>
      </c>
      <c r="BL919" s="18" t="s">
        <v>323</v>
      </c>
      <c r="BM919" s="138" t="s">
        <v>1375</v>
      </c>
    </row>
    <row r="920" spans="2:65" s="1" customFormat="1">
      <c r="B920" s="33"/>
      <c r="D920" s="140" t="s">
        <v>164</v>
      </c>
      <c r="F920" s="141" t="s">
        <v>1373</v>
      </c>
      <c r="I920" s="142"/>
      <c r="L920" s="33"/>
      <c r="M920" s="143"/>
      <c r="T920" s="54"/>
      <c r="AT920" s="18" t="s">
        <v>164</v>
      </c>
      <c r="AU920" s="18" t="s">
        <v>80</v>
      </c>
    </row>
    <row r="921" spans="2:65" s="1" customFormat="1" ht="16.5" customHeight="1">
      <c r="B921" s="33"/>
      <c r="C921" s="128" t="s">
        <v>1376</v>
      </c>
      <c r="D921" s="128" t="s">
        <v>157</v>
      </c>
      <c r="E921" s="129" t="s">
        <v>1377</v>
      </c>
      <c r="F921" s="130" t="s">
        <v>1378</v>
      </c>
      <c r="G921" s="131" t="s">
        <v>1140</v>
      </c>
      <c r="H921" s="132">
        <v>1</v>
      </c>
      <c r="I921" s="133">
        <v>1230</v>
      </c>
      <c r="J921" s="132">
        <f>ROUND(I921*H921,0)</f>
        <v>1230</v>
      </c>
      <c r="K921" s="130" t="s">
        <v>20</v>
      </c>
      <c r="L921" s="33"/>
      <c r="M921" s="134" t="s">
        <v>20</v>
      </c>
      <c r="N921" s="135" t="s">
        <v>42</v>
      </c>
      <c r="P921" s="136">
        <f>O921*H921</f>
        <v>0</v>
      </c>
      <c r="Q921" s="136">
        <v>0</v>
      </c>
      <c r="R921" s="136">
        <f>Q921*H921</f>
        <v>0</v>
      </c>
      <c r="S921" s="136">
        <v>0</v>
      </c>
      <c r="T921" s="137">
        <f>S921*H921</f>
        <v>0</v>
      </c>
      <c r="AR921" s="138" t="s">
        <v>323</v>
      </c>
      <c r="AT921" s="138" t="s">
        <v>157</v>
      </c>
      <c r="AU921" s="138" t="s">
        <v>80</v>
      </c>
      <c r="AY921" s="18" t="s">
        <v>154</v>
      </c>
      <c r="BE921" s="139">
        <f>IF(N921="základní",J921,0)</f>
        <v>1230</v>
      </c>
      <c r="BF921" s="139">
        <f>IF(N921="snížená",J921,0)</f>
        <v>0</v>
      </c>
      <c r="BG921" s="139">
        <f>IF(N921="zákl. přenesená",J921,0)</f>
        <v>0</v>
      </c>
      <c r="BH921" s="139">
        <f>IF(N921="sníž. přenesená",J921,0)</f>
        <v>0</v>
      </c>
      <c r="BI921" s="139">
        <f>IF(N921="nulová",J921,0)</f>
        <v>0</v>
      </c>
      <c r="BJ921" s="18" t="s">
        <v>8</v>
      </c>
      <c r="BK921" s="139">
        <f>ROUND(I921*H921,0)</f>
        <v>1230</v>
      </c>
      <c r="BL921" s="18" t="s">
        <v>323</v>
      </c>
      <c r="BM921" s="138" t="s">
        <v>1379</v>
      </c>
    </row>
    <row r="922" spans="2:65" s="1" customFormat="1">
      <c r="B922" s="33"/>
      <c r="D922" s="140" t="s">
        <v>164</v>
      </c>
      <c r="F922" s="141" t="s">
        <v>1378</v>
      </c>
      <c r="I922" s="142"/>
      <c r="L922" s="33"/>
      <c r="M922" s="143"/>
      <c r="T922" s="54"/>
      <c r="AT922" s="18" t="s">
        <v>164</v>
      </c>
      <c r="AU922" s="18" t="s">
        <v>80</v>
      </c>
    </row>
    <row r="923" spans="2:65" s="1" customFormat="1" ht="16.5" customHeight="1">
      <c r="B923" s="33"/>
      <c r="C923" s="128" t="s">
        <v>1380</v>
      </c>
      <c r="D923" s="128" t="s">
        <v>157</v>
      </c>
      <c r="E923" s="129" t="s">
        <v>1381</v>
      </c>
      <c r="F923" s="130" t="s">
        <v>1382</v>
      </c>
      <c r="G923" s="131" t="s">
        <v>1374</v>
      </c>
      <c r="H923" s="132">
        <v>1</v>
      </c>
      <c r="I923" s="133">
        <v>3200</v>
      </c>
      <c r="J923" s="132">
        <f>ROUND(I923*H923,0)</f>
        <v>3200</v>
      </c>
      <c r="K923" s="130" t="s">
        <v>20</v>
      </c>
      <c r="L923" s="33"/>
      <c r="M923" s="134" t="s">
        <v>20</v>
      </c>
      <c r="N923" s="135" t="s">
        <v>42</v>
      </c>
      <c r="P923" s="136">
        <f>O923*H923</f>
        <v>0</v>
      </c>
      <c r="Q923" s="136">
        <v>6.4700000000000001E-3</v>
      </c>
      <c r="R923" s="136">
        <f>Q923*H923</f>
        <v>6.4700000000000001E-3</v>
      </c>
      <c r="S923" s="136">
        <v>0</v>
      </c>
      <c r="T923" s="137">
        <f>S923*H923</f>
        <v>0</v>
      </c>
      <c r="AR923" s="138" t="s">
        <v>323</v>
      </c>
      <c r="AT923" s="138" t="s">
        <v>157</v>
      </c>
      <c r="AU923" s="138" t="s">
        <v>80</v>
      </c>
      <c r="AY923" s="18" t="s">
        <v>154</v>
      </c>
      <c r="BE923" s="139">
        <f>IF(N923="základní",J923,0)</f>
        <v>3200</v>
      </c>
      <c r="BF923" s="139">
        <f>IF(N923="snížená",J923,0)</f>
        <v>0</v>
      </c>
      <c r="BG923" s="139">
        <f>IF(N923="zákl. přenesená",J923,0)</f>
        <v>0</v>
      </c>
      <c r="BH923" s="139">
        <f>IF(N923="sníž. přenesená",J923,0)</f>
        <v>0</v>
      </c>
      <c r="BI923" s="139">
        <f>IF(N923="nulová",J923,0)</f>
        <v>0</v>
      </c>
      <c r="BJ923" s="18" t="s">
        <v>8</v>
      </c>
      <c r="BK923" s="139">
        <f>ROUND(I923*H923,0)</f>
        <v>3200</v>
      </c>
      <c r="BL923" s="18" t="s">
        <v>323</v>
      </c>
      <c r="BM923" s="138" t="s">
        <v>1383</v>
      </c>
    </row>
    <row r="924" spans="2:65" s="1" customFormat="1">
      <c r="B924" s="33"/>
      <c r="D924" s="140" t="s">
        <v>164</v>
      </c>
      <c r="F924" s="141" t="s">
        <v>1382</v>
      </c>
      <c r="I924" s="142"/>
      <c r="L924" s="33"/>
      <c r="M924" s="143"/>
      <c r="T924" s="54"/>
      <c r="AT924" s="18" t="s">
        <v>164</v>
      </c>
      <c r="AU924" s="18" t="s">
        <v>80</v>
      </c>
    </row>
    <row r="925" spans="2:65" s="1" customFormat="1" ht="16.5" customHeight="1">
      <c r="B925" s="33"/>
      <c r="C925" s="128" t="s">
        <v>1384</v>
      </c>
      <c r="D925" s="128" t="s">
        <v>157</v>
      </c>
      <c r="E925" s="129" t="s">
        <v>1385</v>
      </c>
      <c r="F925" s="130" t="s">
        <v>1386</v>
      </c>
      <c r="G925" s="131" t="s">
        <v>268</v>
      </c>
      <c r="H925" s="132">
        <v>1</v>
      </c>
      <c r="I925" s="133">
        <v>1165</v>
      </c>
      <c r="J925" s="132">
        <f>ROUND(I925*H925,0)</f>
        <v>1165</v>
      </c>
      <c r="K925" s="130" t="s">
        <v>20</v>
      </c>
      <c r="L925" s="33"/>
      <c r="M925" s="134" t="s">
        <v>20</v>
      </c>
      <c r="N925" s="135" t="s">
        <v>42</v>
      </c>
      <c r="P925" s="136">
        <f>O925*H925</f>
        <v>0</v>
      </c>
      <c r="Q925" s="136">
        <v>6.8000000000000005E-4</v>
      </c>
      <c r="R925" s="136">
        <f>Q925*H925</f>
        <v>6.8000000000000005E-4</v>
      </c>
      <c r="S925" s="136">
        <v>0</v>
      </c>
      <c r="T925" s="137">
        <f>S925*H925</f>
        <v>0</v>
      </c>
      <c r="AR925" s="138" t="s">
        <v>323</v>
      </c>
      <c r="AT925" s="138" t="s">
        <v>157</v>
      </c>
      <c r="AU925" s="138" t="s">
        <v>80</v>
      </c>
      <c r="AY925" s="18" t="s">
        <v>154</v>
      </c>
      <c r="BE925" s="139">
        <f>IF(N925="základní",J925,0)</f>
        <v>1165</v>
      </c>
      <c r="BF925" s="139">
        <f>IF(N925="snížená",J925,0)</f>
        <v>0</v>
      </c>
      <c r="BG925" s="139">
        <f>IF(N925="zákl. přenesená",J925,0)</f>
        <v>0</v>
      </c>
      <c r="BH925" s="139">
        <f>IF(N925="sníž. přenesená",J925,0)</f>
        <v>0</v>
      </c>
      <c r="BI925" s="139">
        <f>IF(N925="nulová",J925,0)</f>
        <v>0</v>
      </c>
      <c r="BJ925" s="18" t="s">
        <v>8</v>
      </c>
      <c r="BK925" s="139">
        <f>ROUND(I925*H925,0)</f>
        <v>1165</v>
      </c>
      <c r="BL925" s="18" t="s">
        <v>323</v>
      </c>
      <c r="BM925" s="138" t="s">
        <v>1387</v>
      </c>
    </row>
    <row r="926" spans="2:65" s="1" customFormat="1">
      <c r="B926" s="33"/>
      <c r="D926" s="140" t="s">
        <v>164</v>
      </c>
      <c r="F926" s="141" t="s">
        <v>1386</v>
      </c>
      <c r="I926" s="142"/>
      <c r="L926" s="33"/>
      <c r="M926" s="143"/>
      <c r="T926" s="54"/>
      <c r="AT926" s="18" t="s">
        <v>164</v>
      </c>
      <c r="AU926" s="18" t="s">
        <v>80</v>
      </c>
    </row>
    <row r="927" spans="2:65" s="1" customFormat="1" ht="21.75" customHeight="1">
      <c r="B927" s="33"/>
      <c r="C927" s="128" t="s">
        <v>1388</v>
      </c>
      <c r="D927" s="128" t="s">
        <v>157</v>
      </c>
      <c r="E927" s="129" t="s">
        <v>1389</v>
      </c>
      <c r="F927" s="130" t="s">
        <v>1390</v>
      </c>
      <c r="G927" s="131" t="s">
        <v>1374</v>
      </c>
      <c r="H927" s="132">
        <v>1</v>
      </c>
      <c r="I927" s="133">
        <v>5491</v>
      </c>
      <c r="J927" s="132">
        <f>ROUND(I927*H927,0)</f>
        <v>5491</v>
      </c>
      <c r="K927" s="130" t="s">
        <v>20</v>
      </c>
      <c r="L927" s="33"/>
      <c r="M927" s="134" t="s">
        <v>20</v>
      </c>
      <c r="N927" s="135" t="s">
        <v>42</v>
      </c>
      <c r="P927" s="136">
        <f>O927*H927</f>
        <v>0</v>
      </c>
      <c r="Q927" s="136">
        <v>3.2799999999999999E-3</v>
      </c>
      <c r="R927" s="136">
        <f>Q927*H927</f>
        <v>3.2799999999999999E-3</v>
      </c>
      <c r="S927" s="136">
        <v>0</v>
      </c>
      <c r="T927" s="137">
        <f>S927*H927</f>
        <v>0</v>
      </c>
      <c r="AR927" s="138" t="s">
        <v>323</v>
      </c>
      <c r="AT927" s="138" t="s">
        <v>157</v>
      </c>
      <c r="AU927" s="138" t="s">
        <v>80</v>
      </c>
      <c r="AY927" s="18" t="s">
        <v>154</v>
      </c>
      <c r="BE927" s="139">
        <f>IF(N927="základní",J927,0)</f>
        <v>5491</v>
      </c>
      <c r="BF927" s="139">
        <f>IF(N927="snížená",J927,0)</f>
        <v>0</v>
      </c>
      <c r="BG927" s="139">
        <f>IF(N927="zákl. přenesená",J927,0)</f>
        <v>0</v>
      </c>
      <c r="BH927" s="139">
        <f>IF(N927="sníž. přenesená",J927,0)</f>
        <v>0</v>
      </c>
      <c r="BI927" s="139">
        <f>IF(N927="nulová",J927,0)</f>
        <v>0</v>
      </c>
      <c r="BJ927" s="18" t="s">
        <v>8</v>
      </c>
      <c r="BK927" s="139">
        <f>ROUND(I927*H927,0)</f>
        <v>5491</v>
      </c>
      <c r="BL927" s="18" t="s">
        <v>323</v>
      </c>
      <c r="BM927" s="138" t="s">
        <v>1391</v>
      </c>
    </row>
    <row r="928" spans="2:65" s="1" customFormat="1">
      <c r="B928" s="33"/>
      <c r="D928" s="140" t="s">
        <v>164</v>
      </c>
      <c r="F928" s="141" t="s">
        <v>1390</v>
      </c>
      <c r="I928" s="142"/>
      <c r="L928" s="33"/>
      <c r="M928" s="143"/>
      <c r="T928" s="54"/>
      <c r="AT928" s="18" t="s">
        <v>164</v>
      </c>
      <c r="AU928" s="18" t="s">
        <v>80</v>
      </c>
    </row>
    <row r="929" spans="2:65" s="1" customFormat="1" ht="16.5" customHeight="1">
      <c r="B929" s="33"/>
      <c r="C929" s="128" t="s">
        <v>1392</v>
      </c>
      <c r="D929" s="128" t="s">
        <v>157</v>
      </c>
      <c r="E929" s="129" t="s">
        <v>1393</v>
      </c>
      <c r="F929" s="130" t="s">
        <v>1394</v>
      </c>
      <c r="G929" s="131" t="s">
        <v>1374</v>
      </c>
      <c r="H929" s="132">
        <v>1</v>
      </c>
      <c r="I929" s="133">
        <v>1155</v>
      </c>
      <c r="J929" s="132">
        <f>ROUND(I929*H929,0)</f>
        <v>1155</v>
      </c>
      <c r="K929" s="130" t="s">
        <v>20</v>
      </c>
      <c r="L929" s="33"/>
      <c r="M929" s="134" t="s">
        <v>20</v>
      </c>
      <c r="N929" s="135" t="s">
        <v>42</v>
      </c>
      <c r="P929" s="136">
        <f>O929*H929</f>
        <v>0</v>
      </c>
      <c r="Q929" s="136">
        <v>6.8000000000000005E-4</v>
      </c>
      <c r="R929" s="136">
        <f>Q929*H929</f>
        <v>6.8000000000000005E-4</v>
      </c>
      <c r="S929" s="136">
        <v>0</v>
      </c>
      <c r="T929" s="137">
        <f>S929*H929</f>
        <v>0</v>
      </c>
      <c r="AR929" s="138" t="s">
        <v>323</v>
      </c>
      <c r="AT929" s="138" t="s">
        <v>157</v>
      </c>
      <c r="AU929" s="138" t="s">
        <v>80</v>
      </c>
      <c r="AY929" s="18" t="s">
        <v>154</v>
      </c>
      <c r="BE929" s="139">
        <f>IF(N929="základní",J929,0)</f>
        <v>1155</v>
      </c>
      <c r="BF929" s="139">
        <f>IF(N929="snížená",J929,0)</f>
        <v>0</v>
      </c>
      <c r="BG929" s="139">
        <f>IF(N929="zákl. přenesená",J929,0)</f>
        <v>0</v>
      </c>
      <c r="BH929" s="139">
        <f>IF(N929="sníž. přenesená",J929,0)</f>
        <v>0</v>
      </c>
      <c r="BI929" s="139">
        <f>IF(N929="nulová",J929,0)</f>
        <v>0</v>
      </c>
      <c r="BJ929" s="18" t="s">
        <v>8</v>
      </c>
      <c r="BK929" s="139">
        <f>ROUND(I929*H929,0)</f>
        <v>1155</v>
      </c>
      <c r="BL929" s="18" t="s">
        <v>323</v>
      </c>
      <c r="BM929" s="138" t="s">
        <v>1395</v>
      </c>
    </row>
    <row r="930" spans="2:65" s="1" customFormat="1">
      <c r="B930" s="33"/>
      <c r="D930" s="140" t="s">
        <v>164</v>
      </c>
      <c r="F930" s="141" t="s">
        <v>1394</v>
      </c>
      <c r="I930" s="142"/>
      <c r="L930" s="33"/>
      <c r="M930" s="143"/>
      <c r="T930" s="54"/>
      <c r="AT930" s="18" t="s">
        <v>164</v>
      </c>
      <c r="AU930" s="18" t="s">
        <v>80</v>
      </c>
    </row>
    <row r="931" spans="2:65" s="1" customFormat="1" ht="16.5" customHeight="1">
      <c r="B931" s="33"/>
      <c r="C931" s="128" t="s">
        <v>1396</v>
      </c>
      <c r="D931" s="128" t="s">
        <v>157</v>
      </c>
      <c r="E931" s="129" t="s">
        <v>1397</v>
      </c>
      <c r="F931" s="130" t="s">
        <v>1398</v>
      </c>
      <c r="G931" s="131" t="s">
        <v>190</v>
      </c>
      <c r="H931" s="132">
        <v>0.11</v>
      </c>
      <c r="I931" s="133">
        <v>2121</v>
      </c>
      <c r="J931" s="132">
        <f>ROUND(I931*H931,0)</f>
        <v>233</v>
      </c>
      <c r="K931" s="130" t="s">
        <v>20</v>
      </c>
      <c r="L931" s="33"/>
      <c r="M931" s="134" t="s">
        <v>20</v>
      </c>
      <c r="N931" s="135" t="s">
        <v>42</v>
      </c>
      <c r="P931" s="136">
        <f>O931*H931</f>
        <v>0</v>
      </c>
      <c r="Q931" s="136">
        <v>0</v>
      </c>
      <c r="R931" s="136">
        <f>Q931*H931</f>
        <v>0</v>
      </c>
      <c r="S931" s="136">
        <v>0</v>
      </c>
      <c r="T931" s="137">
        <f>S931*H931</f>
        <v>0</v>
      </c>
      <c r="AR931" s="138" t="s">
        <v>323</v>
      </c>
      <c r="AT931" s="138" t="s">
        <v>157</v>
      </c>
      <c r="AU931" s="138" t="s">
        <v>80</v>
      </c>
      <c r="AY931" s="18" t="s">
        <v>154</v>
      </c>
      <c r="BE931" s="139">
        <f>IF(N931="základní",J931,0)</f>
        <v>233</v>
      </c>
      <c r="BF931" s="139">
        <f>IF(N931="snížená",J931,0)</f>
        <v>0</v>
      </c>
      <c r="BG931" s="139">
        <f>IF(N931="zákl. přenesená",J931,0)</f>
        <v>0</v>
      </c>
      <c r="BH931" s="139">
        <f>IF(N931="sníž. přenesená",J931,0)</f>
        <v>0</v>
      </c>
      <c r="BI931" s="139">
        <f>IF(N931="nulová",J931,0)</f>
        <v>0</v>
      </c>
      <c r="BJ931" s="18" t="s">
        <v>8</v>
      </c>
      <c r="BK931" s="139">
        <f>ROUND(I931*H931,0)</f>
        <v>233</v>
      </c>
      <c r="BL931" s="18" t="s">
        <v>323</v>
      </c>
      <c r="BM931" s="138" t="s">
        <v>1399</v>
      </c>
    </row>
    <row r="932" spans="2:65" s="1" customFormat="1">
      <c r="B932" s="33"/>
      <c r="D932" s="140" t="s">
        <v>164</v>
      </c>
      <c r="F932" s="141" t="s">
        <v>1398</v>
      </c>
      <c r="I932" s="142"/>
      <c r="L932" s="33"/>
      <c r="M932" s="143"/>
      <c r="T932" s="54"/>
      <c r="AT932" s="18" t="s">
        <v>164</v>
      </c>
      <c r="AU932" s="18" t="s">
        <v>80</v>
      </c>
    </row>
    <row r="933" spans="2:65" s="1" customFormat="1" ht="16.5" customHeight="1">
      <c r="B933" s="33"/>
      <c r="C933" s="128" t="s">
        <v>1400</v>
      </c>
      <c r="D933" s="128" t="s">
        <v>157</v>
      </c>
      <c r="E933" s="129" t="s">
        <v>1401</v>
      </c>
      <c r="F933" s="130" t="s">
        <v>1402</v>
      </c>
      <c r="G933" s="131" t="s">
        <v>213</v>
      </c>
      <c r="H933" s="132">
        <v>78</v>
      </c>
      <c r="I933" s="133">
        <v>441</v>
      </c>
      <c r="J933" s="132">
        <f>ROUND(I933*H933,0)</f>
        <v>34398</v>
      </c>
      <c r="K933" s="130" t="s">
        <v>20</v>
      </c>
      <c r="L933" s="33"/>
      <c r="M933" s="134" t="s">
        <v>20</v>
      </c>
      <c r="N933" s="135" t="s">
        <v>42</v>
      </c>
      <c r="P933" s="136">
        <f>O933*H933</f>
        <v>0</v>
      </c>
      <c r="Q933" s="136">
        <v>4.6000000000000001E-4</v>
      </c>
      <c r="R933" s="136">
        <f>Q933*H933</f>
        <v>3.5880000000000002E-2</v>
      </c>
      <c r="S933" s="136">
        <v>0</v>
      </c>
      <c r="T933" s="137">
        <f>S933*H933</f>
        <v>0</v>
      </c>
      <c r="AR933" s="138" t="s">
        <v>323</v>
      </c>
      <c r="AT933" s="138" t="s">
        <v>157</v>
      </c>
      <c r="AU933" s="138" t="s">
        <v>80</v>
      </c>
      <c r="AY933" s="18" t="s">
        <v>154</v>
      </c>
      <c r="BE933" s="139">
        <f>IF(N933="základní",J933,0)</f>
        <v>34398</v>
      </c>
      <c r="BF933" s="139">
        <f>IF(N933="snížená",J933,0)</f>
        <v>0</v>
      </c>
      <c r="BG933" s="139">
        <f>IF(N933="zákl. přenesená",J933,0)</f>
        <v>0</v>
      </c>
      <c r="BH933" s="139">
        <f>IF(N933="sníž. přenesená",J933,0)</f>
        <v>0</v>
      </c>
      <c r="BI933" s="139">
        <f>IF(N933="nulová",J933,0)</f>
        <v>0</v>
      </c>
      <c r="BJ933" s="18" t="s">
        <v>8</v>
      </c>
      <c r="BK933" s="139">
        <f>ROUND(I933*H933,0)</f>
        <v>34398</v>
      </c>
      <c r="BL933" s="18" t="s">
        <v>323</v>
      </c>
      <c r="BM933" s="138" t="s">
        <v>1403</v>
      </c>
    </row>
    <row r="934" spans="2:65" s="1" customFormat="1">
      <c r="B934" s="33"/>
      <c r="D934" s="140" t="s">
        <v>164</v>
      </c>
      <c r="F934" s="141" t="s">
        <v>1402</v>
      </c>
      <c r="I934" s="142"/>
      <c r="L934" s="33"/>
      <c r="M934" s="143"/>
      <c r="T934" s="54"/>
      <c r="AT934" s="18" t="s">
        <v>164</v>
      </c>
      <c r="AU934" s="18" t="s">
        <v>80</v>
      </c>
    </row>
    <row r="935" spans="2:65" s="1" customFormat="1" ht="16.5" customHeight="1">
      <c r="B935" s="33"/>
      <c r="C935" s="128" t="s">
        <v>1404</v>
      </c>
      <c r="D935" s="128" t="s">
        <v>157</v>
      </c>
      <c r="E935" s="129" t="s">
        <v>1405</v>
      </c>
      <c r="F935" s="130" t="s">
        <v>1406</v>
      </c>
      <c r="G935" s="131" t="s">
        <v>213</v>
      </c>
      <c r="H935" s="132">
        <v>62</v>
      </c>
      <c r="I935" s="133">
        <v>512.4</v>
      </c>
      <c r="J935" s="132">
        <f>ROUND(I935*H935,0)</f>
        <v>31769</v>
      </c>
      <c r="K935" s="130" t="s">
        <v>20</v>
      </c>
      <c r="L935" s="33"/>
      <c r="M935" s="134" t="s">
        <v>20</v>
      </c>
      <c r="N935" s="135" t="s">
        <v>42</v>
      </c>
      <c r="P935" s="136">
        <f>O935*H935</f>
        <v>0</v>
      </c>
      <c r="Q935" s="136">
        <v>5.5000000000000003E-4</v>
      </c>
      <c r="R935" s="136">
        <f>Q935*H935</f>
        <v>3.4100000000000005E-2</v>
      </c>
      <c r="S935" s="136">
        <v>0</v>
      </c>
      <c r="T935" s="137">
        <f>S935*H935</f>
        <v>0</v>
      </c>
      <c r="AR935" s="138" t="s">
        <v>323</v>
      </c>
      <c r="AT935" s="138" t="s">
        <v>157</v>
      </c>
      <c r="AU935" s="138" t="s">
        <v>80</v>
      </c>
      <c r="AY935" s="18" t="s">
        <v>154</v>
      </c>
      <c r="BE935" s="139">
        <f>IF(N935="základní",J935,0)</f>
        <v>31769</v>
      </c>
      <c r="BF935" s="139">
        <f>IF(N935="snížená",J935,0)</f>
        <v>0</v>
      </c>
      <c r="BG935" s="139">
        <f>IF(N935="zákl. přenesená",J935,0)</f>
        <v>0</v>
      </c>
      <c r="BH935" s="139">
        <f>IF(N935="sníž. přenesená",J935,0)</f>
        <v>0</v>
      </c>
      <c r="BI935" s="139">
        <f>IF(N935="nulová",J935,0)</f>
        <v>0</v>
      </c>
      <c r="BJ935" s="18" t="s">
        <v>8</v>
      </c>
      <c r="BK935" s="139">
        <f>ROUND(I935*H935,0)</f>
        <v>31769</v>
      </c>
      <c r="BL935" s="18" t="s">
        <v>323</v>
      </c>
      <c r="BM935" s="138" t="s">
        <v>1407</v>
      </c>
    </row>
    <row r="936" spans="2:65" s="1" customFormat="1">
      <c r="B936" s="33"/>
      <c r="D936" s="140" t="s">
        <v>164</v>
      </c>
      <c r="F936" s="141" t="s">
        <v>1406</v>
      </c>
      <c r="I936" s="142"/>
      <c r="L936" s="33"/>
      <c r="M936" s="143"/>
      <c r="T936" s="54"/>
      <c r="AT936" s="18" t="s">
        <v>164</v>
      </c>
      <c r="AU936" s="18" t="s">
        <v>80</v>
      </c>
    </row>
    <row r="937" spans="2:65" s="1" customFormat="1" ht="16.5" customHeight="1">
      <c r="B937" s="33"/>
      <c r="C937" s="128" t="s">
        <v>1408</v>
      </c>
      <c r="D937" s="128" t="s">
        <v>157</v>
      </c>
      <c r="E937" s="129" t="s">
        <v>1409</v>
      </c>
      <c r="F937" s="130" t="s">
        <v>1410</v>
      </c>
      <c r="G937" s="131" t="s">
        <v>213</v>
      </c>
      <c r="H937" s="132">
        <v>30</v>
      </c>
      <c r="I937" s="133">
        <v>603</v>
      </c>
      <c r="J937" s="132">
        <f>ROUND(I937*H937,0)</f>
        <v>18090</v>
      </c>
      <c r="K937" s="130" t="s">
        <v>20</v>
      </c>
      <c r="L937" s="33"/>
      <c r="M937" s="134" t="s">
        <v>20</v>
      </c>
      <c r="N937" s="135" t="s">
        <v>42</v>
      </c>
      <c r="P937" s="136">
        <f>O937*H937</f>
        <v>0</v>
      </c>
      <c r="Q937" s="136">
        <v>7.1000000000000002E-4</v>
      </c>
      <c r="R937" s="136">
        <f>Q937*H937</f>
        <v>2.1299999999999999E-2</v>
      </c>
      <c r="S937" s="136">
        <v>0</v>
      </c>
      <c r="T937" s="137">
        <f>S937*H937</f>
        <v>0</v>
      </c>
      <c r="AR937" s="138" t="s">
        <v>323</v>
      </c>
      <c r="AT937" s="138" t="s">
        <v>157</v>
      </c>
      <c r="AU937" s="138" t="s">
        <v>80</v>
      </c>
      <c r="AY937" s="18" t="s">
        <v>154</v>
      </c>
      <c r="BE937" s="139">
        <f>IF(N937="základní",J937,0)</f>
        <v>18090</v>
      </c>
      <c r="BF937" s="139">
        <f>IF(N937="snížená",J937,0)</f>
        <v>0</v>
      </c>
      <c r="BG937" s="139">
        <f>IF(N937="zákl. přenesená",J937,0)</f>
        <v>0</v>
      </c>
      <c r="BH937" s="139">
        <f>IF(N937="sníž. přenesená",J937,0)</f>
        <v>0</v>
      </c>
      <c r="BI937" s="139">
        <f>IF(N937="nulová",J937,0)</f>
        <v>0</v>
      </c>
      <c r="BJ937" s="18" t="s">
        <v>8</v>
      </c>
      <c r="BK937" s="139">
        <f>ROUND(I937*H937,0)</f>
        <v>18090</v>
      </c>
      <c r="BL937" s="18" t="s">
        <v>323</v>
      </c>
      <c r="BM937" s="138" t="s">
        <v>1411</v>
      </c>
    </row>
    <row r="938" spans="2:65" s="1" customFormat="1">
      <c r="B938" s="33"/>
      <c r="D938" s="140" t="s">
        <v>164</v>
      </c>
      <c r="F938" s="141" t="s">
        <v>1410</v>
      </c>
      <c r="I938" s="142"/>
      <c r="L938" s="33"/>
      <c r="M938" s="143"/>
      <c r="T938" s="54"/>
      <c r="AT938" s="18" t="s">
        <v>164</v>
      </c>
      <c r="AU938" s="18" t="s">
        <v>80</v>
      </c>
    </row>
    <row r="939" spans="2:65" s="1" customFormat="1" ht="16.5" customHeight="1">
      <c r="B939" s="33"/>
      <c r="C939" s="128" t="s">
        <v>1412</v>
      </c>
      <c r="D939" s="128" t="s">
        <v>157</v>
      </c>
      <c r="E939" s="129" t="s">
        <v>1413</v>
      </c>
      <c r="F939" s="130" t="s">
        <v>1414</v>
      </c>
      <c r="G939" s="131" t="s">
        <v>213</v>
      </c>
      <c r="H939" s="132">
        <v>32</v>
      </c>
      <c r="I939" s="133">
        <v>1060.5</v>
      </c>
      <c r="J939" s="132">
        <f>ROUND(I939*H939,0)</f>
        <v>33936</v>
      </c>
      <c r="K939" s="130" t="s">
        <v>20</v>
      </c>
      <c r="L939" s="33"/>
      <c r="M939" s="134" t="s">
        <v>20</v>
      </c>
      <c r="N939" s="135" t="s">
        <v>42</v>
      </c>
      <c r="P939" s="136">
        <f>O939*H939</f>
        <v>0</v>
      </c>
      <c r="Q939" s="136">
        <v>1.25E-3</v>
      </c>
      <c r="R939" s="136">
        <f>Q939*H939</f>
        <v>0.04</v>
      </c>
      <c r="S939" s="136">
        <v>0</v>
      </c>
      <c r="T939" s="137">
        <f>S939*H939</f>
        <v>0</v>
      </c>
      <c r="AR939" s="138" t="s">
        <v>323</v>
      </c>
      <c r="AT939" s="138" t="s">
        <v>157</v>
      </c>
      <c r="AU939" s="138" t="s">
        <v>80</v>
      </c>
      <c r="AY939" s="18" t="s">
        <v>154</v>
      </c>
      <c r="BE939" s="139">
        <f>IF(N939="základní",J939,0)</f>
        <v>33936</v>
      </c>
      <c r="BF939" s="139">
        <f>IF(N939="snížená",J939,0)</f>
        <v>0</v>
      </c>
      <c r="BG939" s="139">
        <f>IF(N939="zákl. přenesená",J939,0)</f>
        <v>0</v>
      </c>
      <c r="BH939" s="139">
        <f>IF(N939="sníž. přenesená",J939,0)</f>
        <v>0</v>
      </c>
      <c r="BI939" s="139">
        <f>IF(N939="nulová",J939,0)</f>
        <v>0</v>
      </c>
      <c r="BJ939" s="18" t="s">
        <v>8</v>
      </c>
      <c r="BK939" s="139">
        <f>ROUND(I939*H939,0)</f>
        <v>33936</v>
      </c>
      <c r="BL939" s="18" t="s">
        <v>323</v>
      </c>
      <c r="BM939" s="138" t="s">
        <v>1415</v>
      </c>
    </row>
    <row r="940" spans="2:65" s="1" customFormat="1">
      <c r="B940" s="33"/>
      <c r="D940" s="140" t="s">
        <v>164</v>
      </c>
      <c r="F940" s="141" t="s">
        <v>1414</v>
      </c>
      <c r="I940" s="142"/>
      <c r="L940" s="33"/>
      <c r="M940" s="143"/>
      <c r="T940" s="54"/>
      <c r="AT940" s="18" t="s">
        <v>164</v>
      </c>
      <c r="AU940" s="18" t="s">
        <v>80</v>
      </c>
    </row>
    <row r="941" spans="2:65" s="1" customFormat="1" ht="16.5" customHeight="1">
      <c r="B941" s="33"/>
      <c r="C941" s="128" t="s">
        <v>1416</v>
      </c>
      <c r="D941" s="128" t="s">
        <v>157</v>
      </c>
      <c r="E941" s="129" t="s">
        <v>1417</v>
      </c>
      <c r="F941" s="130" t="s">
        <v>1418</v>
      </c>
      <c r="G941" s="131" t="s">
        <v>213</v>
      </c>
      <c r="H941" s="132">
        <v>12</v>
      </c>
      <c r="I941" s="133">
        <v>1412</v>
      </c>
      <c r="J941" s="132">
        <f>ROUND(I941*H941,0)</f>
        <v>16944</v>
      </c>
      <c r="K941" s="130" t="s">
        <v>20</v>
      </c>
      <c r="L941" s="33"/>
      <c r="M941" s="134" t="s">
        <v>20</v>
      </c>
      <c r="N941" s="135" t="s">
        <v>42</v>
      </c>
      <c r="P941" s="136">
        <f>O941*H941</f>
        <v>0</v>
      </c>
      <c r="Q941" s="136">
        <v>1.6199999999999999E-3</v>
      </c>
      <c r="R941" s="136">
        <f>Q941*H941</f>
        <v>1.9439999999999999E-2</v>
      </c>
      <c r="S941" s="136">
        <v>0</v>
      </c>
      <c r="T941" s="137">
        <f>S941*H941</f>
        <v>0</v>
      </c>
      <c r="AR941" s="138" t="s">
        <v>323</v>
      </c>
      <c r="AT941" s="138" t="s">
        <v>157</v>
      </c>
      <c r="AU941" s="138" t="s">
        <v>80</v>
      </c>
      <c r="AY941" s="18" t="s">
        <v>154</v>
      </c>
      <c r="BE941" s="139">
        <f>IF(N941="základní",J941,0)</f>
        <v>16944</v>
      </c>
      <c r="BF941" s="139">
        <f>IF(N941="snížená",J941,0)</f>
        <v>0</v>
      </c>
      <c r="BG941" s="139">
        <f>IF(N941="zákl. přenesená",J941,0)</f>
        <v>0</v>
      </c>
      <c r="BH941" s="139">
        <f>IF(N941="sníž. přenesená",J941,0)</f>
        <v>0</v>
      </c>
      <c r="BI941" s="139">
        <f>IF(N941="nulová",J941,0)</f>
        <v>0</v>
      </c>
      <c r="BJ941" s="18" t="s">
        <v>8</v>
      </c>
      <c r="BK941" s="139">
        <f>ROUND(I941*H941,0)</f>
        <v>16944</v>
      </c>
      <c r="BL941" s="18" t="s">
        <v>323</v>
      </c>
      <c r="BM941" s="138" t="s">
        <v>1419</v>
      </c>
    </row>
    <row r="942" spans="2:65" s="1" customFormat="1">
      <c r="B942" s="33"/>
      <c r="D942" s="140" t="s">
        <v>164</v>
      </c>
      <c r="F942" s="141" t="s">
        <v>1418</v>
      </c>
      <c r="I942" s="142"/>
      <c r="L942" s="33"/>
      <c r="M942" s="143"/>
      <c r="T942" s="54"/>
      <c r="AT942" s="18" t="s">
        <v>164</v>
      </c>
      <c r="AU942" s="18" t="s">
        <v>80</v>
      </c>
    </row>
    <row r="943" spans="2:65" s="1" customFormat="1" ht="16.5" customHeight="1">
      <c r="B943" s="33"/>
      <c r="C943" s="128" t="s">
        <v>1420</v>
      </c>
      <c r="D943" s="128" t="s">
        <v>157</v>
      </c>
      <c r="E943" s="129" t="s">
        <v>1421</v>
      </c>
      <c r="F943" s="130" t="s">
        <v>1422</v>
      </c>
      <c r="G943" s="131" t="s">
        <v>213</v>
      </c>
      <c r="H943" s="132">
        <v>214</v>
      </c>
      <c r="I943" s="133">
        <v>24.75</v>
      </c>
      <c r="J943" s="132">
        <f>ROUND(I943*H943,0)</f>
        <v>5297</v>
      </c>
      <c r="K943" s="130" t="s">
        <v>20</v>
      </c>
      <c r="L943" s="33"/>
      <c r="M943" s="134" t="s">
        <v>20</v>
      </c>
      <c r="N943" s="135" t="s">
        <v>42</v>
      </c>
      <c r="P943" s="136">
        <f>O943*H943</f>
        <v>0</v>
      </c>
      <c r="Q943" s="136">
        <v>0</v>
      </c>
      <c r="R943" s="136">
        <f>Q943*H943</f>
        <v>0</v>
      </c>
      <c r="S943" s="136">
        <v>0</v>
      </c>
      <c r="T943" s="137">
        <f>S943*H943</f>
        <v>0</v>
      </c>
      <c r="AR943" s="138" t="s">
        <v>323</v>
      </c>
      <c r="AT943" s="138" t="s">
        <v>157</v>
      </c>
      <c r="AU943" s="138" t="s">
        <v>80</v>
      </c>
      <c r="AY943" s="18" t="s">
        <v>154</v>
      </c>
      <c r="BE943" s="139">
        <f>IF(N943="základní",J943,0)</f>
        <v>5297</v>
      </c>
      <c r="BF943" s="139">
        <f>IF(N943="snížená",J943,0)</f>
        <v>0</v>
      </c>
      <c r="BG943" s="139">
        <f>IF(N943="zákl. přenesená",J943,0)</f>
        <v>0</v>
      </c>
      <c r="BH943" s="139">
        <f>IF(N943="sníž. přenesená",J943,0)</f>
        <v>0</v>
      </c>
      <c r="BI943" s="139">
        <f>IF(N943="nulová",J943,0)</f>
        <v>0</v>
      </c>
      <c r="BJ943" s="18" t="s">
        <v>8</v>
      </c>
      <c r="BK943" s="139">
        <f>ROUND(I943*H943,0)</f>
        <v>5297</v>
      </c>
      <c r="BL943" s="18" t="s">
        <v>323</v>
      </c>
      <c r="BM943" s="138" t="s">
        <v>1423</v>
      </c>
    </row>
    <row r="944" spans="2:65" s="1" customFormat="1">
      <c r="B944" s="33"/>
      <c r="D944" s="140" t="s">
        <v>164</v>
      </c>
      <c r="F944" s="141" t="s">
        <v>1422</v>
      </c>
      <c r="I944" s="142"/>
      <c r="L944" s="33"/>
      <c r="M944" s="143"/>
      <c r="T944" s="54"/>
      <c r="AT944" s="18" t="s">
        <v>164</v>
      </c>
      <c r="AU944" s="18" t="s">
        <v>80</v>
      </c>
    </row>
    <row r="945" spans="2:65" s="1" customFormat="1" ht="21.75" customHeight="1">
      <c r="B945" s="33"/>
      <c r="C945" s="128" t="s">
        <v>1424</v>
      </c>
      <c r="D945" s="128" t="s">
        <v>157</v>
      </c>
      <c r="E945" s="129" t="s">
        <v>1425</v>
      </c>
      <c r="F945" s="130" t="s">
        <v>1426</v>
      </c>
      <c r="G945" s="131" t="s">
        <v>213</v>
      </c>
      <c r="H945" s="132">
        <v>170</v>
      </c>
      <c r="I945" s="133">
        <v>79.3</v>
      </c>
      <c r="J945" s="132">
        <f>ROUND(I945*H945,0)</f>
        <v>13481</v>
      </c>
      <c r="K945" s="130" t="s">
        <v>20</v>
      </c>
      <c r="L945" s="33"/>
      <c r="M945" s="134" t="s">
        <v>20</v>
      </c>
      <c r="N945" s="135" t="s">
        <v>42</v>
      </c>
      <c r="P945" s="136">
        <f>O945*H945</f>
        <v>0</v>
      </c>
      <c r="Q945" s="136">
        <v>6.9999999999999994E-5</v>
      </c>
      <c r="R945" s="136">
        <f>Q945*H945</f>
        <v>1.1899999999999999E-2</v>
      </c>
      <c r="S945" s="136">
        <v>0</v>
      </c>
      <c r="T945" s="137">
        <f>S945*H945</f>
        <v>0</v>
      </c>
      <c r="AR945" s="138" t="s">
        <v>323</v>
      </c>
      <c r="AT945" s="138" t="s">
        <v>157</v>
      </c>
      <c r="AU945" s="138" t="s">
        <v>80</v>
      </c>
      <c r="AY945" s="18" t="s">
        <v>154</v>
      </c>
      <c r="BE945" s="139">
        <f>IF(N945="základní",J945,0)</f>
        <v>13481</v>
      </c>
      <c r="BF945" s="139">
        <f>IF(N945="snížená",J945,0)</f>
        <v>0</v>
      </c>
      <c r="BG945" s="139">
        <f>IF(N945="zákl. přenesená",J945,0)</f>
        <v>0</v>
      </c>
      <c r="BH945" s="139">
        <f>IF(N945="sníž. přenesená",J945,0)</f>
        <v>0</v>
      </c>
      <c r="BI945" s="139">
        <f>IF(N945="nulová",J945,0)</f>
        <v>0</v>
      </c>
      <c r="BJ945" s="18" t="s">
        <v>8</v>
      </c>
      <c r="BK945" s="139">
        <f>ROUND(I945*H945,0)</f>
        <v>13481</v>
      </c>
      <c r="BL945" s="18" t="s">
        <v>323</v>
      </c>
      <c r="BM945" s="138" t="s">
        <v>1427</v>
      </c>
    </row>
    <row r="946" spans="2:65" s="1" customFormat="1">
      <c r="B946" s="33"/>
      <c r="D946" s="140" t="s">
        <v>164</v>
      </c>
      <c r="F946" s="141" t="s">
        <v>1426</v>
      </c>
      <c r="I946" s="142"/>
      <c r="L946" s="33"/>
      <c r="M946" s="143"/>
      <c r="T946" s="54"/>
      <c r="AT946" s="18" t="s">
        <v>164</v>
      </c>
      <c r="AU946" s="18" t="s">
        <v>80</v>
      </c>
    </row>
    <row r="947" spans="2:65" s="1" customFormat="1" ht="21.75" customHeight="1">
      <c r="B947" s="33"/>
      <c r="C947" s="128" t="s">
        <v>1428</v>
      </c>
      <c r="D947" s="128" t="s">
        <v>157</v>
      </c>
      <c r="E947" s="129" t="s">
        <v>1429</v>
      </c>
      <c r="F947" s="130" t="s">
        <v>1430</v>
      </c>
      <c r="G947" s="131" t="s">
        <v>213</v>
      </c>
      <c r="H947" s="132">
        <v>44</v>
      </c>
      <c r="I947" s="133">
        <v>99.3</v>
      </c>
      <c r="J947" s="132">
        <f>ROUND(I947*H947,0)</f>
        <v>4369</v>
      </c>
      <c r="K947" s="130" t="s">
        <v>20</v>
      </c>
      <c r="L947" s="33"/>
      <c r="M947" s="134" t="s">
        <v>20</v>
      </c>
      <c r="N947" s="135" t="s">
        <v>42</v>
      </c>
      <c r="P947" s="136">
        <f>O947*H947</f>
        <v>0</v>
      </c>
      <c r="Q947" s="136">
        <v>9.0000000000000006E-5</v>
      </c>
      <c r="R947" s="136">
        <f>Q947*H947</f>
        <v>3.96E-3</v>
      </c>
      <c r="S947" s="136">
        <v>0</v>
      </c>
      <c r="T947" s="137">
        <f>S947*H947</f>
        <v>0</v>
      </c>
      <c r="AR947" s="138" t="s">
        <v>323</v>
      </c>
      <c r="AT947" s="138" t="s">
        <v>157</v>
      </c>
      <c r="AU947" s="138" t="s">
        <v>80</v>
      </c>
      <c r="AY947" s="18" t="s">
        <v>154</v>
      </c>
      <c r="BE947" s="139">
        <f>IF(N947="základní",J947,0)</f>
        <v>4369</v>
      </c>
      <c r="BF947" s="139">
        <f>IF(N947="snížená",J947,0)</f>
        <v>0</v>
      </c>
      <c r="BG947" s="139">
        <f>IF(N947="zákl. přenesená",J947,0)</f>
        <v>0</v>
      </c>
      <c r="BH947" s="139">
        <f>IF(N947="sníž. přenesená",J947,0)</f>
        <v>0</v>
      </c>
      <c r="BI947" s="139">
        <f>IF(N947="nulová",J947,0)</f>
        <v>0</v>
      </c>
      <c r="BJ947" s="18" t="s">
        <v>8</v>
      </c>
      <c r="BK947" s="139">
        <f>ROUND(I947*H947,0)</f>
        <v>4369</v>
      </c>
      <c r="BL947" s="18" t="s">
        <v>323</v>
      </c>
      <c r="BM947" s="138" t="s">
        <v>1431</v>
      </c>
    </row>
    <row r="948" spans="2:65" s="1" customFormat="1">
      <c r="B948" s="33"/>
      <c r="D948" s="140" t="s">
        <v>164</v>
      </c>
      <c r="F948" s="141" t="s">
        <v>1430</v>
      </c>
      <c r="I948" s="142"/>
      <c r="L948" s="33"/>
      <c r="M948" s="143"/>
      <c r="T948" s="54"/>
      <c r="AT948" s="18" t="s">
        <v>164</v>
      </c>
      <c r="AU948" s="18" t="s">
        <v>80</v>
      </c>
    </row>
    <row r="949" spans="2:65" s="1" customFormat="1" ht="16.5" customHeight="1">
      <c r="B949" s="33"/>
      <c r="C949" s="128" t="s">
        <v>1432</v>
      </c>
      <c r="D949" s="128" t="s">
        <v>157</v>
      </c>
      <c r="E949" s="129" t="s">
        <v>1433</v>
      </c>
      <c r="F949" s="130" t="s">
        <v>1434</v>
      </c>
      <c r="G949" s="131" t="s">
        <v>190</v>
      </c>
      <c r="H949" s="132">
        <v>0.17</v>
      </c>
      <c r="I949" s="133">
        <v>1627.5</v>
      </c>
      <c r="J949" s="132">
        <f>ROUND(I949*H949,0)</f>
        <v>277</v>
      </c>
      <c r="K949" s="130" t="s">
        <v>20</v>
      </c>
      <c r="L949" s="33"/>
      <c r="M949" s="134" t="s">
        <v>20</v>
      </c>
      <c r="N949" s="135" t="s">
        <v>42</v>
      </c>
      <c r="P949" s="136">
        <f>O949*H949</f>
        <v>0</v>
      </c>
      <c r="Q949" s="136">
        <v>0</v>
      </c>
      <c r="R949" s="136">
        <f>Q949*H949</f>
        <v>0</v>
      </c>
      <c r="S949" s="136">
        <v>0</v>
      </c>
      <c r="T949" s="137">
        <f>S949*H949</f>
        <v>0</v>
      </c>
      <c r="AR949" s="138" t="s">
        <v>323</v>
      </c>
      <c r="AT949" s="138" t="s">
        <v>157</v>
      </c>
      <c r="AU949" s="138" t="s">
        <v>80</v>
      </c>
      <c r="AY949" s="18" t="s">
        <v>154</v>
      </c>
      <c r="BE949" s="139">
        <f>IF(N949="základní",J949,0)</f>
        <v>277</v>
      </c>
      <c r="BF949" s="139">
        <f>IF(N949="snížená",J949,0)</f>
        <v>0</v>
      </c>
      <c r="BG949" s="139">
        <f>IF(N949="zákl. přenesená",J949,0)</f>
        <v>0</v>
      </c>
      <c r="BH949" s="139">
        <f>IF(N949="sníž. přenesená",J949,0)</f>
        <v>0</v>
      </c>
      <c r="BI949" s="139">
        <f>IF(N949="nulová",J949,0)</f>
        <v>0</v>
      </c>
      <c r="BJ949" s="18" t="s">
        <v>8</v>
      </c>
      <c r="BK949" s="139">
        <f>ROUND(I949*H949,0)</f>
        <v>277</v>
      </c>
      <c r="BL949" s="18" t="s">
        <v>323</v>
      </c>
      <c r="BM949" s="138" t="s">
        <v>1435</v>
      </c>
    </row>
    <row r="950" spans="2:65" s="1" customFormat="1">
      <c r="B950" s="33"/>
      <c r="D950" s="140" t="s">
        <v>164</v>
      </c>
      <c r="F950" s="141" t="s">
        <v>1434</v>
      </c>
      <c r="I950" s="142"/>
      <c r="L950" s="33"/>
      <c r="M950" s="143"/>
      <c r="T950" s="54"/>
      <c r="AT950" s="18" t="s">
        <v>164</v>
      </c>
      <c r="AU950" s="18" t="s">
        <v>80</v>
      </c>
    </row>
    <row r="951" spans="2:65" s="1" customFormat="1" ht="16.5" customHeight="1">
      <c r="B951" s="33"/>
      <c r="C951" s="128" t="s">
        <v>1436</v>
      </c>
      <c r="D951" s="128" t="s">
        <v>157</v>
      </c>
      <c r="E951" s="129" t="s">
        <v>1437</v>
      </c>
      <c r="F951" s="130" t="s">
        <v>1438</v>
      </c>
      <c r="G951" s="131" t="s">
        <v>268</v>
      </c>
      <c r="H951" s="132">
        <v>1</v>
      </c>
      <c r="I951" s="133">
        <v>141.75</v>
      </c>
      <c r="J951" s="132">
        <f>ROUND(I951*H951,0)</f>
        <v>142</v>
      </c>
      <c r="K951" s="130" t="s">
        <v>20</v>
      </c>
      <c r="L951" s="33"/>
      <c r="M951" s="134" t="s">
        <v>20</v>
      </c>
      <c r="N951" s="135" t="s">
        <v>42</v>
      </c>
      <c r="P951" s="136">
        <f>O951*H951</f>
        <v>0</v>
      </c>
      <c r="Q951" s="136">
        <v>1.3999999999999999E-4</v>
      </c>
      <c r="R951" s="136">
        <f>Q951*H951</f>
        <v>1.3999999999999999E-4</v>
      </c>
      <c r="S951" s="136">
        <v>0</v>
      </c>
      <c r="T951" s="137">
        <f>S951*H951</f>
        <v>0</v>
      </c>
      <c r="AR951" s="138" t="s">
        <v>323</v>
      </c>
      <c r="AT951" s="138" t="s">
        <v>157</v>
      </c>
      <c r="AU951" s="138" t="s">
        <v>80</v>
      </c>
      <c r="AY951" s="18" t="s">
        <v>154</v>
      </c>
      <c r="BE951" s="139">
        <f>IF(N951="základní",J951,0)</f>
        <v>142</v>
      </c>
      <c r="BF951" s="139">
        <f>IF(N951="snížená",J951,0)</f>
        <v>0</v>
      </c>
      <c r="BG951" s="139">
        <f>IF(N951="zákl. přenesená",J951,0)</f>
        <v>0</v>
      </c>
      <c r="BH951" s="139">
        <f>IF(N951="sníž. přenesená",J951,0)</f>
        <v>0</v>
      </c>
      <c r="BI951" s="139">
        <f>IF(N951="nulová",J951,0)</f>
        <v>0</v>
      </c>
      <c r="BJ951" s="18" t="s">
        <v>8</v>
      </c>
      <c r="BK951" s="139">
        <f>ROUND(I951*H951,0)</f>
        <v>142</v>
      </c>
      <c r="BL951" s="18" t="s">
        <v>323</v>
      </c>
      <c r="BM951" s="138" t="s">
        <v>1439</v>
      </c>
    </row>
    <row r="952" spans="2:65" s="1" customFormat="1">
      <c r="B952" s="33"/>
      <c r="D952" s="140" t="s">
        <v>164</v>
      </c>
      <c r="F952" s="141" t="s">
        <v>1438</v>
      </c>
      <c r="I952" s="142"/>
      <c r="L952" s="33"/>
      <c r="M952" s="143"/>
      <c r="T952" s="54"/>
      <c r="AT952" s="18" t="s">
        <v>164</v>
      </c>
      <c r="AU952" s="18" t="s">
        <v>80</v>
      </c>
    </row>
    <row r="953" spans="2:65" s="1" customFormat="1" ht="16.5" customHeight="1">
      <c r="B953" s="33"/>
      <c r="C953" s="128" t="s">
        <v>1440</v>
      </c>
      <c r="D953" s="128" t="s">
        <v>157</v>
      </c>
      <c r="E953" s="129" t="s">
        <v>1441</v>
      </c>
      <c r="F953" s="130" t="s">
        <v>1442</v>
      </c>
      <c r="G953" s="131" t="s">
        <v>268</v>
      </c>
      <c r="H953" s="132">
        <v>14</v>
      </c>
      <c r="I953" s="133">
        <v>171</v>
      </c>
      <c r="J953" s="132">
        <f>ROUND(I953*H953,0)</f>
        <v>2394</v>
      </c>
      <c r="K953" s="130" t="s">
        <v>20</v>
      </c>
      <c r="L953" s="33"/>
      <c r="M953" s="134" t="s">
        <v>20</v>
      </c>
      <c r="N953" s="135" t="s">
        <v>42</v>
      </c>
      <c r="P953" s="136">
        <f>O953*H953</f>
        <v>0</v>
      </c>
      <c r="Q953" s="136">
        <v>2.1000000000000001E-4</v>
      </c>
      <c r="R953" s="136">
        <f>Q953*H953</f>
        <v>2.9399999999999999E-3</v>
      </c>
      <c r="S953" s="136">
        <v>0</v>
      </c>
      <c r="T953" s="137">
        <f>S953*H953</f>
        <v>0</v>
      </c>
      <c r="AR953" s="138" t="s">
        <v>323</v>
      </c>
      <c r="AT953" s="138" t="s">
        <v>157</v>
      </c>
      <c r="AU953" s="138" t="s">
        <v>80</v>
      </c>
      <c r="AY953" s="18" t="s">
        <v>154</v>
      </c>
      <c r="BE953" s="139">
        <f>IF(N953="základní",J953,0)</f>
        <v>2394</v>
      </c>
      <c r="BF953" s="139">
        <f>IF(N953="snížená",J953,0)</f>
        <v>0</v>
      </c>
      <c r="BG953" s="139">
        <f>IF(N953="zákl. přenesená",J953,0)</f>
        <v>0</v>
      </c>
      <c r="BH953" s="139">
        <f>IF(N953="sníž. přenesená",J953,0)</f>
        <v>0</v>
      </c>
      <c r="BI953" s="139">
        <f>IF(N953="nulová",J953,0)</f>
        <v>0</v>
      </c>
      <c r="BJ953" s="18" t="s">
        <v>8</v>
      </c>
      <c r="BK953" s="139">
        <f>ROUND(I953*H953,0)</f>
        <v>2394</v>
      </c>
      <c r="BL953" s="18" t="s">
        <v>323</v>
      </c>
      <c r="BM953" s="138" t="s">
        <v>1443</v>
      </c>
    </row>
    <row r="954" spans="2:65" s="1" customFormat="1">
      <c r="B954" s="33"/>
      <c r="D954" s="140" t="s">
        <v>164</v>
      </c>
      <c r="F954" s="141" t="s">
        <v>1442</v>
      </c>
      <c r="I954" s="142"/>
      <c r="L954" s="33"/>
      <c r="M954" s="143"/>
      <c r="T954" s="54"/>
      <c r="AT954" s="18" t="s">
        <v>164</v>
      </c>
      <c r="AU954" s="18" t="s">
        <v>80</v>
      </c>
    </row>
    <row r="955" spans="2:65" s="1" customFormat="1" ht="16.5" customHeight="1">
      <c r="B955" s="33"/>
      <c r="C955" s="128" t="s">
        <v>1444</v>
      </c>
      <c r="D955" s="128" t="s">
        <v>157</v>
      </c>
      <c r="E955" s="129" t="s">
        <v>1445</v>
      </c>
      <c r="F955" s="130" t="s">
        <v>1446</v>
      </c>
      <c r="G955" s="131" t="s">
        <v>268</v>
      </c>
      <c r="H955" s="132">
        <v>6</v>
      </c>
      <c r="I955" s="133">
        <v>336</v>
      </c>
      <c r="J955" s="132">
        <f>ROUND(I955*H955,0)</f>
        <v>2016</v>
      </c>
      <c r="K955" s="130" t="s">
        <v>20</v>
      </c>
      <c r="L955" s="33"/>
      <c r="M955" s="134" t="s">
        <v>20</v>
      </c>
      <c r="N955" s="135" t="s">
        <v>42</v>
      </c>
      <c r="P955" s="136">
        <f>O955*H955</f>
        <v>0</v>
      </c>
      <c r="Q955" s="136">
        <v>2.3000000000000001E-4</v>
      </c>
      <c r="R955" s="136">
        <f>Q955*H955</f>
        <v>1.3800000000000002E-3</v>
      </c>
      <c r="S955" s="136">
        <v>0</v>
      </c>
      <c r="T955" s="137">
        <f>S955*H955</f>
        <v>0</v>
      </c>
      <c r="AR955" s="138" t="s">
        <v>323</v>
      </c>
      <c r="AT955" s="138" t="s">
        <v>157</v>
      </c>
      <c r="AU955" s="138" t="s">
        <v>80</v>
      </c>
      <c r="AY955" s="18" t="s">
        <v>154</v>
      </c>
      <c r="BE955" s="139">
        <f>IF(N955="základní",J955,0)</f>
        <v>2016</v>
      </c>
      <c r="BF955" s="139">
        <f>IF(N955="snížená",J955,0)</f>
        <v>0</v>
      </c>
      <c r="BG955" s="139">
        <f>IF(N955="zákl. přenesená",J955,0)</f>
        <v>0</v>
      </c>
      <c r="BH955" s="139">
        <f>IF(N955="sníž. přenesená",J955,0)</f>
        <v>0</v>
      </c>
      <c r="BI955" s="139">
        <f>IF(N955="nulová",J955,0)</f>
        <v>0</v>
      </c>
      <c r="BJ955" s="18" t="s">
        <v>8</v>
      </c>
      <c r="BK955" s="139">
        <f>ROUND(I955*H955,0)</f>
        <v>2016</v>
      </c>
      <c r="BL955" s="18" t="s">
        <v>323</v>
      </c>
      <c r="BM955" s="138" t="s">
        <v>1447</v>
      </c>
    </row>
    <row r="956" spans="2:65" s="1" customFormat="1">
      <c r="B956" s="33"/>
      <c r="D956" s="140" t="s">
        <v>164</v>
      </c>
      <c r="F956" s="141" t="s">
        <v>1446</v>
      </c>
      <c r="I956" s="142"/>
      <c r="L956" s="33"/>
      <c r="M956" s="143"/>
      <c r="T956" s="54"/>
      <c r="AT956" s="18" t="s">
        <v>164</v>
      </c>
      <c r="AU956" s="18" t="s">
        <v>80</v>
      </c>
    </row>
    <row r="957" spans="2:65" s="1" customFormat="1" ht="16.5" customHeight="1">
      <c r="B957" s="33"/>
      <c r="C957" s="128" t="s">
        <v>1448</v>
      </c>
      <c r="D957" s="128" t="s">
        <v>157</v>
      </c>
      <c r="E957" s="129" t="s">
        <v>1449</v>
      </c>
      <c r="F957" s="130" t="s">
        <v>1450</v>
      </c>
      <c r="G957" s="131" t="s">
        <v>268</v>
      </c>
      <c r="H957" s="132">
        <v>15</v>
      </c>
      <c r="I957" s="133">
        <v>281</v>
      </c>
      <c r="J957" s="132">
        <f>ROUND(I957*H957,0)</f>
        <v>4215</v>
      </c>
      <c r="K957" s="130" t="s">
        <v>20</v>
      </c>
      <c r="L957" s="33"/>
      <c r="M957" s="134" t="s">
        <v>20</v>
      </c>
      <c r="N957" s="135" t="s">
        <v>42</v>
      </c>
      <c r="P957" s="136">
        <f>O957*H957</f>
        <v>0</v>
      </c>
      <c r="Q957" s="136">
        <v>1.3999999999999999E-4</v>
      </c>
      <c r="R957" s="136">
        <f>Q957*H957</f>
        <v>2.0999999999999999E-3</v>
      </c>
      <c r="S957" s="136">
        <v>0</v>
      </c>
      <c r="T957" s="137">
        <f>S957*H957</f>
        <v>0</v>
      </c>
      <c r="AR957" s="138" t="s">
        <v>323</v>
      </c>
      <c r="AT957" s="138" t="s">
        <v>157</v>
      </c>
      <c r="AU957" s="138" t="s">
        <v>80</v>
      </c>
      <c r="AY957" s="18" t="s">
        <v>154</v>
      </c>
      <c r="BE957" s="139">
        <f>IF(N957="základní",J957,0)</f>
        <v>4215</v>
      </c>
      <c r="BF957" s="139">
        <f>IF(N957="snížená",J957,0)</f>
        <v>0</v>
      </c>
      <c r="BG957" s="139">
        <f>IF(N957="zákl. přenesená",J957,0)</f>
        <v>0</v>
      </c>
      <c r="BH957" s="139">
        <f>IF(N957="sníž. přenesená",J957,0)</f>
        <v>0</v>
      </c>
      <c r="BI957" s="139">
        <f>IF(N957="nulová",J957,0)</f>
        <v>0</v>
      </c>
      <c r="BJ957" s="18" t="s">
        <v>8</v>
      </c>
      <c r="BK957" s="139">
        <f>ROUND(I957*H957,0)</f>
        <v>4215</v>
      </c>
      <c r="BL957" s="18" t="s">
        <v>323</v>
      </c>
      <c r="BM957" s="138" t="s">
        <v>1451</v>
      </c>
    </row>
    <row r="958" spans="2:65" s="1" customFormat="1">
      <c r="B958" s="33"/>
      <c r="D958" s="140" t="s">
        <v>164</v>
      </c>
      <c r="F958" s="141" t="s">
        <v>1450</v>
      </c>
      <c r="I958" s="142"/>
      <c r="L958" s="33"/>
      <c r="M958" s="143"/>
      <c r="T958" s="54"/>
      <c r="AT958" s="18" t="s">
        <v>164</v>
      </c>
      <c r="AU958" s="18" t="s">
        <v>80</v>
      </c>
    </row>
    <row r="959" spans="2:65" s="1" customFormat="1" ht="16.5" customHeight="1">
      <c r="B959" s="33"/>
      <c r="C959" s="128" t="s">
        <v>1452</v>
      </c>
      <c r="D959" s="128" t="s">
        <v>157</v>
      </c>
      <c r="E959" s="129" t="s">
        <v>1453</v>
      </c>
      <c r="F959" s="130" t="s">
        <v>1454</v>
      </c>
      <c r="G959" s="131" t="s">
        <v>268</v>
      </c>
      <c r="H959" s="132">
        <v>2</v>
      </c>
      <c r="I959" s="133">
        <v>817</v>
      </c>
      <c r="J959" s="132">
        <f>ROUND(I959*H959,0)</f>
        <v>1634</v>
      </c>
      <c r="K959" s="130" t="s">
        <v>20</v>
      </c>
      <c r="L959" s="33"/>
      <c r="M959" s="134" t="s">
        <v>20</v>
      </c>
      <c r="N959" s="135" t="s">
        <v>42</v>
      </c>
      <c r="P959" s="136">
        <f>O959*H959</f>
        <v>0</v>
      </c>
      <c r="Q959" s="136">
        <v>3.6000000000000002E-4</v>
      </c>
      <c r="R959" s="136">
        <f>Q959*H959</f>
        <v>7.2000000000000005E-4</v>
      </c>
      <c r="S959" s="136">
        <v>0</v>
      </c>
      <c r="T959" s="137">
        <f>S959*H959</f>
        <v>0</v>
      </c>
      <c r="AR959" s="138" t="s">
        <v>323</v>
      </c>
      <c r="AT959" s="138" t="s">
        <v>157</v>
      </c>
      <c r="AU959" s="138" t="s">
        <v>80</v>
      </c>
      <c r="AY959" s="18" t="s">
        <v>154</v>
      </c>
      <c r="BE959" s="139">
        <f>IF(N959="základní",J959,0)</f>
        <v>1634</v>
      </c>
      <c r="BF959" s="139">
        <f>IF(N959="snížená",J959,0)</f>
        <v>0</v>
      </c>
      <c r="BG959" s="139">
        <f>IF(N959="zákl. přenesená",J959,0)</f>
        <v>0</v>
      </c>
      <c r="BH959" s="139">
        <f>IF(N959="sníž. přenesená",J959,0)</f>
        <v>0</v>
      </c>
      <c r="BI959" s="139">
        <f>IF(N959="nulová",J959,0)</f>
        <v>0</v>
      </c>
      <c r="BJ959" s="18" t="s">
        <v>8</v>
      </c>
      <c r="BK959" s="139">
        <f>ROUND(I959*H959,0)</f>
        <v>1634</v>
      </c>
      <c r="BL959" s="18" t="s">
        <v>323</v>
      </c>
      <c r="BM959" s="138" t="s">
        <v>1455</v>
      </c>
    </row>
    <row r="960" spans="2:65" s="1" customFormat="1">
      <c r="B960" s="33"/>
      <c r="D960" s="140" t="s">
        <v>164</v>
      </c>
      <c r="F960" s="141" t="s">
        <v>1454</v>
      </c>
      <c r="I960" s="142"/>
      <c r="L960" s="33"/>
      <c r="M960" s="143"/>
      <c r="T960" s="54"/>
      <c r="AT960" s="18" t="s">
        <v>164</v>
      </c>
      <c r="AU960" s="18" t="s">
        <v>80</v>
      </c>
    </row>
    <row r="961" spans="2:65" s="1" customFormat="1" ht="16.5" customHeight="1">
      <c r="B961" s="33"/>
      <c r="C961" s="128" t="s">
        <v>1456</v>
      </c>
      <c r="D961" s="128" t="s">
        <v>157</v>
      </c>
      <c r="E961" s="129" t="s">
        <v>1457</v>
      </c>
      <c r="F961" s="130" t="s">
        <v>1458</v>
      </c>
      <c r="G961" s="131" t="s">
        <v>268</v>
      </c>
      <c r="H961" s="132">
        <v>17</v>
      </c>
      <c r="I961" s="133">
        <v>998</v>
      </c>
      <c r="J961" s="132">
        <f>ROUND(I961*H961,0)</f>
        <v>16966</v>
      </c>
      <c r="K961" s="130" t="s">
        <v>20</v>
      </c>
      <c r="L961" s="33"/>
      <c r="M961" s="134" t="s">
        <v>20</v>
      </c>
      <c r="N961" s="135" t="s">
        <v>42</v>
      </c>
      <c r="P961" s="136">
        <f>O961*H961</f>
        <v>0</v>
      </c>
      <c r="Q961" s="136">
        <v>6.9999999999999999E-4</v>
      </c>
      <c r="R961" s="136">
        <f>Q961*H961</f>
        <v>1.1899999999999999E-2</v>
      </c>
      <c r="S961" s="136">
        <v>0</v>
      </c>
      <c r="T961" s="137">
        <f>S961*H961</f>
        <v>0</v>
      </c>
      <c r="AR961" s="138" t="s">
        <v>323</v>
      </c>
      <c r="AT961" s="138" t="s">
        <v>157</v>
      </c>
      <c r="AU961" s="138" t="s">
        <v>80</v>
      </c>
      <c r="AY961" s="18" t="s">
        <v>154</v>
      </c>
      <c r="BE961" s="139">
        <f>IF(N961="základní",J961,0)</f>
        <v>16966</v>
      </c>
      <c r="BF961" s="139">
        <f>IF(N961="snížená",J961,0)</f>
        <v>0</v>
      </c>
      <c r="BG961" s="139">
        <f>IF(N961="zákl. přenesená",J961,0)</f>
        <v>0</v>
      </c>
      <c r="BH961" s="139">
        <f>IF(N961="sníž. přenesená",J961,0)</f>
        <v>0</v>
      </c>
      <c r="BI961" s="139">
        <f>IF(N961="nulová",J961,0)</f>
        <v>0</v>
      </c>
      <c r="BJ961" s="18" t="s">
        <v>8</v>
      </c>
      <c r="BK961" s="139">
        <f>ROUND(I961*H961,0)</f>
        <v>16966</v>
      </c>
      <c r="BL961" s="18" t="s">
        <v>323</v>
      </c>
      <c r="BM961" s="138" t="s">
        <v>1459</v>
      </c>
    </row>
    <row r="962" spans="2:65" s="1" customFormat="1">
      <c r="B962" s="33"/>
      <c r="D962" s="140" t="s">
        <v>164</v>
      </c>
      <c r="F962" s="141" t="s">
        <v>1458</v>
      </c>
      <c r="I962" s="142"/>
      <c r="L962" s="33"/>
      <c r="M962" s="143"/>
      <c r="T962" s="54"/>
      <c r="AT962" s="18" t="s">
        <v>164</v>
      </c>
      <c r="AU962" s="18" t="s">
        <v>80</v>
      </c>
    </row>
    <row r="963" spans="2:65" s="1" customFormat="1" ht="16.5" customHeight="1">
      <c r="B963" s="33"/>
      <c r="C963" s="128" t="s">
        <v>1460</v>
      </c>
      <c r="D963" s="128" t="s">
        <v>157</v>
      </c>
      <c r="E963" s="129" t="s">
        <v>1461</v>
      </c>
      <c r="F963" s="130" t="s">
        <v>1462</v>
      </c>
      <c r="G963" s="131" t="s">
        <v>268</v>
      </c>
      <c r="H963" s="132">
        <v>6</v>
      </c>
      <c r="I963" s="133">
        <v>274</v>
      </c>
      <c r="J963" s="132">
        <f>ROUND(I963*H963,0)</f>
        <v>1644</v>
      </c>
      <c r="K963" s="130" t="s">
        <v>20</v>
      </c>
      <c r="L963" s="33"/>
      <c r="M963" s="134" t="s">
        <v>20</v>
      </c>
      <c r="N963" s="135" t="s">
        <v>42</v>
      </c>
      <c r="P963" s="136">
        <f>O963*H963</f>
        <v>0</v>
      </c>
      <c r="Q963" s="136">
        <v>1.8000000000000001E-4</v>
      </c>
      <c r="R963" s="136">
        <f>Q963*H963</f>
        <v>1.08E-3</v>
      </c>
      <c r="S963" s="136">
        <v>0</v>
      </c>
      <c r="T963" s="137">
        <f>S963*H963</f>
        <v>0</v>
      </c>
      <c r="AR963" s="138" t="s">
        <v>323</v>
      </c>
      <c r="AT963" s="138" t="s">
        <v>157</v>
      </c>
      <c r="AU963" s="138" t="s">
        <v>80</v>
      </c>
      <c r="AY963" s="18" t="s">
        <v>154</v>
      </c>
      <c r="BE963" s="139">
        <f>IF(N963="základní",J963,0)</f>
        <v>1644</v>
      </c>
      <c r="BF963" s="139">
        <f>IF(N963="snížená",J963,0)</f>
        <v>0</v>
      </c>
      <c r="BG963" s="139">
        <f>IF(N963="zákl. přenesená",J963,0)</f>
        <v>0</v>
      </c>
      <c r="BH963" s="139">
        <f>IF(N963="sníž. přenesená",J963,0)</f>
        <v>0</v>
      </c>
      <c r="BI963" s="139">
        <f>IF(N963="nulová",J963,0)</f>
        <v>0</v>
      </c>
      <c r="BJ963" s="18" t="s">
        <v>8</v>
      </c>
      <c r="BK963" s="139">
        <f>ROUND(I963*H963,0)</f>
        <v>1644</v>
      </c>
      <c r="BL963" s="18" t="s">
        <v>323</v>
      </c>
      <c r="BM963" s="138" t="s">
        <v>1463</v>
      </c>
    </row>
    <row r="964" spans="2:65" s="1" customFormat="1">
      <c r="B964" s="33"/>
      <c r="D964" s="140" t="s">
        <v>164</v>
      </c>
      <c r="F964" s="141" t="s">
        <v>1462</v>
      </c>
      <c r="I964" s="142"/>
      <c r="L964" s="33"/>
      <c r="M964" s="143"/>
      <c r="T964" s="54"/>
      <c r="AT964" s="18" t="s">
        <v>164</v>
      </c>
      <c r="AU964" s="18" t="s">
        <v>80</v>
      </c>
    </row>
    <row r="965" spans="2:65" s="1" customFormat="1" ht="16.5" customHeight="1">
      <c r="B965" s="33"/>
      <c r="C965" s="128" t="s">
        <v>1464</v>
      </c>
      <c r="D965" s="128" t="s">
        <v>157</v>
      </c>
      <c r="E965" s="129" t="s">
        <v>1465</v>
      </c>
      <c r="F965" s="130" t="s">
        <v>1466</v>
      </c>
      <c r="G965" s="131" t="s">
        <v>268</v>
      </c>
      <c r="H965" s="132">
        <v>2</v>
      </c>
      <c r="I965" s="133">
        <v>608</v>
      </c>
      <c r="J965" s="132">
        <f>ROUND(I965*H965,0)</f>
        <v>1216</v>
      </c>
      <c r="K965" s="130" t="s">
        <v>20</v>
      </c>
      <c r="L965" s="33"/>
      <c r="M965" s="134" t="s">
        <v>20</v>
      </c>
      <c r="N965" s="135" t="s">
        <v>42</v>
      </c>
      <c r="P965" s="136">
        <f>O965*H965</f>
        <v>0</v>
      </c>
      <c r="Q965" s="136">
        <v>1.14E-3</v>
      </c>
      <c r="R965" s="136">
        <f>Q965*H965</f>
        <v>2.2799999999999999E-3</v>
      </c>
      <c r="S965" s="136">
        <v>0</v>
      </c>
      <c r="T965" s="137">
        <f>S965*H965</f>
        <v>0</v>
      </c>
      <c r="AR965" s="138" t="s">
        <v>323</v>
      </c>
      <c r="AT965" s="138" t="s">
        <v>157</v>
      </c>
      <c r="AU965" s="138" t="s">
        <v>80</v>
      </c>
      <c r="AY965" s="18" t="s">
        <v>154</v>
      </c>
      <c r="BE965" s="139">
        <f>IF(N965="základní",J965,0)</f>
        <v>1216</v>
      </c>
      <c r="BF965" s="139">
        <f>IF(N965="snížená",J965,0)</f>
        <v>0</v>
      </c>
      <c r="BG965" s="139">
        <f>IF(N965="zákl. přenesená",J965,0)</f>
        <v>0</v>
      </c>
      <c r="BH965" s="139">
        <f>IF(N965="sníž. přenesená",J965,0)</f>
        <v>0</v>
      </c>
      <c r="BI965" s="139">
        <f>IF(N965="nulová",J965,0)</f>
        <v>0</v>
      </c>
      <c r="BJ965" s="18" t="s">
        <v>8</v>
      </c>
      <c r="BK965" s="139">
        <f>ROUND(I965*H965,0)</f>
        <v>1216</v>
      </c>
      <c r="BL965" s="18" t="s">
        <v>323</v>
      </c>
      <c r="BM965" s="138" t="s">
        <v>1467</v>
      </c>
    </row>
    <row r="966" spans="2:65" s="1" customFormat="1">
      <c r="B966" s="33"/>
      <c r="D966" s="140" t="s">
        <v>164</v>
      </c>
      <c r="F966" s="141" t="s">
        <v>1466</v>
      </c>
      <c r="I966" s="142"/>
      <c r="L966" s="33"/>
      <c r="M966" s="143"/>
      <c r="T966" s="54"/>
      <c r="AT966" s="18" t="s">
        <v>164</v>
      </c>
      <c r="AU966" s="18" t="s">
        <v>80</v>
      </c>
    </row>
    <row r="967" spans="2:65" s="1" customFormat="1" ht="16.5" customHeight="1">
      <c r="B967" s="33"/>
      <c r="C967" s="128" t="s">
        <v>1468</v>
      </c>
      <c r="D967" s="128" t="s">
        <v>157</v>
      </c>
      <c r="E967" s="129" t="s">
        <v>1469</v>
      </c>
      <c r="F967" s="130" t="s">
        <v>1470</v>
      </c>
      <c r="G967" s="131" t="s">
        <v>268</v>
      </c>
      <c r="H967" s="132">
        <v>12</v>
      </c>
      <c r="I967" s="133">
        <v>836</v>
      </c>
      <c r="J967" s="132">
        <f>ROUND(I967*H967,0)</f>
        <v>10032</v>
      </c>
      <c r="K967" s="130" t="s">
        <v>20</v>
      </c>
      <c r="L967" s="33"/>
      <c r="M967" s="134" t="s">
        <v>20</v>
      </c>
      <c r="N967" s="135" t="s">
        <v>42</v>
      </c>
      <c r="P967" s="136">
        <f>O967*H967</f>
        <v>0</v>
      </c>
      <c r="Q967" s="136">
        <v>6.9999999999999999E-4</v>
      </c>
      <c r="R967" s="136">
        <f>Q967*H967</f>
        <v>8.3999999999999995E-3</v>
      </c>
      <c r="S967" s="136">
        <v>0</v>
      </c>
      <c r="T967" s="137">
        <f>S967*H967</f>
        <v>0</v>
      </c>
      <c r="AR967" s="138" t="s">
        <v>323</v>
      </c>
      <c r="AT967" s="138" t="s">
        <v>157</v>
      </c>
      <c r="AU967" s="138" t="s">
        <v>80</v>
      </c>
      <c r="AY967" s="18" t="s">
        <v>154</v>
      </c>
      <c r="BE967" s="139">
        <f>IF(N967="základní",J967,0)</f>
        <v>10032</v>
      </c>
      <c r="BF967" s="139">
        <f>IF(N967="snížená",J967,0)</f>
        <v>0</v>
      </c>
      <c r="BG967" s="139">
        <f>IF(N967="zákl. přenesená",J967,0)</f>
        <v>0</v>
      </c>
      <c r="BH967" s="139">
        <f>IF(N967="sníž. přenesená",J967,0)</f>
        <v>0</v>
      </c>
      <c r="BI967" s="139">
        <f>IF(N967="nulová",J967,0)</f>
        <v>0</v>
      </c>
      <c r="BJ967" s="18" t="s">
        <v>8</v>
      </c>
      <c r="BK967" s="139">
        <f>ROUND(I967*H967,0)</f>
        <v>10032</v>
      </c>
      <c r="BL967" s="18" t="s">
        <v>323</v>
      </c>
      <c r="BM967" s="138" t="s">
        <v>1471</v>
      </c>
    </row>
    <row r="968" spans="2:65" s="1" customFormat="1">
      <c r="B968" s="33"/>
      <c r="D968" s="140" t="s">
        <v>164</v>
      </c>
      <c r="F968" s="141" t="s">
        <v>1470</v>
      </c>
      <c r="I968" s="142"/>
      <c r="L968" s="33"/>
      <c r="M968" s="143"/>
      <c r="T968" s="54"/>
      <c r="AT968" s="18" t="s">
        <v>164</v>
      </c>
      <c r="AU968" s="18" t="s">
        <v>80</v>
      </c>
    </row>
    <row r="969" spans="2:65" s="1" customFormat="1" ht="16.5" customHeight="1">
      <c r="B969" s="33"/>
      <c r="C969" s="128" t="s">
        <v>1472</v>
      </c>
      <c r="D969" s="128" t="s">
        <v>157</v>
      </c>
      <c r="E969" s="129" t="s">
        <v>1473</v>
      </c>
      <c r="F969" s="130" t="s">
        <v>1474</v>
      </c>
      <c r="G969" s="131" t="s">
        <v>268</v>
      </c>
      <c r="H969" s="132">
        <v>4</v>
      </c>
      <c r="I969" s="133">
        <v>331</v>
      </c>
      <c r="J969" s="132">
        <f>ROUND(I969*H969,0)</f>
        <v>1324</v>
      </c>
      <c r="K969" s="130" t="s">
        <v>20</v>
      </c>
      <c r="L969" s="33"/>
      <c r="M969" s="134" t="s">
        <v>20</v>
      </c>
      <c r="N969" s="135" t="s">
        <v>42</v>
      </c>
      <c r="P969" s="136">
        <f>O969*H969</f>
        <v>0</v>
      </c>
      <c r="Q969" s="136">
        <v>5.2999999999999998E-4</v>
      </c>
      <c r="R969" s="136">
        <f>Q969*H969</f>
        <v>2.1199999999999999E-3</v>
      </c>
      <c r="S969" s="136">
        <v>0</v>
      </c>
      <c r="T969" s="137">
        <f>S969*H969</f>
        <v>0</v>
      </c>
      <c r="AR969" s="138" t="s">
        <v>323</v>
      </c>
      <c r="AT969" s="138" t="s">
        <v>157</v>
      </c>
      <c r="AU969" s="138" t="s">
        <v>80</v>
      </c>
      <c r="AY969" s="18" t="s">
        <v>154</v>
      </c>
      <c r="BE969" s="139">
        <f>IF(N969="základní",J969,0)</f>
        <v>1324</v>
      </c>
      <c r="BF969" s="139">
        <f>IF(N969="snížená",J969,0)</f>
        <v>0</v>
      </c>
      <c r="BG969" s="139">
        <f>IF(N969="zákl. přenesená",J969,0)</f>
        <v>0</v>
      </c>
      <c r="BH969" s="139">
        <f>IF(N969="sníž. přenesená",J969,0)</f>
        <v>0</v>
      </c>
      <c r="BI969" s="139">
        <f>IF(N969="nulová",J969,0)</f>
        <v>0</v>
      </c>
      <c r="BJ969" s="18" t="s">
        <v>8</v>
      </c>
      <c r="BK969" s="139">
        <f>ROUND(I969*H969,0)</f>
        <v>1324</v>
      </c>
      <c r="BL969" s="18" t="s">
        <v>323</v>
      </c>
      <c r="BM969" s="138" t="s">
        <v>1475</v>
      </c>
    </row>
    <row r="970" spans="2:65" s="1" customFormat="1">
      <c r="B970" s="33"/>
      <c r="D970" s="140" t="s">
        <v>164</v>
      </c>
      <c r="F970" s="141" t="s">
        <v>1474</v>
      </c>
      <c r="I970" s="142"/>
      <c r="L970" s="33"/>
      <c r="M970" s="143"/>
      <c r="T970" s="54"/>
      <c r="AT970" s="18" t="s">
        <v>164</v>
      </c>
      <c r="AU970" s="18" t="s">
        <v>80</v>
      </c>
    </row>
    <row r="971" spans="2:65" s="1" customFormat="1" ht="16.5" customHeight="1">
      <c r="B971" s="33"/>
      <c r="C971" s="128" t="s">
        <v>1476</v>
      </c>
      <c r="D971" s="128" t="s">
        <v>157</v>
      </c>
      <c r="E971" s="129" t="s">
        <v>1477</v>
      </c>
      <c r="F971" s="130" t="s">
        <v>1478</v>
      </c>
      <c r="G971" s="131" t="s">
        <v>268</v>
      </c>
      <c r="H971" s="132">
        <v>2</v>
      </c>
      <c r="I971" s="133">
        <v>595</v>
      </c>
      <c r="J971" s="132">
        <f>ROUND(I971*H971,0)</f>
        <v>1190</v>
      </c>
      <c r="K971" s="130" t="s">
        <v>20</v>
      </c>
      <c r="L971" s="33"/>
      <c r="M971" s="134" t="s">
        <v>20</v>
      </c>
      <c r="N971" s="135" t="s">
        <v>42</v>
      </c>
      <c r="P971" s="136">
        <f>O971*H971</f>
        <v>0</v>
      </c>
      <c r="Q971" s="136">
        <v>1.47E-3</v>
      </c>
      <c r="R971" s="136">
        <f>Q971*H971</f>
        <v>2.9399999999999999E-3</v>
      </c>
      <c r="S971" s="136">
        <v>0</v>
      </c>
      <c r="T971" s="137">
        <f>S971*H971</f>
        <v>0</v>
      </c>
      <c r="AR971" s="138" t="s">
        <v>323</v>
      </c>
      <c r="AT971" s="138" t="s">
        <v>157</v>
      </c>
      <c r="AU971" s="138" t="s">
        <v>80</v>
      </c>
      <c r="AY971" s="18" t="s">
        <v>154</v>
      </c>
      <c r="BE971" s="139">
        <f>IF(N971="základní",J971,0)</f>
        <v>1190</v>
      </c>
      <c r="BF971" s="139">
        <f>IF(N971="snížená",J971,0)</f>
        <v>0</v>
      </c>
      <c r="BG971" s="139">
        <f>IF(N971="zákl. přenesená",J971,0)</f>
        <v>0</v>
      </c>
      <c r="BH971" s="139">
        <f>IF(N971="sníž. přenesená",J971,0)</f>
        <v>0</v>
      </c>
      <c r="BI971" s="139">
        <f>IF(N971="nulová",J971,0)</f>
        <v>0</v>
      </c>
      <c r="BJ971" s="18" t="s">
        <v>8</v>
      </c>
      <c r="BK971" s="139">
        <f>ROUND(I971*H971,0)</f>
        <v>1190</v>
      </c>
      <c r="BL971" s="18" t="s">
        <v>323</v>
      </c>
      <c r="BM971" s="138" t="s">
        <v>1479</v>
      </c>
    </row>
    <row r="972" spans="2:65" s="1" customFormat="1">
      <c r="B972" s="33"/>
      <c r="D972" s="140" t="s">
        <v>164</v>
      </c>
      <c r="F972" s="141" t="s">
        <v>1478</v>
      </c>
      <c r="I972" s="142"/>
      <c r="L972" s="33"/>
      <c r="M972" s="143"/>
      <c r="T972" s="54"/>
      <c r="AT972" s="18" t="s">
        <v>164</v>
      </c>
      <c r="AU972" s="18" t="s">
        <v>80</v>
      </c>
    </row>
    <row r="973" spans="2:65" s="1" customFormat="1" ht="16.5" customHeight="1">
      <c r="B973" s="33"/>
      <c r="C973" s="128" t="s">
        <v>1480</v>
      </c>
      <c r="D973" s="128" t="s">
        <v>157</v>
      </c>
      <c r="E973" s="129" t="s">
        <v>1481</v>
      </c>
      <c r="F973" s="130" t="s">
        <v>1482</v>
      </c>
      <c r="G973" s="131" t="s">
        <v>20</v>
      </c>
      <c r="H973" s="132">
        <v>1</v>
      </c>
      <c r="I973" s="133">
        <v>6421</v>
      </c>
      <c r="J973" s="132">
        <f>ROUND(I973*H973,0)</f>
        <v>6421</v>
      </c>
      <c r="K973" s="130" t="s">
        <v>20</v>
      </c>
      <c r="L973" s="33"/>
      <c r="M973" s="134" t="s">
        <v>20</v>
      </c>
      <c r="N973" s="135" t="s">
        <v>42</v>
      </c>
      <c r="P973" s="136">
        <f>O973*H973</f>
        <v>0</v>
      </c>
      <c r="Q973" s="136">
        <v>0</v>
      </c>
      <c r="R973" s="136">
        <f>Q973*H973</f>
        <v>0</v>
      </c>
      <c r="S973" s="136">
        <v>0</v>
      </c>
      <c r="T973" s="137">
        <f>S973*H973</f>
        <v>0</v>
      </c>
      <c r="AR973" s="138" t="s">
        <v>323</v>
      </c>
      <c r="AT973" s="138" t="s">
        <v>157</v>
      </c>
      <c r="AU973" s="138" t="s">
        <v>80</v>
      </c>
      <c r="AY973" s="18" t="s">
        <v>154</v>
      </c>
      <c r="BE973" s="139">
        <f>IF(N973="základní",J973,0)</f>
        <v>6421</v>
      </c>
      <c r="BF973" s="139">
        <f>IF(N973="snížená",J973,0)</f>
        <v>0</v>
      </c>
      <c r="BG973" s="139">
        <f>IF(N973="zákl. přenesená",J973,0)</f>
        <v>0</v>
      </c>
      <c r="BH973" s="139">
        <f>IF(N973="sníž. přenesená",J973,0)</f>
        <v>0</v>
      </c>
      <c r="BI973" s="139">
        <f>IF(N973="nulová",J973,0)</f>
        <v>0</v>
      </c>
      <c r="BJ973" s="18" t="s">
        <v>8</v>
      </c>
      <c r="BK973" s="139">
        <f>ROUND(I973*H973,0)</f>
        <v>6421</v>
      </c>
      <c r="BL973" s="18" t="s">
        <v>323</v>
      </c>
      <c r="BM973" s="138" t="s">
        <v>1483</v>
      </c>
    </row>
    <row r="974" spans="2:65" s="1" customFormat="1">
      <c r="B974" s="33"/>
      <c r="D974" s="140" t="s">
        <v>164</v>
      </c>
      <c r="F974" s="141" t="s">
        <v>1482</v>
      </c>
      <c r="I974" s="142"/>
      <c r="L974" s="33"/>
      <c r="M974" s="143"/>
      <c r="T974" s="54"/>
      <c r="AT974" s="18" t="s">
        <v>164</v>
      </c>
      <c r="AU974" s="18" t="s">
        <v>80</v>
      </c>
    </row>
    <row r="975" spans="2:65" s="1" customFormat="1" ht="16.5" customHeight="1">
      <c r="B975" s="33"/>
      <c r="C975" s="128" t="s">
        <v>1484</v>
      </c>
      <c r="D975" s="128" t="s">
        <v>157</v>
      </c>
      <c r="E975" s="129" t="s">
        <v>1485</v>
      </c>
      <c r="F975" s="130" t="s">
        <v>1486</v>
      </c>
      <c r="G975" s="131" t="s">
        <v>268</v>
      </c>
      <c r="H975" s="132">
        <v>11</v>
      </c>
      <c r="I975" s="133">
        <v>35</v>
      </c>
      <c r="J975" s="132">
        <f>ROUND(I975*H975,0)</f>
        <v>385</v>
      </c>
      <c r="K975" s="130" t="s">
        <v>20</v>
      </c>
      <c r="L975" s="33"/>
      <c r="M975" s="134" t="s">
        <v>20</v>
      </c>
      <c r="N975" s="135" t="s">
        <v>42</v>
      </c>
      <c r="P975" s="136">
        <f>O975*H975</f>
        <v>0</v>
      </c>
      <c r="Q975" s="136">
        <v>3.0000000000000001E-5</v>
      </c>
      <c r="R975" s="136">
        <f>Q975*H975</f>
        <v>3.3E-4</v>
      </c>
      <c r="S975" s="136">
        <v>0</v>
      </c>
      <c r="T975" s="137">
        <f>S975*H975</f>
        <v>0</v>
      </c>
      <c r="AR975" s="138" t="s">
        <v>323</v>
      </c>
      <c r="AT975" s="138" t="s">
        <v>157</v>
      </c>
      <c r="AU975" s="138" t="s">
        <v>80</v>
      </c>
      <c r="AY975" s="18" t="s">
        <v>154</v>
      </c>
      <c r="BE975" s="139">
        <f>IF(N975="základní",J975,0)</f>
        <v>385</v>
      </c>
      <c r="BF975" s="139">
        <f>IF(N975="snížená",J975,0)</f>
        <v>0</v>
      </c>
      <c r="BG975" s="139">
        <f>IF(N975="zákl. přenesená",J975,0)</f>
        <v>0</v>
      </c>
      <c r="BH975" s="139">
        <f>IF(N975="sníž. přenesená",J975,0)</f>
        <v>0</v>
      </c>
      <c r="BI975" s="139">
        <f>IF(N975="nulová",J975,0)</f>
        <v>0</v>
      </c>
      <c r="BJ975" s="18" t="s">
        <v>8</v>
      </c>
      <c r="BK975" s="139">
        <f>ROUND(I975*H975,0)</f>
        <v>385</v>
      </c>
      <c r="BL975" s="18" t="s">
        <v>323</v>
      </c>
      <c r="BM975" s="138" t="s">
        <v>1487</v>
      </c>
    </row>
    <row r="976" spans="2:65" s="1" customFormat="1">
      <c r="B976" s="33"/>
      <c r="D976" s="140" t="s">
        <v>164</v>
      </c>
      <c r="F976" s="141" t="s">
        <v>1486</v>
      </c>
      <c r="I976" s="142"/>
      <c r="L976" s="33"/>
      <c r="M976" s="143"/>
      <c r="T976" s="54"/>
      <c r="AT976" s="18" t="s">
        <v>164</v>
      </c>
      <c r="AU976" s="18" t="s">
        <v>80</v>
      </c>
    </row>
    <row r="977" spans="2:65" s="1" customFormat="1" ht="16.5" customHeight="1">
      <c r="B977" s="33"/>
      <c r="C977" s="128" t="s">
        <v>1488</v>
      </c>
      <c r="D977" s="128" t="s">
        <v>157</v>
      </c>
      <c r="E977" s="129" t="s">
        <v>1489</v>
      </c>
      <c r="F977" s="130" t="s">
        <v>1490</v>
      </c>
      <c r="G977" s="131" t="s">
        <v>268</v>
      </c>
      <c r="H977" s="132">
        <v>15</v>
      </c>
      <c r="I977" s="133">
        <v>102</v>
      </c>
      <c r="J977" s="132">
        <f>ROUND(I977*H977,0)</f>
        <v>1530</v>
      </c>
      <c r="K977" s="130" t="s">
        <v>20</v>
      </c>
      <c r="L977" s="33"/>
      <c r="M977" s="134" t="s">
        <v>20</v>
      </c>
      <c r="N977" s="135" t="s">
        <v>42</v>
      </c>
      <c r="P977" s="136">
        <f>O977*H977</f>
        <v>0</v>
      </c>
      <c r="Q977" s="136">
        <v>8.0000000000000007E-5</v>
      </c>
      <c r="R977" s="136">
        <f>Q977*H977</f>
        <v>1.2000000000000001E-3</v>
      </c>
      <c r="S977" s="136">
        <v>0</v>
      </c>
      <c r="T977" s="137">
        <f>S977*H977</f>
        <v>0</v>
      </c>
      <c r="AR977" s="138" t="s">
        <v>323</v>
      </c>
      <c r="AT977" s="138" t="s">
        <v>157</v>
      </c>
      <c r="AU977" s="138" t="s">
        <v>80</v>
      </c>
      <c r="AY977" s="18" t="s">
        <v>154</v>
      </c>
      <c r="BE977" s="139">
        <f>IF(N977="základní",J977,0)</f>
        <v>1530</v>
      </c>
      <c r="BF977" s="139">
        <f>IF(N977="snížená",J977,0)</f>
        <v>0</v>
      </c>
      <c r="BG977" s="139">
        <f>IF(N977="zákl. přenesená",J977,0)</f>
        <v>0</v>
      </c>
      <c r="BH977" s="139">
        <f>IF(N977="sníž. přenesená",J977,0)</f>
        <v>0</v>
      </c>
      <c r="BI977" s="139">
        <f>IF(N977="nulová",J977,0)</f>
        <v>0</v>
      </c>
      <c r="BJ977" s="18" t="s">
        <v>8</v>
      </c>
      <c r="BK977" s="139">
        <f>ROUND(I977*H977,0)</f>
        <v>1530</v>
      </c>
      <c r="BL977" s="18" t="s">
        <v>323</v>
      </c>
      <c r="BM977" s="138" t="s">
        <v>1491</v>
      </c>
    </row>
    <row r="978" spans="2:65" s="1" customFormat="1">
      <c r="B978" s="33"/>
      <c r="D978" s="140" t="s">
        <v>164</v>
      </c>
      <c r="F978" s="141" t="s">
        <v>1490</v>
      </c>
      <c r="I978" s="142"/>
      <c r="L978" s="33"/>
      <c r="M978" s="143"/>
      <c r="T978" s="54"/>
      <c r="AT978" s="18" t="s">
        <v>164</v>
      </c>
      <c r="AU978" s="18" t="s">
        <v>80</v>
      </c>
    </row>
    <row r="979" spans="2:65" s="1" customFormat="1" ht="16.5" customHeight="1">
      <c r="B979" s="33"/>
      <c r="C979" s="128" t="s">
        <v>1492</v>
      </c>
      <c r="D979" s="128" t="s">
        <v>157</v>
      </c>
      <c r="E979" s="129" t="s">
        <v>1493</v>
      </c>
      <c r="F979" s="130" t="s">
        <v>1494</v>
      </c>
      <c r="G979" s="131" t="s">
        <v>190</v>
      </c>
      <c r="H979" s="132">
        <v>0.04</v>
      </c>
      <c r="I979" s="133">
        <v>1187</v>
      </c>
      <c r="J979" s="132">
        <f>ROUND(I979*H979,0)</f>
        <v>47</v>
      </c>
      <c r="K979" s="130" t="s">
        <v>20</v>
      </c>
      <c r="L979" s="33"/>
      <c r="M979" s="134" t="s">
        <v>20</v>
      </c>
      <c r="N979" s="135" t="s">
        <v>42</v>
      </c>
      <c r="P979" s="136">
        <f>O979*H979</f>
        <v>0</v>
      </c>
      <c r="Q979" s="136">
        <v>0</v>
      </c>
      <c r="R979" s="136">
        <f>Q979*H979</f>
        <v>0</v>
      </c>
      <c r="S979" s="136">
        <v>0</v>
      </c>
      <c r="T979" s="137">
        <f>S979*H979</f>
        <v>0</v>
      </c>
      <c r="AR979" s="138" t="s">
        <v>323</v>
      </c>
      <c r="AT979" s="138" t="s">
        <v>157</v>
      </c>
      <c r="AU979" s="138" t="s">
        <v>80</v>
      </c>
      <c r="AY979" s="18" t="s">
        <v>154</v>
      </c>
      <c r="BE979" s="139">
        <f>IF(N979="základní",J979,0)</f>
        <v>47</v>
      </c>
      <c r="BF979" s="139">
        <f>IF(N979="snížená",J979,0)</f>
        <v>0</v>
      </c>
      <c r="BG979" s="139">
        <f>IF(N979="zákl. přenesená",J979,0)</f>
        <v>0</v>
      </c>
      <c r="BH979" s="139">
        <f>IF(N979="sníž. přenesená",J979,0)</f>
        <v>0</v>
      </c>
      <c r="BI979" s="139">
        <f>IF(N979="nulová",J979,0)</f>
        <v>0</v>
      </c>
      <c r="BJ979" s="18" t="s">
        <v>8</v>
      </c>
      <c r="BK979" s="139">
        <f>ROUND(I979*H979,0)</f>
        <v>47</v>
      </c>
      <c r="BL979" s="18" t="s">
        <v>323</v>
      </c>
      <c r="BM979" s="138" t="s">
        <v>1495</v>
      </c>
    </row>
    <row r="980" spans="2:65" s="1" customFormat="1">
      <c r="B980" s="33"/>
      <c r="D980" s="140" t="s">
        <v>164</v>
      </c>
      <c r="F980" s="141" t="s">
        <v>1494</v>
      </c>
      <c r="I980" s="142"/>
      <c r="L980" s="33"/>
      <c r="M980" s="143"/>
      <c r="T980" s="54"/>
      <c r="AT980" s="18" t="s">
        <v>164</v>
      </c>
      <c r="AU980" s="18" t="s">
        <v>80</v>
      </c>
    </row>
    <row r="981" spans="2:65" s="1" customFormat="1" ht="24.15" customHeight="1">
      <c r="B981" s="33"/>
      <c r="C981" s="128" t="s">
        <v>1496</v>
      </c>
      <c r="D981" s="128" t="s">
        <v>157</v>
      </c>
      <c r="E981" s="129" t="s">
        <v>1497</v>
      </c>
      <c r="F981" s="130" t="s">
        <v>1498</v>
      </c>
      <c r="G981" s="131" t="s">
        <v>268</v>
      </c>
      <c r="H981" s="132">
        <v>1</v>
      </c>
      <c r="I981" s="133">
        <v>2828</v>
      </c>
      <c r="J981" s="132">
        <f>ROUND(I981*H981,0)</f>
        <v>2828</v>
      </c>
      <c r="K981" s="130" t="s">
        <v>20</v>
      </c>
      <c r="L981" s="33"/>
      <c r="M981" s="134" t="s">
        <v>20</v>
      </c>
      <c r="N981" s="135" t="s">
        <v>42</v>
      </c>
      <c r="P981" s="136">
        <f>O981*H981</f>
        <v>0</v>
      </c>
      <c r="Q981" s="136">
        <v>1.4500000000000001E-2</v>
      </c>
      <c r="R981" s="136">
        <f>Q981*H981</f>
        <v>1.4500000000000001E-2</v>
      </c>
      <c r="S981" s="136">
        <v>0</v>
      </c>
      <c r="T981" s="137">
        <f>S981*H981</f>
        <v>0</v>
      </c>
      <c r="AR981" s="138" t="s">
        <v>323</v>
      </c>
      <c r="AT981" s="138" t="s">
        <v>157</v>
      </c>
      <c r="AU981" s="138" t="s">
        <v>80</v>
      </c>
      <c r="AY981" s="18" t="s">
        <v>154</v>
      </c>
      <c r="BE981" s="139">
        <f>IF(N981="základní",J981,0)</f>
        <v>2828</v>
      </c>
      <c r="BF981" s="139">
        <f>IF(N981="snížená",J981,0)</f>
        <v>0</v>
      </c>
      <c r="BG981" s="139">
        <f>IF(N981="zákl. přenesená",J981,0)</f>
        <v>0</v>
      </c>
      <c r="BH981" s="139">
        <f>IF(N981="sníž. přenesená",J981,0)</f>
        <v>0</v>
      </c>
      <c r="BI981" s="139">
        <f>IF(N981="nulová",J981,0)</f>
        <v>0</v>
      </c>
      <c r="BJ981" s="18" t="s">
        <v>8</v>
      </c>
      <c r="BK981" s="139">
        <f>ROUND(I981*H981,0)</f>
        <v>2828</v>
      </c>
      <c r="BL981" s="18" t="s">
        <v>323</v>
      </c>
      <c r="BM981" s="138" t="s">
        <v>1499</v>
      </c>
    </row>
    <row r="982" spans="2:65" s="1" customFormat="1">
      <c r="B982" s="33"/>
      <c r="D982" s="140" t="s">
        <v>164</v>
      </c>
      <c r="F982" s="141" t="s">
        <v>1498</v>
      </c>
      <c r="I982" s="142"/>
      <c r="L982" s="33"/>
      <c r="M982" s="143"/>
      <c r="T982" s="54"/>
      <c r="AT982" s="18" t="s">
        <v>164</v>
      </c>
      <c r="AU982" s="18" t="s">
        <v>80</v>
      </c>
    </row>
    <row r="983" spans="2:65" s="1" customFormat="1" ht="24.15" customHeight="1">
      <c r="B983" s="33"/>
      <c r="C983" s="128" t="s">
        <v>1500</v>
      </c>
      <c r="D983" s="128" t="s">
        <v>157</v>
      </c>
      <c r="E983" s="129" t="s">
        <v>1501</v>
      </c>
      <c r="F983" s="130" t="s">
        <v>1502</v>
      </c>
      <c r="G983" s="131" t="s">
        <v>268</v>
      </c>
      <c r="H983" s="132">
        <v>1</v>
      </c>
      <c r="I983" s="133">
        <v>3366</v>
      </c>
      <c r="J983" s="132">
        <f>ROUND(I983*H983,0)</f>
        <v>3366</v>
      </c>
      <c r="K983" s="130" t="s">
        <v>20</v>
      </c>
      <c r="L983" s="33"/>
      <c r="M983" s="134" t="s">
        <v>20</v>
      </c>
      <c r="N983" s="135" t="s">
        <v>42</v>
      </c>
      <c r="P983" s="136">
        <f>O983*H983</f>
        <v>0</v>
      </c>
      <c r="Q983" s="136">
        <v>2.2700000000000001E-2</v>
      </c>
      <c r="R983" s="136">
        <f>Q983*H983</f>
        <v>2.2700000000000001E-2</v>
      </c>
      <c r="S983" s="136">
        <v>0</v>
      </c>
      <c r="T983" s="137">
        <f>S983*H983</f>
        <v>0</v>
      </c>
      <c r="AR983" s="138" t="s">
        <v>323</v>
      </c>
      <c r="AT983" s="138" t="s">
        <v>157</v>
      </c>
      <c r="AU983" s="138" t="s">
        <v>80</v>
      </c>
      <c r="AY983" s="18" t="s">
        <v>154</v>
      </c>
      <c r="BE983" s="139">
        <f>IF(N983="základní",J983,0)</f>
        <v>3366</v>
      </c>
      <c r="BF983" s="139">
        <f>IF(N983="snížená",J983,0)</f>
        <v>0</v>
      </c>
      <c r="BG983" s="139">
        <f>IF(N983="zákl. přenesená",J983,0)</f>
        <v>0</v>
      </c>
      <c r="BH983" s="139">
        <f>IF(N983="sníž. přenesená",J983,0)</f>
        <v>0</v>
      </c>
      <c r="BI983" s="139">
        <f>IF(N983="nulová",J983,0)</f>
        <v>0</v>
      </c>
      <c r="BJ983" s="18" t="s">
        <v>8</v>
      </c>
      <c r="BK983" s="139">
        <f>ROUND(I983*H983,0)</f>
        <v>3366</v>
      </c>
      <c r="BL983" s="18" t="s">
        <v>323</v>
      </c>
      <c r="BM983" s="138" t="s">
        <v>1503</v>
      </c>
    </row>
    <row r="984" spans="2:65" s="1" customFormat="1">
      <c r="B984" s="33"/>
      <c r="D984" s="140" t="s">
        <v>164</v>
      </c>
      <c r="F984" s="141" t="s">
        <v>1502</v>
      </c>
      <c r="I984" s="142"/>
      <c r="L984" s="33"/>
      <c r="M984" s="143"/>
      <c r="T984" s="54"/>
      <c r="AT984" s="18" t="s">
        <v>164</v>
      </c>
      <c r="AU984" s="18" t="s">
        <v>80</v>
      </c>
    </row>
    <row r="985" spans="2:65" s="1" customFormat="1" ht="24.15" customHeight="1">
      <c r="B985" s="33"/>
      <c r="C985" s="128" t="s">
        <v>1504</v>
      </c>
      <c r="D985" s="128" t="s">
        <v>157</v>
      </c>
      <c r="E985" s="129" t="s">
        <v>1505</v>
      </c>
      <c r="F985" s="130" t="s">
        <v>1506</v>
      </c>
      <c r="G985" s="131" t="s">
        <v>268</v>
      </c>
      <c r="H985" s="132">
        <v>2</v>
      </c>
      <c r="I985" s="133">
        <v>3635</v>
      </c>
      <c r="J985" s="132">
        <f>ROUND(I985*H985,0)</f>
        <v>7270</v>
      </c>
      <c r="K985" s="130" t="s">
        <v>20</v>
      </c>
      <c r="L985" s="33"/>
      <c r="M985" s="134" t="s">
        <v>20</v>
      </c>
      <c r="N985" s="135" t="s">
        <v>42</v>
      </c>
      <c r="P985" s="136">
        <f>O985*H985</f>
        <v>0</v>
      </c>
      <c r="Q985" s="136">
        <v>2.6800000000000001E-2</v>
      </c>
      <c r="R985" s="136">
        <f>Q985*H985</f>
        <v>5.3600000000000002E-2</v>
      </c>
      <c r="S985" s="136">
        <v>0</v>
      </c>
      <c r="T985" s="137">
        <f>S985*H985</f>
        <v>0</v>
      </c>
      <c r="AR985" s="138" t="s">
        <v>323</v>
      </c>
      <c r="AT985" s="138" t="s">
        <v>157</v>
      </c>
      <c r="AU985" s="138" t="s">
        <v>80</v>
      </c>
      <c r="AY985" s="18" t="s">
        <v>154</v>
      </c>
      <c r="BE985" s="139">
        <f>IF(N985="základní",J985,0)</f>
        <v>7270</v>
      </c>
      <c r="BF985" s="139">
        <f>IF(N985="snížená",J985,0)</f>
        <v>0</v>
      </c>
      <c r="BG985" s="139">
        <f>IF(N985="zákl. přenesená",J985,0)</f>
        <v>0</v>
      </c>
      <c r="BH985" s="139">
        <f>IF(N985="sníž. přenesená",J985,0)</f>
        <v>0</v>
      </c>
      <c r="BI985" s="139">
        <f>IF(N985="nulová",J985,0)</f>
        <v>0</v>
      </c>
      <c r="BJ985" s="18" t="s">
        <v>8</v>
      </c>
      <c r="BK985" s="139">
        <f>ROUND(I985*H985,0)</f>
        <v>7270</v>
      </c>
      <c r="BL985" s="18" t="s">
        <v>323</v>
      </c>
      <c r="BM985" s="138" t="s">
        <v>1507</v>
      </c>
    </row>
    <row r="986" spans="2:65" s="1" customFormat="1">
      <c r="B986" s="33"/>
      <c r="D986" s="140" t="s">
        <v>164</v>
      </c>
      <c r="F986" s="141" t="s">
        <v>1506</v>
      </c>
      <c r="I986" s="142"/>
      <c r="L986" s="33"/>
      <c r="M986" s="143"/>
      <c r="T986" s="54"/>
      <c r="AT986" s="18" t="s">
        <v>164</v>
      </c>
      <c r="AU986" s="18" t="s">
        <v>80</v>
      </c>
    </row>
    <row r="987" spans="2:65" s="1" customFormat="1" ht="24.15" customHeight="1">
      <c r="B987" s="33"/>
      <c r="C987" s="128" t="s">
        <v>1508</v>
      </c>
      <c r="D987" s="128" t="s">
        <v>157</v>
      </c>
      <c r="E987" s="129" t="s">
        <v>1509</v>
      </c>
      <c r="F987" s="130" t="s">
        <v>1510</v>
      </c>
      <c r="G987" s="131" t="s">
        <v>268</v>
      </c>
      <c r="H987" s="132">
        <v>1</v>
      </c>
      <c r="I987" s="133">
        <v>3468</v>
      </c>
      <c r="J987" s="132">
        <f>ROUND(I987*H987,0)</f>
        <v>3468</v>
      </c>
      <c r="K987" s="130" t="s">
        <v>20</v>
      </c>
      <c r="L987" s="33"/>
      <c r="M987" s="134" t="s">
        <v>20</v>
      </c>
      <c r="N987" s="135" t="s">
        <v>42</v>
      </c>
      <c r="P987" s="136">
        <f>O987*H987</f>
        <v>0</v>
      </c>
      <c r="Q987" s="136">
        <v>1.2460000000000001E-2</v>
      </c>
      <c r="R987" s="136">
        <f>Q987*H987</f>
        <v>1.2460000000000001E-2</v>
      </c>
      <c r="S987" s="136">
        <v>0</v>
      </c>
      <c r="T987" s="137">
        <f>S987*H987</f>
        <v>0</v>
      </c>
      <c r="AR987" s="138" t="s">
        <v>323</v>
      </c>
      <c r="AT987" s="138" t="s">
        <v>157</v>
      </c>
      <c r="AU987" s="138" t="s">
        <v>80</v>
      </c>
      <c r="AY987" s="18" t="s">
        <v>154</v>
      </c>
      <c r="BE987" s="139">
        <f>IF(N987="základní",J987,0)</f>
        <v>3468</v>
      </c>
      <c r="BF987" s="139">
        <f>IF(N987="snížená",J987,0)</f>
        <v>0</v>
      </c>
      <c r="BG987" s="139">
        <f>IF(N987="zákl. přenesená",J987,0)</f>
        <v>0</v>
      </c>
      <c r="BH987" s="139">
        <f>IF(N987="sníž. přenesená",J987,0)</f>
        <v>0</v>
      </c>
      <c r="BI987" s="139">
        <f>IF(N987="nulová",J987,0)</f>
        <v>0</v>
      </c>
      <c r="BJ987" s="18" t="s">
        <v>8</v>
      </c>
      <c r="BK987" s="139">
        <f>ROUND(I987*H987,0)</f>
        <v>3468</v>
      </c>
      <c r="BL987" s="18" t="s">
        <v>323</v>
      </c>
      <c r="BM987" s="138" t="s">
        <v>1511</v>
      </c>
    </row>
    <row r="988" spans="2:65" s="1" customFormat="1">
      <c r="B988" s="33"/>
      <c r="D988" s="140" t="s">
        <v>164</v>
      </c>
      <c r="F988" s="141" t="s">
        <v>1510</v>
      </c>
      <c r="I988" s="142"/>
      <c r="L988" s="33"/>
      <c r="M988" s="143"/>
      <c r="T988" s="54"/>
      <c r="AT988" s="18" t="s">
        <v>164</v>
      </c>
      <c r="AU988" s="18" t="s">
        <v>80</v>
      </c>
    </row>
    <row r="989" spans="2:65" s="1" customFormat="1" ht="24.15" customHeight="1">
      <c r="B989" s="33"/>
      <c r="C989" s="128" t="s">
        <v>1512</v>
      </c>
      <c r="D989" s="128" t="s">
        <v>157</v>
      </c>
      <c r="E989" s="129" t="s">
        <v>1513</v>
      </c>
      <c r="F989" s="130" t="s">
        <v>1514</v>
      </c>
      <c r="G989" s="131" t="s">
        <v>268</v>
      </c>
      <c r="H989" s="132">
        <v>1</v>
      </c>
      <c r="I989" s="133">
        <v>4498</v>
      </c>
      <c r="J989" s="132">
        <f>ROUND(I989*H989,0)</f>
        <v>4498</v>
      </c>
      <c r="K989" s="130" t="s">
        <v>20</v>
      </c>
      <c r="L989" s="33"/>
      <c r="M989" s="134" t="s">
        <v>20</v>
      </c>
      <c r="N989" s="135" t="s">
        <v>42</v>
      </c>
      <c r="P989" s="136">
        <f>O989*H989</f>
        <v>0</v>
      </c>
      <c r="Q989" s="136">
        <v>3.6639999999999999E-2</v>
      </c>
      <c r="R989" s="136">
        <f>Q989*H989</f>
        <v>3.6639999999999999E-2</v>
      </c>
      <c r="S989" s="136">
        <v>0</v>
      </c>
      <c r="T989" s="137">
        <f>S989*H989</f>
        <v>0</v>
      </c>
      <c r="AR989" s="138" t="s">
        <v>323</v>
      </c>
      <c r="AT989" s="138" t="s">
        <v>157</v>
      </c>
      <c r="AU989" s="138" t="s">
        <v>80</v>
      </c>
      <c r="AY989" s="18" t="s">
        <v>154</v>
      </c>
      <c r="BE989" s="139">
        <f>IF(N989="základní",J989,0)</f>
        <v>4498</v>
      </c>
      <c r="BF989" s="139">
        <f>IF(N989="snížená",J989,0)</f>
        <v>0</v>
      </c>
      <c r="BG989" s="139">
        <f>IF(N989="zákl. přenesená",J989,0)</f>
        <v>0</v>
      </c>
      <c r="BH989" s="139">
        <f>IF(N989="sníž. přenesená",J989,0)</f>
        <v>0</v>
      </c>
      <c r="BI989" s="139">
        <f>IF(N989="nulová",J989,0)</f>
        <v>0</v>
      </c>
      <c r="BJ989" s="18" t="s">
        <v>8</v>
      </c>
      <c r="BK989" s="139">
        <f>ROUND(I989*H989,0)</f>
        <v>4498</v>
      </c>
      <c r="BL989" s="18" t="s">
        <v>323</v>
      </c>
      <c r="BM989" s="138" t="s">
        <v>1515</v>
      </c>
    </row>
    <row r="990" spans="2:65" s="1" customFormat="1">
      <c r="B990" s="33"/>
      <c r="D990" s="140" t="s">
        <v>164</v>
      </c>
      <c r="F990" s="141" t="s">
        <v>1514</v>
      </c>
      <c r="I990" s="142"/>
      <c r="L990" s="33"/>
      <c r="M990" s="143"/>
      <c r="T990" s="54"/>
      <c r="AT990" s="18" t="s">
        <v>164</v>
      </c>
      <c r="AU990" s="18" t="s">
        <v>80</v>
      </c>
    </row>
    <row r="991" spans="2:65" s="1" customFormat="1" ht="24.15" customHeight="1">
      <c r="B991" s="33"/>
      <c r="C991" s="128" t="s">
        <v>1516</v>
      </c>
      <c r="D991" s="128" t="s">
        <v>157</v>
      </c>
      <c r="E991" s="129" t="s">
        <v>1517</v>
      </c>
      <c r="F991" s="130" t="s">
        <v>1518</v>
      </c>
      <c r="G991" s="131" t="s">
        <v>268</v>
      </c>
      <c r="H991" s="132">
        <v>1</v>
      </c>
      <c r="I991" s="133">
        <v>4851</v>
      </c>
      <c r="J991" s="132">
        <f>ROUND(I991*H991,0)</f>
        <v>4851</v>
      </c>
      <c r="K991" s="130" t="s">
        <v>20</v>
      </c>
      <c r="L991" s="33"/>
      <c r="M991" s="134" t="s">
        <v>20</v>
      </c>
      <c r="N991" s="135" t="s">
        <v>42</v>
      </c>
      <c r="P991" s="136">
        <f>O991*H991</f>
        <v>0</v>
      </c>
      <c r="Q991" s="136">
        <v>4.2380000000000001E-2</v>
      </c>
      <c r="R991" s="136">
        <f>Q991*H991</f>
        <v>4.2380000000000001E-2</v>
      </c>
      <c r="S991" s="136">
        <v>0</v>
      </c>
      <c r="T991" s="137">
        <f>S991*H991</f>
        <v>0</v>
      </c>
      <c r="AR991" s="138" t="s">
        <v>323</v>
      </c>
      <c r="AT991" s="138" t="s">
        <v>157</v>
      </c>
      <c r="AU991" s="138" t="s">
        <v>80</v>
      </c>
      <c r="AY991" s="18" t="s">
        <v>154</v>
      </c>
      <c r="BE991" s="139">
        <f>IF(N991="základní",J991,0)</f>
        <v>4851</v>
      </c>
      <c r="BF991" s="139">
        <f>IF(N991="snížená",J991,0)</f>
        <v>0</v>
      </c>
      <c r="BG991" s="139">
        <f>IF(N991="zákl. přenesená",J991,0)</f>
        <v>0</v>
      </c>
      <c r="BH991" s="139">
        <f>IF(N991="sníž. přenesená",J991,0)</f>
        <v>0</v>
      </c>
      <c r="BI991" s="139">
        <f>IF(N991="nulová",J991,0)</f>
        <v>0</v>
      </c>
      <c r="BJ991" s="18" t="s">
        <v>8</v>
      </c>
      <c r="BK991" s="139">
        <f>ROUND(I991*H991,0)</f>
        <v>4851</v>
      </c>
      <c r="BL991" s="18" t="s">
        <v>323</v>
      </c>
      <c r="BM991" s="138" t="s">
        <v>1519</v>
      </c>
    </row>
    <row r="992" spans="2:65" s="1" customFormat="1">
      <c r="B992" s="33"/>
      <c r="D992" s="140" t="s">
        <v>164</v>
      </c>
      <c r="F992" s="141" t="s">
        <v>1518</v>
      </c>
      <c r="I992" s="142"/>
      <c r="L992" s="33"/>
      <c r="M992" s="143"/>
      <c r="T992" s="54"/>
      <c r="AT992" s="18" t="s">
        <v>164</v>
      </c>
      <c r="AU992" s="18" t="s">
        <v>80</v>
      </c>
    </row>
    <row r="993" spans="2:65" s="1" customFormat="1" ht="24.15" customHeight="1">
      <c r="B993" s="33"/>
      <c r="C993" s="128" t="s">
        <v>1520</v>
      </c>
      <c r="D993" s="128" t="s">
        <v>157</v>
      </c>
      <c r="E993" s="129" t="s">
        <v>1521</v>
      </c>
      <c r="F993" s="130" t="s">
        <v>1522</v>
      </c>
      <c r="G993" s="131" t="s">
        <v>268</v>
      </c>
      <c r="H993" s="132">
        <v>1</v>
      </c>
      <c r="I993" s="133">
        <v>4205</v>
      </c>
      <c r="J993" s="132">
        <f>ROUND(I993*H993,0)</f>
        <v>4205</v>
      </c>
      <c r="K993" s="130" t="s">
        <v>20</v>
      </c>
      <c r="L993" s="33"/>
      <c r="M993" s="134" t="s">
        <v>20</v>
      </c>
      <c r="N993" s="135" t="s">
        <v>42</v>
      </c>
      <c r="P993" s="136">
        <f>O993*H993</f>
        <v>0</v>
      </c>
      <c r="Q993" s="136">
        <v>3.04E-2</v>
      </c>
      <c r="R993" s="136">
        <f>Q993*H993</f>
        <v>3.04E-2</v>
      </c>
      <c r="S993" s="136">
        <v>0</v>
      </c>
      <c r="T993" s="137">
        <f>S993*H993</f>
        <v>0</v>
      </c>
      <c r="AR993" s="138" t="s">
        <v>323</v>
      </c>
      <c r="AT993" s="138" t="s">
        <v>157</v>
      </c>
      <c r="AU993" s="138" t="s">
        <v>80</v>
      </c>
      <c r="AY993" s="18" t="s">
        <v>154</v>
      </c>
      <c r="BE993" s="139">
        <f>IF(N993="základní",J993,0)</f>
        <v>4205</v>
      </c>
      <c r="BF993" s="139">
        <f>IF(N993="snížená",J993,0)</f>
        <v>0</v>
      </c>
      <c r="BG993" s="139">
        <f>IF(N993="zákl. přenesená",J993,0)</f>
        <v>0</v>
      </c>
      <c r="BH993" s="139">
        <f>IF(N993="sníž. přenesená",J993,0)</f>
        <v>0</v>
      </c>
      <c r="BI993" s="139">
        <f>IF(N993="nulová",J993,0)</f>
        <v>0</v>
      </c>
      <c r="BJ993" s="18" t="s">
        <v>8</v>
      </c>
      <c r="BK993" s="139">
        <f>ROUND(I993*H993,0)</f>
        <v>4205</v>
      </c>
      <c r="BL993" s="18" t="s">
        <v>323</v>
      </c>
      <c r="BM993" s="138" t="s">
        <v>1523</v>
      </c>
    </row>
    <row r="994" spans="2:65" s="1" customFormat="1">
      <c r="B994" s="33"/>
      <c r="D994" s="140" t="s">
        <v>164</v>
      </c>
      <c r="F994" s="141" t="s">
        <v>1522</v>
      </c>
      <c r="I994" s="142"/>
      <c r="L994" s="33"/>
      <c r="M994" s="143"/>
      <c r="T994" s="54"/>
      <c r="AT994" s="18" t="s">
        <v>164</v>
      </c>
      <c r="AU994" s="18" t="s">
        <v>80</v>
      </c>
    </row>
    <row r="995" spans="2:65" s="1" customFormat="1" ht="24.15" customHeight="1">
      <c r="B995" s="33"/>
      <c r="C995" s="128" t="s">
        <v>1524</v>
      </c>
      <c r="D995" s="128" t="s">
        <v>157</v>
      </c>
      <c r="E995" s="129" t="s">
        <v>1525</v>
      </c>
      <c r="F995" s="130" t="s">
        <v>1526</v>
      </c>
      <c r="G995" s="131" t="s">
        <v>268</v>
      </c>
      <c r="H995" s="132">
        <v>2</v>
      </c>
      <c r="I995" s="133">
        <v>5440</v>
      </c>
      <c r="J995" s="132">
        <f>ROUND(I995*H995,0)</f>
        <v>10880</v>
      </c>
      <c r="K995" s="130" t="s">
        <v>20</v>
      </c>
      <c r="L995" s="33"/>
      <c r="M995" s="134" t="s">
        <v>20</v>
      </c>
      <c r="N995" s="135" t="s">
        <v>42</v>
      </c>
      <c r="P995" s="136">
        <f>O995*H995</f>
        <v>0</v>
      </c>
      <c r="Q995" s="136">
        <v>4.7840000000000001E-2</v>
      </c>
      <c r="R995" s="136">
        <f>Q995*H995</f>
        <v>9.5680000000000001E-2</v>
      </c>
      <c r="S995" s="136">
        <v>0</v>
      </c>
      <c r="T995" s="137">
        <f>S995*H995</f>
        <v>0</v>
      </c>
      <c r="AR995" s="138" t="s">
        <v>323</v>
      </c>
      <c r="AT995" s="138" t="s">
        <v>157</v>
      </c>
      <c r="AU995" s="138" t="s">
        <v>80</v>
      </c>
      <c r="AY995" s="18" t="s">
        <v>154</v>
      </c>
      <c r="BE995" s="139">
        <f>IF(N995="základní",J995,0)</f>
        <v>10880</v>
      </c>
      <c r="BF995" s="139">
        <f>IF(N995="snížená",J995,0)</f>
        <v>0</v>
      </c>
      <c r="BG995" s="139">
        <f>IF(N995="zákl. přenesená",J995,0)</f>
        <v>0</v>
      </c>
      <c r="BH995" s="139">
        <f>IF(N995="sníž. přenesená",J995,0)</f>
        <v>0</v>
      </c>
      <c r="BI995" s="139">
        <f>IF(N995="nulová",J995,0)</f>
        <v>0</v>
      </c>
      <c r="BJ995" s="18" t="s">
        <v>8</v>
      </c>
      <c r="BK995" s="139">
        <f>ROUND(I995*H995,0)</f>
        <v>10880</v>
      </c>
      <c r="BL995" s="18" t="s">
        <v>323</v>
      </c>
      <c r="BM995" s="138" t="s">
        <v>1527</v>
      </c>
    </row>
    <row r="996" spans="2:65" s="1" customFormat="1">
      <c r="B996" s="33"/>
      <c r="D996" s="140" t="s">
        <v>164</v>
      </c>
      <c r="F996" s="141" t="s">
        <v>1526</v>
      </c>
      <c r="I996" s="142"/>
      <c r="L996" s="33"/>
      <c r="M996" s="143"/>
      <c r="T996" s="54"/>
      <c r="AT996" s="18" t="s">
        <v>164</v>
      </c>
      <c r="AU996" s="18" t="s">
        <v>80</v>
      </c>
    </row>
    <row r="997" spans="2:65" s="1" customFormat="1" ht="24.15" customHeight="1">
      <c r="B997" s="33"/>
      <c r="C997" s="128" t="s">
        <v>1528</v>
      </c>
      <c r="D997" s="128" t="s">
        <v>157</v>
      </c>
      <c r="E997" s="129" t="s">
        <v>1529</v>
      </c>
      <c r="F997" s="130" t="s">
        <v>1530</v>
      </c>
      <c r="G997" s="131" t="s">
        <v>268</v>
      </c>
      <c r="H997" s="132">
        <v>6</v>
      </c>
      <c r="I997" s="133">
        <v>4702</v>
      </c>
      <c r="J997" s="132">
        <f>ROUND(I997*H997,0)</f>
        <v>28212</v>
      </c>
      <c r="K997" s="130" t="s">
        <v>20</v>
      </c>
      <c r="L997" s="33"/>
      <c r="M997" s="134" t="s">
        <v>20</v>
      </c>
      <c r="N997" s="135" t="s">
        <v>42</v>
      </c>
      <c r="P997" s="136">
        <f>O997*H997</f>
        <v>0</v>
      </c>
      <c r="Q997" s="136">
        <v>4.99E-2</v>
      </c>
      <c r="R997" s="136">
        <f>Q997*H997</f>
        <v>0.2994</v>
      </c>
      <c r="S997" s="136">
        <v>0</v>
      </c>
      <c r="T997" s="137">
        <f>S997*H997</f>
        <v>0</v>
      </c>
      <c r="AR997" s="138" t="s">
        <v>323</v>
      </c>
      <c r="AT997" s="138" t="s">
        <v>157</v>
      </c>
      <c r="AU997" s="138" t="s">
        <v>80</v>
      </c>
      <c r="AY997" s="18" t="s">
        <v>154</v>
      </c>
      <c r="BE997" s="139">
        <f>IF(N997="základní",J997,0)</f>
        <v>28212</v>
      </c>
      <c r="BF997" s="139">
        <f>IF(N997="snížená",J997,0)</f>
        <v>0</v>
      </c>
      <c r="BG997" s="139">
        <f>IF(N997="zákl. přenesená",J997,0)</f>
        <v>0</v>
      </c>
      <c r="BH997" s="139">
        <f>IF(N997="sníž. přenesená",J997,0)</f>
        <v>0</v>
      </c>
      <c r="BI997" s="139">
        <f>IF(N997="nulová",J997,0)</f>
        <v>0</v>
      </c>
      <c r="BJ997" s="18" t="s">
        <v>8</v>
      </c>
      <c r="BK997" s="139">
        <f>ROUND(I997*H997,0)</f>
        <v>28212</v>
      </c>
      <c r="BL997" s="18" t="s">
        <v>323</v>
      </c>
      <c r="BM997" s="138" t="s">
        <v>1531</v>
      </c>
    </row>
    <row r="998" spans="2:65" s="1" customFormat="1">
      <c r="B998" s="33"/>
      <c r="D998" s="140" t="s">
        <v>164</v>
      </c>
      <c r="F998" s="141" t="s">
        <v>1530</v>
      </c>
      <c r="I998" s="142"/>
      <c r="L998" s="33"/>
      <c r="M998" s="143"/>
      <c r="T998" s="54"/>
      <c r="AT998" s="18" t="s">
        <v>164</v>
      </c>
      <c r="AU998" s="18" t="s">
        <v>80</v>
      </c>
    </row>
    <row r="999" spans="2:65" s="1" customFormat="1" ht="24.15" customHeight="1">
      <c r="B999" s="33"/>
      <c r="C999" s="128" t="s">
        <v>1532</v>
      </c>
      <c r="D999" s="128" t="s">
        <v>157</v>
      </c>
      <c r="E999" s="129" t="s">
        <v>1533</v>
      </c>
      <c r="F999" s="130" t="s">
        <v>1534</v>
      </c>
      <c r="G999" s="131" t="s">
        <v>268</v>
      </c>
      <c r="H999" s="132">
        <v>1</v>
      </c>
      <c r="I999" s="133">
        <v>5370</v>
      </c>
      <c r="J999" s="132">
        <f>ROUND(I999*H999,0)</f>
        <v>5370</v>
      </c>
      <c r="K999" s="130" t="s">
        <v>20</v>
      </c>
      <c r="L999" s="33"/>
      <c r="M999" s="134" t="s">
        <v>20</v>
      </c>
      <c r="N999" s="135" t="s">
        <v>42</v>
      </c>
      <c r="P999" s="136">
        <f>O999*H999</f>
        <v>0</v>
      </c>
      <c r="Q999" s="136">
        <v>6.5799999999999997E-2</v>
      </c>
      <c r="R999" s="136">
        <f>Q999*H999</f>
        <v>6.5799999999999997E-2</v>
      </c>
      <c r="S999" s="136">
        <v>0</v>
      </c>
      <c r="T999" s="137">
        <f>S999*H999</f>
        <v>0</v>
      </c>
      <c r="AR999" s="138" t="s">
        <v>323</v>
      </c>
      <c r="AT999" s="138" t="s">
        <v>157</v>
      </c>
      <c r="AU999" s="138" t="s">
        <v>80</v>
      </c>
      <c r="AY999" s="18" t="s">
        <v>154</v>
      </c>
      <c r="BE999" s="139">
        <f>IF(N999="základní",J999,0)</f>
        <v>5370</v>
      </c>
      <c r="BF999" s="139">
        <f>IF(N999="snížená",J999,0)</f>
        <v>0</v>
      </c>
      <c r="BG999" s="139">
        <f>IF(N999="zákl. přenesená",J999,0)</f>
        <v>0</v>
      </c>
      <c r="BH999" s="139">
        <f>IF(N999="sníž. přenesená",J999,0)</f>
        <v>0</v>
      </c>
      <c r="BI999" s="139">
        <f>IF(N999="nulová",J999,0)</f>
        <v>0</v>
      </c>
      <c r="BJ999" s="18" t="s">
        <v>8</v>
      </c>
      <c r="BK999" s="139">
        <f>ROUND(I999*H999,0)</f>
        <v>5370</v>
      </c>
      <c r="BL999" s="18" t="s">
        <v>323</v>
      </c>
      <c r="BM999" s="138" t="s">
        <v>1535</v>
      </c>
    </row>
    <row r="1000" spans="2:65" s="1" customFormat="1">
      <c r="B1000" s="33"/>
      <c r="D1000" s="140" t="s">
        <v>164</v>
      </c>
      <c r="F1000" s="141" t="s">
        <v>1534</v>
      </c>
      <c r="I1000" s="142"/>
      <c r="L1000" s="33"/>
      <c r="M1000" s="143"/>
      <c r="T1000" s="54"/>
      <c r="AT1000" s="18" t="s">
        <v>164</v>
      </c>
      <c r="AU1000" s="18" t="s">
        <v>80</v>
      </c>
    </row>
    <row r="1001" spans="2:65" s="1" customFormat="1" ht="16.5" customHeight="1">
      <c r="B1001" s="33"/>
      <c r="C1001" s="128" t="s">
        <v>1536</v>
      </c>
      <c r="D1001" s="128" t="s">
        <v>157</v>
      </c>
      <c r="E1001" s="129" t="s">
        <v>1537</v>
      </c>
      <c r="F1001" s="130" t="s">
        <v>1538</v>
      </c>
      <c r="G1001" s="131" t="s">
        <v>268</v>
      </c>
      <c r="H1001" s="132">
        <v>5</v>
      </c>
      <c r="I1001" s="133">
        <v>418</v>
      </c>
      <c r="J1001" s="132">
        <f>ROUND(I1001*H1001,0)</f>
        <v>2090</v>
      </c>
      <c r="K1001" s="130" t="s">
        <v>20</v>
      </c>
      <c r="L1001" s="33"/>
      <c r="M1001" s="134" t="s">
        <v>20</v>
      </c>
      <c r="N1001" s="135" t="s">
        <v>42</v>
      </c>
      <c r="P1001" s="136">
        <f>O1001*H1001</f>
        <v>0</v>
      </c>
      <c r="Q1001" s="136">
        <v>0</v>
      </c>
      <c r="R1001" s="136">
        <f>Q1001*H1001</f>
        <v>0</v>
      </c>
      <c r="S1001" s="136">
        <v>0</v>
      </c>
      <c r="T1001" s="137">
        <f>S1001*H1001</f>
        <v>0</v>
      </c>
      <c r="AR1001" s="138" t="s">
        <v>323</v>
      </c>
      <c r="AT1001" s="138" t="s">
        <v>157</v>
      </c>
      <c r="AU1001" s="138" t="s">
        <v>80</v>
      </c>
      <c r="AY1001" s="18" t="s">
        <v>154</v>
      </c>
      <c r="BE1001" s="139">
        <f>IF(N1001="základní",J1001,0)</f>
        <v>2090</v>
      </c>
      <c r="BF1001" s="139">
        <f>IF(N1001="snížená",J1001,0)</f>
        <v>0</v>
      </c>
      <c r="BG1001" s="139">
        <f>IF(N1001="zákl. přenesená",J1001,0)</f>
        <v>0</v>
      </c>
      <c r="BH1001" s="139">
        <f>IF(N1001="sníž. přenesená",J1001,0)</f>
        <v>0</v>
      </c>
      <c r="BI1001" s="139">
        <f>IF(N1001="nulová",J1001,0)</f>
        <v>0</v>
      </c>
      <c r="BJ1001" s="18" t="s">
        <v>8</v>
      </c>
      <c r="BK1001" s="139">
        <f>ROUND(I1001*H1001,0)</f>
        <v>2090</v>
      </c>
      <c r="BL1001" s="18" t="s">
        <v>323</v>
      </c>
      <c r="BM1001" s="138" t="s">
        <v>1539</v>
      </c>
    </row>
    <row r="1002" spans="2:65" s="1" customFormat="1">
      <c r="B1002" s="33"/>
      <c r="D1002" s="140" t="s">
        <v>164</v>
      </c>
      <c r="F1002" s="141" t="s">
        <v>1538</v>
      </c>
      <c r="I1002" s="142"/>
      <c r="L1002" s="33"/>
      <c r="M1002" s="143"/>
      <c r="T1002" s="54"/>
      <c r="AT1002" s="18" t="s">
        <v>164</v>
      </c>
      <c r="AU1002" s="18" t="s">
        <v>80</v>
      </c>
    </row>
    <row r="1003" spans="2:65" s="1" customFormat="1" ht="16.5" customHeight="1">
      <c r="B1003" s="33"/>
      <c r="C1003" s="128" t="s">
        <v>1540</v>
      </c>
      <c r="D1003" s="128" t="s">
        <v>157</v>
      </c>
      <c r="E1003" s="129" t="s">
        <v>1541</v>
      </c>
      <c r="F1003" s="130" t="s">
        <v>1542</v>
      </c>
      <c r="G1003" s="131" t="s">
        <v>268</v>
      </c>
      <c r="H1003" s="132">
        <v>1</v>
      </c>
      <c r="I1003" s="133">
        <v>455</v>
      </c>
      <c r="J1003" s="132">
        <f>ROUND(I1003*H1003,0)</f>
        <v>455</v>
      </c>
      <c r="K1003" s="130" t="s">
        <v>20</v>
      </c>
      <c r="L1003" s="33"/>
      <c r="M1003" s="134" t="s">
        <v>20</v>
      </c>
      <c r="N1003" s="135" t="s">
        <v>42</v>
      </c>
      <c r="P1003" s="136">
        <f>O1003*H1003</f>
        <v>0</v>
      </c>
      <c r="Q1003" s="136">
        <v>0</v>
      </c>
      <c r="R1003" s="136">
        <f>Q1003*H1003</f>
        <v>0</v>
      </c>
      <c r="S1003" s="136">
        <v>0</v>
      </c>
      <c r="T1003" s="137">
        <f>S1003*H1003</f>
        <v>0</v>
      </c>
      <c r="AR1003" s="138" t="s">
        <v>323</v>
      </c>
      <c r="AT1003" s="138" t="s">
        <v>157</v>
      </c>
      <c r="AU1003" s="138" t="s">
        <v>80</v>
      </c>
      <c r="AY1003" s="18" t="s">
        <v>154</v>
      </c>
      <c r="BE1003" s="139">
        <f>IF(N1003="základní",J1003,0)</f>
        <v>455</v>
      </c>
      <c r="BF1003" s="139">
        <f>IF(N1003="snížená",J1003,0)</f>
        <v>0</v>
      </c>
      <c r="BG1003" s="139">
        <f>IF(N1003="zákl. přenesená",J1003,0)</f>
        <v>0</v>
      </c>
      <c r="BH1003" s="139">
        <f>IF(N1003="sníž. přenesená",J1003,0)</f>
        <v>0</v>
      </c>
      <c r="BI1003" s="139">
        <f>IF(N1003="nulová",J1003,0)</f>
        <v>0</v>
      </c>
      <c r="BJ1003" s="18" t="s">
        <v>8</v>
      </c>
      <c r="BK1003" s="139">
        <f>ROUND(I1003*H1003,0)</f>
        <v>455</v>
      </c>
      <c r="BL1003" s="18" t="s">
        <v>323</v>
      </c>
      <c r="BM1003" s="138" t="s">
        <v>1543</v>
      </c>
    </row>
    <row r="1004" spans="2:65" s="1" customFormat="1">
      <c r="B1004" s="33"/>
      <c r="D1004" s="140" t="s">
        <v>164</v>
      </c>
      <c r="F1004" s="141" t="s">
        <v>1542</v>
      </c>
      <c r="I1004" s="142"/>
      <c r="L1004" s="33"/>
      <c r="M1004" s="143"/>
      <c r="T1004" s="54"/>
      <c r="AT1004" s="18" t="s">
        <v>164</v>
      </c>
      <c r="AU1004" s="18" t="s">
        <v>80</v>
      </c>
    </row>
    <row r="1005" spans="2:65" s="1" customFormat="1" ht="16.5" customHeight="1">
      <c r="B1005" s="33"/>
      <c r="C1005" s="128" t="s">
        <v>1544</v>
      </c>
      <c r="D1005" s="128" t="s">
        <v>157</v>
      </c>
      <c r="E1005" s="129" t="s">
        <v>1545</v>
      </c>
      <c r="F1005" s="130" t="s">
        <v>1546</v>
      </c>
      <c r="G1005" s="131" t="s">
        <v>268</v>
      </c>
      <c r="H1005" s="132">
        <v>4</v>
      </c>
      <c r="I1005" s="133">
        <v>455</v>
      </c>
      <c r="J1005" s="132">
        <f>ROUND(I1005*H1005,0)</f>
        <v>1820</v>
      </c>
      <c r="K1005" s="130" t="s">
        <v>20</v>
      </c>
      <c r="L1005" s="33"/>
      <c r="M1005" s="134" t="s">
        <v>20</v>
      </c>
      <c r="N1005" s="135" t="s">
        <v>42</v>
      </c>
      <c r="P1005" s="136">
        <f>O1005*H1005</f>
        <v>0</v>
      </c>
      <c r="Q1005" s="136">
        <v>0</v>
      </c>
      <c r="R1005" s="136">
        <f>Q1005*H1005</f>
        <v>0</v>
      </c>
      <c r="S1005" s="136">
        <v>0</v>
      </c>
      <c r="T1005" s="137">
        <f>S1005*H1005</f>
        <v>0</v>
      </c>
      <c r="AR1005" s="138" t="s">
        <v>323</v>
      </c>
      <c r="AT1005" s="138" t="s">
        <v>157</v>
      </c>
      <c r="AU1005" s="138" t="s">
        <v>80</v>
      </c>
      <c r="AY1005" s="18" t="s">
        <v>154</v>
      </c>
      <c r="BE1005" s="139">
        <f>IF(N1005="základní",J1005,0)</f>
        <v>1820</v>
      </c>
      <c r="BF1005" s="139">
        <f>IF(N1005="snížená",J1005,0)</f>
        <v>0</v>
      </c>
      <c r="BG1005" s="139">
        <f>IF(N1005="zákl. přenesená",J1005,0)</f>
        <v>0</v>
      </c>
      <c r="BH1005" s="139">
        <f>IF(N1005="sníž. přenesená",J1005,0)</f>
        <v>0</v>
      </c>
      <c r="BI1005" s="139">
        <f>IF(N1005="nulová",J1005,0)</f>
        <v>0</v>
      </c>
      <c r="BJ1005" s="18" t="s">
        <v>8</v>
      </c>
      <c r="BK1005" s="139">
        <f>ROUND(I1005*H1005,0)</f>
        <v>1820</v>
      </c>
      <c r="BL1005" s="18" t="s">
        <v>323</v>
      </c>
      <c r="BM1005" s="138" t="s">
        <v>1547</v>
      </c>
    </row>
    <row r="1006" spans="2:65" s="1" customFormat="1">
      <c r="B1006" s="33"/>
      <c r="D1006" s="140" t="s">
        <v>164</v>
      </c>
      <c r="F1006" s="141" t="s">
        <v>1546</v>
      </c>
      <c r="I1006" s="142"/>
      <c r="L1006" s="33"/>
      <c r="M1006" s="143"/>
      <c r="T1006" s="54"/>
      <c r="AT1006" s="18" t="s">
        <v>164</v>
      </c>
      <c r="AU1006" s="18" t="s">
        <v>80</v>
      </c>
    </row>
    <row r="1007" spans="2:65" s="1" customFormat="1" ht="16.5" customHeight="1">
      <c r="B1007" s="33"/>
      <c r="C1007" s="128" t="s">
        <v>1548</v>
      </c>
      <c r="D1007" s="128" t="s">
        <v>157</v>
      </c>
      <c r="E1007" s="129" t="s">
        <v>1549</v>
      </c>
      <c r="F1007" s="130" t="s">
        <v>1550</v>
      </c>
      <c r="G1007" s="131" t="s">
        <v>268</v>
      </c>
      <c r="H1007" s="132">
        <v>7</v>
      </c>
      <c r="I1007" s="133">
        <v>455</v>
      </c>
      <c r="J1007" s="132">
        <f>ROUND(I1007*H1007,0)</f>
        <v>3185</v>
      </c>
      <c r="K1007" s="130" t="s">
        <v>20</v>
      </c>
      <c r="L1007" s="33"/>
      <c r="M1007" s="134" t="s">
        <v>20</v>
      </c>
      <c r="N1007" s="135" t="s">
        <v>42</v>
      </c>
      <c r="P1007" s="136">
        <f>O1007*H1007</f>
        <v>0</v>
      </c>
      <c r="Q1007" s="136">
        <v>0</v>
      </c>
      <c r="R1007" s="136">
        <f>Q1007*H1007</f>
        <v>0</v>
      </c>
      <c r="S1007" s="136">
        <v>0</v>
      </c>
      <c r="T1007" s="137">
        <f>S1007*H1007</f>
        <v>0</v>
      </c>
      <c r="AR1007" s="138" t="s">
        <v>323</v>
      </c>
      <c r="AT1007" s="138" t="s">
        <v>157</v>
      </c>
      <c r="AU1007" s="138" t="s">
        <v>80</v>
      </c>
      <c r="AY1007" s="18" t="s">
        <v>154</v>
      </c>
      <c r="BE1007" s="139">
        <f>IF(N1007="základní",J1007,0)</f>
        <v>3185</v>
      </c>
      <c r="BF1007" s="139">
        <f>IF(N1007="snížená",J1007,0)</f>
        <v>0</v>
      </c>
      <c r="BG1007" s="139">
        <f>IF(N1007="zákl. přenesená",J1007,0)</f>
        <v>0</v>
      </c>
      <c r="BH1007" s="139">
        <f>IF(N1007="sníž. přenesená",J1007,0)</f>
        <v>0</v>
      </c>
      <c r="BI1007" s="139">
        <f>IF(N1007="nulová",J1007,0)</f>
        <v>0</v>
      </c>
      <c r="BJ1007" s="18" t="s">
        <v>8</v>
      </c>
      <c r="BK1007" s="139">
        <f>ROUND(I1007*H1007,0)</f>
        <v>3185</v>
      </c>
      <c r="BL1007" s="18" t="s">
        <v>323</v>
      </c>
      <c r="BM1007" s="138" t="s">
        <v>1551</v>
      </c>
    </row>
    <row r="1008" spans="2:65" s="1" customFormat="1">
      <c r="B1008" s="33"/>
      <c r="D1008" s="140" t="s">
        <v>164</v>
      </c>
      <c r="F1008" s="141" t="s">
        <v>1550</v>
      </c>
      <c r="I1008" s="142"/>
      <c r="L1008" s="33"/>
      <c r="M1008" s="143"/>
      <c r="T1008" s="54"/>
      <c r="AT1008" s="18" t="s">
        <v>164</v>
      </c>
      <c r="AU1008" s="18" t="s">
        <v>80</v>
      </c>
    </row>
    <row r="1009" spans="2:65" s="1" customFormat="1" ht="16.5" customHeight="1">
      <c r="B1009" s="33"/>
      <c r="C1009" s="128" t="s">
        <v>1552</v>
      </c>
      <c r="D1009" s="128" t="s">
        <v>157</v>
      </c>
      <c r="E1009" s="129" t="s">
        <v>1553</v>
      </c>
      <c r="F1009" s="130" t="s">
        <v>1554</v>
      </c>
      <c r="G1009" s="131" t="s">
        <v>190</v>
      </c>
      <c r="H1009" s="132">
        <v>0.67</v>
      </c>
      <c r="I1009" s="133">
        <v>1500</v>
      </c>
      <c r="J1009" s="132">
        <f>ROUND(I1009*H1009,0)</f>
        <v>1005</v>
      </c>
      <c r="K1009" s="130" t="s">
        <v>20</v>
      </c>
      <c r="L1009" s="33"/>
      <c r="M1009" s="134" t="s">
        <v>20</v>
      </c>
      <c r="N1009" s="135" t="s">
        <v>42</v>
      </c>
      <c r="P1009" s="136">
        <f>O1009*H1009</f>
        <v>0</v>
      </c>
      <c r="Q1009" s="136">
        <v>0</v>
      </c>
      <c r="R1009" s="136">
        <f>Q1009*H1009</f>
        <v>0</v>
      </c>
      <c r="S1009" s="136">
        <v>0</v>
      </c>
      <c r="T1009" s="137">
        <f>S1009*H1009</f>
        <v>0</v>
      </c>
      <c r="AR1009" s="138" t="s">
        <v>323</v>
      </c>
      <c r="AT1009" s="138" t="s">
        <v>157</v>
      </c>
      <c r="AU1009" s="138" t="s">
        <v>80</v>
      </c>
      <c r="AY1009" s="18" t="s">
        <v>154</v>
      </c>
      <c r="BE1009" s="139">
        <f>IF(N1009="základní",J1009,0)</f>
        <v>1005</v>
      </c>
      <c r="BF1009" s="139">
        <f>IF(N1009="snížená",J1009,0)</f>
        <v>0</v>
      </c>
      <c r="BG1009" s="139">
        <f>IF(N1009="zákl. přenesená",J1009,0)</f>
        <v>0</v>
      </c>
      <c r="BH1009" s="139">
        <f>IF(N1009="sníž. přenesená",J1009,0)</f>
        <v>0</v>
      </c>
      <c r="BI1009" s="139">
        <f>IF(N1009="nulová",J1009,0)</f>
        <v>0</v>
      </c>
      <c r="BJ1009" s="18" t="s">
        <v>8</v>
      </c>
      <c r="BK1009" s="139">
        <f>ROUND(I1009*H1009,0)</f>
        <v>1005</v>
      </c>
      <c r="BL1009" s="18" t="s">
        <v>323</v>
      </c>
      <c r="BM1009" s="138" t="s">
        <v>1555</v>
      </c>
    </row>
    <row r="1010" spans="2:65" s="1" customFormat="1">
      <c r="B1010" s="33"/>
      <c r="D1010" s="140" t="s">
        <v>164</v>
      </c>
      <c r="F1010" s="141" t="s">
        <v>1554</v>
      </c>
      <c r="I1010" s="142"/>
      <c r="L1010" s="33"/>
      <c r="M1010" s="143"/>
      <c r="T1010" s="54"/>
      <c r="AT1010" s="18" t="s">
        <v>164</v>
      </c>
      <c r="AU1010" s="18" t="s">
        <v>80</v>
      </c>
    </row>
    <row r="1011" spans="2:65" s="1" customFormat="1" ht="16.5" customHeight="1">
      <c r="B1011" s="33"/>
      <c r="C1011" s="160" t="s">
        <v>1556</v>
      </c>
      <c r="D1011" s="160" t="s">
        <v>230</v>
      </c>
      <c r="E1011" s="161" t="s">
        <v>1557</v>
      </c>
      <c r="F1011" s="162" t="s">
        <v>1558</v>
      </c>
      <c r="G1011" s="163" t="s">
        <v>268</v>
      </c>
      <c r="H1011" s="164">
        <v>1</v>
      </c>
      <c r="I1011" s="165">
        <v>5000</v>
      </c>
      <c r="J1011" s="164">
        <f>ROUND(I1011*H1011,0)</f>
        <v>5000</v>
      </c>
      <c r="K1011" s="162" t="s">
        <v>20</v>
      </c>
      <c r="L1011" s="166"/>
      <c r="M1011" s="167" t="s">
        <v>20</v>
      </c>
      <c r="N1011" s="168" t="s">
        <v>42</v>
      </c>
      <c r="P1011" s="136">
        <f>O1011*H1011</f>
        <v>0</v>
      </c>
      <c r="Q1011" s="136">
        <v>0</v>
      </c>
      <c r="R1011" s="136">
        <f>Q1011*H1011</f>
        <v>0</v>
      </c>
      <c r="S1011" s="136">
        <v>0</v>
      </c>
      <c r="T1011" s="137">
        <f>S1011*H1011</f>
        <v>0</v>
      </c>
      <c r="AR1011" s="138" t="s">
        <v>430</v>
      </c>
      <c r="AT1011" s="138" t="s">
        <v>230</v>
      </c>
      <c r="AU1011" s="138" t="s">
        <v>80</v>
      </c>
      <c r="AY1011" s="18" t="s">
        <v>154</v>
      </c>
      <c r="BE1011" s="139">
        <f>IF(N1011="základní",J1011,0)</f>
        <v>5000</v>
      </c>
      <c r="BF1011" s="139">
        <f>IF(N1011="snížená",J1011,0)</f>
        <v>0</v>
      </c>
      <c r="BG1011" s="139">
        <f>IF(N1011="zákl. přenesená",J1011,0)</f>
        <v>0</v>
      </c>
      <c r="BH1011" s="139">
        <f>IF(N1011="sníž. přenesená",J1011,0)</f>
        <v>0</v>
      </c>
      <c r="BI1011" s="139">
        <f>IF(N1011="nulová",J1011,0)</f>
        <v>0</v>
      </c>
      <c r="BJ1011" s="18" t="s">
        <v>8</v>
      </c>
      <c r="BK1011" s="139">
        <f>ROUND(I1011*H1011,0)</f>
        <v>5000</v>
      </c>
      <c r="BL1011" s="18" t="s">
        <v>323</v>
      </c>
      <c r="BM1011" s="138" t="s">
        <v>1559</v>
      </c>
    </row>
    <row r="1012" spans="2:65" s="1" customFormat="1">
      <c r="B1012" s="33"/>
      <c r="D1012" s="140" t="s">
        <v>164</v>
      </c>
      <c r="F1012" s="141" t="s">
        <v>1558</v>
      </c>
      <c r="I1012" s="142"/>
      <c r="L1012" s="33"/>
      <c r="M1012" s="143"/>
      <c r="T1012" s="54"/>
      <c r="AT1012" s="18" t="s">
        <v>164</v>
      </c>
      <c r="AU1012" s="18" t="s">
        <v>80</v>
      </c>
    </row>
    <row r="1013" spans="2:65" s="1" customFormat="1" ht="16.5" customHeight="1">
      <c r="B1013" s="33"/>
      <c r="C1013" s="160" t="s">
        <v>1560</v>
      </c>
      <c r="D1013" s="160" t="s">
        <v>230</v>
      </c>
      <c r="E1013" s="161" t="s">
        <v>1561</v>
      </c>
      <c r="F1013" s="162" t="s">
        <v>1562</v>
      </c>
      <c r="G1013" s="163" t="s">
        <v>1563</v>
      </c>
      <c r="H1013" s="164">
        <v>5</v>
      </c>
      <c r="I1013" s="165">
        <v>500</v>
      </c>
      <c r="J1013" s="164">
        <f>ROUND(I1013*H1013,0)</f>
        <v>2500</v>
      </c>
      <c r="K1013" s="162" t="s">
        <v>20</v>
      </c>
      <c r="L1013" s="166"/>
      <c r="M1013" s="167" t="s">
        <v>20</v>
      </c>
      <c r="N1013" s="168" t="s">
        <v>42</v>
      </c>
      <c r="P1013" s="136">
        <f>O1013*H1013</f>
        <v>0</v>
      </c>
      <c r="Q1013" s="136">
        <v>0</v>
      </c>
      <c r="R1013" s="136">
        <f>Q1013*H1013</f>
        <v>0</v>
      </c>
      <c r="S1013" s="136">
        <v>0</v>
      </c>
      <c r="T1013" s="137">
        <f>S1013*H1013</f>
        <v>0</v>
      </c>
      <c r="AR1013" s="138" t="s">
        <v>229</v>
      </c>
      <c r="AT1013" s="138" t="s">
        <v>230</v>
      </c>
      <c r="AU1013" s="138" t="s">
        <v>80</v>
      </c>
      <c r="AY1013" s="18" t="s">
        <v>154</v>
      </c>
      <c r="BE1013" s="139">
        <f>IF(N1013="základní",J1013,0)</f>
        <v>2500</v>
      </c>
      <c r="BF1013" s="139">
        <f>IF(N1013="snížená",J1013,0)</f>
        <v>0</v>
      </c>
      <c r="BG1013" s="139">
        <f>IF(N1013="zákl. přenesená",J1013,0)</f>
        <v>0</v>
      </c>
      <c r="BH1013" s="139">
        <f>IF(N1013="sníž. přenesená",J1013,0)</f>
        <v>0</v>
      </c>
      <c r="BI1013" s="139">
        <f>IF(N1013="nulová",J1013,0)</f>
        <v>0</v>
      </c>
      <c r="BJ1013" s="18" t="s">
        <v>8</v>
      </c>
      <c r="BK1013" s="139">
        <f>ROUND(I1013*H1013,0)</f>
        <v>2500</v>
      </c>
      <c r="BL1013" s="18" t="s">
        <v>162</v>
      </c>
      <c r="BM1013" s="138" t="s">
        <v>1564</v>
      </c>
    </row>
    <row r="1014" spans="2:65" s="1" customFormat="1">
      <c r="B1014" s="33"/>
      <c r="D1014" s="140" t="s">
        <v>164</v>
      </c>
      <c r="F1014" s="141" t="s">
        <v>1562</v>
      </c>
      <c r="I1014" s="142"/>
      <c r="L1014" s="33"/>
      <c r="M1014" s="143"/>
      <c r="T1014" s="54"/>
      <c r="AT1014" s="18" t="s">
        <v>164</v>
      </c>
      <c r="AU1014" s="18" t="s">
        <v>80</v>
      </c>
    </row>
    <row r="1015" spans="2:65" s="1" customFormat="1" ht="16.5" customHeight="1">
      <c r="B1015" s="33"/>
      <c r="C1015" s="160" t="s">
        <v>1565</v>
      </c>
      <c r="D1015" s="160" t="s">
        <v>230</v>
      </c>
      <c r="E1015" s="161" t="s">
        <v>1566</v>
      </c>
      <c r="F1015" s="162" t="s">
        <v>1567</v>
      </c>
      <c r="G1015" s="163" t="s">
        <v>1140</v>
      </c>
      <c r="H1015" s="164">
        <v>1</v>
      </c>
      <c r="I1015" s="165">
        <v>10000</v>
      </c>
      <c r="J1015" s="164">
        <f>ROUND(I1015*H1015,0)</f>
        <v>10000</v>
      </c>
      <c r="K1015" s="162" t="s">
        <v>20</v>
      </c>
      <c r="L1015" s="166"/>
      <c r="M1015" s="167" t="s">
        <v>20</v>
      </c>
      <c r="N1015" s="168" t="s">
        <v>42</v>
      </c>
      <c r="P1015" s="136">
        <f>O1015*H1015</f>
        <v>0</v>
      </c>
      <c r="Q1015" s="136">
        <v>0</v>
      </c>
      <c r="R1015" s="136">
        <f>Q1015*H1015</f>
        <v>0</v>
      </c>
      <c r="S1015" s="136">
        <v>0</v>
      </c>
      <c r="T1015" s="137">
        <f>S1015*H1015</f>
        <v>0</v>
      </c>
      <c r="AR1015" s="138" t="s">
        <v>430</v>
      </c>
      <c r="AT1015" s="138" t="s">
        <v>230</v>
      </c>
      <c r="AU1015" s="138" t="s">
        <v>80</v>
      </c>
      <c r="AY1015" s="18" t="s">
        <v>154</v>
      </c>
      <c r="BE1015" s="139">
        <f>IF(N1015="základní",J1015,0)</f>
        <v>10000</v>
      </c>
      <c r="BF1015" s="139">
        <f>IF(N1015="snížená",J1015,0)</f>
        <v>0</v>
      </c>
      <c r="BG1015" s="139">
        <f>IF(N1015="zákl. přenesená",J1015,0)</f>
        <v>0</v>
      </c>
      <c r="BH1015" s="139">
        <f>IF(N1015="sníž. přenesená",J1015,0)</f>
        <v>0</v>
      </c>
      <c r="BI1015" s="139">
        <f>IF(N1015="nulová",J1015,0)</f>
        <v>0</v>
      </c>
      <c r="BJ1015" s="18" t="s">
        <v>8</v>
      </c>
      <c r="BK1015" s="139">
        <f>ROUND(I1015*H1015,0)</f>
        <v>10000</v>
      </c>
      <c r="BL1015" s="18" t="s">
        <v>323</v>
      </c>
      <c r="BM1015" s="138" t="s">
        <v>1568</v>
      </c>
    </row>
    <row r="1016" spans="2:65" s="1" customFormat="1">
      <c r="B1016" s="33"/>
      <c r="D1016" s="140" t="s">
        <v>164</v>
      </c>
      <c r="F1016" s="141" t="s">
        <v>1567</v>
      </c>
      <c r="I1016" s="142"/>
      <c r="L1016" s="33"/>
      <c r="M1016" s="143"/>
      <c r="T1016" s="54"/>
      <c r="AT1016" s="18" t="s">
        <v>164</v>
      </c>
      <c r="AU1016" s="18" t="s">
        <v>80</v>
      </c>
    </row>
    <row r="1017" spans="2:65" s="1" customFormat="1" ht="16.5" customHeight="1">
      <c r="B1017" s="33"/>
      <c r="C1017" s="160" t="s">
        <v>1569</v>
      </c>
      <c r="D1017" s="160" t="s">
        <v>230</v>
      </c>
      <c r="E1017" s="161" t="s">
        <v>1570</v>
      </c>
      <c r="F1017" s="162" t="s">
        <v>1571</v>
      </c>
      <c r="G1017" s="163" t="s">
        <v>1104</v>
      </c>
      <c r="H1017" s="164">
        <v>10</v>
      </c>
      <c r="I1017" s="165">
        <v>320</v>
      </c>
      <c r="J1017" s="164">
        <f>ROUND(I1017*H1017,0)</f>
        <v>3200</v>
      </c>
      <c r="K1017" s="162" t="s">
        <v>20</v>
      </c>
      <c r="L1017" s="166"/>
      <c r="M1017" s="167" t="s">
        <v>20</v>
      </c>
      <c r="N1017" s="168" t="s">
        <v>42</v>
      </c>
      <c r="P1017" s="136">
        <f>O1017*H1017</f>
        <v>0</v>
      </c>
      <c r="Q1017" s="136">
        <v>0</v>
      </c>
      <c r="R1017" s="136">
        <f>Q1017*H1017</f>
        <v>0</v>
      </c>
      <c r="S1017" s="136">
        <v>0</v>
      </c>
      <c r="T1017" s="137">
        <f>S1017*H1017</f>
        <v>0</v>
      </c>
      <c r="AR1017" s="138" t="s">
        <v>229</v>
      </c>
      <c r="AT1017" s="138" t="s">
        <v>230</v>
      </c>
      <c r="AU1017" s="138" t="s">
        <v>80</v>
      </c>
      <c r="AY1017" s="18" t="s">
        <v>154</v>
      </c>
      <c r="BE1017" s="139">
        <f>IF(N1017="základní",J1017,0)</f>
        <v>3200</v>
      </c>
      <c r="BF1017" s="139">
        <f>IF(N1017="snížená",J1017,0)</f>
        <v>0</v>
      </c>
      <c r="BG1017" s="139">
        <f>IF(N1017="zákl. přenesená",J1017,0)</f>
        <v>0</v>
      </c>
      <c r="BH1017" s="139">
        <f>IF(N1017="sníž. přenesená",J1017,0)</f>
        <v>0</v>
      </c>
      <c r="BI1017" s="139">
        <f>IF(N1017="nulová",J1017,0)</f>
        <v>0</v>
      </c>
      <c r="BJ1017" s="18" t="s">
        <v>8</v>
      </c>
      <c r="BK1017" s="139">
        <f>ROUND(I1017*H1017,0)</f>
        <v>3200</v>
      </c>
      <c r="BL1017" s="18" t="s">
        <v>162</v>
      </c>
      <c r="BM1017" s="138" t="s">
        <v>1572</v>
      </c>
    </row>
    <row r="1018" spans="2:65" s="1" customFormat="1">
      <c r="B1018" s="33"/>
      <c r="D1018" s="140" t="s">
        <v>164</v>
      </c>
      <c r="F1018" s="141" t="s">
        <v>1571</v>
      </c>
      <c r="I1018" s="142"/>
      <c r="L1018" s="33"/>
      <c r="M1018" s="143"/>
      <c r="T1018" s="54"/>
      <c r="AT1018" s="18" t="s">
        <v>164</v>
      </c>
      <c r="AU1018" s="18" t="s">
        <v>80</v>
      </c>
    </row>
    <row r="1019" spans="2:65" s="1" customFormat="1" ht="16.5" customHeight="1">
      <c r="B1019" s="33"/>
      <c r="C1019" s="160" t="s">
        <v>1573</v>
      </c>
      <c r="D1019" s="160" t="s">
        <v>230</v>
      </c>
      <c r="E1019" s="161" t="s">
        <v>1574</v>
      </c>
      <c r="F1019" s="162" t="s">
        <v>1297</v>
      </c>
      <c r="G1019" s="163" t="s">
        <v>1140</v>
      </c>
      <c r="H1019" s="164">
        <v>1</v>
      </c>
      <c r="I1019" s="165">
        <v>2500</v>
      </c>
      <c r="J1019" s="164">
        <f>ROUND(I1019*H1019,0)</f>
        <v>2500</v>
      </c>
      <c r="K1019" s="162" t="s">
        <v>20</v>
      </c>
      <c r="L1019" s="166"/>
      <c r="M1019" s="167" t="s">
        <v>20</v>
      </c>
      <c r="N1019" s="168" t="s">
        <v>42</v>
      </c>
      <c r="P1019" s="136">
        <f>O1019*H1019</f>
        <v>0</v>
      </c>
      <c r="Q1019" s="136">
        <v>0</v>
      </c>
      <c r="R1019" s="136">
        <f>Q1019*H1019</f>
        <v>0</v>
      </c>
      <c r="S1019" s="136">
        <v>0</v>
      </c>
      <c r="T1019" s="137">
        <f>S1019*H1019</f>
        <v>0</v>
      </c>
      <c r="AR1019" s="138" t="s">
        <v>229</v>
      </c>
      <c r="AT1019" s="138" t="s">
        <v>230</v>
      </c>
      <c r="AU1019" s="138" t="s">
        <v>80</v>
      </c>
      <c r="AY1019" s="18" t="s">
        <v>154</v>
      </c>
      <c r="BE1019" s="139">
        <f>IF(N1019="základní",J1019,0)</f>
        <v>2500</v>
      </c>
      <c r="BF1019" s="139">
        <f>IF(N1019="snížená",J1019,0)</f>
        <v>0</v>
      </c>
      <c r="BG1019" s="139">
        <f>IF(N1019="zákl. přenesená",J1019,0)</f>
        <v>0</v>
      </c>
      <c r="BH1019" s="139">
        <f>IF(N1019="sníž. přenesená",J1019,0)</f>
        <v>0</v>
      </c>
      <c r="BI1019" s="139">
        <f>IF(N1019="nulová",J1019,0)</f>
        <v>0</v>
      </c>
      <c r="BJ1019" s="18" t="s">
        <v>8</v>
      </c>
      <c r="BK1019" s="139">
        <f>ROUND(I1019*H1019,0)</f>
        <v>2500</v>
      </c>
      <c r="BL1019" s="18" t="s">
        <v>162</v>
      </c>
      <c r="BM1019" s="138" t="s">
        <v>1575</v>
      </c>
    </row>
    <row r="1020" spans="2:65" s="1" customFormat="1">
      <c r="B1020" s="33"/>
      <c r="D1020" s="140" t="s">
        <v>164</v>
      </c>
      <c r="F1020" s="141" t="s">
        <v>1297</v>
      </c>
      <c r="I1020" s="142"/>
      <c r="L1020" s="33"/>
      <c r="M1020" s="143"/>
      <c r="T1020" s="54"/>
      <c r="AT1020" s="18" t="s">
        <v>164</v>
      </c>
      <c r="AU1020" s="18" t="s">
        <v>80</v>
      </c>
    </row>
    <row r="1021" spans="2:65" s="1" customFormat="1" ht="16.5" customHeight="1">
      <c r="B1021" s="33"/>
      <c r="C1021" s="160" t="s">
        <v>1576</v>
      </c>
      <c r="D1021" s="160" t="s">
        <v>230</v>
      </c>
      <c r="E1021" s="161" t="s">
        <v>1577</v>
      </c>
      <c r="F1021" s="162" t="s">
        <v>1578</v>
      </c>
      <c r="G1021" s="163" t="s">
        <v>1563</v>
      </c>
      <c r="H1021" s="164">
        <v>24</v>
      </c>
      <c r="I1021" s="165">
        <v>123</v>
      </c>
      <c r="J1021" s="164">
        <f>ROUND(I1021*H1021,0)</f>
        <v>2952</v>
      </c>
      <c r="K1021" s="162" t="s">
        <v>20</v>
      </c>
      <c r="L1021" s="166"/>
      <c r="M1021" s="167" t="s">
        <v>20</v>
      </c>
      <c r="N1021" s="168" t="s">
        <v>42</v>
      </c>
      <c r="P1021" s="136">
        <f>O1021*H1021</f>
        <v>0</v>
      </c>
      <c r="Q1021" s="136">
        <v>0</v>
      </c>
      <c r="R1021" s="136">
        <f>Q1021*H1021</f>
        <v>0</v>
      </c>
      <c r="S1021" s="136">
        <v>0</v>
      </c>
      <c r="T1021" s="137">
        <f>S1021*H1021</f>
        <v>0</v>
      </c>
      <c r="AR1021" s="138" t="s">
        <v>229</v>
      </c>
      <c r="AT1021" s="138" t="s">
        <v>230</v>
      </c>
      <c r="AU1021" s="138" t="s">
        <v>80</v>
      </c>
      <c r="AY1021" s="18" t="s">
        <v>154</v>
      </c>
      <c r="BE1021" s="139">
        <f>IF(N1021="základní",J1021,0)</f>
        <v>2952</v>
      </c>
      <c r="BF1021" s="139">
        <f>IF(N1021="snížená",J1021,0)</f>
        <v>0</v>
      </c>
      <c r="BG1021" s="139">
        <f>IF(N1021="zákl. přenesená",J1021,0)</f>
        <v>0</v>
      </c>
      <c r="BH1021" s="139">
        <f>IF(N1021="sníž. přenesená",J1021,0)</f>
        <v>0</v>
      </c>
      <c r="BI1021" s="139">
        <f>IF(N1021="nulová",J1021,0)</f>
        <v>0</v>
      </c>
      <c r="BJ1021" s="18" t="s">
        <v>8</v>
      </c>
      <c r="BK1021" s="139">
        <f>ROUND(I1021*H1021,0)</f>
        <v>2952</v>
      </c>
      <c r="BL1021" s="18" t="s">
        <v>162</v>
      </c>
      <c r="BM1021" s="138" t="s">
        <v>1579</v>
      </c>
    </row>
    <row r="1022" spans="2:65" s="1" customFormat="1">
      <c r="B1022" s="33"/>
      <c r="D1022" s="140" t="s">
        <v>164</v>
      </c>
      <c r="F1022" s="141" t="s">
        <v>1578</v>
      </c>
      <c r="I1022" s="142"/>
      <c r="L1022" s="33"/>
      <c r="M1022" s="143"/>
      <c r="T1022" s="54"/>
      <c r="AT1022" s="18" t="s">
        <v>164</v>
      </c>
      <c r="AU1022" s="18" t="s">
        <v>80</v>
      </c>
    </row>
    <row r="1023" spans="2:65" s="1" customFormat="1" ht="16.5" customHeight="1">
      <c r="B1023" s="33"/>
      <c r="C1023" s="160" t="s">
        <v>1580</v>
      </c>
      <c r="D1023" s="160" t="s">
        <v>230</v>
      </c>
      <c r="E1023" s="161" t="s">
        <v>1581</v>
      </c>
      <c r="F1023" s="162" t="s">
        <v>1582</v>
      </c>
      <c r="G1023" s="163" t="s">
        <v>1104</v>
      </c>
      <c r="H1023" s="164">
        <v>5</v>
      </c>
      <c r="I1023" s="165">
        <v>200</v>
      </c>
      <c r="J1023" s="164">
        <f>ROUND(I1023*H1023,0)</f>
        <v>1000</v>
      </c>
      <c r="K1023" s="162" t="s">
        <v>20</v>
      </c>
      <c r="L1023" s="166"/>
      <c r="M1023" s="167" t="s">
        <v>20</v>
      </c>
      <c r="N1023" s="168" t="s">
        <v>42</v>
      </c>
      <c r="P1023" s="136">
        <f>O1023*H1023</f>
        <v>0</v>
      </c>
      <c r="Q1023" s="136">
        <v>0</v>
      </c>
      <c r="R1023" s="136">
        <f>Q1023*H1023</f>
        <v>0</v>
      </c>
      <c r="S1023" s="136">
        <v>0</v>
      </c>
      <c r="T1023" s="137">
        <f>S1023*H1023</f>
        <v>0</v>
      </c>
      <c r="AR1023" s="138" t="s">
        <v>430</v>
      </c>
      <c r="AT1023" s="138" t="s">
        <v>230</v>
      </c>
      <c r="AU1023" s="138" t="s">
        <v>80</v>
      </c>
      <c r="AY1023" s="18" t="s">
        <v>154</v>
      </c>
      <c r="BE1023" s="139">
        <f>IF(N1023="základní",J1023,0)</f>
        <v>1000</v>
      </c>
      <c r="BF1023" s="139">
        <f>IF(N1023="snížená",J1023,0)</f>
        <v>0</v>
      </c>
      <c r="BG1023" s="139">
        <f>IF(N1023="zákl. přenesená",J1023,0)</f>
        <v>0</v>
      </c>
      <c r="BH1023" s="139">
        <f>IF(N1023="sníž. přenesená",J1023,0)</f>
        <v>0</v>
      </c>
      <c r="BI1023" s="139">
        <f>IF(N1023="nulová",J1023,0)</f>
        <v>0</v>
      </c>
      <c r="BJ1023" s="18" t="s">
        <v>8</v>
      </c>
      <c r="BK1023" s="139">
        <f>ROUND(I1023*H1023,0)</f>
        <v>1000</v>
      </c>
      <c r="BL1023" s="18" t="s">
        <v>323</v>
      </c>
      <c r="BM1023" s="138" t="s">
        <v>1583</v>
      </c>
    </row>
    <row r="1024" spans="2:65" s="1" customFormat="1">
      <c r="B1024" s="33"/>
      <c r="D1024" s="140" t="s">
        <v>164</v>
      </c>
      <c r="F1024" s="141" t="s">
        <v>1582</v>
      </c>
      <c r="I1024" s="142"/>
      <c r="L1024" s="33"/>
      <c r="M1024" s="143"/>
      <c r="T1024" s="54"/>
      <c r="AT1024" s="18" t="s">
        <v>164</v>
      </c>
      <c r="AU1024" s="18" t="s">
        <v>80</v>
      </c>
    </row>
    <row r="1025" spans="2:65" s="1" customFormat="1" ht="16.5" customHeight="1">
      <c r="B1025" s="33"/>
      <c r="C1025" s="160" t="s">
        <v>1584</v>
      </c>
      <c r="D1025" s="160" t="s">
        <v>230</v>
      </c>
      <c r="E1025" s="161" t="s">
        <v>1585</v>
      </c>
      <c r="F1025" s="162" t="s">
        <v>1586</v>
      </c>
      <c r="G1025" s="163" t="s">
        <v>1563</v>
      </c>
      <c r="H1025" s="164">
        <v>1</v>
      </c>
      <c r="I1025" s="165">
        <v>450</v>
      </c>
      <c r="J1025" s="164">
        <f>ROUND(I1025*H1025,0)</f>
        <v>450</v>
      </c>
      <c r="K1025" s="162" t="s">
        <v>20</v>
      </c>
      <c r="L1025" s="166"/>
      <c r="M1025" s="167" t="s">
        <v>20</v>
      </c>
      <c r="N1025" s="168" t="s">
        <v>42</v>
      </c>
      <c r="P1025" s="136">
        <f>O1025*H1025</f>
        <v>0</v>
      </c>
      <c r="Q1025" s="136">
        <v>0</v>
      </c>
      <c r="R1025" s="136">
        <f>Q1025*H1025</f>
        <v>0</v>
      </c>
      <c r="S1025" s="136">
        <v>0</v>
      </c>
      <c r="T1025" s="137">
        <f>S1025*H1025</f>
        <v>0</v>
      </c>
      <c r="AR1025" s="138" t="s">
        <v>430</v>
      </c>
      <c r="AT1025" s="138" t="s">
        <v>230</v>
      </c>
      <c r="AU1025" s="138" t="s">
        <v>80</v>
      </c>
      <c r="AY1025" s="18" t="s">
        <v>154</v>
      </c>
      <c r="BE1025" s="139">
        <f>IF(N1025="základní",J1025,0)</f>
        <v>450</v>
      </c>
      <c r="BF1025" s="139">
        <f>IF(N1025="snížená",J1025,0)</f>
        <v>0</v>
      </c>
      <c r="BG1025" s="139">
        <f>IF(N1025="zákl. přenesená",J1025,0)</f>
        <v>0</v>
      </c>
      <c r="BH1025" s="139">
        <f>IF(N1025="sníž. přenesená",J1025,0)</f>
        <v>0</v>
      </c>
      <c r="BI1025" s="139">
        <f>IF(N1025="nulová",J1025,0)</f>
        <v>0</v>
      </c>
      <c r="BJ1025" s="18" t="s">
        <v>8</v>
      </c>
      <c r="BK1025" s="139">
        <f>ROUND(I1025*H1025,0)</f>
        <v>450</v>
      </c>
      <c r="BL1025" s="18" t="s">
        <v>323</v>
      </c>
      <c r="BM1025" s="138" t="s">
        <v>1587</v>
      </c>
    </row>
    <row r="1026" spans="2:65" s="1" customFormat="1">
      <c r="B1026" s="33"/>
      <c r="D1026" s="140" t="s">
        <v>164</v>
      </c>
      <c r="F1026" s="141" t="s">
        <v>1586</v>
      </c>
      <c r="I1026" s="142"/>
      <c r="L1026" s="33"/>
      <c r="M1026" s="143"/>
      <c r="T1026" s="54"/>
      <c r="AT1026" s="18" t="s">
        <v>164</v>
      </c>
      <c r="AU1026" s="18" t="s">
        <v>80</v>
      </c>
    </row>
    <row r="1027" spans="2:65" s="1" customFormat="1" ht="16.5" customHeight="1">
      <c r="B1027" s="33"/>
      <c r="C1027" s="160" t="s">
        <v>1588</v>
      </c>
      <c r="D1027" s="160" t="s">
        <v>230</v>
      </c>
      <c r="E1027" s="161" t="s">
        <v>1589</v>
      </c>
      <c r="F1027" s="162" t="s">
        <v>1590</v>
      </c>
      <c r="G1027" s="163" t="s">
        <v>268</v>
      </c>
      <c r="H1027" s="164">
        <v>1</v>
      </c>
      <c r="I1027" s="165">
        <v>6100</v>
      </c>
      <c r="J1027" s="164">
        <f>ROUND(I1027*H1027,0)</f>
        <v>6100</v>
      </c>
      <c r="K1027" s="162" t="s">
        <v>20</v>
      </c>
      <c r="L1027" s="166"/>
      <c r="M1027" s="167" t="s">
        <v>20</v>
      </c>
      <c r="N1027" s="168" t="s">
        <v>42</v>
      </c>
      <c r="P1027" s="136">
        <f>O1027*H1027</f>
        <v>0</v>
      </c>
      <c r="Q1027" s="136">
        <v>0</v>
      </c>
      <c r="R1027" s="136">
        <f>Q1027*H1027</f>
        <v>0</v>
      </c>
      <c r="S1027" s="136">
        <v>0</v>
      </c>
      <c r="T1027" s="137">
        <f>S1027*H1027</f>
        <v>0</v>
      </c>
      <c r="AR1027" s="138" t="s">
        <v>430</v>
      </c>
      <c r="AT1027" s="138" t="s">
        <v>230</v>
      </c>
      <c r="AU1027" s="138" t="s">
        <v>80</v>
      </c>
      <c r="AY1027" s="18" t="s">
        <v>154</v>
      </c>
      <c r="BE1027" s="139">
        <f>IF(N1027="základní",J1027,0)</f>
        <v>6100</v>
      </c>
      <c r="BF1027" s="139">
        <f>IF(N1027="snížená",J1027,0)</f>
        <v>0</v>
      </c>
      <c r="BG1027" s="139">
        <f>IF(N1027="zákl. přenesená",J1027,0)</f>
        <v>0</v>
      </c>
      <c r="BH1027" s="139">
        <f>IF(N1027="sníž. přenesená",J1027,0)</f>
        <v>0</v>
      </c>
      <c r="BI1027" s="139">
        <f>IF(N1027="nulová",J1027,0)</f>
        <v>0</v>
      </c>
      <c r="BJ1027" s="18" t="s">
        <v>8</v>
      </c>
      <c r="BK1027" s="139">
        <f>ROUND(I1027*H1027,0)</f>
        <v>6100</v>
      </c>
      <c r="BL1027" s="18" t="s">
        <v>323</v>
      </c>
      <c r="BM1027" s="138" t="s">
        <v>1591</v>
      </c>
    </row>
    <row r="1028" spans="2:65" s="1" customFormat="1">
      <c r="B1028" s="33"/>
      <c r="D1028" s="140" t="s">
        <v>164</v>
      </c>
      <c r="F1028" s="141" t="s">
        <v>1590</v>
      </c>
      <c r="I1028" s="142"/>
      <c r="L1028" s="33"/>
      <c r="M1028" s="143"/>
      <c r="T1028" s="54"/>
      <c r="AT1028" s="18" t="s">
        <v>164</v>
      </c>
      <c r="AU1028" s="18" t="s">
        <v>80</v>
      </c>
    </row>
    <row r="1029" spans="2:65" s="11" customFormat="1" ht="22.95" customHeight="1">
      <c r="B1029" s="116"/>
      <c r="D1029" s="117" t="s">
        <v>70</v>
      </c>
      <c r="E1029" s="126" t="s">
        <v>1592</v>
      </c>
      <c r="F1029" s="126" t="s">
        <v>1593</v>
      </c>
      <c r="I1029" s="119"/>
      <c r="J1029" s="127">
        <f>BK1029</f>
        <v>695219</v>
      </c>
      <c r="L1029" s="116"/>
      <c r="M1029" s="121"/>
      <c r="P1029" s="122">
        <f>SUM(P1030:P1189)</f>
        <v>0</v>
      </c>
      <c r="R1029" s="122">
        <f>SUM(R1030:R1189)</f>
        <v>0</v>
      </c>
      <c r="T1029" s="123">
        <f>SUM(T1030:T1189)</f>
        <v>0</v>
      </c>
      <c r="AR1029" s="117" t="s">
        <v>80</v>
      </c>
      <c r="AT1029" s="124" t="s">
        <v>70</v>
      </c>
      <c r="AU1029" s="124" t="s">
        <v>8</v>
      </c>
      <c r="AY1029" s="117" t="s">
        <v>154</v>
      </c>
      <c r="BK1029" s="125">
        <f>SUM(BK1030:BK1189)</f>
        <v>695219</v>
      </c>
    </row>
    <row r="1030" spans="2:65" s="1" customFormat="1" ht="16.5" customHeight="1">
      <c r="B1030" s="33"/>
      <c r="C1030" s="160" t="s">
        <v>1594</v>
      </c>
      <c r="D1030" s="160" t="s">
        <v>230</v>
      </c>
      <c r="E1030" s="161" t="s">
        <v>1595</v>
      </c>
      <c r="F1030" s="162" t="s">
        <v>1596</v>
      </c>
      <c r="G1030" s="163" t="s">
        <v>213</v>
      </c>
      <c r="H1030" s="164">
        <v>420</v>
      </c>
      <c r="I1030" s="165">
        <v>18</v>
      </c>
      <c r="J1030" s="164">
        <f>ROUND(I1030*H1030,0)</f>
        <v>7560</v>
      </c>
      <c r="K1030" s="162" t="s">
        <v>20</v>
      </c>
      <c r="L1030" s="166"/>
      <c r="M1030" s="167" t="s">
        <v>20</v>
      </c>
      <c r="N1030" s="168" t="s">
        <v>42</v>
      </c>
      <c r="P1030" s="136">
        <f>O1030*H1030</f>
        <v>0</v>
      </c>
      <c r="Q1030" s="136">
        <v>0</v>
      </c>
      <c r="R1030" s="136">
        <f>Q1030*H1030</f>
        <v>0</v>
      </c>
      <c r="S1030" s="136">
        <v>0</v>
      </c>
      <c r="T1030" s="137">
        <f>S1030*H1030</f>
        <v>0</v>
      </c>
      <c r="AR1030" s="138" t="s">
        <v>430</v>
      </c>
      <c r="AT1030" s="138" t="s">
        <v>230</v>
      </c>
      <c r="AU1030" s="138" t="s">
        <v>80</v>
      </c>
      <c r="AY1030" s="18" t="s">
        <v>154</v>
      </c>
      <c r="BE1030" s="139">
        <f>IF(N1030="základní",J1030,0)</f>
        <v>7560</v>
      </c>
      <c r="BF1030" s="139">
        <f>IF(N1030="snížená",J1030,0)</f>
        <v>0</v>
      </c>
      <c r="BG1030" s="139">
        <f>IF(N1030="zákl. přenesená",J1030,0)</f>
        <v>0</v>
      </c>
      <c r="BH1030" s="139">
        <f>IF(N1030="sníž. přenesená",J1030,0)</f>
        <v>0</v>
      </c>
      <c r="BI1030" s="139">
        <f>IF(N1030="nulová",J1030,0)</f>
        <v>0</v>
      </c>
      <c r="BJ1030" s="18" t="s">
        <v>8</v>
      </c>
      <c r="BK1030" s="139">
        <f>ROUND(I1030*H1030,0)</f>
        <v>7560</v>
      </c>
      <c r="BL1030" s="18" t="s">
        <v>323</v>
      </c>
      <c r="BM1030" s="138" t="s">
        <v>1597</v>
      </c>
    </row>
    <row r="1031" spans="2:65" s="1" customFormat="1">
      <c r="B1031" s="33"/>
      <c r="D1031" s="140" t="s">
        <v>164</v>
      </c>
      <c r="F1031" s="141" t="s">
        <v>1596</v>
      </c>
      <c r="I1031" s="142"/>
      <c r="L1031" s="33"/>
      <c r="M1031" s="143"/>
      <c r="T1031" s="54"/>
      <c r="AT1031" s="18" t="s">
        <v>164</v>
      </c>
      <c r="AU1031" s="18" t="s">
        <v>80</v>
      </c>
    </row>
    <row r="1032" spans="2:65" s="1" customFormat="1" ht="16.5" customHeight="1">
      <c r="B1032" s="33"/>
      <c r="C1032" s="160" t="s">
        <v>1598</v>
      </c>
      <c r="D1032" s="160" t="s">
        <v>230</v>
      </c>
      <c r="E1032" s="161" t="s">
        <v>1599</v>
      </c>
      <c r="F1032" s="162" t="s">
        <v>1600</v>
      </c>
      <c r="G1032" s="163" t="s">
        <v>213</v>
      </c>
      <c r="H1032" s="164">
        <v>395</v>
      </c>
      <c r="I1032" s="165">
        <v>30</v>
      </c>
      <c r="J1032" s="164">
        <f>ROUND(I1032*H1032,0)</f>
        <v>11850</v>
      </c>
      <c r="K1032" s="162" t="s">
        <v>20</v>
      </c>
      <c r="L1032" s="166"/>
      <c r="M1032" s="167" t="s">
        <v>20</v>
      </c>
      <c r="N1032" s="168" t="s">
        <v>42</v>
      </c>
      <c r="P1032" s="136">
        <f>O1032*H1032</f>
        <v>0</v>
      </c>
      <c r="Q1032" s="136">
        <v>0</v>
      </c>
      <c r="R1032" s="136">
        <f>Q1032*H1032</f>
        <v>0</v>
      </c>
      <c r="S1032" s="136">
        <v>0</v>
      </c>
      <c r="T1032" s="137">
        <f>S1032*H1032</f>
        <v>0</v>
      </c>
      <c r="AR1032" s="138" t="s">
        <v>430</v>
      </c>
      <c r="AT1032" s="138" t="s">
        <v>230</v>
      </c>
      <c r="AU1032" s="138" t="s">
        <v>80</v>
      </c>
      <c r="AY1032" s="18" t="s">
        <v>154</v>
      </c>
      <c r="BE1032" s="139">
        <f>IF(N1032="základní",J1032,0)</f>
        <v>11850</v>
      </c>
      <c r="BF1032" s="139">
        <f>IF(N1032="snížená",J1032,0)</f>
        <v>0</v>
      </c>
      <c r="BG1032" s="139">
        <f>IF(N1032="zákl. přenesená",J1032,0)</f>
        <v>0</v>
      </c>
      <c r="BH1032" s="139">
        <f>IF(N1032="sníž. přenesená",J1032,0)</f>
        <v>0</v>
      </c>
      <c r="BI1032" s="139">
        <f>IF(N1032="nulová",J1032,0)</f>
        <v>0</v>
      </c>
      <c r="BJ1032" s="18" t="s">
        <v>8</v>
      </c>
      <c r="BK1032" s="139">
        <f>ROUND(I1032*H1032,0)</f>
        <v>11850</v>
      </c>
      <c r="BL1032" s="18" t="s">
        <v>323</v>
      </c>
      <c r="BM1032" s="138" t="s">
        <v>1601</v>
      </c>
    </row>
    <row r="1033" spans="2:65" s="1" customFormat="1">
      <c r="B1033" s="33"/>
      <c r="D1033" s="140" t="s">
        <v>164</v>
      </c>
      <c r="F1033" s="141" t="s">
        <v>1600</v>
      </c>
      <c r="I1033" s="142"/>
      <c r="L1033" s="33"/>
      <c r="M1033" s="143"/>
      <c r="T1033" s="54"/>
      <c r="AT1033" s="18" t="s">
        <v>164</v>
      </c>
      <c r="AU1033" s="18" t="s">
        <v>80</v>
      </c>
    </row>
    <row r="1034" spans="2:65" s="1" customFormat="1" ht="16.5" customHeight="1">
      <c r="B1034" s="33"/>
      <c r="C1034" s="160" t="s">
        <v>1602</v>
      </c>
      <c r="D1034" s="160" t="s">
        <v>230</v>
      </c>
      <c r="E1034" s="161" t="s">
        <v>1603</v>
      </c>
      <c r="F1034" s="162" t="s">
        <v>1604</v>
      </c>
      <c r="G1034" s="163" t="s">
        <v>213</v>
      </c>
      <c r="H1034" s="164">
        <v>45</v>
      </c>
      <c r="I1034" s="165">
        <v>18</v>
      </c>
      <c r="J1034" s="164">
        <f>ROUND(I1034*H1034,0)</f>
        <v>810</v>
      </c>
      <c r="K1034" s="162" t="s">
        <v>20</v>
      </c>
      <c r="L1034" s="166"/>
      <c r="M1034" s="167" t="s">
        <v>20</v>
      </c>
      <c r="N1034" s="168" t="s">
        <v>42</v>
      </c>
      <c r="P1034" s="136">
        <f>O1034*H1034</f>
        <v>0</v>
      </c>
      <c r="Q1034" s="136">
        <v>0</v>
      </c>
      <c r="R1034" s="136">
        <f>Q1034*H1034</f>
        <v>0</v>
      </c>
      <c r="S1034" s="136">
        <v>0</v>
      </c>
      <c r="T1034" s="137">
        <f>S1034*H1034</f>
        <v>0</v>
      </c>
      <c r="AR1034" s="138" t="s">
        <v>430</v>
      </c>
      <c r="AT1034" s="138" t="s">
        <v>230</v>
      </c>
      <c r="AU1034" s="138" t="s">
        <v>80</v>
      </c>
      <c r="AY1034" s="18" t="s">
        <v>154</v>
      </c>
      <c r="BE1034" s="139">
        <f>IF(N1034="základní",J1034,0)</f>
        <v>810</v>
      </c>
      <c r="BF1034" s="139">
        <f>IF(N1034="snížená",J1034,0)</f>
        <v>0</v>
      </c>
      <c r="BG1034" s="139">
        <f>IF(N1034="zákl. přenesená",J1034,0)</f>
        <v>0</v>
      </c>
      <c r="BH1034" s="139">
        <f>IF(N1034="sníž. přenesená",J1034,0)</f>
        <v>0</v>
      </c>
      <c r="BI1034" s="139">
        <f>IF(N1034="nulová",J1034,0)</f>
        <v>0</v>
      </c>
      <c r="BJ1034" s="18" t="s">
        <v>8</v>
      </c>
      <c r="BK1034" s="139">
        <f>ROUND(I1034*H1034,0)</f>
        <v>810</v>
      </c>
      <c r="BL1034" s="18" t="s">
        <v>323</v>
      </c>
      <c r="BM1034" s="138" t="s">
        <v>1605</v>
      </c>
    </row>
    <row r="1035" spans="2:65" s="1" customFormat="1">
      <c r="B1035" s="33"/>
      <c r="D1035" s="140" t="s">
        <v>164</v>
      </c>
      <c r="F1035" s="141" t="s">
        <v>1604</v>
      </c>
      <c r="I1035" s="142"/>
      <c r="L1035" s="33"/>
      <c r="M1035" s="143"/>
      <c r="T1035" s="54"/>
      <c r="AT1035" s="18" t="s">
        <v>164</v>
      </c>
      <c r="AU1035" s="18" t="s">
        <v>80</v>
      </c>
    </row>
    <row r="1036" spans="2:65" s="1" customFormat="1" ht="16.5" customHeight="1">
      <c r="B1036" s="33"/>
      <c r="C1036" s="160" t="s">
        <v>1606</v>
      </c>
      <c r="D1036" s="160" t="s">
        <v>230</v>
      </c>
      <c r="E1036" s="161" t="s">
        <v>1607</v>
      </c>
      <c r="F1036" s="162" t="s">
        <v>1608</v>
      </c>
      <c r="G1036" s="163" t="s">
        <v>213</v>
      </c>
      <c r="H1036" s="164">
        <v>65</v>
      </c>
      <c r="I1036" s="165">
        <v>32</v>
      </c>
      <c r="J1036" s="164">
        <f>ROUND(I1036*H1036,0)</f>
        <v>2080</v>
      </c>
      <c r="K1036" s="162" t="s">
        <v>20</v>
      </c>
      <c r="L1036" s="166"/>
      <c r="M1036" s="167" t="s">
        <v>20</v>
      </c>
      <c r="N1036" s="168" t="s">
        <v>42</v>
      </c>
      <c r="P1036" s="136">
        <f>O1036*H1036</f>
        <v>0</v>
      </c>
      <c r="Q1036" s="136">
        <v>0</v>
      </c>
      <c r="R1036" s="136">
        <f>Q1036*H1036</f>
        <v>0</v>
      </c>
      <c r="S1036" s="136">
        <v>0</v>
      </c>
      <c r="T1036" s="137">
        <f>S1036*H1036</f>
        <v>0</v>
      </c>
      <c r="AR1036" s="138" t="s">
        <v>430</v>
      </c>
      <c r="AT1036" s="138" t="s">
        <v>230</v>
      </c>
      <c r="AU1036" s="138" t="s">
        <v>80</v>
      </c>
      <c r="AY1036" s="18" t="s">
        <v>154</v>
      </c>
      <c r="BE1036" s="139">
        <f>IF(N1036="základní",J1036,0)</f>
        <v>2080</v>
      </c>
      <c r="BF1036" s="139">
        <f>IF(N1036="snížená",J1036,0)</f>
        <v>0</v>
      </c>
      <c r="BG1036" s="139">
        <f>IF(N1036="zákl. přenesená",J1036,0)</f>
        <v>0</v>
      </c>
      <c r="BH1036" s="139">
        <f>IF(N1036="sníž. přenesená",J1036,0)</f>
        <v>0</v>
      </c>
      <c r="BI1036" s="139">
        <f>IF(N1036="nulová",J1036,0)</f>
        <v>0</v>
      </c>
      <c r="BJ1036" s="18" t="s">
        <v>8</v>
      </c>
      <c r="BK1036" s="139">
        <f>ROUND(I1036*H1036,0)</f>
        <v>2080</v>
      </c>
      <c r="BL1036" s="18" t="s">
        <v>323</v>
      </c>
      <c r="BM1036" s="138" t="s">
        <v>1609</v>
      </c>
    </row>
    <row r="1037" spans="2:65" s="1" customFormat="1">
      <c r="B1037" s="33"/>
      <c r="D1037" s="140" t="s">
        <v>164</v>
      </c>
      <c r="F1037" s="141" t="s">
        <v>1608</v>
      </c>
      <c r="I1037" s="142"/>
      <c r="L1037" s="33"/>
      <c r="M1037" s="143"/>
      <c r="T1037" s="54"/>
      <c r="AT1037" s="18" t="s">
        <v>164</v>
      </c>
      <c r="AU1037" s="18" t="s">
        <v>80</v>
      </c>
    </row>
    <row r="1038" spans="2:65" s="1" customFormat="1" ht="16.5" customHeight="1">
      <c r="B1038" s="33"/>
      <c r="C1038" s="160" t="s">
        <v>1610</v>
      </c>
      <c r="D1038" s="160" t="s">
        <v>230</v>
      </c>
      <c r="E1038" s="161" t="s">
        <v>1611</v>
      </c>
      <c r="F1038" s="162" t="s">
        <v>1612</v>
      </c>
      <c r="G1038" s="163" t="s">
        <v>213</v>
      </c>
      <c r="H1038" s="164">
        <v>85</v>
      </c>
      <c r="I1038" s="165">
        <v>50</v>
      </c>
      <c r="J1038" s="164">
        <f>ROUND(I1038*H1038,0)</f>
        <v>4250</v>
      </c>
      <c r="K1038" s="162" t="s">
        <v>20</v>
      </c>
      <c r="L1038" s="166"/>
      <c r="M1038" s="167" t="s">
        <v>20</v>
      </c>
      <c r="N1038" s="168" t="s">
        <v>42</v>
      </c>
      <c r="P1038" s="136">
        <f>O1038*H1038</f>
        <v>0</v>
      </c>
      <c r="Q1038" s="136">
        <v>0</v>
      </c>
      <c r="R1038" s="136">
        <f>Q1038*H1038</f>
        <v>0</v>
      </c>
      <c r="S1038" s="136">
        <v>0</v>
      </c>
      <c r="T1038" s="137">
        <f>S1038*H1038</f>
        <v>0</v>
      </c>
      <c r="AR1038" s="138" t="s">
        <v>430</v>
      </c>
      <c r="AT1038" s="138" t="s">
        <v>230</v>
      </c>
      <c r="AU1038" s="138" t="s">
        <v>80</v>
      </c>
      <c r="AY1038" s="18" t="s">
        <v>154</v>
      </c>
      <c r="BE1038" s="139">
        <f>IF(N1038="základní",J1038,0)</f>
        <v>4250</v>
      </c>
      <c r="BF1038" s="139">
        <f>IF(N1038="snížená",J1038,0)</f>
        <v>0</v>
      </c>
      <c r="BG1038" s="139">
        <f>IF(N1038="zákl. přenesená",J1038,0)</f>
        <v>0</v>
      </c>
      <c r="BH1038" s="139">
        <f>IF(N1038="sníž. přenesená",J1038,0)</f>
        <v>0</v>
      </c>
      <c r="BI1038" s="139">
        <f>IF(N1038="nulová",J1038,0)</f>
        <v>0</v>
      </c>
      <c r="BJ1038" s="18" t="s">
        <v>8</v>
      </c>
      <c r="BK1038" s="139">
        <f>ROUND(I1038*H1038,0)</f>
        <v>4250</v>
      </c>
      <c r="BL1038" s="18" t="s">
        <v>323</v>
      </c>
      <c r="BM1038" s="138" t="s">
        <v>1613</v>
      </c>
    </row>
    <row r="1039" spans="2:65" s="1" customFormat="1">
      <c r="B1039" s="33"/>
      <c r="D1039" s="140" t="s">
        <v>164</v>
      </c>
      <c r="F1039" s="141" t="s">
        <v>1612</v>
      </c>
      <c r="I1039" s="142"/>
      <c r="L1039" s="33"/>
      <c r="M1039" s="143"/>
      <c r="T1039" s="54"/>
      <c r="AT1039" s="18" t="s">
        <v>164</v>
      </c>
      <c r="AU1039" s="18" t="s">
        <v>80</v>
      </c>
    </row>
    <row r="1040" spans="2:65" s="1" customFormat="1" ht="16.5" customHeight="1">
      <c r="B1040" s="33"/>
      <c r="C1040" s="160" t="s">
        <v>1614</v>
      </c>
      <c r="D1040" s="160" t="s">
        <v>230</v>
      </c>
      <c r="E1040" s="161" t="s">
        <v>1615</v>
      </c>
      <c r="F1040" s="162" t="s">
        <v>1616</v>
      </c>
      <c r="G1040" s="163" t="s">
        <v>213</v>
      </c>
      <c r="H1040" s="164">
        <v>60</v>
      </c>
      <c r="I1040" s="165">
        <v>80</v>
      </c>
      <c r="J1040" s="164">
        <f>ROUND(I1040*H1040,0)</f>
        <v>4800</v>
      </c>
      <c r="K1040" s="162" t="s">
        <v>20</v>
      </c>
      <c r="L1040" s="166"/>
      <c r="M1040" s="167" t="s">
        <v>20</v>
      </c>
      <c r="N1040" s="168" t="s">
        <v>42</v>
      </c>
      <c r="P1040" s="136">
        <f>O1040*H1040</f>
        <v>0</v>
      </c>
      <c r="Q1040" s="136">
        <v>0</v>
      </c>
      <c r="R1040" s="136">
        <f>Q1040*H1040</f>
        <v>0</v>
      </c>
      <c r="S1040" s="136">
        <v>0</v>
      </c>
      <c r="T1040" s="137">
        <f>S1040*H1040</f>
        <v>0</v>
      </c>
      <c r="AR1040" s="138" t="s">
        <v>430</v>
      </c>
      <c r="AT1040" s="138" t="s">
        <v>230</v>
      </c>
      <c r="AU1040" s="138" t="s">
        <v>80</v>
      </c>
      <c r="AY1040" s="18" t="s">
        <v>154</v>
      </c>
      <c r="BE1040" s="139">
        <f>IF(N1040="základní",J1040,0)</f>
        <v>4800</v>
      </c>
      <c r="BF1040" s="139">
        <f>IF(N1040="snížená",J1040,0)</f>
        <v>0</v>
      </c>
      <c r="BG1040" s="139">
        <f>IF(N1040="zákl. přenesená",J1040,0)</f>
        <v>0</v>
      </c>
      <c r="BH1040" s="139">
        <f>IF(N1040="sníž. přenesená",J1040,0)</f>
        <v>0</v>
      </c>
      <c r="BI1040" s="139">
        <f>IF(N1040="nulová",J1040,0)</f>
        <v>0</v>
      </c>
      <c r="BJ1040" s="18" t="s">
        <v>8</v>
      </c>
      <c r="BK1040" s="139">
        <f>ROUND(I1040*H1040,0)</f>
        <v>4800</v>
      </c>
      <c r="BL1040" s="18" t="s">
        <v>323</v>
      </c>
      <c r="BM1040" s="138" t="s">
        <v>1617</v>
      </c>
    </row>
    <row r="1041" spans="2:65" s="1" customFormat="1">
      <c r="B1041" s="33"/>
      <c r="D1041" s="140" t="s">
        <v>164</v>
      </c>
      <c r="F1041" s="141" t="s">
        <v>1616</v>
      </c>
      <c r="I1041" s="142"/>
      <c r="L1041" s="33"/>
      <c r="M1041" s="143"/>
      <c r="T1041" s="54"/>
      <c r="AT1041" s="18" t="s">
        <v>164</v>
      </c>
      <c r="AU1041" s="18" t="s">
        <v>80</v>
      </c>
    </row>
    <row r="1042" spans="2:65" s="1" customFormat="1" ht="16.5" customHeight="1">
      <c r="B1042" s="33"/>
      <c r="C1042" s="160" t="s">
        <v>1618</v>
      </c>
      <c r="D1042" s="160" t="s">
        <v>230</v>
      </c>
      <c r="E1042" s="161" t="s">
        <v>1619</v>
      </c>
      <c r="F1042" s="162" t="s">
        <v>1620</v>
      </c>
      <c r="G1042" s="163" t="s">
        <v>213</v>
      </c>
      <c r="H1042" s="164">
        <v>38</v>
      </c>
      <c r="I1042" s="165">
        <v>115</v>
      </c>
      <c r="J1042" s="164">
        <f>ROUND(I1042*H1042,0)</f>
        <v>4370</v>
      </c>
      <c r="K1042" s="162" t="s">
        <v>20</v>
      </c>
      <c r="L1042" s="166"/>
      <c r="M1042" s="167" t="s">
        <v>20</v>
      </c>
      <c r="N1042" s="168" t="s">
        <v>42</v>
      </c>
      <c r="P1042" s="136">
        <f>O1042*H1042</f>
        <v>0</v>
      </c>
      <c r="Q1042" s="136">
        <v>0</v>
      </c>
      <c r="R1042" s="136">
        <f>Q1042*H1042</f>
        <v>0</v>
      </c>
      <c r="S1042" s="136">
        <v>0</v>
      </c>
      <c r="T1042" s="137">
        <f>S1042*H1042</f>
        <v>0</v>
      </c>
      <c r="AR1042" s="138" t="s">
        <v>430</v>
      </c>
      <c r="AT1042" s="138" t="s">
        <v>230</v>
      </c>
      <c r="AU1042" s="138" t="s">
        <v>80</v>
      </c>
      <c r="AY1042" s="18" t="s">
        <v>154</v>
      </c>
      <c r="BE1042" s="139">
        <f>IF(N1042="základní",J1042,0)</f>
        <v>4370</v>
      </c>
      <c r="BF1042" s="139">
        <f>IF(N1042="snížená",J1042,0)</f>
        <v>0</v>
      </c>
      <c r="BG1042" s="139">
        <f>IF(N1042="zákl. přenesená",J1042,0)</f>
        <v>0</v>
      </c>
      <c r="BH1042" s="139">
        <f>IF(N1042="sníž. přenesená",J1042,0)</f>
        <v>0</v>
      </c>
      <c r="BI1042" s="139">
        <f>IF(N1042="nulová",J1042,0)</f>
        <v>0</v>
      </c>
      <c r="BJ1042" s="18" t="s">
        <v>8</v>
      </c>
      <c r="BK1042" s="139">
        <f>ROUND(I1042*H1042,0)</f>
        <v>4370</v>
      </c>
      <c r="BL1042" s="18" t="s">
        <v>323</v>
      </c>
      <c r="BM1042" s="138" t="s">
        <v>1621</v>
      </c>
    </row>
    <row r="1043" spans="2:65" s="1" customFormat="1">
      <c r="B1043" s="33"/>
      <c r="D1043" s="140" t="s">
        <v>164</v>
      </c>
      <c r="F1043" s="141" t="s">
        <v>1620</v>
      </c>
      <c r="I1043" s="142"/>
      <c r="L1043" s="33"/>
      <c r="M1043" s="143"/>
      <c r="T1043" s="54"/>
      <c r="AT1043" s="18" t="s">
        <v>164</v>
      </c>
      <c r="AU1043" s="18" t="s">
        <v>80</v>
      </c>
    </row>
    <row r="1044" spans="2:65" s="1" customFormat="1" ht="16.5" customHeight="1">
      <c r="B1044" s="33"/>
      <c r="C1044" s="160" t="s">
        <v>1622</v>
      </c>
      <c r="D1044" s="160" t="s">
        <v>230</v>
      </c>
      <c r="E1044" s="161" t="s">
        <v>1623</v>
      </c>
      <c r="F1044" s="162" t="s">
        <v>1624</v>
      </c>
      <c r="G1044" s="163" t="s">
        <v>213</v>
      </c>
      <c r="H1044" s="164">
        <v>95</v>
      </c>
      <c r="I1044" s="165">
        <v>150</v>
      </c>
      <c r="J1044" s="164">
        <f>ROUND(I1044*H1044,0)</f>
        <v>14250</v>
      </c>
      <c r="K1044" s="162" t="s">
        <v>20</v>
      </c>
      <c r="L1044" s="166"/>
      <c r="M1044" s="167" t="s">
        <v>20</v>
      </c>
      <c r="N1044" s="168" t="s">
        <v>42</v>
      </c>
      <c r="P1044" s="136">
        <f>O1044*H1044</f>
        <v>0</v>
      </c>
      <c r="Q1044" s="136">
        <v>0</v>
      </c>
      <c r="R1044" s="136">
        <f>Q1044*H1044</f>
        <v>0</v>
      </c>
      <c r="S1044" s="136">
        <v>0</v>
      </c>
      <c r="T1044" s="137">
        <f>S1044*H1044</f>
        <v>0</v>
      </c>
      <c r="AR1044" s="138" t="s">
        <v>430</v>
      </c>
      <c r="AT1044" s="138" t="s">
        <v>230</v>
      </c>
      <c r="AU1044" s="138" t="s">
        <v>80</v>
      </c>
      <c r="AY1044" s="18" t="s">
        <v>154</v>
      </c>
      <c r="BE1044" s="139">
        <f>IF(N1044="základní",J1044,0)</f>
        <v>14250</v>
      </c>
      <c r="BF1044" s="139">
        <f>IF(N1044="snížená",J1044,0)</f>
        <v>0</v>
      </c>
      <c r="BG1044" s="139">
        <f>IF(N1044="zákl. přenesená",J1044,0)</f>
        <v>0</v>
      </c>
      <c r="BH1044" s="139">
        <f>IF(N1044="sníž. přenesená",J1044,0)</f>
        <v>0</v>
      </c>
      <c r="BI1044" s="139">
        <f>IF(N1044="nulová",J1044,0)</f>
        <v>0</v>
      </c>
      <c r="BJ1044" s="18" t="s">
        <v>8</v>
      </c>
      <c r="BK1044" s="139">
        <f>ROUND(I1044*H1044,0)</f>
        <v>14250</v>
      </c>
      <c r="BL1044" s="18" t="s">
        <v>323</v>
      </c>
      <c r="BM1044" s="138" t="s">
        <v>1625</v>
      </c>
    </row>
    <row r="1045" spans="2:65" s="1" customFormat="1">
      <c r="B1045" s="33"/>
      <c r="D1045" s="140" t="s">
        <v>164</v>
      </c>
      <c r="F1045" s="141" t="s">
        <v>1624</v>
      </c>
      <c r="I1045" s="142"/>
      <c r="L1045" s="33"/>
      <c r="M1045" s="143"/>
      <c r="T1045" s="54"/>
      <c r="AT1045" s="18" t="s">
        <v>164</v>
      </c>
      <c r="AU1045" s="18" t="s">
        <v>80</v>
      </c>
    </row>
    <row r="1046" spans="2:65" s="1" customFormat="1" ht="16.5" customHeight="1">
      <c r="B1046" s="33"/>
      <c r="C1046" s="160" t="s">
        <v>1626</v>
      </c>
      <c r="D1046" s="160" t="s">
        <v>230</v>
      </c>
      <c r="E1046" s="161" t="s">
        <v>1627</v>
      </c>
      <c r="F1046" s="162" t="s">
        <v>1628</v>
      </c>
      <c r="G1046" s="163" t="s">
        <v>213</v>
      </c>
      <c r="H1046" s="164">
        <v>18</v>
      </c>
      <c r="I1046" s="165">
        <v>510</v>
      </c>
      <c r="J1046" s="164">
        <f>ROUND(I1046*H1046,0)</f>
        <v>9180</v>
      </c>
      <c r="K1046" s="162" t="s">
        <v>20</v>
      </c>
      <c r="L1046" s="166"/>
      <c r="M1046" s="167" t="s">
        <v>20</v>
      </c>
      <c r="N1046" s="168" t="s">
        <v>42</v>
      </c>
      <c r="P1046" s="136">
        <f>O1046*H1046</f>
        <v>0</v>
      </c>
      <c r="Q1046" s="136">
        <v>0</v>
      </c>
      <c r="R1046" s="136">
        <f>Q1046*H1046</f>
        <v>0</v>
      </c>
      <c r="S1046" s="136">
        <v>0</v>
      </c>
      <c r="T1046" s="137">
        <f>S1046*H1046</f>
        <v>0</v>
      </c>
      <c r="AR1046" s="138" t="s">
        <v>430</v>
      </c>
      <c r="AT1046" s="138" t="s">
        <v>230</v>
      </c>
      <c r="AU1046" s="138" t="s">
        <v>80</v>
      </c>
      <c r="AY1046" s="18" t="s">
        <v>154</v>
      </c>
      <c r="BE1046" s="139">
        <f>IF(N1046="základní",J1046,0)</f>
        <v>9180</v>
      </c>
      <c r="BF1046" s="139">
        <f>IF(N1046="snížená",J1046,0)</f>
        <v>0</v>
      </c>
      <c r="BG1046" s="139">
        <f>IF(N1046="zákl. přenesená",J1046,0)</f>
        <v>0</v>
      </c>
      <c r="BH1046" s="139">
        <f>IF(N1046="sníž. přenesená",J1046,0)</f>
        <v>0</v>
      </c>
      <c r="BI1046" s="139">
        <f>IF(N1046="nulová",J1046,0)</f>
        <v>0</v>
      </c>
      <c r="BJ1046" s="18" t="s">
        <v>8</v>
      </c>
      <c r="BK1046" s="139">
        <f>ROUND(I1046*H1046,0)</f>
        <v>9180</v>
      </c>
      <c r="BL1046" s="18" t="s">
        <v>323</v>
      </c>
      <c r="BM1046" s="138" t="s">
        <v>1629</v>
      </c>
    </row>
    <row r="1047" spans="2:65" s="1" customFormat="1">
      <c r="B1047" s="33"/>
      <c r="D1047" s="140" t="s">
        <v>164</v>
      </c>
      <c r="F1047" s="141" t="s">
        <v>1628</v>
      </c>
      <c r="I1047" s="142"/>
      <c r="L1047" s="33"/>
      <c r="M1047" s="143"/>
      <c r="T1047" s="54"/>
      <c r="AT1047" s="18" t="s">
        <v>164</v>
      </c>
      <c r="AU1047" s="18" t="s">
        <v>80</v>
      </c>
    </row>
    <row r="1048" spans="2:65" s="1" customFormat="1" ht="16.5" customHeight="1">
      <c r="B1048" s="33"/>
      <c r="C1048" s="160" t="s">
        <v>1630</v>
      </c>
      <c r="D1048" s="160" t="s">
        <v>230</v>
      </c>
      <c r="E1048" s="161" t="s">
        <v>1631</v>
      </c>
      <c r="F1048" s="162" t="s">
        <v>1632</v>
      </c>
      <c r="G1048" s="163" t="s">
        <v>213</v>
      </c>
      <c r="H1048" s="164">
        <v>30</v>
      </c>
      <c r="I1048" s="165">
        <v>145</v>
      </c>
      <c r="J1048" s="164">
        <f>ROUND(I1048*H1048,0)</f>
        <v>4350</v>
      </c>
      <c r="K1048" s="162" t="s">
        <v>20</v>
      </c>
      <c r="L1048" s="166"/>
      <c r="M1048" s="167" t="s">
        <v>20</v>
      </c>
      <c r="N1048" s="168" t="s">
        <v>42</v>
      </c>
      <c r="P1048" s="136">
        <f>O1048*H1048</f>
        <v>0</v>
      </c>
      <c r="Q1048" s="136">
        <v>0</v>
      </c>
      <c r="R1048" s="136">
        <f>Q1048*H1048</f>
        <v>0</v>
      </c>
      <c r="S1048" s="136">
        <v>0</v>
      </c>
      <c r="T1048" s="137">
        <f>S1048*H1048</f>
        <v>0</v>
      </c>
      <c r="AR1048" s="138" t="s">
        <v>430</v>
      </c>
      <c r="AT1048" s="138" t="s">
        <v>230</v>
      </c>
      <c r="AU1048" s="138" t="s">
        <v>80</v>
      </c>
      <c r="AY1048" s="18" t="s">
        <v>154</v>
      </c>
      <c r="BE1048" s="139">
        <f>IF(N1048="základní",J1048,0)</f>
        <v>4350</v>
      </c>
      <c r="BF1048" s="139">
        <f>IF(N1048="snížená",J1048,0)</f>
        <v>0</v>
      </c>
      <c r="BG1048" s="139">
        <f>IF(N1048="zákl. přenesená",J1048,0)</f>
        <v>0</v>
      </c>
      <c r="BH1048" s="139">
        <f>IF(N1048="sníž. přenesená",J1048,0)</f>
        <v>0</v>
      </c>
      <c r="BI1048" s="139">
        <f>IF(N1048="nulová",J1048,0)</f>
        <v>0</v>
      </c>
      <c r="BJ1048" s="18" t="s">
        <v>8</v>
      </c>
      <c r="BK1048" s="139">
        <f>ROUND(I1048*H1048,0)</f>
        <v>4350</v>
      </c>
      <c r="BL1048" s="18" t="s">
        <v>323</v>
      </c>
      <c r="BM1048" s="138" t="s">
        <v>1633</v>
      </c>
    </row>
    <row r="1049" spans="2:65" s="1" customFormat="1">
      <c r="B1049" s="33"/>
      <c r="D1049" s="140" t="s">
        <v>164</v>
      </c>
      <c r="F1049" s="141" t="s">
        <v>1632</v>
      </c>
      <c r="I1049" s="142"/>
      <c r="L1049" s="33"/>
      <c r="M1049" s="143"/>
      <c r="T1049" s="54"/>
      <c r="AT1049" s="18" t="s">
        <v>164</v>
      </c>
      <c r="AU1049" s="18" t="s">
        <v>80</v>
      </c>
    </row>
    <row r="1050" spans="2:65" s="1" customFormat="1" ht="16.5" customHeight="1">
      <c r="B1050" s="33"/>
      <c r="C1050" s="160" t="s">
        <v>1634</v>
      </c>
      <c r="D1050" s="160" t="s">
        <v>230</v>
      </c>
      <c r="E1050" s="161" t="s">
        <v>1635</v>
      </c>
      <c r="F1050" s="162" t="s">
        <v>1636</v>
      </c>
      <c r="G1050" s="163" t="s">
        <v>213</v>
      </c>
      <c r="H1050" s="164">
        <v>25</v>
      </c>
      <c r="I1050" s="165">
        <v>62</v>
      </c>
      <c r="J1050" s="164">
        <f>ROUND(I1050*H1050,0)</f>
        <v>1550</v>
      </c>
      <c r="K1050" s="162" t="s">
        <v>20</v>
      </c>
      <c r="L1050" s="166"/>
      <c r="M1050" s="167" t="s">
        <v>20</v>
      </c>
      <c r="N1050" s="168" t="s">
        <v>42</v>
      </c>
      <c r="P1050" s="136">
        <f>O1050*H1050</f>
        <v>0</v>
      </c>
      <c r="Q1050" s="136">
        <v>0</v>
      </c>
      <c r="R1050" s="136">
        <f>Q1050*H1050</f>
        <v>0</v>
      </c>
      <c r="S1050" s="136">
        <v>0</v>
      </c>
      <c r="T1050" s="137">
        <f>S1050*H1050</f>
        <v>0</v>
      </c>
      <c r="AR1050" s="138" t="s">
        <v>430</v>
      </c>
      <c r="AT1050" s="138" t="s">
        <v>230</v>
      </c>
      <c r="AU1050" s="138" t="s">
        <v>80</v>
      </c>
      <c r="AY1050" s="18" t="s">
        <v>154</v>
      </c>
      <c r="BE1050" s="139">
        <f>IF(N1050="základní",J1050,0)</f>
        <v>1550</v>
      </c>
      <c r="BF1050" s="139">
        <f>IF(N1050="snížená",J1050,0)</f>
        <v>0</v>
      </c>
      <c r="BG1050" s="139">
        <f>IF(N1050="zákl. přenesená",J1050,0)</f>
        <v>0</v>
      </c>
      <c r="BH1050" s="139">
        <f>IF(N1050="sníž. přenesená",J1050,0)</f>
        <v>0</v>
      </c>
      <c r="BI1050" s="139">
        <f>IF(N1050="nulová",J1050,0)</f>
        <v>0</v>
      </c>
      <c r="BJ1050" s="18" t="s">
        <v>8</v>
      </c>
      <c r="BK1050" s="139">
        <f>ROUND(I1050*H1050,0)</f>
        <v>1550</v>
      </c>
      <c r="BL1050" s="18" t="s">
        <v>323</v>
      </c>
      <c r="BM1050" s="138" t="s">
        <v>1637</v>
      </c>
    </row>
    <row r="1051" spans="2:65" s="1" customFormat="1">
      <c r="B1051" s="33"/>
      <c r="D1051" s="140" t="s">
        <v>164</v>
      </c>
      <c r="F1051" s="141" t="s">
        <v>1636</v>
      </c>
      <c r="I1051" s="142"/>
      <c r="L1051" s="33"/>
      <c r="M1051" s="143"/>
      <c r="T1051" s="54"/>
      <c r="AT1051" s="18" t="s">
        <v>164</v>
      </c>
      <c r="AU1051" s="18" t="s">
        <v>80</v>
      </c>
    </row>
    <row r="1052" spans="2:65" s="1" customFormat="1" ht="16.5" customHeight="1">
      <c r="B1052" s="33"/>
      <c r="C1052" s="160" t="s">
        <v>1638</v>
      </c>
      <c r="D1052" s="160" t="s">
        <v>230</v>
      </c>
      <c r="E1052" s="161" t="s">
        <v>1639</v>
      </c>
      <c r="F1052" s="162" t="s">
        <v>1640</v>
      </c>
      <c r="G1052" s="163" t="s">
        <v>213</v>
      </c>
      <c r="H1052" s="164">
        <v>20</v>
      </c>
      <c r="I1052" s="165">
        <v>40</v>
      </c>
      <c r="J1052" s="164">
        <f>ROUND(I1052*H1052,0)</f>
        <v>800</v>
      </c>
      <c r="K1052" s="162" t="s">
        <v>20</v>
      </c>
      <c r="L1052" s="166"/>
      <c r="M1052" s="167" t="s">
        <v>20</v>
      </c>
      <c r="N1052" s="168" t="s">
        <v>42</v>
      </c>
      <c r="P1052" s="136">
        <f>O1052*H1052</f>
        <v>0</v>
      </c>
      <c r="Q1052" s="136">
        <v>0</v>
      </c>
      <c r="R1052" s="136">
        <f>Q1052*H1052</f>
        <v>0</v>
      </c>
      <c r="S1052" s="136">
        <v>0</v>
      </c>
      <c r="T1052" s="137">
        <f>S1052*H1052</f>
        <v>0</v>
      </c>
      <c r="AR1052" s="138" t="s">
        <v>430</v>
      </c>
      <c r="AT1052" s="138" t="s">
        <v>230</v>
      </c>
      <c r="AU1052" s="138" t="s">
        <v>80</v>
      </c>
      <c r="AY1052" s="18" t="s">
        <v>154</v>
      </c>
      <c r="BE1052" s="139">
        <f>IF(N1052="základní",J1052,0)</f>
        <v>800</v>
      </c>
      <c r="BF1052" s="139">
        <f>IF(N1052="snížená",J1052,0)</f>
        <v>0</v>
      </c>
      <c r="BG1052" s="139">
        <f>IF(N1052="zákl. přenesená",J1052,0)</f>
        <v>0</v>
      </c>
      <c r="BH1052" s="139">
        <f>IF(N1052="sníž. přenesená",J1052,0)</f>
        <v>0</v>
      </c>
      <c r="BI1052" s="139">
        <f>IF(N1052="nulová",J1052,0)</f>
        <v>0</v>
      </c>
      <c r="BJ1052" s="18" t="s">
        <v>8</v>
      </c>
      <c r="BK1052" s="139">
        <f>ROUND(I1052*H1052,0)</f>
        <v>800</v>
      </c>
      <c r="BL1052" s="18" t="s">
        <v>323</v>
      </c>
      <c r="BM1052" s="138" t="s">
        <v>1641</v>
      </c>
    </row>
    <row r="1053" spans="2:65" s="1" customFormat="1">
      <c r="B1053" s="33"/>
      <c r="D1053" s="140" t="s">
        <v>164</v>
      </c>
      <c r="F1053" s="141" t="s">
        <v>1640</v>
      </c>
      <c r="I1053" s="142"/>
      <c r="L1053" s="33"/>
      <c r="M1053" s="143"/>
      <c r="T1053" s="54"/>
      <c r="AT1053" s="18" t="s">
        <v>164</v>
      </c>
      <c r="AU1053" s="18" t="s">
        <v>80</v>
      </c>
    </row>
    <row r="1054" spans="2:65" s="1" customFormat="1" ht="16.5" customHeight="1">
      <c r="B1054" s="33"/>
      <c r="C1054" s="160" t="s">
        <v>1642</v>
      </c>
      <c r="D1054" s="160" t="s">
        <v>230</v>
      </c>
      <c r="E1054" s="161" t="s">
        <v>1643</v>
      </c>
      <c r="F1054" s="162" t="s">
        <v>1644</v>
      </c>
      <c r="G1054" s="163" t="s">
        <v>213</v>
      </c>
      <c r="H1054" s="164">
        <v>50</v>
      </c>
      <c r="I1054" s="165">
        <v>10</v>
      </c>
      <c r="J1054" s="164">
        <f>ROUND(I1054*H1054,0)</f>
        <v>500</v>
      </c>
      <c r="K1054" s="162" t="s">
        <v>20</v>
      </c>
      <c r="L1054" s="166"/>
      <c r="M1054" s="167" t="s">
        <v>20</v>
      </c>
      <c r="N1054" s="168" t="s">
        <v>42</v>
      </c>
      <c r="P1054" s="136">
        <f>O1054*H1054</f>
        <v>0</v>
      </c>
      <c r="Q1054" s="136">
        <v>0</v>
      </c>
      <c r="R1054" s="136">
        <f>Q1054*H1054</f>
        <v>0</v>
      </c>
      <c r="S1054" s="136">
        <v>0</v>
      </c>
      <c r="T1054" s="137">
        <f>S1054*H1054</f>
        <v>0</v>
      </c>
      <c r="AR1054" s="138" t="s">
        <v>430</v>
      </c>
      <c r="AT1054" s="138" t="s">
        <v>230</v>
      </c>
      <c r="AU1054" s="138" t="s">
        <v>80</v>
      </c>
      <c r="AY1054" s="18" t="s">
        <v>154</v>
      </c>
      <c r="BE1054" s="139">
        <f>IF(N1054="základní",J1054,0)</f>
        <v>500</v>
      </c>
      <c r="BF1054" s="139">
        <f>IF(N1054="snížená",J1054,0)</f>
        <v>0</v>
      </c>
      <c r="BG1054" s="139">
        <f>IF(N1054="zákl. přenesená",J1054,0)</f>
        <v>0</v>
      </c>
      <c r="BH1054" s="139">
        <f>IF(N1054="sníž. přenesená",J1054,0)</f>
        <v>0</v>
      </c>
      <c r="BI1054" s="139">
        <f>IF(N1054="nulová",J1054,0)</f>
        <v>0</v>
      </c>
      <c r="BJ1054" s="18" t="s">
        <v>8</v>
      </c>
      <c r="BK1054" s="139">
        <f>ROUND(I1054*H1054,0)</f>
        <v>500</v>
      </c>
      <c r="BL1054" s="18" t="s">
        <v>323</v>
      </c>
      <c r="BM1054" s="138" t="s">
        <v>1645</v>
      </c>
    </row>
    <row r="1055" spans="2:65" s="1" customFormat="1">
      <c r="B1055" s="33"/>
      <c r="D1055" s="140" t="s">
        <v>164</v>
      </c>
      <c r="F1055" s="141" t="s">
        <v>1644</v>
      </c>
      <c r="I1055" s="142"/>
      <c r="L1055" s="33"/>
      <c r="M1055" s="143"/>
      <c r="T1055" s="54"/>
      <c r="AT1055" s="18" t="s">
        <v>164</v>
      </c>
      <c r="AU1055" s="18" t="s">
        <v>80</v>
      </c>
    </row>
    <row r="1056" spans="2:65" s="1" customFormat="1" ht="16.5" customHeight="1">
      <c r="B1056" s="33"/>
      <c r="C1056" s="160" t="s">
        <v>1646</v>
      </c>
      <c r="D1056" s="160" t="s">
        <v>230</v>
      </c>
      <c r="E1056" s="161" t="s">
        <v>1647</v>
      </c>
      <c r="F1056" s="162" t="s">
        <v>1648</v>
      </c>
      <c r="G1056" s="163" t="s">
        <v>213</v>
      </c>
      <c r="H1056" s="164">
        <v>10</v>
      </c>
      <c r="I1056" s="165">
        <v>38</v>
      </c>
      <c r="J1056" s="164">
        <f>ROUND(I1056*H1056,0)</f>
        <v>380</v>
      </c>
      <c r="K1056" s="162" t="s">
        <v>20</v>
      </c>
      <c r="L1056" s="166"/>
      <c r="M1056" s="167" t="s">
        <v>20</v>
      </c>
      <c r="N1056" s="168" t="s">
        <v>42</v>
      </c>
      <c r="P1056" s="136">
        <f>O1056*H1056</f>
        <v>0</v>
      </c>
      <c r="Q1056" s="136">
        <v>0</v>
      </c>
      <c r="R1056" s="136">
        <f>Q1056*H1056</f>
        <v>0</v>
      </c>
      <c r="S1056" s="136">
        <v>0</v>
      </c>
      <c r="T1056" s="137">
        <f>S1056*H1056</f>
        <v>0</v>
      </c>
      <c r="AR1056" s="138" t="s">
        <v>430</v>
      </c>
      <c r="AT1056" s="138" t="s">
        <v>230</v>
      </c>
      <c r="AU1056" s="138" t="s">
        <v>80</v>
      </c>
      <c r="AY1056" s="18" t="s">
        <v>154</v>
      </c>
      <c r="BE1056" s="139">
        <f>IF(N1056="základní",J1056,0)</f>
        <v>380</v>
      </c>
      <c r="BF1056" s="139">
        <f>IF(N1056="snížená",J1056,0)</f>
        <v>0</v>
      </c>
      <c r="BG1056" s="139">
        <f>IF(N1056="zákl. přenesená",J1056,0)</f>
        <v>0</v>
      </c>
      <c r="BH1056" s="139">
        <f>IF(N1056="sníž. přenesená",J1056,0)</f>
        <v>0</v>
      </c>
      <c r="BI1056" s="139">
        <f>IF(N1056="nulová",J1056,0)</f>
        <v>0</v>
      </c>
      <c r="BJ1056" s="18" t="s">
        <v>8</v>
      </c>
      <c r="BK1056" s="139">
        <f>ROUND(I1056*H1056,0)</f>
        <v>380</v>
      </c>
      <c r="BL1056" s="18" t="s">
        <v>323</v>
      </c>
      <c r="BM1056" s="138" t="s">
        <v>1649</v>
      </c>
    </row>
    <row r="1057" spans="2:65" s="1" customFormat="1">
      <c r="B1057" s="33"/>
      <c r="D1057" s="140" t="s">
        <v>164</v>
      </c>
      <c r="F1057" s="141" t="s">
        <v>1648</v>
      </c>
      <c r="I1057" s="142"/>
      <c r="L1057" s="33"/>
      <c r="M1057" s="143"/>
      <c r="T1057" s="54"/>
      <c r="AT1057" s="18" t="s">
        <v>164</v>
      </c>
      <c r="AU1057" s="18" t="s">
        <v>80</v>
      </c>
    </row>
    <row r="1058" spans="2:65" s="1" customFormat="1" ht="16.5" customHeight="1">
      <c r="B1058" s="33"/>
      <c r="C1058" s="160" t="s">
        <v>1650</v>
      </c>
      <c r="D1058" s="160" t="s">
        <v>230</v>
      </c>
      <c r="E1058" s="161" t="s">
        <v>1651</v>
      </c>
      <c r="F1058" s="162" t="s">
        <v>1652</v>
      </c>
      <c r="G1058" s="163" t="s">
        <v>213</v>
      </c>
      <c r="H1058" s="164">
        <v>50</v>
      </c>
      <c r="I1058" s="165">
        <v>10</v>
      </c>
      <c r="J1058" s="164">
        <f>ROUND(I1058*H1058,0)</f>
        <v>500</v>
      </c>
      <c r="K1058" s="162" t="s">
        <v>20</v>
      </c>
      <c r="L1058" s="166"/>
      <c r="M1058" s="167" t="s">
        <v>20</v>
      </c>
      <c r="N1058" s="168" t="s">
        <v>42</v>
      </c>
      <c r="P1058" s="136">
        <f>O1058*H1058</f>
        <v>0</v>
      </c>
      <c r="Q1058" s="136">
        <v>0</v>
      </c>
      <c r="R1058" s="136">
        <f>Q1058*H1058</f>
        <v>0</v>
      </c>
      <c r="S1058" s="136">
        <v>0</v>
      </c>
      <c r="T1058" s="137">
        <f>S1058*H1058</f>
        <v>0</v>
      </c>
      <c r="AR1058" s="138" t="s">
        <v>430</v>
      </c>
      <c r="AT1058" s="138" t="s">
        <v>230</v>
      </c>
      <c r="AU1058" s="138" t="s">
        <v>80</v>
      </c>
      <c r="AY1058" s="18" t="s">
        <v>154</v>
      </c>
      <c r="BE1058" s="139">
        <f>IF(N1058="základní",J1058,0)</f>
        <v>500</v>
      </c>
      <c r="BF1058" s="139">
        <f>IF(N1058="snížená",J1058,0)</f>
        <v>0</v>
      </c>
      <c r="BG1058" s="139">
        <f>IF(N1058="zákl. přenesená",J1058,0)</f>
        <v>0</v>
      </c>
      <c r="BH1058" s="139">
        <f>IF(N1058="sníž. přenesená",J1058,0)</f>
        <v>0</v>
      </c>
      <c r="BI1058" s="139">
        <f>IF(N1058="nulová",J1058,0)</f>
        <v>0</v>
      </c>
      <c r="BJ1058" s="18" t="s">
        <v>8</v>
      </c>
      <c r="BK1058" s="139">
        <f>ROUND(I1058*H1058,0)</f>
        <v>500</v>
      </c>
      <c r="BL1058" s="18" t="s">
        <v>323</v>
      </c>
      <c r="BM1058" s="138" t="s">
        <v>1653</v>
      </c>
    </row>
    <row r="1059" spans="2:65" s="1" customFormat="1">
      <c r="B1059" s="33"/>
      <c r="D1059" s="140" t="s">
        <v>164</v>
      </c>
      <c r="F1059" s="141" t="s">
        <v>1652</v>
      </c>
      <c r="I1059" s="142"/>
      <c r="L1059" s="33"/>
      <c r="M1059" s="143"/>
      <c r="T1059" s="54"/>
      <c r="AT1059" s="18" t="s">
        <v>164</v>
      </c>
      <c r="AU1059" s="18" t="s">
        <v>80</v>
      </c>
    </row>
    <row r="1060" spans="2:65" s="1" customFormat="1" ht="16.5" customHeight="1">
      <c r="B1060" s="33"/>
      <c r="C1060" s="160" t="s">
        <v>1654</v>
      </c>
      <c r="D1060" s="160" t="s">
        <v>230</v>
      </c>
      <c r="E1060" s="161" t="s">
        <v>1655</v>
      </c>
      <c r="F1060" s="162" t="s">
        <v>1656</v>
      </c>
      <c r="G1060" s="163" t="s">
        <v>213</v>
      </c>
      <c r="H1060" s="164">
        <v>21</v>
      </c>
      <c r="I1060" s="165">
        <v>25</v>
      </c>
      <c r="J1060" s="164">
        <f>ROUND(I1060*H1060,0)</f>
        <v>525</v>
      </c>
      <c r="K1060" s="162" t="s">
        <v>20</v>
      </c>
      <c r="L1060" s="166"/>
      <c r="M1060" s="167" t="s">
        <v>20</v>
      </c>
      <c r="N1060" s="168" t="s">
        <v>42</v>
      </c>
      <c r="P1060" s="136">
        <f>O1060*H1060</f>
        <v>0</v>
      </c>
      <c r="Q1060" s="136">
        <v>0</v>
      </c>
      <c r="R1060" s="136">
        <f>Q1060*H1060</f>
        <v>0</v>
      </c>
      <c r="S1060" s="136">
        <v>0</v>
      </c>
      <c r="T1060" s="137">
        <f>S1060*H1060</f>
        <v>0</v>
      </c>
      <c r="AR1060" s="138" t="s">
        <v>430</v>
      </c>
      <c r="AT1060" s="138" t="s">
        <v>230</v>
      </c>
      <c r="AU1060" s="138" t="s">
        <v>80</v>
      </c>
      <c r="AY1060" s="18" t="s">
        <v>154</v>
      </c>
      <c r="BE1060" s="139">
        <f>IF(N1060="základní",J1060,0)</f>
        <v>525</v>
      </c>
      <c r="BF1060" s="139">
        <f>IF(N1060="snížená",J1060,0)</f>
        <v>0</v>
      </c>
      <c r="BG1060" s="139">
        <f>IF(N1060="zákl. přenesená",J1060,0)</f>
        <v>0</v>
      </c>
      <c r="BH1060" s="139">
        <f>IF(N1060="sníž. přenesená",J1060,0)</f>
        <v>0</v>
      </c>
      <c r="BI1060" s="139">
        <f>IF(N1060="nulová",J1060,0)</f>
        <v>0</v>
      </c>
      <c r="BJ1060" s="18" t="s">
        <v>8</v>
      </c>
      <c r="BK1060" s="139">
        <f>ROUND(I1060*H1060,0)</f>
        <v>525</v>
      </c>
      <c r="BL1060" s="18" t="s">
        <v>323</v>
      </c>
      <c r="BM1060" s="138" t="s">
        <v>1657</v>
      </c>
    </row>
    <row r="1061" spans="2:65" s="1" customFormat="1">
      <c r="B1061" s="33"/>
      <c r="D1061" s="140" t="s">
        <v>164</v>
      </c>
      <c r="F1061" s="141" t="s">
        <v>1656</v>
      </c>
      <c r="I1061" s="142"/>
      <c r="L1061" s="33"/>
      <c r="M1061" s="143"/>
      <c r="T1061" s="54"/>
      <c r="AT1061" s="18" t="s">
        <v>164</v>
      </c>
      <c r="AU1061" s="18" t="s">
        <v>80</v>
      </c>
    </row>
    <row r="1062" spans="2:65" s="1" customFormat="1" ht="16.5" customHeight="1">
      <c r="B1062" s="33"/>
      <c r="C1062" s="160" t="s">
        <v>1658</v>
      </c>
      <c r="D1062" s="160" t="s">
        <v>230</v>
      </c>
      <c r="E1062" s="161" t="s">
        <v>1659</v>
      </c>
      <c r="F1062" s="162" t="s">
        <v>1660</v>
      </c>
      <c r="G1062" s="163" t="s">
        <v>213</v>
      </c>
      <c r="H1062" s="164">
        <v>35</v>
      </c>
      <c r="I1062" s="165">
        <v>23</v>
      </c>
      <c r="J1062" s="164">
        <f>ROUND(I1062*H1062,0)</f>
        <v>805</v>
      </c>
      <c r="K1062" s="162" t="s">
        <v>20</v>
      </c>
      <c r="L1062" s="166"/>
      <c r="M1062" s="167" t="s">
        <v>20</v>
      </c>
      <c r="N1062" s="168" t="s">
        <v>42</v>
      </c>
      <c r="P1062" s="136">
        <f>O1062*H1062</f>
        <v>0</v>
      </c>
      <c r="Q1062" s="136">
        <v>0</v>
      </c>
      <c r="R1062" s="136">
        <f>Q1062*H1062</f>
        <v>0</v>
      </c>
      <c r="S1062" s="136">
        <v>0</v>
      </c>
      <c r="T1062" s="137">
        <f>S1062*H1062</f>
        <v>0</v>
      </c>
      <c r="AR1062" s="138" t="s">
        <v>430</v>
      </c>
      <c r="AT1062" s="138" t="s">
        <v>230</v>
      </c>
      <c r="AU1062" s="138" t="s">
        <v>80</v>
      </c>
      <c r="AY1062" s="18" t="s">
        <v>154</v>
      </c>
      <c r="BE1062" s="139">
        <f>IF(N1062="základní",J1062,0)</f>
        <v>805</v>
      </c>
      <c r="BF1062" s="139">
        <f>IF(N1062="snížená",J1062,0)</f>
        <v>0</v>
      </c>
      <c r="BG1062" s="139">
        <f>IF(N1062="zákl. přenesená",J1062,0)</f>
        <v>0</v>
      </c>
      <c r="BH1062" s="139">
        <f>IF(N1062="sníž. přenesená",J1062,0)</f>
        <v>0</v>
      </c>
      <c r="BI1062" s="139">
        <f>IF(N1062="nulová",J1062,0)</f>
        <v>0</v>
      </c>
      <c r="BJ1062" s="18" t="s">
        <v>8</v>
      </c>
      <c r="BK1062" s="139">
        <f>ROUND(I1062*H1062,0)</f>
        <v>805</v>
      </c>
      <c r="BL1062" s="18" t="s">
        <v>323</v>
      </c>
      <c r="BM1062" s="138" t="s">
        <v>1661</v>
      </c>
    </row>
    <row r="1063" spans="2:65" s="1" customFormat="1">
      <c r="B1063" s="33"/>
      <c r="D1063" s="140" t="s">
        <v>164</v>
      </c>
      <c r="F1063" s="141" t="s">
        <v>1660</v>
      </c>
      <c r="I1063" s="142"/>
      <c r="L1063" s="33"/>
      <c r="M1063" s="143"/>
      <c r="T1063" s="54"/>
      <c r="AT1063" s="18" t="s">
        <v>164</v>
      </c>
      <c r="AU1063" s="18" t="s">
        <v>80</v>
      </c>
    </row>
    <row r="1064" spans="2:65" s="1" customFormat="1" ht="16.5" customHeight="1">
      <c r="B1064" s="33"/>
      <c r="C1064" s="160" t="s">
        <v>1662</v>
      </c>
      <c r="D1064" s="160" t="s">
        <v>230</v>
      </c>
      <c r="E1064" s="161" t="s">
        <v>1663</v>
      </c>
      <c r="F1064" s="162" t="s">
        <v>1664</v>
      </c>
      <c r="G1064" s="163" t="s">
        <v>213</v>
      </c>
      <c r="H1064" s="164">
        <v>30</v>
      </c>
      <c r="I1064" s="165">
        <v>120</v>
      </c>
      <c r="J1064" s="164">
        <f>ROUND(I1064*H1064,0)</f>
        <v>3600</v>
      </c>
      <c r="K1064" s="162" t="s">
        <v>20</v>
      </c>
      <c r="L1064" s="166"/>
      <c r="M1064" s="167" t="s">
        <v>20</v>
      </c>
      <c r="N1064" s="168" t="s">
        <v>42</v>
      </c>
      <c r="P1064" s="136">
        <f>O1064*H1064</f>
        <v>0</v>
      </c>
      <c r="Q1064" s="136">
        <v>0</v>
      </c>
      <c r="R1064" s="136">
        <f>Q1064*H1064</f>
        <v>0</v>
      </c>
      <c r="S1064" s="136">
        <v>0</v>
      </c>
      <c r="T1064" s="137">
        <f>S1064*H1064</f>
        <v>0</v>
      </c>
      <c r="AR1064" s="138" t="s">
        <v>430</v>
      </c>
      <c r="AT1064" s="138" t="s">
        <v>230</v>
      </c>
      <c r="AU1064" s="138" t="s">
        <v>80</v>
      </c>
      <c r="AY1064" s="18" t="s">
        <v>154</v>
      </c>
      <c r="BE1064" s="139">
        <f>IF(N1064="základní",J1064,0)</f>
        <v>3600</v>
      </c>
      <c r="BF1064" s="139">
        <f>IF(N1064="snížená",J1064,0)</f>
        <v>0</v>
      </c>
      <c r="BG1064" s="139">
        <f>IF(N1064="zákl. přenesená",J1064,0)</f>
        <v>0</v>
      </c>
      <c r="BH1064" s="139">
        <f>IF(N1064="sníž. přenesená",J1064,0)</f>
        <v>0</v>
      </c>
      <c r="BI1064" s="139">
        <f>IF(N1064="nulová",J1064,0)</f>
        <v>0</v>
      </c>
      <c r="BJ1064" s="18" t="s">
        <v>8</v>
      </c>
      <c r="BK1064" s="139">
        <f>ROUND(I1064*H1064,0)</f>
        <v>3600</v>
      </c>
      <c r="BL1064" s="18" t="s">
        <v>323</v>
      </c>
      <c r="BM1064" s="138" t="s">
        <v>1665</v>
      </c>
    </row>
    <row r="1065" spans="2:65" s="1" customFormat="1">
      <c r="B1065" s="33"/>
      <c r="D1065" s="140" t="s">
        <v>164</v>
      </c>
      <c r="F1065" s="141" t="s">
        <v>1664</v>
      </c>
      <c r="I1065" s="142"/>
      <c r="L1065" s="33"/>
      <c r="M1065" s="143"/>
      <c r="T1065" s="54"/>
      <c r="AT1065" s="18" t="s">
        <v>164</v>
      </c>
      <c r="AU1065" s="18" t="s">
        <v>80</v>
      </c>
    </row>
    <row r="1066" spans="2:65" s="1" customFormat="1" ht="16.5" customHeight="1">
      <c r="B1066" s="33"/>
      <c r="C1066" s="160" t="s">
        <v>1666</v>
      </c>
      <c r="D1066" s="160" t="s">
        <v>230</v>
      </c>
      <c r="E1066" s="161" t="s">
        <v>1667</v>
      </c>
      <c r="F1066" s="162" t="s">
        <v>1668</v>
      </c>
      <c r="G1066" s="163" t="s">
        <v>213</v>
      </c>
      <c r="H1066" s="164">
        <v>60</v>
      </c>
      <c r="I1066" s="165">
        <v>185</v>
      </c>
      <c r="J1066" s="164">
        <f>ROUND(I1066*H1066,0)</f>
        <v>11100</v>
      </c>
      <c r="K1066" s="162" t="s">
        <v>20</v>
      </c>
      <c r="L1066" s="166"/>
      <c r="M1066" s="167" t="s">
        <v>20</v>
      </c>
      <c r="N1066" s="168" t="s">
        <v>42</v>
      </c>
      <c r="P1066" s="136">
        <f>O1066*H1066</f>
        <v>0</v>
      </c>
      <c r="Q1066" s="136">
        <v>0</v>
      </c>
      <c r="R1066" s="136">
        <f>Q1066*H1066</f>
        <v>0</v>
      </c>
      <c r="S1066" s="136">
        <v>0</v>
      </c>
      <c r="T1066" s="137">
        <f>S1066*H1066</f>
        <v>0</v>
      </c>
      <c r="AR1066" s="138" t="s">
        <v>430</v>
      </c>
      <c r="AT1066" s="138" t="s">
        <v>230</v>
      </c>
      <c r="AU1066" s="138" t="s">
        <v>80</v>
      </c>
      <c r="AY1066" s="18" t="s">
        <v>154</v>
      </c>
      <c r="BE1066" s="139">
        <f>IF(N1066="základní",J1066,0)</f>
        <v>11100</v>
      </c>
      <c r="BF1066" s="139">
        <f>IF(N1066="snížená",J1066,0)</f>
        <v>0</v>
      </c>
      <c r="BG1066" s="139">
        <f>IF(N1066="zákl. přenesená",J1066,0)</f>
        <v>0</v>
      </c>
      <c r="BH1066" s="139">
        <f>IF(N1066="sníž. přenesená",J1066,0)</f>
        <v>0</v>
      </c>
      <c r="BI1066" s="139">
        <f>IF(N1066="nulová",J1066,0)</f>
        <v>0</v>
      </c>
      <c r="BJ1066" s="18" t="s">
        <v>8</v>
      </c>
      <c r="BK1066" s="139">
        <f>ROUND(I1066*H1066,0)</f>
        <v>11100</v>
      </c>
      <c r="BL1066" s="18" t="s">
        <v>323</v>
      </c>
      <c r="BM1066" s="138" t="s">
        <v>1669</v>
      </c>
    </row>
    <row r="1067" spans="2:65" s="1" customFormat="1">
      <c r="B1067" s="33"/>
      <c r="D1067" s="140" t="s">
        <v>164</v>
      </c>
      <c r="F1067" s="141" t="s">
        <v>1668</v>
      </c>
      <c r="I1067" s="142"/>
      <c r="L1067" s="33"/>
      <c r="M1067" s="143"/>
      <c r="T1067" s="54"/>
      <c r="AT1067" s="18" t="s">
        <v>164</v>
      </c>
      <c r="AU1067" s="18" t="s">
        <v>80</v>
      </c>
    </row>
    <row r="1068" spans="2:65" s="1" customFormat="1" ht="16.5" customHeight="1">
      <c r="B1068" s="33"/>
      <c r="C1068" s="160" t="s">
        <v>1670</v>
      </c>
      <c r="D1068" s="160" t="s">
        <v>230</v>
      </c>
      <c r="E1068" s="161" t="s">
        <v>1671</v>
      </c>
      <c r="F1068" s="162" t="s">
        <v>1672</v>
      </c>
      <c r="G1068" s="163" t="s">
        <v>208</v>
      </c>
      <c r="H1068" s="164">
        <v>50</v>
      </c>
      <c r="I1068" s="165">
        <v>100</v>
      </c>
      <c r="J1068" s="164">
        <f>ROUND(I1068*H1068,0)</f>
        <v>5000</v>
      </c>
      <c r="K1068" s="162" t="s">
        <v>20</v>
      </c>
      <c r="L1068" s="166"/>
      <c r="M1068" s="167" t="s">
        <v>20</v>
      </c>
      <c r="N1068" s="168" t="s">
        <v>42</v>
      </c>
      <c r="P1068" s="136">
        <f>O1068*H1068</f>
        <v>0</v>
      </c>
      <c r="Q1068" s="136">
        <v>0</v>
      </c>
      <c r="R1068" s="136">
        <f>Q1068*H1068</f>
        <v>0</v>
      </c>
      <c r="S1068" s="136">
        <v>0</v>
      </c>
      <c r="T1068" s="137">
        <f>S1068*H1068</f>
        <v>0</v>
      </c>
      <c r="AR1068" s="138" t="s">
        <v>430</v>
      </c>
      <c r="AT1068" s="138" t="s">
        <v>230</v>
      </c>
      <c r="AU1068" s="138" t="s">
        <v>80</v>
      </c>
      <c r="AY1068" s="18" t="s">
        <v>154</v>
      </c>
      <c r="BE1068" s="139">
        <f>IF(N1068="základní",J1068,0)</f>
        <v>5000</v>
      </c>
      <c r="BF1068" s="139">
        <f>IF(N1068="snížená",J1068,0)</f>
        <v>0</v>
      </c>
      <c r="BG1068" s="139">
        <f>IF(N1068="zákl. přenesená",J1068,0)</f>
        <v>0</v>
      </c>
      <c r="BH1068" s="139">
        <f>IF(N1068="sníž. přenesená",J1068,0)</f>
        <v>0</v>
      </c>
      <c r="BI1068" s="139">
        <f>IF(N1068="nulová",J1068,0)</f>
        <v>0</v>
      </c>
      <c r="BJ1068" s="18" t="s">
        <v>8</v>
      </c>
      <c r="BK1068" s="139">
        <f>ROUND(I1068*H1068,0)</f>
        <v>5000</v>
      </c>
      <c r="BL1068" s="18" t="s">
        <v>323</v>
      </c>
      <c r="BM1068" s="138" t="s">
        <v>1673</v>
      </c>
    </row>
    <row r="1069" spans="2:65" s="1" customFormat="1">
      <c r="B1069" s="33"/>
      <c r="D1069" s="140" t="s">
        <v>164</v>
      </c>
      <c r="F1069" s="141" t="s">
        <v>1672</v>
      </c>
      <c r="I1069" s="142"/>
      <c r="L1069" s="33"/>
      <c r="M1069" s="143"/>
      <c r="T1069" s="54"/>
      <c r="AT1069" s="18" t="s">
        <v>164</v>
      </c>
      <c r="AU1069" s="18" t="s">
        <v>80</v>
      </c>
    </row>
    <row r="1070" spans="2:65" s="1" customFormat="1" ht="16.5" customHeight="1">
      <c r="B1070" s="33"/>
      <c r="C1070" s="160" t="s">
        <v>1674</v>
      </c>
      <c r="D1070" s="160" t="s">
        <v>230</v>
      </c>
      <c r="E1070" s="161" t="s">
        <v>1675</v>
      </c>
      <c r="F1070" s="162" t="s">
        <v>1676</v>
      </c>
      <c r="G1070" s="163" t="s">
        <v>208</v>
      </c>
      <c r="H1070" s="164">
        <v>30</v>
      </c>
      <c r="I1070" s="165">
        <v>25</v>
      </c>
      <c r="J1070" s="164">
        <f>ROUND(I1070*H1070,0)</f>
        <v>750</v>
      </c>
      <c r="K1070" s="162" t="s">
        <v>20</v>
      </c>
      <c r="L1070" s="166"/>
      <c r="M1070" s="167" t="s">
        <v>20</v>
      </c>
      <c r="N1070" s="168" t="s">
        <v>42</v>
      </c>
      <c r="P1070" s="136">
        <f>O1070*H1070</f>
        <v>0</v>
      </c>
      <c r="Q1070" s="136">
        <v>0</v>
      </c>
      <c r="R1070" s="136">
        <f>Q1070*H1070</f>
        <v>0</v>
      </c>
      <c r="S1070" s="136">
        <v>0</v>
      </c>
      <c r="T1070" s="137">
        <f>S1070*H1070</f>
        <v>0</v>
      </c>
      <c r="AR1070" s="138" t="s">
        <v>430</v>
      </c>
      <c r="AT1070" s="138" t="s">
        <v>230</v>
      </c>
      <c r="AU1070" s="138" t="s">
        <v>80</v>
      </c>
      <c r="AY1070" s="18" t="s">
        <v>154</v>
      </c>
      <c r="BE1070" s="139">
        <f>IF(N1070="základní",J1070,0)</f>
        <v>750</v>
      </c>
      <c r="BF1070" s="139">
        <f>IF(N1070="snížená",J1070,0)</f>
        <v>0</v>
      </c>
      <c r="BG1070" s="139">
        <f>IF(N1070="zákl. přenesená",J1070,0)</f>
        <v>0</v>
      </c>
      <c r="BH1070" s="139">
        <f>IF(N1070="sníž. přenesená",J1070,0)</f>
        <v>0</v>
      </c>
      <c r="BI1070" s="139">
        <f>IF(N1070="nulová",J1070,0)</f>
        <v>0</v>
      </c>
      <c r="BJ1070" s="18" t="s">
        <v>8</v>
      </c>
      <c r="BK1070" s="139">
        <f>ROUND(I1070*H1070,0)</f>
        <v>750</v>
      </c>
      <c r="BL1070" s="18" t="s">
        <v>323</v>
      </c>
      <c r="BM1070" s="138" t="s">
        <v>1677</v>
      </c>
    </row>
    <row r="1071" spans="2:65" s="1" customFormat="1">
      <c r="B1071" s="33"/>
      <c r="D1071" s="140" t="s">
        <v>164</v>
      </c>
      <c r="F1071" s="141" t="s">
        <v>1676</v>
      </c>
      <c r="I1071" s="142"/>
      <c r="L1071" s="33"/>
      <c r="M1071" s="143"/>
      <c r="T1071" s="54"/>
      <c r="AT1071" s="18" t="s">
        <v>164</v>
      </c>
      <c r="AU1071" s="18" t="s">
        <v>80</v>
      </c>
    </row>
    <row r="1072" spans="2:65" s="1" customFormat="1" ht="16.5" customHeight="1">
      <c r="B1072" s="33"/>
      <c r="C1072" s="160" t="s">
        <v>1678</v>
      </c>
      <c r="D1072" s="160" t="s">
        <v>230</v>
      </c>
      <c r="E1072" s="161" t="s">
        <v>1679</v>
      </c>
      <c r="F1072" s="162" t="s">
        <v>1680</v>
      </c>
      <c r="G1072" s="163" t="s">
        <v>208</v>
      </c>
      <c r="H1072" s="164">
        <v>45</v>
      </c>
      <c r="I1072" s="165">
        <v>20</v>
      </c>
      <c r="J1072" s="164">
        <f>ROUND(I1072*H1072,0)</f>
        <v>900</v>
      </c>
      <c r="K1072" s="162" t="s">
        <v>20</v>
      </c>
      <c r="L1072" s="166"/>
      <c r="M1072" s="167" t="s">
        <v>20</v>
      </c>
      <c r="N1072" s="168" t="s">
        <v>42</v>
      </c>
      <c r="P1072" s="136">
        <f>O1072*H1072</f>
        <v>0</v>
      </c>
      <c r="Q1072" s="136">
        <v>0</v>
      </c>
      <c r="R1072" s="136">
        <f>Q1072*H1072</f>
        <v>0</v>
      </c>
      <c r="S1072" s="136">
        <v>0</v>
      </c>
      <c r="T1072" s="137">
        <f>S1072*H1072</f>
        <v>0</v>
      </c>
      <c r="AR1072" s="138" t="s">
        <v>430</v>
      </c>
      <c r="AT1072" s="138" t="s">
        <v>230</v>
      </c>
      <c r="AU1072" s="138" t="s">
        <v>80</v>
      </c>
      <c r="AY1072" s="18" t="s">
        <v>154</v>
      </c>
      <c r="BE1072" s="139">
        <f>IF(N1072="základní",J1072,0)</f>
        <v>900</v>
      </c>
      <c r="BF1072" s="139">
        <f>IF(N1072="snížená",J1072,0)</f>
        <v>0</v>
      </c>
      <c r="BG1072" s="139">
        <f>IF(N1072="zákl. přenesená",J1072,0)</f>
        <v>0</v>
      </c>
      <c r="BH1072" s="139">
        <f>IF(N1072="sníž. přenesená",J1072,0)</f>
        <v>0</v>
      </c>
      <c r="BI1072" s="139">
        <f>IF(N1072="nulová",J1072,0)</f>
        <v>0</v>
      </c>
      <c r="BJ1072" s="18" t="s">
        <v>8</v>
      </c>
      <c r="BK1072" s="139">
        <f>ROUND(I1072*H1072,0)</f>
        <v>900</v>
      </c>
      <c r="BL1072" s="18" t="s">
        <v>323</v>
      </c>
      <c r="BM1072" s="138" t="s">
        <v>1681</v>
      </c>
    </row>
    <row r="1073" spans="2:65" s="1" customFormat="1">
      <c r="B1073" s="33"/>
      <c r="D1073" s="140" t="s">
        <v>164</v>
      </c>
      <c r="F1073" s="141" t="s">
        <v>1680</v>
      </c>
      <c r="I1073" s="142"/>
      <c r="L1073" s="33"/>
      <c r="M1073" s="143"/>
      <c r="T1073" s="54"/>
      <c r="AT1073" s="18" t="s">
        <v>164</v>
      </c>
      <c r="AU1073" s="18" t="s">
        <v>80</v>
      </c>
    </row>
    <row r="1074" spans="2:65" s="1" customFormat="1" ht="16.5" customHeight="1">
      <c r="B1074" s="33"/>
      <c r="C1074" s="160" t="s">
        <v>1682</v>
      </c>
      <c r="D1074" s="160" t="s">
        <v>230</v>
      </c>
      <c r="E1074" s="161" t="s">
        <v>1683</v>
      </c>
      <c r="F1074" s="162" t="s">
        <v>1684</v>
      </c>
      <c r="G1074" s="163" t="s">
        <v>208</v>
      </c>
      <c r="H1074" s="164">
        <v>20</v>
      </c>
      <c r="I1074" s="165">
        <v>110</v>
      </c>
      <c r="J1074" s="164">
        <f>ROUND(I1074*H1074,0)</f>
        <v>2200</v>
      </c>
      <c r="K1074" s="162" t="s">
        <v>20</v>
      </c>
      <c r="L1074" s="166"/>
      <c r="M1074" s="167" t="s">
        <v>20</v>
      </c>
      <c r="N1074" s="168" t="s">
        <v>42</v>
      </c>
      <c r="P1074" s="136">
        <f>O1074*H1074</f>
        <v>0</v>
      </c>
      <c r="Q1074" s="136">
        <v>0</v>
      </c>
      <c r="R1074" s="136">
        <f>Q1074*H1074</f>
        <v>0</v>
      </c>
      <c r="S1074" s="136">
        <v>0</v>
      </c>
      <c r="T1074" s="137">
        <f>S1074*H1074</f>
        <v>0</v>
      </c>
      <c r="AR1074" s="138" t="s">
        <v>430</v>
      </c>
      <c r="AT1074" s="138" t="s">
        <v>230</v>
      </c>
      <c r="AU1074" s="138" t="s">
        <v>80</v>
      </c>
      <c r="AY1074" s="18" t="s">
        <v>154</v>
      </c>
      <c r="BE1074" s="139">
        <f>IF(N1074="základní",J1074,0)</f>
        <v>2200</v>
      </c>
      <c r="BF1074" s="139">
        <f>IF(N1074="snížená",J1074,0)</f>
        <v>0</v>
      </c>
      <c r="BG1074" s="139">
        <f>IF(N1074="zákl. přenesená",J1074,0)</f>
        <v>0</v>
      </c>
      <c r="BH1074" s="139">
        <f>IF(N1074="sníž. přenesená",J1074,0)</f>
        <v>0</v>
      </c>
      <c r="BI1074" s="139">
        <f>IF(N1074="nulová",J1074,0)</f>
        <v>0</v>
      </c>
      <c r="BJ1074" s="18" t="s">
        <v>8</v>
      </c>
      <c r="BK1074" s="139">
        <f>ROUND(I1074*H1074,0)</f>
        <v>2200</v>
      </c>
      <c r="BL1074" s="18" t="s">
        <v>323</v>
      </c>
      <c r="BM1074" s="138" t="s">
        <v>1685</v>
      </c>
    </row>
    <row r="1075" spans="2:65" s="1" customFormat="1">
      <c r="B1075" s="33"/>
      <c r="D1075" s="140" t="s">
        <v>164</v>
      </c>
      <c r="F1075" s="141" t="s">
        <v>1684</v>
      </c>
      <c r="I1075" s="142"/>
      <c r="L1075" s="33"/>
      <c r="M1075" s="143"/>
      <c r="T1075" s="54"/>
      <c r="AT1075" s="18" t="s">
        <v>164</v>
      </c>
      <c r="AU1075" s="18" t="s">
        <v>80</v>
      </c>
    </row>
    <row r="1076" spans="2:65" s="1" customFormat="1" ht="16.5" customHeight="1">
      <c r="B1076" s="33"/>
      <c r="C1076" s="160" t="s">
        <v>1686</v>
      </c>
      <c r="D1076" s="160" t="s">
        <v>230</v>
      </c>
      <c r="E1076" s="161" t="s">
        <v>1687</v>
      </c>
      <c r="F1076" s="162" t="s">
        <v>1688</v>
      </c>
      <c r="G1076" s="163" t="s">
        <v>208</v>
      </c>
      <c r="H1076" s="164">
        <v>6</v>
      </c>
      <c r="I1076" s="165">
        <v>240</v>
      </c>
      <c r="J1076" s="164">
        <f>ROUND(I1076*H1076,0)</f>
        <v>1440</v>
      </c>
      <c r="K1076" s="162" t="s">
        <v>20</v>
      </c>
      <c r="L1076" s="166"/>
      <c r="M1076" s="167" t="s">
        <v>20</v>
      </c>
      <c r="N1076" s="168" t="s">
        <v>42</v>
      </c>
      <c r="P1076" s="136">
        <f>O1076*H1076</f>
        <v>0</v>
      </c>
      <c r="Q1076" s="136">
        <v>0</v>
      </c>
      <c r="R1076" s="136">
        <f>Q1076*H1076</f>
        <v>0</v>
      </c>
      <c r="S1076" s="136">
        <v>0</v>
      </c>
      <c r="T1076" s="137">
        <f>S1076*H1076</f>
        <v>0</v>
      </c>
      <c r="AR1076" s="138" t="s">
        <v>430</v>
      </c>
      <c r="AT1076" s="138" t="s">
        <v>230</v>
      </c>
      <c r="AU1076" s="138" t="s">
        <v>80</v>
      </c>
      <c r="AY1076" s="18" t="s">
        <v>154</v>
      </c>
      <c r="BE1076" s="139">
        <f>IF(N1076="základní",J1076,0)</f>
        <v>1440</v>
      </c>
      <c r="BF1076" s="139">
        <f>IF(N1076="snížená",J1076,0)</f>
        <v>0</v>
      </c>
      <c r="BG1076" s="139">
        <f>IF(N1076="zákl. přenesená",J1076,0)</f>
        <v>0</v>
      </c>
      <c r="BH1076" s="139">
        <f>IF(N1076="sníž. přenesená",J1076,0)</f>
        <v>0</v>
      </c>
      <c r="BI1076" s="139">
        <f>IF(N1076="nulová",J1076,0)</f>
        <v>0</v>
      </c>
      <c r="BJ1076" s="18" t="s">
        <v>8</v>
      </c>
      <c r="BK1076" s="139">
        <f>ROUND(I1076*H1076,0)</f>
        <v>1440</v>
      </c>
      <c r="BL1076" s="18" t="s">
        <v>323</v>
      </c>
      <c r="BM1076" s="138" t="s">
        <v>1689</v>
      </c>
    </row>
    <row r="1077" spans="2:65" s="1" customFormat="1">
      <c r="B1077" s="33"/>
      <c r="D1077" s="140" t="s">
        <v>164</v>
      </c>
      <c r="F1077" s="141" t="s">
        <v>1688</v>
      </c>
      <c r="I1077" s="142"/>
      <c r="L1077" s="33"/>
      <c r="M1077" s="143"/>
      <c r="T1077" s="54"/>
      <c r="AT1077" s="18" t="s">
        <v>164</v>
      </c>
      <c r="AU1077" s="18" t="s">
        <v>80</v>
      </c>
    </row>
    <row r="1078" spans="2:65" s="1" customFormat="1" ht="16.5" customHeight="1">
      <c r="B1078" s="33"/>
      <c r="C1078" s="160" t="s">
        <v>1690</v>
      </c>
      <c r="D1078" s="160" t="s">
        <v>230</v>
      </c>
      <c r="E1078" s="161" t="s">
        <v>1691</v>
      </c>
      <c r="F1078" s="162" t="s">
        <v>1692</v>
      </c>
      <c r="G1078" s="163" t="s">
        <v>208</v>
      </c>
      <c r="H1078" s="164">
        <v>3</v>
      </c>
      <c r="I1078" s="165">
        <v>100</v>
      </c>
      <c r="J1078" s="164">
        <f>ROUND(I1078*H1078,0)</f>
        <v>300</v>
      </c>
      <c r="K1078" s="162" t="s">
        <v>20</v>
      </c>
      <c r="L1078" s="166"/>
      <c r="M1078" s="167" t="s">
        <v>20</v>
      </c>
      <c r="N1078" s="168" t="s">
        <v>42</v>
      </c>
      <c r="P1078" s="136">
        <f>O1078*H1078</f>
        <v>0</v>
      </c>
      <c r="Q1078" s="136">
        <v>0</v>
      </c>
      <c r="R1078" s="136">
        <f>Q1078*H1078</f>
        <v>0</v>
      </c>
      <c r="S1078" s="136">
        <v>0</v>
      </c>
      <c r="T1078" s="137">
        <f>S1078*H1078</f>
        <v>0</v>
      </c>
      <c r="AR1078" s="138" t="s">
        <v>430</v>
      </c>
      <c r="AT1078" s="138" t="s">
        <v>230</v>
      </c>
      <c r="AU1078" s="138" t="s">
        <v>80</v>
      </c>
      <c r="AY1078" s="18" t="s">
        <v>154</v>
      </c>
      <c r="BE1078" s="139">
        <f>IF(N1078="základní",J1078,0)</f>
        <v>300</v>
      </c>
      <c r="BF1078" s="139">
        <f>IF(N1078="snížená",J1078,0)</f>
        <v>0</v>
      </c>
      <c r="BG1078" s="139">
        <f>IF(N1078="zákl. přenesená",J1078,0)</f>
        <v>0</v>
      </c>
      <c r="BH1078" s="139">
        <f>IF(N1078="sníž. přenesená",J1078,0)</f>
        <v>0</v>
      </c>
      <c r="BI1078" s="139">
        <f>IF(N1078="nulová",J1078,0)</f>
        <v>0</v>
      </c>
      <c r="BJ1078" s="18" t="s">
        <v>8</v>
      </c>
      <c r="BK1078" s="139">
        <f>ROUND(I1078*H1078,0)</f>
        <v>300</v>
      </c>
      <c r="BL1078" s="18" t="s">
        <v>323</v>
      </c>
      <c r="BM1078" s="138" t="s">
        <v>1693</v>
      </c>
    </row>
    <row r="1079" spans="2:65" s="1" customFormat="1">
      <c r="B1079" s="33"/>
      <c r="D1079" s="140" t="s">
        <v>164</v>
      </c>
      <c r="F1079" s="141" t="s">
        <v>1692</v>
      </c>
      <c r="I1079" s="142"/>
      <c r="L1079" s="33"/>
      <c r="M1079" s="143"/>
      <c r="T1079" s="54"/>
      <c r="AT1079" s="18" t="s">
        <v>164</v>
      </c>
      <c r="AU1079" s="18" t="s">
        <v>80</v>
      </c>
    </row>
    <row r="1080" spans="2:65" s="1" customFormat="1" ht="16.5" customHeight="1">
      <c r="B1080" s="33"/>
      <c r="C1080" s="160" t="s">
        <v>1694</v>
      </c>
      <c r="D1080" s="160" t="s">
        <v>230</v>
      </c>
      <c r="E1080" s="161" t="s">
        <v>1695</v>
      </c>
      <c r="F1080" s="162" t="s">
        <v>1696</v>
      </c>
      <c r="G1080" s="163" t="s">
        <v>208</v>
      </c>
      <c r="H1080" s="164">
        <v>7</v>
      </c>
      <c r="I1080" s="165">
        <v>105</v>
      </c>
      <c r="J1080" s="164">
        <f>ROUND(I1080*H1080,0)</f>
        <v>735</v>
      </c>
      <c r="K1080" s="162" t="s">
        <v>20</v>
      </c>
      <c r="L1080" s="166"/>
      <c r="M1080" s="167" t="s">
        <v>20</v>
      </c>
      <c r="N1080" s="168" t="s">
        <v>42</v>
      </c>
      <c r="P1080" s="136">
        <f>O1080*H1080</f>
        <v>0</v>
      </c>
      <c r="Q1080" s="136">
        <v>0</v>
      </c>
      <c r="R1080" s="136">
        <f>Q1080*H1080</f>
        <v>0</v>
      </c>
      <c r="S1080" s="136">
        <v>0</v>
      </c>
      <c r="T1080" s="137">
        <f>S1080*H1080</f>
        <v>0</v>
      </c>
      <c r="AR1080" s="138" t="s">
        <v>430</v>
      </c>
      <c r="AT1080" s="138" t="s">
        <v>230</v>
      </c>
      <c r="AU1080" s="138" t="s">
        <v>80</v>
      </c>
      <c r="AY1080" s="18" t="s">
        <v>154</v>
      </c>
      <c r="BE1080" s="139">
        <f>IF(N1080="základní",J1080,0)</f>
        <v>735</v>
      </c>
      <c r="BF1080" s="139">
        <f>IF(N1080="snížená",J1080,0)</f>
        <v>0</v>
      </c>
      <c r="BG1080" s="139">
        <f>IF(N1080="zákl. přenesená",J1080,0)</f>
        <v>0</v>
      </c>
      <c r="BH1080" s="139">
        <f>IF(N1080="sníž. přenesená",J1080,0)</f>
        <v>0</v>
      </c>
      <c r="BI1080" s="139">
        <f>IF(N1080="nulová",J1080,0)</f>
        <v>0</v>
      </c>
      <c r="BJ1080" s="18" t="s">
        <v>8</v>
      </c>
      <c r="BK1080" s="139">
        <f>ROUND(I1080*H1080,0)</f>
        <v>735</v>
      </c>
      <c r="BL1080" s="18" t="s">
        <v>323</v>
      </c>
      <c r="BM1080" s="138" t="s">
        <v>1697</v>
      </c>
    </row>
    <row r="1081" spans="2:65" s="1" customFormat="1">
      <c r="B1081" s="33"/>
      <c r="D1081" s="140" t="s">
        <v>164</v>
      </c>
      <c r="F1081" s="141" t="s">
        <v>1696</v>
      </c>
      <c r="I1081" s="142"/>
      <c r="L1081" s="33"/>
      <c r="M1081" s="143"/>
      <c r="T1081" s="54"/>
      <c r="AT1081" s="18" t="s">
        <v>164</v>
      </c>
      <c r="AU1081" s="18" t="s">
        <v>80</v>
      </c>
    </row>
    <row r="1082" spans="2:65" s="1" customFormat="1" ht="16.5" customHeight="1">
      <c r="B1082" s="33"/>
      <c r="C1082" s="160" t="s">
        <v>1698</v>
      </c>
      <c r="D1082" s="160" t="s">
        <v>230</v>
      </c>
      <c r="E1082" s="161" t="s">
        <v>1699</v>
      </c>
      <c r="F1082" s="162" t="s">
        <v>1700</v>
      </c>
      <c r="G1082" s="163" t="s">
        <v>208</v>
      </c>
      <c r="H1082" s="164">
        <v>4</v>
      </c>
      <c r="I1082" s="165">
        <v>1280</v>
      </c>
      <c r="J1082" s="164">
        <f>ROUND(I1082*H1082,0)</f>
        <v>5120</v>
      </c>
      <c r="K1082" s="162" t="s">
        <v>20</v>
      </c>
      <c r="L1082" s="166"/>
      <c r="M1082" s="167" t="s">
        <v>20</v>
      </c>
      <c r="N1082" s="168" t="s">
        <v>42</v>
      </c>
      <c r="P1082" s="136">
        <f>O1082*H1082</f>
        <v>0</v>
      </c>
      <c r="Q1082" s="136">
        <v>0</v>
      </c>
      <c r="R1082" s="136">
        <f>Q1082*H1082</f>
        <v>0</v>
      </c>
      <c r="S1082" s="136">
        <v>0</v>
      </c>
      <c r="T1082" s="137">
        <f>S1082*H1082</f>
        <v>0</v>
      </c>
      <c r="AR1082" s="138" t="s">
        <v>430</v>
      </c>
      <c r="AT1082" s="138" t="s">
        <v>230</v>
      </c>
      <c r="AU1082" s="138" t="s">
        <v>80</v>
      </c>
      <c r="AY1082" s="18" t="s">
        <v>154</v>
      </c>
      <c r="BE1082" s="139">
        <f>IF(N1082="základní",J1082,0)</f>
        <v>5120</v>
      </c>
      <c r="BF1082" s="139">
        <f>IF(N1082="snížená",J1082,0)</f>
        <v>0</v>
      </c>
      <c r="BG1082" s="139">
        <f>IF(N1082="zákl. přenesená",J1082,0)</f>
        <v>0</v>
      </c>
      <c r="BH1082" s="139">
        <f>IF(N1082="sníž. přenesená",J1082,0)</f>
        <v>0</v>
      </c>
      <c r="BI1082" s="139">
        <f>IF(N1082="nulová",J1082,0)</f>
        <v>0</v>
      </c>
      <c r="BJ1082" s="18" t="s">
        <v>8</v>
      </c>
      <c r="BK1082" s="139">
        <f>ROUND(I1082*H1082,0)</f>
        <v>5120</v>
      </c>
      <c r="BL1082" s="18" t="s">
        <v>323</v>
      </c>
      <c r="BM1082" s="138" t="s">
        <v>1701</v>
      </c>
    </row>
    <row r="1083" spans="2:65" s="1" customFormat="1">
      <c r="B1083" s="33"/>
      <c r="D1083" s="140" t="s">
        <v>164</v>
      </c>
      <c r="F1083" s="141" t="s">
        <v>1700</v>
      </c>
      <c r="I1083" s="142"/>
      <c r="L1083" s="33"/>
      <c r="M1083" s="143"/>
      <c r="T1083" s="54"/>
      <c r="AT1083" s="18" t="s">
        <v>164</v>
      </c>
      <c r="AU1083" s="18" t="s">
        <v>80</v>
      </c>
    </row>
    <row r="1084" spans="2:65" s="1" customFormat="1" ht="16.5" customHeight="1">
      <c r="B1084" s="33"/>
      <c r="C1084" s="160" t="s">
        <v>1702</v>
      </c>
      <c r="D1084" s="160" t="s">
        <v>230</v>
      </c>
      <c r="E1084" s="161" t="s">
        <v>1703</v>
      </c>
      <c r="F1084" s="162" t="s">
        <v>1704</v>
      </c>
      <c r="G1084" s="163" t="s">
        <v>208</v>
      </c>
      <c r="H1084" s="164">
        <v>5</v>
      </c>
      <c r="I1084" s="165">
        <v>110</v>
      </c>
      <c r="J1084" s="164">
        <f>ROUND(I1084*H1084,0)</f>
        <v>550</v>
      </c>
      <c r="K1084" s="162" t="s">
        <v>20</v>
      </c>
      <c r="L1084" s="166"/>
      <c r="M1084" s="167" t="s">
        <v>20</v>
      </c>
      <c r="N1084" s="168" t="s">
        <v>42</v>
      </c>
      <c r="P1084" s="136">
        <f>O1084*H1084</f>
        <v>0</v>
      </c>
      <c r="Q1084" s="136">
        <v>0</v>
      </c>
      <c r="R1084" s="136">
        <f>Q1084*H1084</f>
        <v>0</v>
      </c>
      <c r="S1084" s="136">
        <v>0</v>
      </c>
      <c r="T1084" s="137">
        <f>S1084*H1084</f>
        <v>0</v>
      </c>
      <c r="AR1084" s="138" t="s">
        <v>430</v>
      </c>
      <c r="AT1084" s="138" t="s">
        <v>230</v>
      </c>
      <c r="AU1084" s="138" t="s">
        <v>80</v>
      </c>
      <c r="AY1084" s="18" t="s">
        <v>154</v>
      </c>
      <c r="BE1084" s="139">
        <f>IF(N1084="základní",J1084,0)</f>
        <v>550</v>
      </c>
      <c r="BF1084" s="139">
        <f>IF(N1084="snížená",J1084,0)</f>
        <v>0</v>
      </c>
      <c r="BG1084" s="139">
        <f>IF(N1084="zákl. přenesená",J1084,0)</f>
        <v>0</v>
      </c>
      <c r="BH1084" s="139">
        <f>IF(N1084="sníž. přenesená",J1084,0)</f>
        <v>0</v>
      </c>
      <c r="BI1084" s="139">
        <f>IF(N1084="nulová",J1084,0)</f>
        <v>0</v>
      </c>
      <c r="BJ1084" s="18" t="s">
        <v>8</v>
      </c>
      <c r="BK1084" s="139">
        <f>ROUND(I1084*H1084,0)</f>
        <v>550</v>
      </c>
      <c r="BL1084" s="18" t="s">
        <v>323</v>
      </c>
      <c r="BM1084" s="138" t="s">
        <v>1705</v>
      </c>
    </row>
    <row r="1085" spans="2:65" s="1" customFormat="1">
      <c r="B1085" s="33"/>
      <c r="D1085" s="140" t="s">
        <v>164</v>
      </c>
      <c r="F1085" s="141" t="s">
        <v>1704</v>
      </c>
      <c r="I1085" s="142"/>
      <c r="L1085" s="33"/>
      <c r="M1085" s="143"/>
      <c r="T1085" s="54"/>
      <c r="AT1085" s="18" t="s">
        <v>164</v>
      </c>
      <c r="AU1085" s="18" t="s">
        <v>80</v>
      </c>
    </row>
    <row r="1086" spans="2:65" s="1" customFormat="1" ht="16.5" customHeight="1">
      <c r="B1086" s="33"/>
      <c r="C1086" s="160" t="s">
        <v>1706</v>
      </c>
      <c r="D1086" s="160" t="s">
        <v>230</v>
      </c>
      <c r="E1086" s="161" t="s">
        <v>1707</v>
      </c>
      <c r="F1086" s="162" t="s">
        <v>1708</v>
      </c>
      <c r="G1086" s="163" t="s">
        <v>208</v>
      </c>
      <c r="H1086" s="164">
        <v>4</v>
      </c>
      <c r="I1086" s="165">
        <v>195</v>
      </c>
      <c r="J1086" s="164">
        <f>ROUND(I1086*H1086,0)</f>
        <v>780</v>
      </c>
      <c r="K1086" s="162" t="s">
        <v>20</v>
      </c>
      <c r="L1086" s="166"/>
      <c r="M1086" s="167" t="s">
        <v>20</v>
      </c>
      <c r="N1086" s="168" t="s">
        <v>42</v>
      </c>
      <c r="P1086" s="136">
        <f>O1086*H1086</f>
        <v>0</v>
      </c>
      <c r="Q1086" s="136">
        <v>0</v>
      </c>
      <c r="R1086" s="136">
        <f>Q1086*H1086</f>
        <v>0</v>
      </c>
      <c r="S1086" s="136">
        <v>0</v>
      </c>
      <c r="T1086" s="137">
        <f>S1086*H1086</f>
        <v>0</v>
      </c>
      <c r="AR1086" s="138" t="s">
        <v>430</v>
      </c>
      <c r="AT1086" s="138" t="s">
        <v>230</v>
      </c>
      <c r="AU1086" s="138" t="s">
        <v>80</v>
      </c>
      <c r="AY1086" s="18" t="s">
        <v>154</v>
      </c>
      <c r="BE1086" s="139">
        <f>IF(N1086="základní",J1086,0)</f>
        <v>780</v>
      </c>
      <c r="BF1086" s="139">
        <f>IF(N1086="snížená",J1086,0)</f>
        <v>0</v>
      </c>
      <c r="BG1086" s="139">
        <f>IF(N1086="zákl. přenesená",J1086,0)</f>
        <v>0</v>
      </c>
      <c r="BH1086" s="139">
        <f>IF(N1086="sníž. přenesená",J1086,0)</f>
        <v>0</v>
      </c>
      <c r="BI1086" s="139">
        <f>IF(N1086="nulová",J1086,0)</f>
        <v>0</v>
      </c>
      <c r="BJ1086" s="18" t="s">
        <v>8</v>
      </c>
      <c r="BK1086" s="139">
        <f>ROUND(I1086*H1086,0)</f>
        <v>780</v>
      </c>
      <c r="BL1086" s="18" t="s">
        <v>323</v>
      </c>
      <c r="BM1086" s="138" t="s">
        <v>1709</v>
      </c>
    </row>
    <row r="1087" spans="2:65" s="1" customFormat="1">
      <c r="B1087" s="33"/>
      <c r="D1087" s="140" t="s">
        <v>164</v>
      </c>
      <c r="F1087" s="141" t="s">
        <v>1708</v>
      </c>
      <c r="I1087" s="142"/>
      <c r="L1087" s="33"/>
      <c r="M1087" s="143"/>
      <c r="T1087" s="54"/>
      <c r="AT1087" s="18" t="s">
        <v>164</v>
      </c>
      <c r="AU1087" s="18" t="s">
        <v>80</v>
      </c>
    </row>
    <row r="1088" spans="2:65" s="1" customFormat="1" ht="16.5" customHeight="1">
      <c r="B1088" s="33"/>
      <c r="C1088" s="160" t="s">
        <v>1710</v>
      </c>
      <c r="D1088" s="160" t="s">
        <v>230</v>
      </c>
      <c r="E1088" s="161" t="s">
        <v>1711</v>
      </c>
      <c r="F1088" s="162" t="s">
        <v>1712</v>
      </c>
      <c r="G1088" s="163" t="s">
        <v>208</v>
      </c>
      <c r="H1088" s="164">
        <v>1</v>
      </c>
      <c r="I1088" s="165">
        <v>205</v>
      </c>
      <c r="J1088" s="164">
        <f>ROUND(I1088*H1088,0)</f>
        <v>205</v>
      </c>
      <c r="K1088" s="162" t="s">
        <v>20</v>
      </c>
      <c r="L1088" s="166"/>
      <c r="M1088" s="167" t="s">
        <v>20</v>
      </c>
      <c r="N1088" s="168" t="s">
        <v>42</v>
      </c>
      <c r="P1088" s="136">
        <f>O1088*H1088</f>
        <v>0</v>
      </c>
      <c r="Q1088" s="136">
        <v>0</v>
      </c>
      <c r="R1088" s="136">
        <f>Q1088*H1088</f>
        <v>0</v>
      </c>
      <c r="S1088" s="136">
        <v>0</v>
      </c>
      <c r="T1088" s="137">
        <f>S1088*H1088</f>
        <v>0</v>
      </c>
      <c r="AR1088" s="138" t="s">
        <v>430</v>
      </c>
      <c r="AT1088" s="138" t="s">
        <v>230</v>
      </c>
      <c r="AU1088" s="138" t="s">
        <v>80</v>
      </c>
      <c r="AY1088" s="18" t="s">
        <v>154</v>
      </c>
      <c r="BE1088" s="139">
        <f>IF(N1088="základní",J1088,0)</f>
        <v>205</v>
      </c>
      <c r="BF1088" s="139">
        <f>IF(N1088="snížená",J1088,0)</f>
        <v>0</v>
      </c>
      <c r="BG1088" s="139">
        <f>IF(N1088="zákl. přenesená",J1088,0)</f>
        <v>0</v>
      </c>
      <c r="BH1088" s="139">
        <f>IF(N1088="sníž. přenesená",J1088,0)</f>
        <v>0</v>
      </c>
      <c r="BI1088" s="139">
        <f>IF(N1088="nulová",J1088,0)</f>
        <v>0</v>
      </c>
      <c r="BJ1088" s="18" t="s">
        <v>8</v>
      </c>
      <c r="BK1088" s="139">
        <f>ROUND(I1088*H1088,0)</f>
        <v>205</v>
      </c>
      <c r="BL1088" s="18" t="s">
        <v>323</v>
      </c>
      <c r="BM1088" s="138" t="s">
        <v>1713</v>
      </c>
    </row>
    <row r="1089" spans="2:65" s="1" customFormat="1">
      <c r="B1089" s="33"/>
      <c r="D1089" s="140" t="s">
        <v>164</v>
      </c>
      <c r="F1089" s="141" t="s">
        <v>1712</v>
      </c>
      <c r="I1089" s="142"/>
      <c r="L1089" s="33"/>
      <c r="M1089" s="143"/>
      <c r="T1089" s="54"/>
      <c r="AT1089" s="18" t="s">
        <v>164</v>
      </c>
      <c r="AU1089" s="18" t="s">
        <v>80</v>
      </c>
    </row>
    <row r="1090" spans="2:65" s="1" customFormat="1" ht="16.5" customHeight="1">
      <c r="B1090" s="33"/>
      <c r="C1090" s="160" t="s">
        <v>1714</v>
      </c>
      <c r="D1090" s="160" t="s">
        <v>230</v>
      </c>
      <c r="E1090" s="161" t="s">
        <v>1715</v>
      </c>
      <c r="F1090" s="162" t="s">
        <v>1716</v>
      </c>
      <c r="G1090" s="163" t="s">
        <v>208</v>
      </c>
      <c r="H1090" s="164">
        <v>3</v>
      </c>
      <c r="I1090" s="165">
        <v>235</v>
      </c>
      <c r="J1090" s="164">
        <f>ROUND(I1090*H1090,0)</f>
        <v>705</v>
      </c>
      <c r="K1090" s="162" t="s">
        <v>20</v>
      </c>
      <c r="L1090" s="166"/>
      <c r="M1090" s="167" t="s">
        <v>20</v>
      </c>
      <c r="N1090" s="168" t="s">
        <v>42</v>
      </c>
      <c r="P1090" s="136">
        <f>O1090*H1090</f>
        <v>0</v>
      </c>
      <c r="Q1090" s="136">
        <v>0</v>
      </c>
      <c r="R1090" s="136">
        <f>Q1090*H1090</f>
        <v>0</v>
      </c>
      <c r="S1090" s="136">
        <v>0</v>
      </c>
      <c r="T1090" s="137">
        <f>S1090*H1090</f>
        <v>0</v>
      </c>
      <c r="AR1090" s="138" t="s">
        <v>430</v>
      </c>
      <c r="AT1090" s="138" t="s">
        <v>230</v>
      </c>
      <c r="AU1090" s="138" t="s">
        <v>80</v>
      </c>
      <c r="AY1090" s="18" t="s">
        <v>154</v>
      </c>
      <c r="BE1090" s="139">
        <f>IF(N1090="základní",J1090,0)</f>
        <v>705</v>
      </c>
      <c r="BF1090" s="139">
        <f>IF(N1090="snížená",J1090,0)</f>
        <v>0</v>
      </c>
      <c r="BG1090" s="139">
        <f>IF(N1090="zákl. přenesená",J1090,0)</f>
        <v>0</v>
      </c>
      <c r="BH1090" s="139">
        <f>IF(N1090="sníž. přenesená",J1090,0)</f>
        <v>0</v>
      </c>
      <c r="BI1090" s="139">
        <f>IF(N1090="nulová",J1090,0)</f>
        <v>0</v>
      </c>
      <c r="BJ1090" s="18" t="s">
        <v>8</v>
      </c>
      <c r="BK1090" s="139">
        <f>ROUND(I1090*H1090,0)</f>
        <v>705</v>
      </c>
      <c r="BL1090" s="18" t="s">
        <v>323</v>
      </c>
      <c r="BM1090" s="138" t="s">
        <v>1717</v>
      </c>
    </row>
    <row r="1091" spans="2:65" s="1" customFormat="1">
      <c r="B1091" s="33"/>
      <c r="D1091" s="140" t="s">
        <v>164</v>
      </c>
      <c r="F1091" s="141" t="s">
        <v>1716</v>
      </c>
      <c r="I1091" s="142"/>
      <c r="L1091" s="33"/>
      <c r="M1091" s="143"/>
      <c r="T1091" s="54"/>
      <c r="AT1091" s="18" t="s">
        <v>164</v>
      </c>
      <c r="AU1091" s="18" t="s">
        <v>80</v>
      </c>
    </row>
    <row r="1092" spans="2:65" s="1" customFormat="1" ht="16.5" customHeight="1">
      <c r="B1092" s="33"/>
      <c r="C1092" s="160" t="s">
        <v>1718</v>
      </c>
      <c r="D1092" s="160" t="s">
        <v>230</v>
      </c>
      <c r="E1092" s="161" t="s">
        <v>1719</v>
      </c>
      <c r="F1092" s="162" t="s">
        <v>1720</v>
      </c>
      <c r="G1092" s="163" t="s">
        <v>208</v>
      </c>
      <c r="H1092" s="164">
        <v>1</v>
      </c>
      <c r="I1092" s="165">
        <v>1450</v>
      </c>
      <c r="J1092" s="164">
        <f>ROUND(I1092*H1092,0)</f>
        <v>1450</v>
      </c>
      <c r="K1092" s="162" t="s">
        <v>20</v>
      </c>
      <c r="L1092" s="166"/>
      <c r="M1092" s="167" t="s">
        <v>20</v>
      </c>
      <c r="N1092" s="168" t="s">
        <v>42</v>
      </c>
      <c r="P1092" s="136">
        <f>O1092*H1092</f>
        <v>0</v>
      </c>
      <c r="Q1092" s="136">
        <v>0</v>
      </c>
      <c r="R1092" s="136">
        <f>Q1092*H1092</f>
        <v>0</v>
      </c>
      <c r="S1092" s="136">
        <v>0</v>
      </c>
      <c r="T1092" s="137">
        <f>S1092*H1092</f>
        <v>0</v>
      </c>
      <c r="AR1092" s="138" t="s">
        <v>430</v>
      </c>
      <c r="AT1092" s="138" t="s">
        <v>230</v>
      </c>
      <c r="AU1092" s="138" t="s">
        <v>80</v>
      </c>
      <c r="AY1092" s="18" t="s">
        <v>154</v>
      </c>
      <c r="BE1092" s="139">
        <f>IF(N1092="základní",J1092,0)</f>
        <v>1450</v>
      </c>
      <c r="BF1092" s="139">
        <f>IF(N1092="snížená",J1092,0)</f>
        <v>0</v>
      </c>
      <c r="BG1092" s="139">
        <f>IF(N1092="zákl. přenesená",J1092,0)</f>
        <v>0</v>
      </c>
      <c r="BH1092" s="139">
        <f>IF(N1092="sníž. přenesená",J1092,0)</f>
        <v>0</v>
      </c>
      <c r="BI1092" s="139">
        <f>IF(N1092="nulová",J1092,0)</f>
        <v>0</v>
      </c>
      <c r="BJ1092" s="18" t="s">
        <v>8</v>
      </c>
      <c r="BK1092" s="139">
        <f>ROUND(I1092*H1092,0)</f>
        <v>1450</v>
      </c>
      <c r="BL1092" s="18" t="s">
        <v>323</v>
      </c>
      <c r="BM1092" s="138" t="s">
        <v>1721</v>
      </c>
    </row>
    <row r="1093" spans="2:65" s="1" customFormat="1">
      <c r="B1093" s="33"/>
      <c r="D1093" s="140" t="s">
        <v>164</v>
      </c>
      <c r="F1093" s="141" t="s">
        <v>1720</v>
      </c>
      <c r="I1093" s="142"/>
      <c r="L1093" s="33"/>
      <c r="M1093" s="143"/>
      <c r="T1093" s="54"/>
      <c r="AT1093" s="18" t="s">
        <v>164</v>
      </c>
      <c r="AU1093" s="18" t="s">
        <v>80</v>
      </c>
    </row>
    <row r="1094" spans="2:65" s="1" customFormat="1" ht="16.5" customHeight="1">
      <c r="B1094" s="33"/>
      <c r="C1094" s="160" t="s">
        <v>1722</v>
      </c>
      <c r="D1094" s="160" t="s">
        <v>230</v>
      </c>
      <c r="E1094" s="161" t="s">
        <v>1723</v>
      </c>
      <c r="F1094" s="162" t="s">
        <v>1724</v>
      </c>
      <c r="G1094" s="163" t="s">
        <v>208</v>
      </c>
      <c r="H1094" s="164">
        <v>58</v>
      </c>
      <c r="I1094" s="165">
        <v>9</v>
      </c>
      <c r="J1094" s="164">
        <f>ROUND(I1094*H1094,0)</f>
        <v>522</v>
      </c>
      <c r="K1094" s="162" t="s">
        <v>20</v>
      </c>
      <c r="L1094" s="166"/>
      <c r="M1094" s="167" t="s">
        <v>20</v>
      </c>
      <c r="N1094" s="168" t="s">
        <v>42</v>
      </c>
      <c r="P1094" s="136">
        <f>O1094*H1094</f>
        <v>0</v>
      </c>
      <c r="Q1094" s="136">
        <v>0</v>
      </c>
      <c r="R1094" s="136">
        <f>Q1094*H1094</f>
        <v>0</v>
      </c>
      <c r="S1094" s="136">
        <v>0</v>
      </c>
      <c r="T1094" s="137">
        <f>S1094*H1094</f>
        <v>0</v>
      </c>
      <c r="AR1094" s="138" t="s">
        <v>430</v>
      </c>
      <c r="AT1094" s="138" t="s">
        <v>230</v>
      </c>
      <c r="AU1094" s="138" t="s">
        <v>80</v>
      </c>
      <c r="AY1094" s="18" t="s">
        <v>154</v>
      </c>
      <c r="BE1094" s="139">
        <f>IF(N1094="základní",J1094,0)</f>
        <v>522</v>
      </c>
      <c r="BF1094" s="139">
        <f>IF(N1094="snížená",J1094,0)</f>
        <v>0</v>
      </c>
      <c r="BG1094" s="139">
        <f>IF(N1094="zákl. přenesená",J1094,0)</f>
        <v>0</v>
      </c>
      <c r="BH1094" s="139">
        <f>IF(N1094="sníž. přenesená",J1094,0)</f>
        <v>0</v>
      </c>
      <c r="BI1094" s="139">
        <f>IF(N1094="nulová",J1094,0)</f>
        <v>0</v>
      </c>
      <c r="BJ1094" s="18" t="s">
        <v>8</v>
      </c>
      <c r="BK1094" s="139">
        <f>ROUND(I1094*H1094,0)</f>
        <v>522</v>
      </c>
      <c r="BL1094" s="18" t="s">
        <v>323</v>
      </c>
      <c r="BM1094" s="138" t="s">
        <v>1725</v>
      </c>
    </row>
    <row r="1095" spans="2:65" s="1" customFormat="1">
      <c r="B1095" s="33"/>
      <c r="D1095" s="140" t="s">
        <v>164</v>
      </c>
      <c r="F1095" s="141" t="s">
        <v>1724</v>
      </c>
      <c r="I1095" s="142"/>
      <c r="L1095" s="33"/>
      <c r="M1095" s="143"/>
      <c r="T1095" s="54"/>
      <c r="AT1095" s="18" t="s">
        <v>164</v>
      </c>
      <c r="AU1095" s="18" t="s">
        <v>80</v>
      </c>
    </row>
    <row r="1096" spans="2:65" s="1" customFormat="1" ht="16.5" customHeight="1">
      <c r="B1096" s="33"/>
      <c r="C1096" s="160" t="s">
        <v>1726</v>
      </c>
      <c r="D1096" s="160" t="s">
        <v>230</v>
      </c>
      <c r="E1096" s="161" t="s">
        <v>1727</v>
      </c>
      <c r="F1096" s="162" t="s">
        <v>1728</v>
      </c>
      <c r="G1096" s="163" t="s">
        <v>208</v>
      </c>
      <c r="H1096" s="164">
        <v>11</v>
      </c>
      <c r="I1096" s="165">
        <v>110</v>
      </c>
      <c r="J1096" s="164">
        <f>ROUND(I1096*H1096,0)</f>
        <v>1210</v>
      </c>
      <c r="K1096" s="162" t="s">
        <v>20</v>
      </c>
      <c r="L1096" s="166"/>
      <c r="M1096" s="167" t="s">
        <v>20</v>
      </c>
      <c r="N1096" s="168" t="s">
        <v>42</v>
      </c>
      <c r="P1096" s="136">
        <f>O1096*H1096</f>
        <v>0</v>
      </c>
      <c r="Q1096" s="136">
        <v>0</v>
      </c>
      <c r="R1096" s="136">
        <f>Q1096*H1096</f>
        <v>0</v>
      </c>
      <c r="S1096" s="136">
        <v>0</v>
      </c>
      <c r="T1096" s="137">
        <f>S1096*H1096</f>
        <v>0</v>
      </c>
      <c r="AR1096" s="138" t="s">
        <v>430</v>
      </c>
      <c r="AT1096" s="138" t="s">
        <v>230</v>
      </c>
      <c r="AU1096" s="138" t="s">
        <v>80</v>
      </c>
      <c r="AY1096" s="18" t="s">
        <v>154</v>
      </c>
      <c r="BE1096" s="139">
        <f>IF(N1096="základní",J1096,0)</f>
        <v>1210</v>
      </c>
      <c r="BF1096" s="139">
        <f>IF(N1096="snížená",J1096,0)</f>
        <v>0</v>
      </c>
      <c r="BG1096" s="139">
        <f>IF(N1096="zákl. přenesená",J1096,0)</f>
        <v>0</v>
      </c>
      <c r="BH1096" s="139">
        <f>IF(N1096="sníž. přenesená",J1096,0)</f>
        <v>0</v>
      </c>
      <c r="BI1096" s="139">
        <f>IF(N1096="nulová",J1096,0)</f>
        <v>0</v>
      </c>
      <c r="BJ1096" s="18" t="s">
        <v>8</v>
      </c>
      <c r="BK1096" s="139">
        <f>ROUND(I1096*H1096,0)</f>
        <v>1210</v>
      </c>
      <c r="BL1096" s="18" t="s">
        <v>323</v>
      </c>
      <c r="BM1096" s="138" t="s">
        <v>1729</v>
      </c>
    </row>
    <row r="1097" spans="2:65" s="1" customFormat="1">
      <c r="B1097" s="33"/>
      <c r="D1097" s="140" t="s">
        <v>164</v>
      </c>
      <c r="F1097" s="141" t="s">
        <v>1728</v>
      </c>
      <c r="I1097" s="142"/>
      <c r="L1097" s="33"/>
      <c r="M1097" s="143"/>
      <c r="T1097" s="54"/>
      <c r="AT1097" s="18" t="s">
        <v>164</v>
      </c>
      <c r="AU1097" s="18" t="s">
        <v>80</v>
      </c>
    </row>
    <row r="1098" spans="2:65" s="1" customFormat="1" ht="16.5" customHeight="1">
      <c r="B1098" s="33"/>
      <c r="C1098" s="160" t="s">
        <v>1730</v>
      </c>
      <c r="D1098" s="160" t="s">
        <v>230</v>
      </c>
      <c r="E1098" s="161" t="s">
        <v>1731</v>
      </c>
      <c r="F1098" s="162" t="s">
        <v>1732</v>
      </c>
      <c r="G1098" s="163" t="s">
        <v>208</v>
      </c>
      <c r="H1098" s="164">
        <v>1</v>
      </c>
      <c r="I1098" s="165">
        <v>150</v>
      </c>
      <c r="J1098" s="164">
        <f>ROUND(I1098*H1098,0)</f>
        <v>150</v>
      </c>
      <c r="K1098" s="162" t="s">
        <v>20</v>
      </c>
      <c r="L1098" s="166"/>
      <c r="M1098" s="167" t="s">
        <v>20</v>
      </c>
      <c r="N1098" s="168" t="s">
        <v>42</v>
      </c>
      <c r="P1098" s="136">
        <f>O1098*H1098</f>
        <v>0</v>
      </c>
      <c r="Q1098" s="136">
        <v>0</v>
      </c>
      <c r="R1098" s="136">
        <f>Q1098*H1098</f>
        <v>0</v>
      </c>
      <c r="S1098" s="136">
        <v>0</v>
      </c>
      <c r="T1098" s="137">
        <f>S1098*H1098</f>
        <v>0</v>
      </c>
      <c r="AR1098" s="138" t="s">
        <v>430</v>
      </c>
      <c r="AT1098" s="138" t="s">
        <v>230</v>
      </c>
      <c r="AU1098" s="138" t="s">
        <v>80</v>
      </c>
      <c r="AY1098" s="18" t="s">
        <v>154</v>
      </c>
      <c r="BE1098" s="139">
        <f>IF(N1098="základní",J1098,0)</f>
        <v>150</v>
      </c>
      <c r="BF1098" s="139">
        <f>IF(N1098="snížená",J1098,0)</f>
        <v>0</v>
      </c>
      <c r="BG1098" s="139">
        <f>IF(N1098="zákl. přenesená",J1098,0)</f>
        <v>0</v>
      </c>
      <c r="BH1098" s="139">
        <f>IF(N1098="sníž. přenesená",J1098,0)</f>
        <v>0</v>
      </c>
      <c r="BI1098" s="139">
        <f>IF(N1098="nulová",J1098,0)</f>
        <v>0</v>
      </c>
      <c r="BJ1098" s="18" t="s">
        <v>8</v>
      </c>
      <c r="BK1098" s="139">
        <f>ROUND(I1098*H1098,0)</f>
        <v>150</v>
      </c>
      <c r="BL1098" s="18" t="s">
        <v>323</v>
      </c>
      <c r="BM1098" s="138" t="s">
        <v>1733</v>
      </c>
    </row>
    <row r="1099" spans="2:65" s="1" customFormat="1">
      <c r="B1099" s="33"/>
      <c r="D1099" s="140" t="s">
        <v>164</v>
      </c>
      <c r="F1099" s="141" t="s">
        <v>1732</v>
      </c>
      <c r="I1099" s="142"/>
      <c r="L1099" s="33"/>
      <c r="M1099" s="143"/>
      <c r="T1099" s="54"/>
      <c r="AT1099" s="18" t="s">
        <v>164</v>
      </c>
      <c r="AU1099" s="18" t="s">
        <v>80</v>
      </c>
    </row>
    <row r="1100" spans="2:65" s="1" customFormat="1" ht="16.5" customHeight="1">
      <c r="B1100" s="33"/>
      <c r="C1100" s="160" t="s">
        <v>1734</v>
      </c>
      <c r="D1100" s="160" t="s">
        <v>230</v>
      </c>
      <c r="E1100" s="161" t="s">
        <v>1735</v>
      </c>
      <c r="F1100" s="162" t="s">
        <v>1736</v>
      </c>
      <c r="G1100" s="163" t="s">
        <v>208</v>
      </c>
      <c r="H1100" s="164">
        <v>11</v>
      </c>
      <c r="I1100" s="165">
        <v>115</v>
      </c>
      <c r="J1100" s="164">
        <f>ROUND(I1100*H1100,0)</f>
        <v>1265</v>
      </c>
      <c r="K1100" s="162" t="s">
        <v>20</v>
      </c>
      <c r="L1100" s="166"/>
      <c r="M1100" s="167" t="s">
        <v>20</v>
      </c>
      <c r="N1100" s="168" t="s">
        <v>42</v>
      </c>
      <c r="P1100" s="136">
        <f>O1100*H1100</f>
        <v>0</v>
      </c>
      <c r="Q1100" s="136">
        <v>0</v>
      </c>
      <c r="R1100" s="136">
        <f>Q1100*H1100</f>
        <v>0</v>
      </c>
      <c r="S1100" s="136">
        <v>0</v>
      </c>
      <c r="T1100" s="137">
        <f>S1100*H1100</f>
        <v>0</v>
      </c>
      <c r="AR1100" s="138" t="s">
        <v>430</v>
      </c>
      <c r="AT1100" s="138" t="s">
        <v>230</v>
      </c>
      <c r="AU1100" s="138" t="s">
        <v>80</v>
      </c>
      <c r="AY1100" s="18" t="s">
        <v>154</v>
      </c>
      <c r="BE1100" s="139">
        <f>IF(N1100="základní",J1100,0)</f>
        <v>1265</v>
      </c>
      <c r="BF1100" s="139">
        <f>IF(N1100="snížená",J1100,0)</f>
        <v>0</v>
      </c>
      <c r="BG1100" s="139">
        <f>IF(N1100="zákl. přenesená",J1100,0)</f>
        <v>0</v>
      </c>
      <c r="BH1100" s="139">
        <f>IF(N1100="sníž. přenesená",J1100,0)</f>
        <v>0</v>
      </c>
      <c r="BI1100" s="139">
        <f>IF(N1100="nulová",J1100,0)</f>
        <v>0</v>
      </c>
      <c r="BJ1100" s="18" t="s">
        <v>8</v>
      </c>
      <c r="BK1100" s="139">
        <f>ROUND(I1100*H1100,0)</f>
        <v>1265</v>
      </c>
      <c r="BL1100" s="18" t="s">
        <v>323</v>
      </c>
      <c r="BM1100" s="138" t="s">
        <v>1737</v>
      </c>
    </row>
    <row r="1101" spans="2:65" s="1" customFormat="1">
      <c r="B1101" s="33"/>
      <c r="D1101" s="140" t="s">
        <v>164</v>
      </c>
      <c r="F1101" s="141" t="s">
        <v>1736</v>
      </c>
      <c r="I1101" s="142"/>
      <c r="L1101" s="33"/>
      <c r="M1101" s="143"/>
      <c r="T1101" s="54"/>
      <c r="AT1101" s="18" t="s">
        <v>164</v>
      </c>
      <c r="AU1101" s="18" t="s">
        <v>80</v>
      </c>
    </row>
    <row r="1102" spans="2:65" s="1" customFormat="1" ht="16.5" customHeight="1">
      <c r="B1102" s="33"/>
      <c r="C1102" s="160" t="s">
        <v>1738</v>
      </c>
      <c r="D1102" s="160" t="s">
        <v>230</v>
      </c>
      <c r="E1102" s="161" t="s">
        <v>1739</v>
      </c>
      <c r="F1102" s="162" t="s">
        <v>1740</v>
      </c>
      <c r="G1102" s="163" t="s">
        <v>208</v>
      </c>
      <c r="H1102" s="164">
        <v>2</v>
      </c>
      <c r="I1102" s="165">
        <v>175</v>
      </c>
      <c r="J1102" s="164">
        <f>ROUND(I1102*H1102,0)</f>
        <v>350</v>
      </c>
      <c r="K1102" s="162" t="s">
        <v>20</v>
      </c>
      <c r="L1102" s="166"/>
      <c r="M1102" s="167" t="s">
        <v>20</v>
      </c>
      <c r="N1102" s="168" t="s">
        <v>42</v>
      </c>
      <c r="P1102" s="136">
        <f>O1102*H1102</f>
        <v>0</v>
      </c>
      <c r="Q1102" s="136">
        <v>0</v>
      </c>
      <c r="R1102" s="136">
        <f>Q1102*H1102</f>
        <v>0</v>
      </c>
      <c r="S1102" s="136">
        <v>0</v>
      </c>
      <c r="T1102" s="137">
        <f>S1102*H1102</f>
        <v>0</v>
      </c>
      <c r="AR1102" s="138" t="s">
        <v>430</v>
      </c>
      <c r="AT1102" s="138" t="s">
        <v>230</v>
      </c>
      <c r="AU1102" s="138" t="s">
        <v>80</v>
      </c>
      <c r="AY1102" s="18" t="s">
        <v>154</v>
      </c>
      <c r="BE1102" s="139">
        <f>IF(N1102="základní",J1102,0)</f>
        <v>350</v>
      </c>
      <c r="BF1102" s="139">
        <f>IF(N1102="snížená",J1102,0)</f>
        <v>0</v>
      </c>
      <c r="BG1102" s="139">
        <f>IF(N1102="zákl. přenesená",J1102,0)</f>
        <v>0</v>
      </c>
      <c r="BH1102" s="139">
        <f>IF(N1102="sníž. přenesená",J1102,0)</f>
        <v>0</v>
      </c>
      <c r="BI1102" s="139">
        <f>IF(N1102="nulová",J1102,0)</f>
        <v>0</v>
      </c>
      <c r="BJ1102" s="18" t="s">
        <v>8</v>
      </c>
      <c r="BK1102" s="139">
        <f>ROUND(I1102*H1102,0)</f>
        <v>350</v>
      </c>
      <c r="BL1102" s="18" t="s">
        <v>323</v>
      </c>
      <c r="BM1102" s="138" t="s">
        <v>1741</v>
      </c>
    </row>
    <row r="1103" spans="2:65" s="1" customFormat="1">
      <c r="B1103" s="33"/>
      <c r="D1103" s="140" t="s">
        <v>164</v>
      </c>
      <c r="F1103" s="141" t="s">
        <v>1740</v>
      </c>
      <c r="I1103" s="142"/>
      <c r="L1103" s="33"/>
      <c r="M1103" s="143"/>
      <c r="T1103" s="54"/>
      <c r="AT1103" s="18" t="s">
        <v>164</v>
      </c>
      <c r="AU1103" s="18" t="s">
        <v>80</v>
      </c>
    </row>
    <row r="1104" spans="2:65" s="1" customFormat="1" ht="16.5" customHeight="1">
      <c r="B1104" s="33"/>
      <c r="C1104" s="160" t="s">
        <v>1742</v>
      </c>
      <c r="D1104" s="160" t="s">
        <v>230</v>
      </c>
      <c r="E1104" s="161" t="s">
        <v>1743</v>
      </c>
      <c r="F1104" s="162" t="s">
        <v>1744</v>
      </c>
      <c r="G1104" s="163" t="s">
        <v>208</v>
      </c>
      <c r="H1104" s="164">
        <v>27</v>
      </c>
      <c r="I1104" s="165">
        <v>135</v>
      </c>
      <c r="J1104" s="164">
        <f>ROUND(I1104*H1104,0)</f>
        <v>3645</v>
      </c>
      <c r="K1104" s="162" t="s">
        <v>20</v>
      </c>
      <c r="L1104" s="166"/>
      <c r="M1104" s="167" t="s">
        <v>20</v>
      </c>
      <c r="N1104" s="168" t="s">
        <v>42</v>
      </c>
      <c r="P1104" s="136">
        <f>O1104*H1104</f>
        <v>0</v>
      </c>
      <c r="Q1104" s="136">
        <v>0</v>
      </c>
      <c r="R1104" s="136">
        <f>Q1104*H1104</f>
        <v>0</v>
      </c>
      <c r="S1104" s="136">
        <v>0</v>
      </c>
      <c r="T1104" s="137">
        <f>S1104*H1104</f>
        <v>0</v>
      </c>
      <c r="AR1104" s="138" t="s">
        <v>430</v>
      </c>
      <c r="AT1104" s="138" t="s">
        <v>230</v>
      </c>
      <c r="AU1104" s="138" t="s">
        <v>80</v>
      </c>
      <c r="AY1104" s="18" t="s">
        <v>154</v>
      </c>
      <c r="BE1104" s="139">
        <f>IF(N1104="základní",J1104,0)</f>
        <v>3645</v>
      </c>
      <c r="BF1104" s="139">
        <f>IF(N1104="snížená",J1104,0)</f>
        <v>0</v>
      </c>
      <c r="BG1104" s="139">
        <f>IF(N1104="zákl. přenesená",J1104,0)</f>
        <v>0</v>
      </c>
      <c r="BH1104" s="139">
        <f>IF(N1104="sníž. přenesená",J1104,0)</f>
        <v>0</v>
      </c>
      <c r="BI1104" s="139">
        <f>IF(N1104="nulová",J1104,0)</f>
        <v>0</v>
      </c>
      <c r="BJ1104" s="18" t="s">
        <v>8</v>
      </c>
      <c r="BK1104" s="139">
        <f>ROUND(I1104*H1104,0)</f>
        <v>3645</v>
      </c>
      <c r="BL1104" s="18" t="s">
        <v>323</v>
      </c>
      <c r="BM1104" s="138" t="s">
        <v>1745</v>
      </c>
    </row>
    <row r="1105" spans="2:65" s="1" customFormat="1">
      <c r="B1105" s="33"/>
      <c r="D1105" s="140" t="s">
        <v>164</v>
      </c>
      <c r="F1105" s="141" t="s">
        <v>1744</v>
      </c>
      <c r="I1105" s="142"/>
      <c r="L1105" s="33"/>
      <c r="M1105" s="143"/>
      <c r="T1105" s="54"/>
      <c r="AT1105" s="18" t="s">
        <v>164</v>
      </c>
      <c r="AU1105" s="18" t="s">
        <v>80</v>
      </c>
    </row>
    <row r="1106" spans="2:65" s="1" customFormat="1" ht="16.5" customHeight="1">
      <c r="B1106" s="33"/>
      <c r="C1106" s="160" t="s">
        <v>1746</v>
      </c>
      <c r="D1106" s="160" t="s">
        <v>230</v>
      </c>
      <c r="E1106" s="161" t="s">
        <v>1747</v>
      </c>
      <c r="F1106" s="162" t="s">
        <v>1748</v>
      </c>
      <c r="G1106" s="163" t="s">
        <v>208</v>
      </c>
      <c r="H1106" s="164">
        <v>3</v>
      </c>
      <c r="I1106" s="165">
        <v>120</v>
      </c>
      <c r="J1106" s="164">
        <f>ROUND(I1106*H1106,0)</f>
        <v>360</v>
      </c>
      <c r="K1106" s="162" t="s">
        <v>20</v>
      </c>
      <c r="L1106" s="166"/>
      <c r="M1106" s="167" t="s">
        <v>20</v>
      </c>
      <c r="N1106" s="168" t="s">
        <v>42</v>
      </c>
      <c r="P1106" s="136">
        <f>O1106*H1106</f>
        <v>0</v>
      </c>
      <c r="Q1106" s="136">
        <v>0</v>
      </c>
      <c r="R1106" s="136">
        <f>Q1106*H1106</f>
        <v>0</v>
      </c>
      <c r="S1106" s="136">
        <v>0</v>
      </c>
      <c r="T1106" s="137">
        <f>S1106*H1106</f>
        <v>0</v>
      </c>
      <c r="AR1106" s="138" t="s">
        <v>430</v>
      </c>
      <c r="AT1106" s="138" t="s">
        <v>230</v>
      </c>
      <c r="AU1106" s="138" t="s">
        <v>80</v>
      </c>
      <c r="AY1106" s="18" t="s">
        <v>154</v>
      </c>
      <c r="BE1106" s="139">
        <f>IF(N1106="základní",J1106,0)</f>
        <v>360</v>
      </c>
      <c r="BF1106" s="139">
        <f>IF(N1106="snížená",J1106,0)</f>
        <v>0</v>
      </c>
      <c r="BG1106" s="139">
        <f>IF(N1106="zákl. přenesená",J1106,0)</f>
        <v>0</v>
      </c>
      <c r="BH1106" s="139">
        <f>IF(N1106="sníž. přenesená",J1106,0)</f>
        <v>0</v>
      </c>
      <c r="BI1106" s="139">
        <f>IF(N1106="nulová",J1106,0)</f>
        <v>0</v>
      </c>
      <c r="BJ1106" s="18" t="s">
        <v>8</v>
      </c>
      <c r="BK1106" s="139">
        <f>ROUND(I1106*H1106,0)</f>
        <v>360</v>
      </c>
      <c r="BL1106" s="18" t="s">
        <v>323</v>
      </c>
      <c r="BM1106" s="138" t="s">
        <v>1749</v>
      </c>
    </row>
    <row r="1107" spans="2:65" s="1" customFormat="1">
      <c r="B1107" s="33"/>
      <c r="D1107" s="140" t="s">
        <v>164</v>
      </c>
      <c r="F1107" s="141" t="s">
        <v>1748</v>
      </c>
      <c r="I1107" s="142"/>
      <c r="L1107" s="33"/>
      <c r="M1107" s="143"/>
      <c r="T1107" s="54"/>
      <c r="AT1107" s="18" t="s">
        <v>164</v>
      </c>
      <c r="AU1107" s="18" t="s">
        <v>80</v>
      </c>
    </row>
    <row r="1108" spans="2:65" s="1" customFormat="1" ht="16.5" customHeight="1">
      <c r="B1108" s="33"/>
      <c r="C1108" s="160" t="s">
        <v>1750</v>
      </c>
      <c r="D1108" s="160" t="s">
        <v>230</v>
      </c>
      <c r="E1108" s="161" t="s">
        <v>1751</v>
      </c>
      <c r="F1108" s="162" t="s">
        <v>1752</v>
      </c>
      <c r="G1108" s="163" t="s">
        <v>208</v>
      </c>
      <c r="H1108" s="164">
        <v>27</v>
      </c>
      <c r="I1108" s="165">
        <v>44</v>
      </c>
      <c r="J1108" s="164">
        <f>ROUND(I1108*H1108,0)</f>
        <v>1188</v>
      </c>
      <c r="K1108" s="162" t="s">
        <v>20</v>
      </c>
      <c r="L1108" s="166"/>
      <c r="M1108" s="167" t="s">
        <v>20</v>
      </c>
      <c r="N1108" s="168" t="s">
        <v>42</v>
      </c>
      <c r="P1108" s="136">
        <f>O1108*H1108</f>
        <v>0</v>
      </c>
      <c r="Q1108" s="136">
        <v>0</v>
      </c>
      <c r="R1108" s="136">
        <f>Q1108*H1108</f>
        <v>0</v>
      </c>
      <c r="S1108" s="136">
        <v>0</v>
      </c>
      <c r="T1108" s="137">
        <f>S1108*H1108</f>
        <v>0</v>
      </c>
      <c r="AR1108" s="138" t="s">
        <v>430</v>
      </c>
      <c r="AT1108" s="138" t="s">
        <v>230</v>
      </c>
      <c r="AU1108" s="138" t="s">
        <v>80</v>
      </c>
      <c r="AY1108" s="18" t="s">
        <v>154</v>
      </c>
      <c r="BE1108" s="139">
        <f>IF(N1108="základní",J1108,0)</f>
        <v>1188</v>
      </c>
      <c r="BF1108" s="139">
        <f>IF(N1108="snížená",J1108,0)</f>
        <v>0</v>
      </c>
      <c r="BG1108" s="139">
        <f>IF(N1108="zákl. přenesená",J1108,0)</f>
        <v>0</v>
      </c>
      <c r="BH1108" s="139">
        <f>IF(N1108="sníž. přenesená",J1108,0)</f>
        <v>0</v>
      </c>
      <c r="BI1108" s="139">
        <f>IF(N1108="nulová",J1108,0)</f>
        <v>0</v>
      </c>
      <c r="BJ1108" s="18" t="s">
        <v>8</v>
      </c>
      <c r="BK1108" s="139">
        <f>ROUND(I1108*H1108,0)</f>
        <v>1188</v>
      </c>
      <c r="BL1108" s="18" t="s">
        <v>323</v>
      </c>
      <c r="BM1108" s="138" t="s">
        <v>1753</v>
      </c>
    </row>
    <row r="1109" spans="2:65" s="1" customFormat="1">
      <c r="B1109" s="33"/>
      <c r="D1109" s="140" t="s">
        <v>164</v>
      </c>
      <c r="F1109" s="141" t="s">
        <v>1752</v>
      </c>
      <c r="I1109" s="142"/>
      <c r="L1109" s="33"/>
      <c r="M1109" s="143"/>
      <c r="T1109" s="54"/>
      <c r="AT1109" s="18" t="s">
        <v>164</v>
      </c>
      <c r="AU1109" s="18" t="s">
        <v>80</v>
      </c>
    </row>
    <row r="1110" spans="2:65" s="1" customFormat="1" ht="16.5" customHeight="1">
      <c r="B1110" s="33"/>
      <c r="C1110" s="160" t="s">
        <v>1754</v>
      </c>
      <c r="D1110" s="160" t="s">
        <v>230</v>
      </c>
      <c r="E1110" s="161" t="s">
        <v>1755</v>
      </c>
      <c r="F1110" s="162" t="s">
        <v>1756</v>
      </c>
      <c r="G1110" s="163" t="s">
        <v>208</v>
      </c>
      <c r="H1110" s="164">
        <v>35</v>
      </c>
      <c r="I1110" s="165">
        <v>28</v>
      </c>
      <c r="J1110" s="164">
        <f>ROUND(I1110*H1110,0)</f>
        <v>980</v>
      </c>
      <c r="K1110" s="162" t="s">
        <v>20</v>
      </c>
      <c r="L1110" s="166"/>
      <c r="M1110" s="167" t="s">
        <v>20</v>
      </c>
      <c r="N1110" s="168" t="s">
        <v>42</v>
      </c>
      <c r="P1110" s="136">
        <f>O1110*H1110</f>
        <v>0</v>
      </c>
      <c r="Q1110" s="136">
        <v>0</v>
      </c>
      <c r="R1110" s="136">
        <f>Q1110*H1110</f>
        <v>0</v>
      </c>
      <c r="S1110" s="136">
        <v>0</v>
      </c>
      <c r="T1110" s="137">
        <f>S1110*H1110</f>
        <v>0</v>
      </c>
      <c r="AR1110" s="138" t="s">
        <v>430</v>
      </c>
      <c r="AT1110" s="138" t="s">
        <v>230</v>
      </c>
      <c r="AU1110" s="138" t="s">
        <v>80</v>
      </c>
      <c r="AY1110" s="18" t="s">
        <v>154</v>
      </c>
      <c r="BE1110" s="139">
        <f>IF(N1110="základní",J1110,0)</f>
        <v>980</v>
      </c>
      <c r="BF1110" s="139">
        <f>IF(N1110="snížená",J1110,0)</f>
        <v>0</v>
      </c>
      <c r="BG1110" s="139">
        <f>IF(N1110="zákl. přenesená",J1110,0)</f>
        <v>0</v>
      </c>
      <c r="BH1110" s="139">
        <f>IF(N1110="sníž. přenesená",J1110,0)</f>
        <v>0</v>
      </c>
      <c r="BI1110" s="139">
        <f>IF(N1110="nulová",J1110,0)</f>
        <v>0</v>
      </c>
      <c r="BJ1110" s="18" t="s">
        <v>8</v>
      </c>
      <c r="BK1110" s="139">
        <f>ROUND(I1110*H1110,0)</f>
        <v>980</v>
      </c>
      <c r="BL1110" s="18" t="s">
        <v>323</v>
      </c>
      <c r="BM1110" s="138" t="s">
        <v>1757</v>
      </c>
    </row>
    <row r="1111" spans="2:65" s="1" customFormat="1">
      <c r="B1111" s="33"/>
      <c r="D1111" s="140" t="s">
        <v>164</v>
      </c>
      <c r="F1111" s="141" t="s">
        <v>1756</v>
      </c>
      <c r="I1111" s="142"/>
      <c r="L1111" s="33"/>
      <c r="M1111" s="143"/>
      <c r="T1111" s="54"/>
      <c r="AT1111" s="18" t="s">
        <v>164</v>
      </c>
      <c r="AU1111" s="18" t="s">
        <v>80</v>
      </c>
    </row>
    <row r="1112" spans="2:65" s="1" customFormat="1" ht="16.5" customHeight="1">
      <c r="B1112" s="33"/>
      <c r="C1112" s="160" t="s">
        <v>1758</v>
      </c>
      <c r="D1112" s="160" t="s">
        <v>230</v>
      </c>
      <c r="E1112" s="161" t="s">
        <v>1759</v>
      </c>
      <c r="F1112" s="162" t="s">
        <v>1760</v>
      </c>
      <c r="G1112" s="163" t="s">
        <v>208</v>
      </c>
      <c r="H1112" s="164">
        <v>6</v>
      </c>
      <c r="I1112" s="165">
        <v>56</v>
      </c>
      <c r="J1112" s="164">
        <f>ROUND(I1112*H1112,0)</f>
        <v>336</v>
      </c>
      <c r="K1112" s="162" t="s">
        <v>20</v>
      </c>
      <c r="L1112" s="166"/>
      <c r="M1112" s="167" t="s">
        <v>20</v>
      </c>
      <c r="N1112" s="168" t="s">
        <v>42</v>
      </c>
      <c r="P1112" s="136">
        <f>O1112*H1112</f>
        <v>0</v>
      </c>
      <c r="Q1112" s="136">
        <v>0</v>
      </c>
      <c r="R1112" s="136">
        <f>Q1112*H1112</f>
        <v>0</v>
      </c>
      <c r="S1112" s="136">
        <v>0</v>
      </c>
      <c r="T1112" s="137">
        <f>S1112*H1112</f>
        <v>0</v>
      </c>
      <c r="AR1112" s="138" t="s">
        <v>430</v>
      </c>
      <c r="AT1112" s="138" t="s">
        <v>230</v>
      </c>
      <c r="AU1112" s="138" t="s">
        <v>80</v>
      </c>
      <c r="AY1112" s="18" t="s">
        <v>154</v>
      </c>
      <c r="BE1112" s="139">
        <f>IF(N1112="základní",J1112,0)</f>
        <v>336</v>
      </c>
      <c r="BF1112" s="139">
        <f>IF(N1112="snížená",J1112,0)</f>
        <v>0</v>
      </c>
      <c r="BG1112" s="139">
        <f>IF(N1112="zákl. přenesená",J1112,0)</f>
        <v>0</v>
      </c>
      <c r="BH1112" s="139">
        <f>IF(N1112="sníž. přenesená",J1112,0)</f>
        <v>0</v>
      </c>
      <c r="BI1112" s="139">
        <f>IF(N1112="nulová",J1112,0)</f>
        <v>0</v>
      </c>
      <c r="BJ1112" s="18" t="s">
        <v>8</v>
      </c>
      <c r="BK1112" s="139">
        <f>ROUND(I1112*H1112,0)</f>
        <v>336</v>
      </c>
      <c r="BL1112" s="18" t="s">
        <v>323</v>
      </c>
      <c r="BM1112" s="138" t="s">
        <v>1761</v>
      </c>
    </row>
    <row r="1113" spans="2:65" s="1" customFormat="1">
      <c r="B1113" s="33"/>
      <c r="D1113" s="140" t="s">
        <v>164</v>
      </c>
      <c r="F1113" s="141" t="s">
        <v>1760</v>
      </c>
      <c r="I1113" s="142"/>
      <c r="L1113" s="33"/>
      <c r="M1113" s="143"/>
      <c r="T1113" s="54"/>
      <c r="AT1113" s="18" t="s">
        <v>164</v>
      </c>
      <c r="AU1113" s="18" t="s">
        <v>80</v>
      </c>
    </row>
    <row r="1114" spans="2:65" s="1" customFormat="1" ht="16.5" customHeight="1">
      <c r="B1114" s="33"/>
      <c r="C1114" s="160" t="s">
        <v>1762</v>
      </c>
      <c r="D1114" s="160" t="s">
        <v>230</v>
      </c>
      <c r="E1114" s="161" t="s">
        <v>1763</v>
      </c>
      <c r="F1114" s="162" t="s">
        <v>1764</v>
      </c>
      <c r="G1114" s="163" t="s">
        <v>208</v>
      </c>
      <c r="H1114" s="164">
        <v>1</v>
      </c>
      <c r="I1114" s="165">
        <v>84</v>
      </c>
      <c r="J1114" s="164">
        <f>ROUND(I1114*H1114,0)</f>
        <v>84</v>
      </c>
      <c r="K1114" s="162" t="s">
        <v>20</v>
      </c>
      <c r="L1114" s="166"/>
      <c r="M1114" s="167" t="s">
        <v>20</v>
      </c>
      <c r="N1114" s="168" t="s">
        <v>42</v>
      </c>
      <c r="P1114" s="136">
        <f>O1114*H1114</f>
        <v>0</v>
      </c>
      <c r="Q1114" s="136">
        <v>0</v>
      </c>
      <c r="R1114" s="136">
        <f>Q1114*H1114</f>
        <v>0</v>
      </c>
      <c r="S1114" s="136">
        <v>0</v>
      </c>
      <c r="T1114" s="137">
        <f>S1114*H1114</f>
        <v>0</v>
      </c>
      <c r="AR1114" s="138" t="s">
        <v>430</v>
      </c>
      <c r="AT1114" s="138" t="s">
        <v>230</v>
      </c>
      <c r="AU1114" s="138" t="s">
        <v>80</v>
      </c>
      <c r="AY1114" s="18" t="s">
        <v>154</v>
      </c>
      <c r="BE1114" s="139">
        <f>IF(N1114="základní",J1114,0)</f>
        <v>84</v>
      </c>
      <c r="BF1114" s="139">
        <f>IF(N1114="snížená",J1114,0)</f>
        <v>0</v>
      </c>
      <c r="BG1114" s="139">
        <f>IF(N1114="zákl. přenesená",J1114,0)</f>
        <v>0</v>
      </c>
      <c r="BH1114" s="139">
        <f>IF(N1114="sníž. přenesená",J1114,0)</f>
        <v>0</v>
      </c>
      <c r="BI1114" s="139">
        <f>IF(N1114="nulová",J1114,0)</f>
        <v>0</v>
      </c>
      <c r="BJ1114" s="18" t="s">
        <v>8</v>
      </c>
      <c r="BK1114" s="139">
        <f>ROUND(I1114*H1114,0)</f>
        <v>84</v>
      </c>
      <c r="BL1114" s="18" t="s">
        <v>323</v>
      </c>
      <c r="BM1114" s="138" t="s">
        <v>1765</v>
      </c>
    </row>
    <row r="1115" spans="2:65" s="1" customFormat="1">
      <c r="B1115" s="33"/>
      <c r="D1115" s="140" t="s">
        <v>164</v>
      </c>
      <c r="F1115" s="141" t="s">
        <v>1764</v>
      </c>
      <c r="I1115" s="142"/>
      <c r="L1115" s="33"/>
      <c r="M1115" s="143"/>
      <c r="T1115" s="54"/>
      <c r="AT1115" s="18" t="s">
        <v>164</v>
      </c>
      <c r="AU1115" s="18" t="s">
        <v>80</v>
      </c>
    </row>
    <row r="1116" spans="2:65" s="1" customFormat="1" ht="16.5" customHeight="1">
      <c r="B1116" s="33"/>
      <c r="C1116" s="160" t="s">
        <v>1766</v>
      </c>
      <c r="D1116" s="160" t="s">
        <v>230</v>
      </c>
      <c r="E1116" s="161" t="s">
        <v>1767</v>
      </c>
      <c r="F1116" s="162" t="s">
        <v>1768</v>
      </c>
      <c r="G1116" s="163" t="s">
        <v>208</v>
      </c>
      <c r="H1116" s="164">
        <v>3</v>
      </c>
      <c r="I1116" s="165">
        <v>112</v>
      </c>
      <c r="J1116" s="164">
        <f>ROUND(I1116*H1116,0)</f>
        <v>336</v>
      </c>
      <c r="K1116" s="162" t="s">
        <v>20</v>
      </c>
      <c r="L1116" s="166"/>
      <c r="M1116" s="167" t="s">
        <v>20</v>
      </c>
      <c r="N1116" s="168" t="s">
        <v>42</v>
      </c>
      <c r="P1116" s="136">
        <f>O1116*H1116</f>
        <v>0</v>
      </c>
      <c r="Q1116" s="136">
        <v>0</v>
      </c>
      <c r="R1116" s="136">
        <f>Q1116*H1116</f>
        <v>0</v>
      </c>
      <c r="S1116" s="136">
        <v>0</v>
      </c>
      <c r="T1116" s="137">
        <f>S1116*H1116</f>
        <v>0</v>
      </c>
      <c r="AR1116" s="138" t="s">
        <v>430</v>
      </c>
      <c r="AT1116" s="138" t="s">
        <v>230</v>
      </c>
      <c r="AU1116" s="138" t="s">
        <v>80</v>
      </c>
      <c r="AY1116" s="18" t="s">
        <v>154</v>
      </c>
      <c r="BE1116" s="139">
        <f>IF(N1116="základní",J1116,0)</f>
        <v>336</v>
      </c>
      <c r="BF1116" s="139">
        <f>IF(N1116="snížená",J1116,0)</f>
        <v>0</v>
      </c>
      <c r="BG1116" s="139">
        <f>IF(N1116="zákl. přenesená",J1116,0)</f>
        <v>0</v>
      </c>
      <c r="BH1116" s="139">
        <f>IF(N1116="sníž. přenesená",J1116,0)</f>
        <v>0</v>
      </c>
      <c r="BI1116" s="139">
        <f>IF(N1116="nulová",J1116,0)</f>
        <v>0</v>
      </c>
      <c r="BJ1116" s="18" t="s">
        <v>8</v>
      </c>
      <c r="BK1116" s="139">
        <f>ROUND(I1116*H1116,0)</f>
        <v>336</v>
      </c>
      <c r="BL1116" s="18" t="s">
        <v>323</v>
      </c>
      <c r="BM1116" s="138" t="s">
        <v>1769</v>
      </c>
    </row>
    <row r="1117" spans="2:65" s="1" customFormat="1">
      <c r="B1117" s="33"/>
      <c r="D1117" s="140" t="s">
        <v>164</v>
      </c>
      <c r="F1117" s="141" t="s">
        <v>1768</v>
      </c>
      <c r="I1117" s="142"/>
      <c r="L1117" s="33"/>
      <c r="M1117" s="143"/>
      <c r="T1117" s="54"/>
      <c r="AT1117" s="18" t="s">
        <v>164</v>
      </c>
      <c r="AU1117" s="18" t="s">
        <v>80</v>
      </c>
    </row>
    <row r="1118" spans="2:65" s="1" customFormat="1" ht="16.5" customHeight="1">
      <c r="B1118" s="33"/>
      <c r="C1118" s="160" t="s">
        <v>1770</v>
      </c>
      <c r="D1118" s="160" t="s">
        <v>230</v>
      </c>
      <c r="E1118" s="161" t="s">
        <v>1771</v>
      </c>
      <c r="F1118" s="162" t="s">
        <v>1772</v>
      </c>
      <c r="G1118" s="163" t="s">
        <v>208</v>
      </c>
      <c r="H1118" s="164">
        <v>3</v>
      </c>
      <c r="I1118" s="165">
        <v>75</v>
      </c>
      <c r="J1118" s="164">
        <f>ROUND(I1118*H1118,0)</f>
        <v>225</v>
      </c>
      <c r="K1118" s="162" t="s">
        <v>20</v>
      </c>
      <c r="L1118" s="166"/>
      <c r="M1118" s="167" t="s">
        <v>20</v>
      </c>
      <c r="N1118" s="168" t="s">
        <v>42</v>
      </c>
      <c r="P1118" s="136">
        <f>O1118*H1118</f>
        <v>0</v>
      </c>
      <c r="Q1118" s="136">
        <v>0</v>
      </c>
      <c r="R1118" s="136">
        <f>Q1118*H1118</f>
        <v>0</v>
      </c>
      <c r="S1118" s="136">
        <v>0</v>
      </c>
      <c r="T1118" s="137">
        <f>S1118*H1118</f>
        <v>0</v>
      </c>
      <c r="AR1118" s="138" t="s">
        <v>430</v>
      </c>
      <c r="AT1118" s="138" t="s">
        <v>230</v>
      </c>
      <c r="AU1118" s="138" t="s">
        <v>80</v>
      </c>
      <c r="AY1118" s="18" t="s">
        <v>154</v>
      </c>
      <c r="BE1118" s="139">
        <f>IF(N1118="základní",J1118,0)</f>
        <v>225</v>
      </c>
      <c r="BF1118" s="139">
        <f>IF(N1118="snížená",J1118,0)</f>
        <v>0</v>
      </c>
      <c r="BG1118" s="139">
        <f>IF(N1118="zákl. přenesená",J1118,0)</f>
        <v>0</v>
      </c>
      <c r="BH1118" s="139">
        <f>IF(N1118="sníž. přenesená",J1118,0)</f>
        <v>0</v>
      </c>
      <c r="BI1118" s="139">
        <f>IF(N1118="nulová",J1118,0)</f>
        <v>0</v>
      </c>
      <c r="BJ1118" s="18" t="s">
        <v>8</v>
      </c>
      <c r="BK1118" s="139">
        <f>ROUND(I1118*H1118,0)</f>
        <v>225</v>
      </c>
      <c r="BL1118" s="18" t="s">
        <v>323</v>
      </c>
      <c r="BM1118" s="138" t="s">
        <v>1773</v>
      </c>
    </row>
    <row r="1119" spans="2:65" s="1" customFormat="1">
      <c r="B1119" s="33"/>
      <c r="D1119" s="140" t="s">
        <v>164</v>
      </c>
      <c r="F1119" s="141" t="s">
        <v>1772</v>
      </c>
      <c r="I1119" s="142"/>
      <c r="L1119" s="33"/>
      <c r="M1119" s="143"/>
      <c r="T1119" s="54"/>
      <c r="AT1119" s="18" t="s">
        <v>164</v>
      </c>
      <c r="AU1119" s="18" t="s">
        <v>80</v>
      </c>
    </row>
    <row r="1120" spans="2:65" s="1" customFormat="1" ht="16.5" customHeight="1">
      <c r="B1120" s="33"/>
      <c r="C1120" s="160" t="s">
        <v>1774</v>
      </c>
      <c r="D1120" s="160" t="s">
        <v>230</v>
      </c>
      <c r="E1120" s="161" t="s">
        <v>1775</v>
      </c>
      <c r="F1120" s="162" t="s">
        <v>1776</v>
      </c>
      <c r="G1120" s="163" t="s">
        <v>208</v>
      </c>
      <c r="H1120" s="164">
        <v>3</v>
      </c>
      <c r="I1120" s="165">
        <v>35</v>
      </c>
      <c r="J1120" s="164">
        <f>ROUND(I1120*H1120,0)</f>
        <v>105</v>
      </c>
      <c r="K1120" s="162" t="s">
        <v>20</v>
      </c>
      <c r="L1120" s="166"/>
      <c r="M1120" s="167" t="s">
        <v>20</v>
      </c>
      <c r="N1120" s="168" t="s">
        <v>42</v>
      </c>
      <c r="P1120" s="136">
        <f>O1120*H1120</f>
        <v>0</v>
      </c>
      <c r="Q1120" s="136">
        <v>0</v>
      </c>
      <c r="R1120" s="136">
        <f>Q1120*H1120</f>
        <v>0</v>
      </c>
      <c r="S1120" s="136">
        <v>0</v>
      </c>
      <c r="T1120" s="137">
        <f>S1120*H1120</f>
        <v>0</v>
      </c>
      <c r="AR1120" s="138" t="s">
        <v>430</v>
      </c>
      <c r="AT1120" s="138" t="s">
        <v>230</v>
      </c>
      <c r="AU1120" s="138" t="s">
        <v>80</v>
      </c>
      <c r="AY1120" s="18" t="s">
        <v>154</v>
      </c>
      <c r="BE1120" s="139">
        <f>IF(N1120="základní",J1120,0)</f>
        <v>105</v>
      </c>
      <c r="BF1120" s="139">
        <f>IF(N1120="snížená",J1120,0)</f>
        <v>0</v>
      </c>
      <c r="BG1120" s="139">
        <f>IF(N1120="zákl. přenesená",J1120,0)</f>
        <v>0</v>
      </c>
      <c r="BH1120" s="139">
        <f>IF(N1120="sníž. přenesená",J1120,0)</f>
        <v>0</v>
      </c>
      <c r="BI1120" s="139">
        <f>IF(N1120="nulová",J1120,0)</f>
        <v>0</v>
      </c>
      <c r="BJ1120" s="18" t="s">
        <v>8</v>
      </c>
      <c r="BK1120" s="139">
        <f>ROUND(I1120*H1120,0)</f>
        <v>105</v>
      </c>
      <c r="BL1120" s="18" t="s">
        <v>323</v>
      </c>
      <c r="BM1120" s="138" t="s">
        <v>1777</v>
      </c>
    </row>
    <row r="1121" spans="2:65" s="1" customFormat="1">
      <c r="B1121" s="33"/>
      <c r="D1121" s="140" t="s">
        <v>164</v>
      </c>
      <c r="F1121" s="141" t="s">
        <v>1776</v>
      </c>
      <c r="I1121" s="142"/>
      <c r="L1121" s="33"/>
      <c r="M1121" s="143"/>
      <c r="T1121" s="54"/>
      <c r="AT1121" s="18" t="s">
        <v>164</v>
      </c>
      <c r="AU1121" s="18" t="s">
        <v>80</v>
      </c>
    </row>
    <row r="1122" spans="2:65" s="1" customFormat="1" ht="16.5" customHeight="1">
      <c r="B1122" s="33"/>
      <c r="C1122" s="160" t="s">
        <v>1778</v>
      </c>
      <c r="D1122" s="160" t="s">
        <v>230</v>
      </c>
      <c r="E1122" s="161" t="s">
        <v>1779</v>
      </c>
      <c r="F1122" s="162" t="s">
        <v>1780</v>
      </c>
      <c r="G1122" s="163" t="s">
        <v>208</v>
      </c>
      <c r="H1122" s="164">
        <v>6</v>
      </c>
      <c r="I1122" s="165">
        <v>55</v>
      </c>
      <c r="J1122" s="164">
        <f>ROUND(I1122*H1122,0)</f>
        <v>330</v>
      </c>
      <c r="K1122" s="162" t="s">
        <v>20</v>
      </c>
      <c r="L1122" s="166"/>
      <c r="M1122" s="167" t="s">
        <v>20</v>
      </c>
      <c r="N1122" s="168" t="s">
        <v>42</v>
      </c>
      <c r="P1122" s="136">
        <f>O1122*H1122</f>
        <v>0</v>
      </c>
      <c r="Q1122" s="136">
        <v>0</v>
      </c>
      <c r="R1122" s="136">
        <f>Q1122*H1122</f>
        <v>0</v>
      </c>
      <c r="S1122" s="136">
        <v>0</v>
      </c>
      <c r="T1122" s="137">
        <f>S1122*H1122</f>
        <v>0</v>
      </c>
      <c r="AR1122" s="138" t="s">
        <v>430</v>
      </c>
      <c r="AT1122" s="138" t="s">
        <v>230</v>
      </c>
      <c r="AU1122" s="138" t="s">
        <v>80</v>
      </c>
      <c r="AY1122" s="18" t="s">
        <v>154</v>
      </c>
      <c r="BE1122" s="139">
        <f>IF(N1122="základní",J1122,0)</f>
        <v>330</v>
      </c>
      <c r="BF1122" s="139">
        <f>IF(N1122="snížená",J1122,0)</f>
        <v>0</v>
      </c>
      <c r="BG1122" s="139">
        <f>IF(N1122="zákl. přenesená",J1122,0)</f>
        <v>0</v>
      </c>
      <c r="BH1122" s="139">
        <f>IF(N1122="sníž. přenesená",J1122,0)</f>
        <v>0</v>
      </c>
      <c r="BI1122" s="139">
        <f>IF(N1122="nulová",J1122,0)</f>
        <v>0</v>
      </c>
      <c r="BJ1122" s="18" t="s">
        <v>8</v>
      </c>
      <c r="BK1122" s="139">
        <f>ROUND(I1122*H1122,0)</f>
        <v>330</v>
      </c>
      <c r="BL1122" s="18" t="s">
        <v>323</v>
      </c>
      <c r="BM1122" s="138" t="s">
        <v>1781</v>
      </c>
    </row>
    <row r="1123" spans="2:65" s="1" customFormat="1">
      <c r="B1123" s="33"/>
      <c r="D1123" s="140" t="s">
        <v>164</v>
      </c>
      <c r="F1123" s="141" t="s">
        <v>1780</v>
      </c>
      <c r="I1123" s="142"/>
      <c r="L1123" s="33"/>
      <c r="M1123" s="143"/>
      <c r="T1123" s="54"/>
      <c r="AT1123" s="18" t="s">
        <v>164</v>
      </c>
      <c r="AU1123" s="18" t="s">
        <v>80</v>
      </c>
    </row>
    <row r="1124" spans="2:65" s="1" customFormat="1" ht="16.5" customHeight="1">
      <c r="B1124" s="33"/>
      <c r="C1124" s="160" t="s">
        <v>1782</v>
      </c>
      <c r="D1124" s="160" t="s">
        <v>230</v>
      </c>
      <c r="E1124" s="161" t="s">
        <v>1783</v>
      </c>
      <c r="F1124" s="162" t="s">
        <v>1784</v>
      </c>
      <c r="G1124" s="163" t="s">
        <v>208</v>
      </c>
      <c r="H1124" s="164">
        <v>6</v>
      </c>
      <c r="I1124" s="165">
        <v>40</v>
      </c>
      <c r="J1124" s="164">
        <f>ROUND(I1124*H1124,0)</f>
        <v>240</v>
      </c>
      <c r="K1124" s="162" t="s">
        <v>20</v>
      </c>
      <c r="L1124" s="166"/>
      <c r="M1124" s="167" t="s">
        <v>20</v>
      </c>
      <c r="N1124" s="168" t="s">
        <v>42</v>
      </c>
      <c r="P1124" s="136">
        <f>O1124*H1124</f>
        <v>0</v>
      </c>
      <c r="Q1124" s="136">
        <v>0</v>
      </c>
      <c r="R1124" s="136">
        <f>Q1124*H1124</f>
        <v>0</v>
      </c>
      <c r="S1124" s="136">
        <v>0</v>
      </c>
      <c r="T1124" s="137">
        <f>S1124*H1124</f>
        <v>0</v>
      </c>
      <c r="AR1124" s="138" t="s">
        <v>430</v>
      </c>
      <c r="AT1124" s="138" t="s">
        <v>230</v>
      </c>
      <c r="AU1124" s="138" t="s">
        <v>80</v>
      </c>
      <c r="AY1124" s="18" t="s">
        <v>154</v>
      </c>
      <c r="BE1124" s="139">
        <f>IF(N1124="základní",J1124,0)</f>
        <v>240</v>
      </c>
      <c r="BF1124" s="139">
        <f>IF(N1124="snížená",J1124,0)</f>
        <v>0</v>
      </c>
      <c r="BG1124" s="139">
        <f>IF(N1124="zákl. přenesená",J1124,0)</f>
        <v>0</v>
      </c>
      <c r="BH1124" s="139">
        <f>IF(N1124="sníž. přenesená",J1124,0)</f>
        <v>0</v>
      </c>
      <c r="BI1124" s="139">
        <f>IF(N1124="nulová",J1124,0)</f>
        <v>0</v>
      </c>
      <c r="BJ1124" s="18" t="s">
        <v>8</v>
      </c>
      <c r="BK1124" s="139">
        <f>ROUND(I1124*H1124,0)</f>
        <v>240</v>
      </c>
      <c r="BL1124" s="18" t="s">
        <v>323</v>
      </c>
      <c r="BM1124" s="138" t="s">
        <v>1785</v>
      </c>
    </row>
    <row r="1125" spans="2:65" s="1" customFormat="1">
      <c r="B1125" s="33"/>
      <c r="D1125" s="140" t="s">
        <v>164</v>
      </c>
      <c r="F1125" s="141" t="s">
        <v>1784</v>
      </c>
      <c r="I1125" s="142"/>
      <c r="L1125" s="33"/>
      <c r="M1125" s="143"/>
      <c r="T1125" s="54"/>
      <c r="AT1125" s="18" t="s">
        <v>164</v>
      </c>
      <c r="AU1125" s="18" t="s">
        <v>80</v>
      </c>
    </row>
    <row r="1126" spans="2:65" s="1" customFormat="1" ht="16.5" customHeight="1">
      <c r="B1126" s="33"/>
      <c r="C1126" s="160" t="s">
        <v>1786</v>
      </c>
      <c r="D1126" s="160" t="s">
        <v>230</v>
      </c>
      <c r="E1126" s="161" t="s">
        <v>1787</v>
      </c>
      <c r="F1126" s="162" t="s">
        <v>1788</v>
      </c>
      <c r="G1126" s="163" t="s">
        <v>208</v>
      </c>
      <c r="H1126" s="164">
        <v>4</v>
      </c>
      <c r="I1126" s="165">
        <v>1220</v>
      </c>
      <c r="J1126" s="164">
        <f>ROUND(I1126*H1126,0)</f>
        <v>4880</v>
      </c>
      <c r="K1126" s="162" t="s">
        <v>20</v>
      </c>
      <c r="L1126" s="166"/>
      <c r="M1126" s="167" t="s">
        <v>20</v>
      </c>
      <c r="N1126" s="168" t="s">
        <v>42</v>
      </c>
      <c r="P1126" s="136">
        <f>O1126*H1126</f>
        <v>0</v>
      </c>
      <c r="Q1126" s="136">
        <v>0</v>
      </c>
      <c r="R1126" s="136">
        <f>Q1126*H1126</f>
        <v>0</v>
      </c>
      <c r="S1126" s="136">
        <v>0</v>
      </c>
      <c r="T1126" s="137">
        <f>S1126*H1126</f>
        <v>0</v>
      </c>
      <c r="AR1126" s="138" t="s">
        <v>430</v>
      </c>
      <c r="AT1126" s="138" t="s">
        <v>230</v>
      </c>
      <c r="AU1126" s="138" t="s">
        <v>80</v>
      </c>
      <c r="AY1126" s="18" t="s">
        <v>154</v>
      </c>
      <c r="BE1126" s="139">
        <f>IF(N1126="základní",J1126,0)</f>
        <v>4880</v>
      </c>
      <c r="BF1126" s="139">
        <f>IF(N1126="snížená",J1126,0)</f>
        <v>0</v>
      </c>
      <c r="BG1126" s="139">
        <f>IF(N1126="zákl. přenesená",J1126,0)</f>
        <v>0</v>
      </c>
      <c r="BH1126" s="139">
        <f>IF(N1126="sníž. přenesená",J1126,0)</f>
        <v>0</v>
      </c>
      <c r="BI1126" s="139">
        <f>IF(N1126="nulová",J1126,0)</f>
        <v>0</v>
      </c>
      <c r="BJ1126" s="18" t="s">
        <v>8</v>
      </c>
      <c r="BK1126" s="139">
        <f>ROUND(I1126*H1126,0)</f>
        <v>4880</v>
      </c>
      <c r="BL1126" s="18" t="s">
        <v>323</v>
      </c>
      <c r="BM1126" s="138" t="s">
        <v>1789</v>
      </c>
    </row>
    <row r="1127" spans="2:65" s="1" customFormat="1">
      <c r="B1127" s="33"/>
      <c r="D1127" s="140" t="s">
        <v>164</v>
      </c>
      <c r="F1127" s="141" t="s">
        <v>1788</v>
      </c>
      <c r="I1127" s="142"/>
      <c r="L1127" s="33"/>
      <c r="M1127" s="143"/>
      <c r="T1127" s="54"/>
      <c r="AT1127" s="18" t="s">
        <v>164</v>
      </c>
      <c r="AU1127" s="18" t="s">
        <v>80</v>
      </c>
    </row>
    <row r="1128" spans="2:65" s="1" customFormat="1" ht="16.5" customHeight="1">
      <c r="B1128" s="33"/>
      <c r="C1128" s="160" t="s">
        <v>1790</v>
      </c>
      <c r="D1128" s="160" t="s">
        <v>230</v>
      </c>
      <c r="E1128" s="161" t="s">
        <v>1791</v>
      </c>
      <c r="F1128" s="162" t="s">
        <v>1792</v>
      </c>
      <c r="G1128" s="163" t="s">
        <v>208</v>
      </c>
      <c r="H1128" s="164">
        <v>2</v>
      </c>
      <c r="I1128" s="165">
        <v>1670</v>
      </c>
      <c r="J1128" s="164">
        <f>ROUND(I1128*H1128,0)</f>
        <v>3340</v>
      </c>
      <c r="K1128" s="162" t="s">
        <v>20</v>
      </c>
      <c r="L1128" s="166"/>
      <c r="M1128" s="167" t="s">
        <v>20</v>
      </c>
      <c r="N1128" s="168" t="s">
        <v>42</v>
      </c>
      <c r="P1128" s="136">
        <f>O1128*H1128</f>
        <v>0</v>
      </c>
      <c r="Q1128" s="136">
        <v>0</v>
      </c>
      <c r="R1128" s="136">
        <f>Q1128*H1128</f>
        <v>0</v>
      </c>
      <c r="S1128" s="136">
        <v>0</v>
      </c>
      <c r="T1128" s="137">
        <f>S1128*H1128</f>
        <v>0</v>
      </c>
      <c r="AR1128" s="138" t="s">
        <v>430</v>
      </c>
      <c r="AT1128" s="138" t="s">
        <v>230</v>
      </c>
      <c r="AU1128" s="138" t="s">
        <v>80</v>
      </c>
      <c r="AY1128" s="18" t="s">
        <v>154</v>
      </c>
      <c r="BE1128" s="139">
        <f>IF(N1128="základní",J1128,0)</f>
        <v>3340</v>
      </c>
      <c r="BF1128" s="139">
        <f>IF(N1128="snížená",J1128,0)</f>
        <v>0</v>
      </c>
      <c r="BG1128" s="139">
        <f>IF(N1128="zákl. přenesená",J1128,0)</f>
        <v>0</v>
      </c>
      <c r="BH1128" s="139">
        <f>IF(N1128="sníž. přenesená",J1128,0)</f>
        <v>0</v>
      </c>
      <c r="BI1128" s="139">
        <f>IF(N1128="nulová",J1128,0)</f>
        <v>0</v>
      </c>
      <c r="BJ1128" s="18" t="s">
        <v>8</v>
      </c>
      <c r="BK1128" s="139">
        <f>ROUND(I1128*H1128,0)</f>
        <v>3340</v>
      </c>
      <c r="BL1128" s="18" t="s">
        <v>323</v>
      </c>
      <c r="BM1128" s="138" t="s">
        <v>1793</v>
      </c>
    </row>
    <row r="1129" spans="2:65" s="1" customFormat="1">
      <c r="B1129" s="33"/>
      <c r="D1129" s="140" t="s">
        <v>164</v>
      </c>
      <c r="F1129" s="141" t="s">
        <v>1792</v>
      </c>
      <c r="I1129" s="142"/>
      <c r="L1129" s="33"/>
      <c r="M1129" s="143"/>
      <c r="T1129" s="54"/>
      <c r="AT1129" s="18" t="s">
        <v>164</v>
      </c>
      <c r="AU1129" s="18" t="s">
        <v>80</v>
      </c>
    </row>
    <row r="1130" spans="2:65" s="1" customFormat="1" ht="16.5" customHeight="1">
      <c r="B1130" s="33"/>
      <c r="C1130" s="160" t="s">
        <v>1794</v>
      </c>
      <c r="D1130" s="160" t="s">
        <v>230</v>
      </c>
      <c r="E1130" s="161" t="s">
        <v>1795</v>
      </c>
      <c r="F1130" s="162" t="s">
        <v>1796</v>
      </c>
      <c r="G1130" s="163" t="s">
        <v>208</v>
      </c>
      <c r="H1130" s="164">
        <v>8</v>
      </c>
      <c r="I1130" s="165">
        <v>1320</v>
      </c>
      <c r="J1130" s="164">
        <f>ROUND(I1130*H1130,0)</f>
        <v>10560</v>
      </c>
      <c r="K1130" s="162" t="s">
        <v>20</v>
      </c>
      <c r="L1130" s="166"/>
      <c r="M1130" s="167" t="s">
        <v>20</v>
      </c>
      <c r="N1130" s="168" t="s">
        <v>42</v>
      </c>
      <c r="P1130" s="136">
        <f>O1130*H1130</f>
        <v>0</v>
      </c>
      <c r="Q1130" s="136">
        <v>0</v>
      </c>
      <c r="R1130" s="136">
        <f>Q1130*H1130</f>
        <v>0</v>
      </c>
      <c r="S1130" s="136">
        <v>0</v>
      </c>
      <c r="T1130" s="137">
        <f>S1130*H1130</f>
        <v>0</v>
      </c>
      <c r="AR1130" s="138" t="s">
        <v>430</v>
      </c>
      <c r="AT1130" s="138" t="s">
        <v>230</v>
      </c>
      <c r="AU1130" s="138" t="s">
        <v>80</v>
      </c>
      <c r="AY1130" s="18" t="s">
        <v>154</v>
      </c>
      <c r="BE1130" s="139">
        <f>IF(N1130="základní",J1130,0)</f>
        <v>10560</v>
      </c>
      <c r="BF1130" s="139">
        <f>IF(N1130="snížená",J1130,0)</f>
        <v>0</v>
      </c>
      <c r="BG1130" s="139">
        <f>IF(N1130="zákl. přenesená",J1130,0)</f>
        <v>0</v>
      </c>
      <c r="BH1130" s="139">
        <f>IF(N1130="sníž. přenesená",J1130,0)</f>
        <v>0</v>
      </c>
      <c r="BI1130" s="139">
        <f>IF(N1130="nulová",J1130,0)</f>
        <v>0</v>
      </c>
      <c r="BJ1130" s="18" t="s">
        <v>8</v>
      </c>
      <c r="BK1130" s="139">
        <f>ROUND(I1130*H1130,0)</f>
        <v>10560</v>
      </c>
      <c r="BL1130" s="18" t="s">
        <v>323</v>
      </c>
      <c r="BM1130" s="138" t="s">
        <v>1797</v>
      </c>
    </row>
    <row r="1131" spans="2:65" s="1" customFormat="1">
      <c r="B1131" s="33"/>
      <c r="D1131" s="140" t="s">
        <v>164</v>
      </c>
      <c r="F1131" s="141" t="s">
        <v>1796</v>
      </c>
      <c r="I1131" s="142"/>
      <c r="L1131" s="33"/>
      <c r="M1131" s="143"/>
      <c r="T1131" s="54"/>
      <c r="AT1131" s="18" t="s">
        <v>164</v>
      </c>
      <c r="AU1131" s="18" t="s">
        <v>80</v>
      </c>
    </row>
    <row r="1132" spans="2:65" s="1" customFormat="1" ht="16.5" customHeight="1">
      <c r="B1132" s="33"/>
      <c r="C1132" s="160" t="s">
        <v>1798</v>
      </c>
      <c r="D1132" s="160" t="s">
        <v>230</v>
      </c>
      <c r="E1132" s="161" t="s">
        <v>1799</v>
      </c>
      <c r="F1132" s="162" t="s">
        <v>1800</v>
      </c>
      <c r="G1132" s="163" t="s">
        <v>208</v>
      </c>
      <c r="H1132" s="164">
        <v>27</v>
      </c>
      <c r="I1132" s="165">
        <v>550</v>
      </c>
      <c r="J1132" s="164">
        <f>ROUND(I1132*H1132,0)</f>
        <v>14850</v>
      </c>
      <c r="K1132" s="162" t="s">
        <v>20</v>
      </c>
      <c r="L1132" s="166"/>
      <c r="M1132" s="167" t="s">
        <v>20</v>
      </c>
      <c r="N1132" s="168" t="s">
        <v>42</v>
      </c>
      <c r="P1132" s="136">
        <f>O1132*H1132</f>
        <v>0</v>
      </c>
      <c r="Q1132" s="136">
        <v>0</v>
      </c>
      <c r="R1132" s="136">
        <f>Q1132*H1132</f>
        <v>0</v>
      </c>
      <c r="S1132" s="136">
        <v>0</v>
      </c>
      <c r="T1132" s="137">
        <f>S1132*H1132</f>
        <v>0</v>
      </c>
      <c r="AR1132" s="138" t="s">
        <v>430</v>
      </c>
      <c r="AT1132" s="138" t="s">
        <v>230</v>
      </c>
      <c r="AU1132" s="138" t="s">
        <v>80</v>
      </c>
      <c r="AY1132" s="18" t="s">
        <v>154</v>
      </c>
      <c r="BE1132" s="139">
        <f>IF(N1132="základní",J1132,0)</f>
        <v>14850</v>
      </c>
      <c r="BF1132" s="139">
        <f>IF(N1132="snížená",J1132,0)</f>
        <v>0</v>
      </c>
      <c r="BG1132" s="139">
        <f>IF(N1132="zákl. přenesená",J1132,0)</f>
        <v>0</v>
      </c>
      <c r="BH1132" s="139">
        <f>IF(N1132="sníž. přenesená",J1132,0)</f>
        <v>0</v>
      </c>
      <c r="BI1132" s="139">
        <f>IF(N1132="nulová",J1132,0)</f>
        <v>0</v>
      </c>
      <c r="BJ1132" s="18" t="s">
        <v>8</v>
      </c>
      <c r="BK1132" s="139">
        <f>ROUND(I1132*H1132,0)</f>
        <v>14850</v>
      </c>
      <c r="BL1132" s="18" t="s">
        <v>323</v>
      </c>
      <c r="BM1132" s="138" t="s">
        <v>1801</v>
      </c>
    </row>
    <row r="1133" spans="2:65" s="1" customFormat="1">
      <c r="B1133" s="33"/>
      <c r="D1133" s="140" t="s">
        <v>164</v>
      </c>
      <c r="F1133" s="141" t="s">
        <v>1800</v>
      </c>
      <c r="I1133" s="142"/>
      <c r="L1133" s="33"/>
      <c r="M1133" s="143"/>
      <c r="T1133" s="54"/>
      <c r="AT1133" s="18" t="s">
        <v>164</v>
      </c>
      <c r="AU1133" s="18" t="s">
        <v>80</v>
      </c>
    </row>
    <row r="1134" spans="2:65" s="1" customFormat="1" ht="16.5" customHeight="1">
      <c r="B1134" s="33"/>
      <c r="C1134" s="160" t="s">
        <v>1802</v>
      </c>
      <c r="D1134" s="160" t="s">
        <v>230</v>
      </c>
      <c r="E1134" s="161" t="s">
        <v>1803</v>
      </c>
      <c r="F1134" s="162" t="s">
        <v>1804</v>
      </c>
      <c r="G1134" s="163" t="s">
        <v>208</v>
      </c>
      <c r="H1134" s="164">
        <v>3</v>
      </c>
      <c r="I1134" s="165">
        <v>570</v>
      </c>
      <c r="J1134" s="164">
        <f>ROUND(I1134*H1134,0)</f>
        <v>1710</v>
      </c>
      <c r="K1134" s="162" t="s">
        <v>20</v>
      </c>
      <c r="L1134" s="166"/>
      <c r="M1134" s="167" t="s">
        <v>20</v>
      </c>
      <c r="N1134" s="168" t="s">
        <v>42</v>
      </c>
      <c r="P1134" s="136">
        <f>O1134*H1134</f>
        <v>0</v>
      </c>
      <c r="Q1134" s="136">
        <v>0</v>
      </c>
      <c r="R1134" s="136">
        <f>Q1134*H1134</f>
        <v>0</v>
      </c>
      <c r="S1134" s="136">
        <v>0</v>
      </c>
      <c r="T1134" s="137">
        <f>S1134*H1134</f>
        <v>0</v>
      </c>
      <c r="AR1134" s="138" t="s">
        <v>430</v>
      </c>
      <c r="AT1134" s="138" t="s">
        <v>230</v>
      </c>
      <c r="AU1134" s="138" t="s">
        <v>80</v>
      </c>
      <c r="AY1134" s="18" t="s">
        <v>154</v>
      </c>
      <c r="BE1134" s="139">
        <f>IF(N1134="základní",J1134,0)</f>
        <v>1710</v>
      </c>
      <c r="BF1134" s="139">
        <f>IF(N1134="snížená",J1134,0)</f>
        <v>0</v>
      </c>
      <c r="BG1134" s="139">
        <f>IF(N1134="zákl. přenesená",J1134,0)</f>
        <v>0</v>
      </c>
      <c r="BH1134" s="139">
        <f>IF(N1134="sníž. přenesená",J1134,0)</f>
        <v>0</v>
      </c>
      <c r="BI1134" s="139">
        <f>IF(N1134="nulová",J1134,0)</f>
        <v>0</v>
      </c>
      <c r="BJ1134" s="18" t="s">
        <v>8</v>
      </c>
      <c r="BK1134" s="139">
        <f>ROUND(I1134*H1134,0)</f>
        <v>1710</v>
      </c>
      <c r="BL1134" s="18" t="s">
        <v>323</v>
      </c>
      <c r="BM1134" s="138" t="s">
        <v>1805</v>
      </c>
    </row>
    <row r="1135" spans="2:65" s="1" customFormat="1">
      <c r="B1135" s="33"/>
      <c r="D1135" s="140" t="s">
        <v>164</v>
      </c>
      <c r="F1135" s="141" t="s">
        <v>1804</v>
      </c>
      <c r="I1135" s="142"/>
      <c r="L1135" s="33"/>
      <c r="M1135" s="143"/>
      <c r="T1135" s="54"/>
      <c r="AT1135" s="18" t="s">
        <v>164</v>
      </c>
      <c r="AU1135" s="18" t="s">
        <v>80</v>
      </c>
    </row>
    <row r="1136" spans="2:65" s="1" customFormat="1" ht="16.5" customHeight="1">
      <c r="B1136" s="33"/>
      <c r="C1136" s="160" t="s">
        <v>1806</v>
      </c>
      <c r="D1136" s="160" t="s">
        <v>230</v>
      </c>
      <c r="E1136" s="161" t="s">
        <v>1807</v>
      </c>
      <c r="F1136" s="162" t="s">
        <v>1808</v>
      </c>
      <c r="G1136" s="163" t="s">
        <v>208</v>
      </c>
      <c r="H1136" s="164">
        <v>15</v>
      </c>
      <c r="I1136" s="165">
        <v>1860</v>
      </c>
      <c r="J1136" s="164">
        <f>ROUND(I1136*H1136,0)</f>
        <v>27900</v>
      </c>
      <c r="K1136" s="162" t="s">
        <v>20</v>
      </c>
      <c r="L1136" s="166"/>
      <c r="M1136" s="167" t="s">
        <v>20</v>
      </c>
      <c r="N1136" s="168" t="s">
        <v>42</v>
      </c>
      <c r="P1136" s="136">
        <f>O1136*H1136</f>
        <v>0</v>
      </c>
      <c r="Q1136" s="136">
        <v>0</v>
      </c>
      <c r="R1136" s="136">
        <f>Q1136*H1136</f>
        <v>0</v>
      </c>
      <c r="S1136" s="136">
        <v>0</v>
      </c>
      <c r="T1136" s="137">
        <f>S1136*H1136</f>
        <v>0</v>
      </c>
      <c r="AR1136" s="138" t="s">
        <v>430</v>
      </c>
      <c r="AT1136" s="138" t="s">
        <v>230</v>
      </c>
      <c r="AU1136" s="138" t="s">
        <v>80</v>
      </c>
      <c r="AY1136" s="18" t="s">
        <v>154</v>
      </c>
      <c r="BE1136" s="139">
        <f>IF(N1136="základní",J1136,0)</f>
        <v>27900</v>
      </c>
      <c r="BF1136" s="139">
        <f>IF(N1136="snížená",J1136,0)</f>
        <v>0</v>
      </c>
      <c r="BG1136" s="139">
        <f>IF(N1136="zákl. přenesená",J1136,0)</f>
        <v>0</v>
      </c>
      <c r="BH1136" s="139">
        <f>IF(N1136="sníž. přenesená",J1136,0)</f>
        <v>0</v>
      </c>
      <c r="BI1136" s="139">
        <f>IF(N1136="nulová",J1136,0)</f>
        <v>0</v>
      </c>
      <c r="BJ1136" s="18" t="s">
        <v>8</v>
      </c>
      <c r="BK1136" s="139">
        <f>ROUND(I1136*H1136,0)</f>
        <v>27900</v>
      </c>
      <c r="BL1136" s="18" t="s">
        <v>323</v>
      </c>
      <c r="BM1136" s="138" t="s">
        <v>1809</v>
      </c>
    </row>
    <row r="1137" spans="2:65" s="1" customFormat="1">
      <c r="B1137" s="33"/>
      <c r="D1137" s="140" t="s">
        <v>164</v>
      </c>
      <c r="F1137" s="141" t="s">
        <v>1808</v>
      </c>
      <c r="I1137" s="142"/>
      <c r="L1137" s="33"/>
      <c r="M1137" s="143"/>
      <c r="T1137" s="54"/>
      <c r="AT1137" s="18" t="s">
        <v>164</v>
      </c>
      <c r="AU1137" s="18" t="s">
        <v>80</v>
      </c>
    </row>
    <row r="1138" spans="2:65" s="1" customFormat="1" ht="16.5" customHeight="1">
      <c r="B1138" s="33"/>
      <c r="C1138" s="160" t="s">
        <v>1810</v>
      </c>
      <c r="D1138" s="160" t="s">
        <v>230</v>
      </c>
      <c r="E1138" s="161" t="s">
        <v>1811</v>
      </c>
      <c r="F1138" s="162" t="s">
        <v>1812</v>
      </c>
      <c r="G1138" s="163" t="s">
        <v>208</v>
      </c>
      <c r="H1138" s="164">
        <v>2</v>
      </c>
      <c r="I1138" s="165">
        <v>282</v>
      </c>
      <c r="J1138" s="164">
        <f>ROUND(I1138*H1138,0)</f>
        <v>564</v>
      </c>
      <c r="K1138" s="162" t="s">
        <v>20</v>
      </c>
      <c r="L1138" s="166"/>
      <c r="M1138" s="167" t="s">
        <v>20</v>
      </c>
      <c r="N1138" s="168" t="s">
        <v>42</v>
      </c>
      <c r="P1138" s="136">
        <f>O1138*H1138</f>
        <v>0</v>
      </c>
      <c r="Q1138" s="136">
        <v>0</v>
      </c>
      <c r="R1138" s="136">
        <f>Q1138*H1138</f>
        <v>0</v>
      </c>
      <c r="S1138" s="136">
        <v>0</v>
      </c>
      <c r="T1138" s="137">
        <f>S1138*H1138</f>
        <v>0</v>
      </c>
      <c r="AR1138" s="138" t="s">
        <v>430</v>
      </c>
      <c r="AT1138" s="138" t="s">
        <v>230</v>
      </c>
      <c r="AU1138" s="138" t="s">
        <v>80</v>
      </c>
      <c r="AY1138" s="18" t="s">
        <v>154</v>
      </c>
      <c r="BE1138" s="139">
        <f>IF(N1138="základní",J1138,0)</f>
        <v>564</v>
      </c>
      <c r="BF1138" s="139">
        <f>IF(N1138="snížená",J1138,0)</f>
        <v>0</v>
      </c>
      <c r="BG1138" s="139">
        <f>IF(N1138="zákl. přenesená",J1138,0)</f>
        <v>0</v>
      </c>
      <c r="BH1138" s="139">
        <f>IF(N1138="sníž. přenesená",J1138,0)</f>
        <v>0</v>
      </c>
      <c r="BI1138" s="139">
        <f>IF(N1138="nulová",J1138,0)</f>
        <v>0</v>
      </c>
      <c r="BJ1138" s="18" t="s">
        <v>8</v>
      </c>
      <c r="BK1138" s="139">
        <f>ROUND(I1138*H1138,0)</f>
        <v>564</v>
      </c>
      <c r="BL1138" s="18" t="s">
        <v>323</v>
      </c>
      <c r="BM1138" s="138" t="s">
        <v>1813</v>
      </c>
    </row>
    <row r="1139" spans="2:65" s="1" customFormat="1">
      <c r="B1139" s="33"/>
      <c r="D1139" s="140" t="s">
        <v>164</v>
      </c>
      <c r="F1139" s="141" t="s">
        <v>1812</v>
      </c>
      <c r="I1139" s="142"/>
      <c r="L1139" s="33"/>
      <c r="M1139" s="143"/>
      <c r="T1139" s="54"/>
      <c r="AT1139" s="18" t="s">
        <v>164</v>
      </c>
      <c r="AU1139" s="18" t="s">
        <v>80</v>
      </c>
    </row>
    <row r="1140" spans="2:65" s="1" customFormat="1" ht="16.5" customHeight="1">
      <c r="B1140" s="33"/>
      <c r="C1140" s="160" t="s">
        <v>1814</v>
      </c>
      <c r="D1140" s="160" t="s">
        <v>230</v>
      </c>
      <c r="E1140" s="161" t="s">
        <v>1815</v>
      </c>
      <c r="F1140" s="162" t="s">
        <v>1816</v>
      </c>
      <c r="G1140" s="163" t="s">
        <v>208</v>
      </c>
      <c r="H1140" s="164">
        <v>100</v>
      </c>
      <c r="I1140" s="165">
        <v>7</v>
      </c>
      <c r="J1140" s="164">
        <f>ROUND(I1140*H1140,0)</f>
        <v>700</v>
      </c>
      <c r="K1140" s="162" t="s">
        <v>20</v>
      </c>
      <c r="L1140" s="166"/>
      <c r="M1140" s="167" t="s">
        <v>20</v>
      </c>
      <c r="N1140" s="168" t="s">
        <v>42</v>
      </c>
      <c r="P1140" s="136">
        <f>O1140*H1140</f>
        <v>0</v>
      </c>
      <c r="Q1140" s="136">
        <v>0</v>
      </c>
      <c r="R1140" s="136">
        <f>Q1140*H1140</f>
        <v>0</v>
      </c>
      <c r="S1140" s="136">
        <v>0</v>
      </c>
      <c r="T1140" s="137">
        <f>S1140*H1140</f>
        <v>0</v>
      </c>
      <c r="AR1140" s="138" t="s">
        <v>430</v>
      </c>
      <c r="AT1140" s="138" t="s">
        <v>230</v>
      </c>
      <c r="AU1140" s="138" t="s">
        <v>80</v>
      </c>
      <c r="AY1140" s="18" t="s">
        <v>154</v>
      </c>
      <c r="BE1140" s="139">
        <f>IF(N1140="základní",J1140,0)</f>
        <v>700</v>
      </c>
      <c r="BF1140" s="139">
        <f>IF(N1140="snížená",J1140,0)</f>
        <v>0</v>
      </c>
      <c r="BG1140" s="139">
        <f>IF(N1140="zákl. přenesená",J1140,0)</f>
        <v>0</v>
      </c>
      <c r="BH1140" s="139">
        <f>IF(N1140="sníž. přenesená",J1140,0)</f>
        <v>0</v>
      </c>
      <c r="BI1140" s="139">
        <f>IF(N1140="nulová",J1140,0)</f>
        <v>0</v>
      </c>
      <c r="BJ1140" s="18" t="s">
        <v>8</v>
      </c>
      <c r="BK1140" s="139">
        <f>ROUND(I1140*H1140,0)</f>
        <v>700</v>
      </c>
      <c r="BL1140" s="18" t="s">
        <v>323</v>
      </c>
      <c r="BM1140" s="138" t="s">
        <v>1817</v>
      </c>
    </row>
    <row r="1141" spans="2:65" s="1" customFormat="1">
      <c r="B1141" s="33"/>
      <c r="D1141" s="140" t="s">
        <v>164</v>
      </c>
      <c r="F1141" s="141" t="s">
        <v>1816</v>
      </c>
      <c r="I1141" s="142"/>
      <c r="L1141" s="33"/>
      <c r="M1141" s="143"/>
      <c r="T1141" s="54"/>
      <c r="AT1141" s="18" t="s">
        <v>164</v>
      </c>
      <c r="AU1141" s="18" t="s">
        <v>80</v>
      </c>
    </row>
    <row r="1142" spans="2:65" s="1" customFormat="1" ht="16.5" customHeight="1">
      <c r="B1142" s="33"/>
      <c r="C1142" s="160" t="s">
        <v>1818</v>
      </c>
      <c r="D1142" s="160" t="s">
        <v>230</v>
      </c>
      <c r="E1142" s="161" t="s">
        <v>1819</v>
      </c>
      <c r="F1142" s="162" t="s">
        <v>1820</v>
      </c>
      <c r="G1142" s="163" t="s">
        <v>208</v>
      </c>
      <c r="H1142" s="164">
        <v>80</v>
      </c>
      <c r="I1142" s="165">
        <v>9</v>
      </c>
      <c r="J1142" s="164">
        <f>ROUND(I1142*H1142,0)</f>
        <v>720</v>
      </c>
      <c r="K1142" s="162" t="s">
        <v>20</v>
      </c>
      <c r="L1142" s="166"/>
      <c r="M1142" s="167" t="s">
        <v>20</v>
      </c>
      <c r="N1142" s="168" t="s">
        <v>42</v>
      </c>
      <c r="P1142" s="136">
        <f>O1142*H1142</f>
        <v>0</v>
      </c>
      <c r="Q1142" s="136">
        <v>0</v>
      </c>
      <c r="R1142" s="136">
        <f>Q1142*H1142</f>
        <v>0</v>
      </c>
      <c r="S1142" s="136">
        <v>0</v>
      </c>
      <c r="T1142" s="137">
        <f>S1142*H1142</f>
        <v>0</v>
      </c>
      <c r="AR1142" s="138" t="s">
        <v>430</v>
      </c>
      <c r="AT1142" s="138" t="s">
        <v>230</v>
      </c>
      <c r="AU1142" s="138" t="s">
        <v>80</v>
      </c>
      <c r="AY1142" s="18" t="s">
        <v>154</v>
      </c>
      <c r="BE1142" s="139">
        <f>IF(N1142="základní",J1142,0)</f>
        <v>720</v>
      </c>
      <c r="BF1142" s="139">
        <f>IF(N1142="snížená",J1142,0)</f>
        <v>0</v>
      </c>
      <c r="BG1142" s="139">
        <f>IF(N1142="zákl. přenesená",J1142,0)</f>
        <v>0</v>
      </c>
      <c r="BH1142" s="139">
        <f>IF(N1142="sníž. přenesená",J1142,0)</f>
        <v>0</v>
      </c>
      <c r="BI1142" s="139">
        <f>IF(N1142="nulová",J1142,0)</f>
        <v>0</v>
      </c>
      <c r="BJ1142" s="18" t="s">
        <v>8</v>
      </c>
      <c r="BK1142" s="139">
        <f>ROUND(I1142*H1142,0)</f>
        <v>720</v>
      </c>
      <c r="BL1142" s="18" t="s">
        <v>323</v>
      </c>
      <c r="BM1142" s="138" t="s">
        <v>1821</v>
      </c>
    </row>
    <row r="1143" spans="2:65" s="1" customFormat="1">
      <c r="B1143" s="33"/>
      <c r="D1143" s="140" t="s">
        <v>164</v>
      </c>
      <c r="F1143" s="141" t="s">
        <v>1820</v>
      </c>
      <c r="I1143" s="142"/>
      <c r="L1143" s="33"/>
      <c r="M1143" s="143"/>
      <c r="T1143" s="54"/>
      <c r="AT1143" s="18" t="s">
        <v>164</v>
      </c>
      <c r="AU1143" s="18" t="s">
        <v>80</v>
      </c>
    </row>
    <row r="1144" spans="2:65" s="1" customFormat="1" ht="16.5" customHeight="1">
      <c r="B1144" s="33"/>
      <c r="C1144" s="160" t="s">
        <v>1822</v>
      </c>
      <c r="D1144" s="160" t="s">
        <v>230</v>
      </c>
      <c r="E1144" s="161" t="s">
        <v>1823</v>
      </c>
      <c r="F1144" s="162" t="s">
        <v>1824</v>
      </c>
      <c r="G1144" s="163" t="s">
        <v>208</v>
      </c>
      <c r="H1144" s="164">
        <v>35</v>
      </c>
      <c r="I1144" s="165">
        <v>28</v>
      </c>
      <c r="J1144" s="164">
        <f>ROUND(I1144*H1144,0)</f>
        <v>980</v>
      </c>
      <c r="K1144" s="162" t="s">
        <v>20</v>
      </c>
      <c r="L1144" s="166"/>
      <c r="M1144" s="167" t="s">
        <v>20</v>
      </c>
      <c r="N1144" s="168" t="s">
        <v>42</v>
      </c>
      <c r="P1144" s="136">
        <f>O1144*H1144</f>
        <v>0</v>
      </c>
      <c r="Q1144" s="136">
        <v>0</v>
      </c>
      <c r="R1144" s="136">
        <f>Q1144*H1144</f>
        <v>0</v>
      </c>
      <c r="S1144" s="136">
        <v>0</v>
      </c>
      <c r="T1144" s="137">
        <f>S1144*H1144</f>
        <v>0</v>
      </c>
      <c r="AR1144" s="138" t="s">
        <v>430</v>
      </c>
      <c r="AT1144" s="138" t="s">
        <v>230</v>
      </c>
      <c r="AU1144" s="138" t="s">
        <v>80</v>
      </c>
      <c r="AY1144" s="18" t="s">
        <v>154</v>
      </c>
      <c r="BE1144" s="139">
        <f>IF(N1144="základní",J1144,0)</f>
        <v>980</v>
      </c>
      <c r="BF1144" s="139">
        <f>IF(N1144="snížená",J1144,0)</f>
        <v>0</v>
      </c>
      <c r="BG1144" s="139">
        <f>IF(N1144="zákl. přenesená",J1144,0)</f>
        <v>0</v>
      </c>
      <c r="BH1144" s="139">
        <f>IF(N1144="sníž. přenesená",J1144,0)</f>
        <v>0</v>
      </c>
      <c r="BI1144" s="139">
        <f>IF(N1144="nulová",J1144,0)</f>
        <v>0</v>
      </c>
      <c r="BJ1144" s="18" t="s">
        <v>8</v>
      </c>
      <c r="BK1144" s="139">
        <f>ROUND(I1144*H1144,0)</f>
        <v>980</v>
      </c>
      <c r="BL1144" s="18" t="s">
        <v>323</v>
      </c>
      <c r="BM1144" s="138" t="s">
        <v>1825</v>
      </c>
    </row>
    <row r="1145" spans="2:65" s="1" customFormat="1">
      <c r="B1145" s="33"/>
      <c r="D1145" s="140" t="s">
        <v>164</v>
      </c>
      <c r="F1145" s="141" t="s">
        <v>1824</v>
      </c>
      <c r="I1145" s="142"/>
      <c r="L1145" s="33"/>
      <c r="M1145" s="143"/>
      <c r="T1145" s="54"/>
      <c r="AT1145" s="18" t="s">
        <v>164</v>
      </c>
      <c r="AU1145" s="18" t="s">
        <v>80</v>
      </c>
    </row>
    <row r="1146" spans="2:65" s="1" customFormat="1" ht="16.5" customHeight="1">
      <c r="B1146" s="33"/>
      <c r="C1146" s="160" t="s">
        <v>1826</v>
      </c>
      <c r="D1146" s="160" t="s">
        <v>230</v>
      </c>
      <c r="E1146" s="161" t="s">
        <v>1827</v>
      </c>
      <c r="F1146" s="162" t="s">
        <v>1828</v>
      </c>
      <c r="G1146" s="163" t="s">
        <v>208</v>
      </c>
      <c r="H1146" s="164">
        <v>3</v>
      </c>
      <c r="I1146" s="165">
        <v>80</v>
      </c>
      <c r="J1146" s="164">
        <f>ROUND(I1146*H1146,0)</f>
        <v>240</v>
      </c>
      <c r="K1146" s="162" t="s">
        <v>20</v>
      </c>
      <c r="L1146" s="166"/>
      <c r="M1146" s="167" t="s">
        <v>20</v>
      </c>
      <c r="N1146" s="168" t="s">
        <v>42</v>
      </c>
      <c r="P1146" s="136">
        <f>O1146*H1146</f>
        <v>0</v>
      </c>
      <c r="Q1146" s="136">
        <v>0</v>
      </c>
      <c r="R1146" s="136">
        <f>Q1146*H1146</f>
        <v>0</v>
      </c>
      <c r="S1146" s="136">
        <v>0</v>
      </c>
      <c r="T1146" s="137">
        <f>S1146*H1146</f>
        <v>0</v>
      </c>
      <c r="AR1146" s="138" t="s">
        <v>430</v>
      </c>
      <c r="AT1146" s="138" t="s">
        <v>230</v>
      </c>
      <c r="AU1146" s="138" t="s">
        <v>80</v>
      </c>
      <c r="AY1146" s="18" t="s">
        <v>154</v>
      </c>
      <c r="BE1146" s="139">
        <f>IF(N1146="základní",J1146,0)</f>
        <v>240</v>
      </c>
      <c r="BF1146" s="139">
        <f>IF(N1146="snížená",J1146,0)</f>
        <v>0</v>
      </c>
      <c r="BG1146" s="139">
        <f>IF(N1146="zákl. přenesená",J1146,0)</f>
        <v>0</v>
      </c>
      <c r="BH1146" s="139">
        <f>IF(N1146="sníž. přenesená",J1146,0)</f>
        <v>0</v>
      </c>
      <c r="BI1146" s="139">
        <f>IF(N1146="nulová",J1146,0)</f>
        <v>0</v>
      </c>
      <c r="BJ1146" s="18" t="s">
        <v>8</v>
      </c>
      <c r="BK1146" s="139">
        <f>ROUND(I1146*H1146,0)</f>
        <v>240</v>
      </c>
      <c r="BL1146" s="18" t="s">
        <v>323</v>
      </c>
      <c r="BM1146" s="138" t="s">
        <v>1829</v>
      </c>
    </row>
    <row r="1147" spans="2:65" s="1" customFormat="1">
      <c r="B1147" s="33"/>
      <c r="D1147" s="140" t="s">
        <v>164</v>
      </c>
      <c r="F1147" s="141" t="s">
        <v>1828</v>
      </c>
      <c r="I1147" s="142"/>
      <c r="L1147" s="33"/>
      <c r="M1147" s="143"/>
      <c r="T1147" s="54"/>
      <c r="AT1147" s="18" t="s">
        <v>164</v>
      </c>
      <c r="AU1147" s="18" t="s">
        <v>80</v>
      </c>
    </row>
    <row r="1148" spans="2:65" s="1" customFormat="1" ht="16.5" customHeight="1">
      <c r="B1148" s="33"/>
      <c r="C1148" s="160" t="s">
        <v>1830</v>
      </c>
      <c r="D1148" s="160" t="s">
        <v>230</v>
      </c>
      <c r="E1148" s="161" t="s">
        <v>1831</v>
      </c>
      <c r="F1148" s="162" t="s">
        <v>1832</v>
      </c>
      <c r="G1148" s="163" t="s">
        <v>1140</v>
      </c>
      <c r="H1148" s="164">
        <v>1</v>
      </c>
      <c r="I1148" s="165">
        <v>59900</v>
      </c>
      <c r="J1148" s="164">
        <f>ROUND(I1148*H1148,0)</f>
        <v>59900</v>
      </c>
      <c r="K1148" s="162" t="s">
        <v>20</v>
      </c>
      <c r="L1148" s="166"/>
      <c r="M1148" s="167" t="s">
        <v>20</v>
      </c>
      <c r="N1148" s="168" t="s">
        <v>42</v>
      </c>
      <c r="P1148" s="136">
        <f>O1148*H1148</f>
        <v>0</v>
      </c>
      <c r="Q1148" s="136">
        <v>0</v>
      </c>
      <c r="R1148" s="136">
        <f>Q1148*H1148</f>
        <v>0</v>
      </c>
      <c r="S1148" s="136">
        <v>0</v>
      </c>
      <c r="T1148" s="137">
        <f>S1148*H1148</f>
        <v>0</v>
      </c>
      <c r="AR1148" s="138" t="s">
        <v>430</v>
      </c>
      <c r="AT1148" s="138" t="s">
        <v>230</v>
      </c>
      <c r="AU1148" s="138" t="s">
        <v>80</v>
      </c>
      <c r="AY1148" s="18" t="s">
        <v>154</v>
      </c>
      <c r="BE1148" s="139">
        <f>IF(N1148="základní",J1148,0)</f>
        <v>59900</v>
      </c>
      <c r="BF1148" s="139">
        <f>IF(N1148="snížená",J1148,0)</f>
        <v>0</v>
      </c>
      <c r="BG1148" s="139">
        <f>IF(N1148="zákl. přenesená",J1148,0)</f>
        <v>0</v>
      </c>
      <c r="BH1148" s="139">
        <f>IF(N1148="sníž. přenesená",J1148,0)</f>
        <v>0</v>
      </c>
      <c r="BI1148" s="139">
        <f>IF(N1148="nulová",J1148,0)</f>
        <v>0</v>
      </c>
      <c r="BJ1148" s="18" t="s">
        <v>8</v>
      </c>
      <c r="BK1148" s="139">
        <f>ROUND(I1148*H1148,0)</f>
        <v>59900</v>
      </c>
      <c r="BL1148" s="18" t="s">
        <v>323</v>
      </c>
      <c r="BM1148" s="138" t="s">
        <v>1833</v>
      </c>
    </row>
    <row r="1149" spans="2:65" s="1" customFormat="1">
      <c r="B1149" s="33"/>
      <c r="D1149" s="140" t="s">
        <v>164</v>
      </c>
      <c r="F1149" s="141" t="s">
        <v>1832</v>
      </c>
      <c r="I1149" s="142"/>
      <c r="L1149" s="33"/>
      <c r="M1149" s="143"/>
      <c r="T1149" s="54"/>
      <c r="AT1149" s="18" t="s">
        <v>164</v>
      </c>
      <c r="AU1149" s="18" t="s">
        <v>80</v>
      </c>
    </row>
    <row r="1150" spans="2:65" s="1" customFormat="1" ht="16.5" customHeight="1">
      <c r="B1150" s="33"/>
      <c r="C1150" s="160" t="s">
        <v>1834</v>
      </c>
      <c r="D1150" s="160" t="s">
        <v>230</v>
      </c>
      <c r="E1150" s="161" t="s">
        <v>1835</v>
      </c>
      <c r="F1150" s="162" t="s">
        <v>1836</v>
      </c>
      <c r="G1150" s="163" t="s">
        <v>1140</v>
      </c>
      <c r="H1150" s="164">
        <v>1</v>
      </c>
      <c r="I1150" s="165">
        <v>48590</v>
      </c>
      <c r="J1150" s="164">
        <f>ROUND(I1150*H1150,0)</f>
        <v>48590</v>
      </c>
      <c r="K1150" s="162" t="s">
        <v>20</v>
      </c>
      <c r="L1150" s="166"/>
      <c r="M1150" s="167" t="s">
        <v>20</v>
      </c>
      <c r="N1150" s="168" t="s">
        <v>42</v>
      </c>
      <c r="P1150" s="136">
        <f>O1150*H1150</f>
        <v>0</v>
      </c>
      <c r="Q1150" s="136">
        <v>0</v>
      </c>
      <c r="R1150" s="136">
        <f>Q1150*H1150</f>
        <v>0</v>
      </c>
      <c r="S1150" s="136">
        <v>0</v>
      </c>
      <c r="T1150" s="137">
        <f>S1150*H1150</f>
        <v>0</v>
      </c>
      <c r="AR1150" s="138" t="s">
        <v>430</v>
      </c>
      <c r="AT1150" s="138" t="s">
        <v>230</v>
      </c>
      <c r="AU1150" s="138" t="s">
        <v>80</v>
      </c>
      <c r="AY1150" s="18" t="s">
        <v>154</v>
      </c>
      <c r="BE1150" s="139">
        <f>IF(N1150="základní",J1150,0)</f>
        <v>48590</v>
      </c>
      <c r="BF1150" s="139">
        <f>IF(N1150="snížená",J1150,0)</f>
        <v>0</v>
      </c>
      <c r="BG1150" s="139">
        <f>IF(N1150="zákl. přenesená",J1150,0)</f>
        <v>0</v>
      </c>
      <c r="BH1150" s="139">
        <f>IF(N1150="sníž. přenesená",J1150,0)</f>
        <v>0</v>
      </c>
      <c r="BI1150" s="139">
        <f>IF(N1150="nulová",J1150,0)</f>
        <v>0</v>
      </c>
      <c r="BJ1150" s="18" t="s">
        <v>8</v>
      </c>
      <c r="BK1150" s="139">
        <f>ROUND(I1150*H1150,0)</f>
        <v>48590</v>
      </c>
      <c r="BL1150" s="18" t="s">
        <v>323</v>
      </c>
      <c r="BM1150" s="138" t="s">
        <v>1837</v>
      </c>
    </row>
    <row r="1151" spans="2:65" s="1" customFormat="1">
      <c r="B1151" s="33"/>
      <c r="D1151" s="140" t="s">
        <v>164</v>
      </c>
      <c r="F1151" s="141" t="s">
        <v>1836</v>
      </c>
      <c r="I1151" s="142"/>
      <c r="L1151" s="33"/>
      <c r="M1151" s="143"/>
      <c r="T1151" s="54"/>
      <c r="AT1151" s="18" t="s">
        <v>164</v>
      </c>
      <c r="AU1151" s="18" t="s">
        <v>80</v>
      </c>
    </row>
    <row r="1152" spans="2:65" s="1" customFormat="1" ht="16.5" customHeight="1">
      <c r="B1152" s="33"/>
      <c r="C1152" s="160" t="s">
        <v>1838</v>
      </c>
      <c r="D1152" s="160" t="s">
        <v>230</v>
      </c>
      <c r="E1152" s="161" t="s">
        <v>1839</v>
      </c>
      <c r="F1152" s="162" t="s">
        <v>1840</v>
      </c>
      <c r="G1152" s="163" t="s">
        <v>1140</v>
      </c>
      <c r="H1152" s="164">
        <v>1</v>
      </c>
      <c r="I1152" s="165">
        <v>15830</v>
      </c>
      <c r="J1152" s="164">
        <f>ROUND(I1152*H1152,0)</f>
        <v>15830</v>
      </c>
      <c r="K1152" s="162" t="s">
        <v>20</v>
      </c>
      <c r="L1152" s="166"/>
      <c r="M1152" s="167" t="s">
        <v>20</v>
      </c>
      <c r="N1152" s="168" t="s">
        <v>42</v>
      </c>
      <c r="P1152" s="136">
        <f>O1152*H1152</f>
        <v>0</v>
      </c>
      <c r="Q1152" s="136">
        <v>0</v>
      </c>
      <c r="R1152" s="136">
        <f>Q1152*H1152</f>
        <v>0</v>
      </c>
      <c r="S1152" s="136">
        <v>0</v>
      </c>
      <c r="T1152" s="137">
        <f>S1152*H1152</f>
        <v>0</v>
      </c>
      <c r="AR1152" s="138" t="s">
        <v>430</v>
      </c>
      <c r="AT1152" s="138" t="s">
        <v>230</v>
      </c>
      <c r="AU1152" s="138" t="s">
        <v>80</v>
      </c>
      <c r="AY1152" s="18" t="s">
        <v>154</v>
      </c>
      <c r="BE1152" s="139">
        <f>IF(N1152="základní",J1152,0)</f>
        <v>15830</v>
      </c>
      <c r="BF1152" s="139">
        <f>IF(N1152="snížená",J1152,0)</f>
        <v>0</v>
      </c>
      <c r="BG1152" s="139">
        <f>IF(N1152="zákl. přenesená",J1152,0)</f>
        <v>0</v>
      </c>
      <c r="BH1152" s="139">
        <f>IF(N1152="sníž. přenesená",J1152,0)</f>
        <v>0</v>
      </c>
      <c r="BI1152" s="139">
        <f>IF(N1152="nulová",J1152,0)</f>
        <v>0</v>
      </c>
      <c r="BJ1152" s="18" t="s">
        <v>8</v>
      </c>
      <c r="BK1152" s="139">
        <f>ROUND(I1152*H1152,0)</f>
        <v>15830</v>
      </c>
      <c r="BL1152" s="18" t="s">
        <v>323</v>
      </c>
      <c r="BM1152" s="138" t="s">
        <v>1841</v>
      </c>
    </row>
    <row r="1153" spans="2:65" s="1" customFormat="1">
      <c r="B1153" s="33"/>
      <c r="D1153" s="140" t="s">
        <v>164</v>
      </c>
      <c r="F1153" s="141" t="s">
        <v>1840</v>
      </c>
      <c r="I1153" s="142"/>
      <c r="L1153" s="33"/>
      <c r="M1153" s="143"/>
      <c r="T1153" s="54"/>
      <c r="AT1153" s="18" t="s">
        <v>164</v>
      </c>
      <c r="AU1153" s="18" t="s">
        <v>80</v>
      </c>
    </row>
    <row r="1154" spans="2:65" s="1" customFormat="1" ht="16.5" customHeight="1">
      <c r="B1154" s="33"/>
      <c r="C1154" s="160" t="s">
        <v>1842</v>
      </c>
      <c r="D1154" s="160" t="s">
        <v>230</v>
      </c>
      <c r="E1154" s="161" t="s">
        <v>1843</v>
      </c>
      <c r="F1154" s="162" t="s">
        <v>1844</v>
      </c>
      <c r="G1154" s="163" t="s">
        <v>1140</v>
      </c>
      <c r="H1154" s="164">
        <v>1</v>
      </c>
      <c r="I1154" s="165">
        <v>19270</v>
      </c>
      <c r="J1154" s="164">
        <f>ROUND(I1154*H1154,0)</f>
        <v>19270</v>
      </c>
      <c r="K1154" s="162" t="s">
        <v>20</v>
      </c>
      <c r="L1154" s="166"/>
      <c r="M1154" s="167" t="s">
        <v>20</v>
      </c>
      <c r="N1154" s="168" t="s">
        <v>42</v>
      </c>
      <c r="P1154" s="136">
        <f>O1154*H1154</f>
        <v>0</v>
      </c>
      <c r="Q1154" s="136">
        <v>0</v>
      </c>
      <c r="R1154" s="136">
        <f>Q1154*H1154</f>
        <v>0</v>
      </c>
      <c r="S1154" s="136">
        <v>0</v>
      </c>
      <c r="T1154" s="137">
        <f>S1154*H1154</f>
        <v>0</v>
      </c>
      <c r="AR1154" s="138" t="s">
        <v>430</v>
      </c>
      <c r="AT1154" s="138" t="s">
        <v>230</v>
      </c>
      <c r="AU1154" s="138" t="s">
        <v>80</v>
      </c>
      <c r="AY1154" s="18" t="s">
        <v>154</v>
      </c>
      <c r="BE1154" s="139">
        <f>IF(N1154="základní",J1154,0)</f>
        <v>19270</v>
      </c>
      <c r="BF1154" s="139">
        <f>IF(N1154="snížená",J1154,0)</f>
        <v>0</v>
      </c>
      <c r="BG1154" s="139">
        <f>IF(N1154="zákl. přenesená",J1154,0)</f>
        <v>0</v>
      </c>
      <c r="BH1154" s="139">
        <f>IF(N1154="sníž. přenesená",J1154,0)</f>
        <v>0</v>
      </c>
      <c r="BI1154" s="139">
        <f>IF(N1154="nulová",J1154,0)</f>
        <v>0</v>
      </c>
      <c r="BJ1154" s="18" t="s">
        <v>8</v>
      </c>
      <c r="BK1154" s="139">
        <f>ROUND(I1154*H1154,0)</f>
        <v>19270</v>
      </c>
      <c r="BL1154" s="18" t="s">
        <v>323</v>
      </c>
      <c r="BM1154" s="138" t="s">
        <v>1845</v>
      </c>
    </row>
    <row r="1155" spans="2:65" s="1" customFormat="1">
      <c r="B1155" s="33"/>
      <c r="D1155" s="140" t="s">
        <v>164</v>
      </c>
      <c r="F1155" s="141" t="s">
        <v>1844</v>
      </c>
      <c r="I1155" s="142"/>
      <c r="L1155" s="33"/>
      <c r="M1155" s="143"/>
      <c r="T1155" s="54"/>
      <c r="AT1155" s="18" t="s">
        <v>164</v>
      </c>
      <c r="AU1155" s="18" t="s">
        <v>80</v>
      </c>
    </row>
    <row r="1156" spans="2:65" s="1" customFormat="1" ht="16.5" customHeight="1">
      <c r="B1156" s="33"/>
      <c r="C1156" s="160" t="s">
        <v>1846</v>
      </c>
      <c r="D1156" s="160" t="s">
        <v>230</v>
      </c>
      <c r="E1156" s="161" t="s">
        <v>1847</v>
      </c>
      <c r="F1156" s="162" t="s">
        <v>1848</v>
      </c>
      <c r="G1156" s="163" t="s">
        <v>1140</v>
      </c>
      <c r="H1156" s="164">
        <v>1</v>
      </c>
      <c r="I1156" s="165">
        <v>2725</v>
      </c>
      <c r="J1156" s="164">
        <f>ROUND(I1156*H1156,0)</f>
        <v>2725</v>
      </c>
      <c r="K1156" s="162" t="s">
        <v>20</v>
      </c>
      <c r="L1156" s="166"/>
      <c r="M1156" s="167" t="s">
        <v>20</v>
      </c>
      <c r="N1156" s="168" t="s">
        <v>42</v>
      </c>
      <c r="P1156" s="136">
        <f>O1156*H1156</f>
        <v>0</v>
      </c>
      <c r="Q1156" s="136">
        <v>0</v>
      </c>
      <c r="R1156" s="136">
        <f>Q1156*H1156</f>
        <v>0</v>
      </c>
      <c r="S1156" s="136">
        <v>0</v>
      </c>
      <c r="T1156" s="137">
        <f>S1156*H1156</f>
        <v>0</v>
      </c>
      <c r="AR1156" s="138" t="s">
        <v>430</v>
      </c>
      <c r="AT1156" s="138" t="s">
        <v>230</v>
      </c>
      <c r="AU1156" s="138" t="s">
        <v>80</v>
      </c>
      <c r="AY1156" s="18" t="s">
        <v>154</v>
      </c>
      <c r="BE1156" s="139">
        <f>IF(N1156="základní",J1156,0)</f>
        <v>2725</v>
      </c>
      <c r="BF1156" s="139">
        <f>IF(N1156="snížená",J1156,0)</f>
        <v>0</v>
      </c>
      <c r="BG1156" s="139">
        <f>IF(N1156="zákl. přenesená",J1156,0)</f>
        <v>0</v>
      </c>
      <c r="BH1156" s="139">
        <f>IF(N1156="sníž. přenesená",J1156,0)</f>
        <v>0</v>
      </c>
      <c r="BI1156" s="139">
        <f>IF(N1156="nulová",J1156,0)</f>
        <v>0</v>
      </c>
      <c r="BJ1156" s="18" t="s">
        <v>8</v>
      </c>
      <c r="BK1156" s="139">
        <f>ROUND(I1156*H1156,0)</f>
        <v>2725</v>
      </c>
      <c r="BL1156" s="18" t="s">
        <v>323</v>
      </c>
      <c r="BM1156" s="138" t="s">
        <v>1849</v>
      </c>
    </row>
    <row r="1157" spans="2:65" s="1" customFormat="1">
      <c r="B1157" s="33"/>
      <c r="D1157" s="140" t="s">
        <v>164</v>
      </c>
      <c r="F1157" s="141" t="s">
        <v>1848</v>
      </c>
      <c r="I1157" s="142"/>
      <c r="L1157" s="33"/>
      <c r="M1157" s="143"/>
      <c r="T1157" s="54"/>
      <c r="AT1157" s="18" t="s">
        <v>164</v>
      </c>
      <c r="AU1157" s="18" t="s">
        <v>80</v>
      </c>
    </row>
    <row r="1158" spans="2:65" s="1" customFormat="1" ht="16.5" customHeight="1">
      <c r="B1158" s="33"/>
      <c r="C1158" s="160" t="s">
        <v>1850</v>
      </c>
      <c r="D1158" s="160" t="s">
        <v>230</v>
      </c>
      <c r="E1158" s="161" t="s">
        <v>1851</v>
      </c>
      <c r="F1158" s="162" t="s">
        <v>1852</v>
      </c>
      <c r="G1158" s="163" t="s">
        <v>1140</v>
      </c>
      <c r="H1158" s="164">
        <v>1</v>
      </c>
      <c r="I1158" s="165">
        <v>1000</v>
      </c>
      <c r="J1158" s="164">
        <f>ROUND(I1158*H1158,0)</f>
        <v>1000</v>
      </c>
      <c r="K1158" s="162" t="s">
        <v>20</v>
      </c>
      <c r="L1158" s="166"/>
      <c r="M1158" s="167" t="s">
        <v>20</v>
      </c>
      <c r="N1158" s="168" t="s">
        <v>42</v>
      </c>
      <c r="P1158" s="136">
        <f>O1158*H1158</f>
        <v>0</v>
      </c>
      <c r="Q1158" s="136">
        <v>0</v>
      </c>
      <c r="R1158" s="136">
        <f>Q1158*H1158</f>
        <v>0</v>
      </c>
      <c r="S1158" s="136">
        <v>0</v>
      </c>
      <c r="T1158" s="137">
        <f>S1158*H1158</f>
        <v>0</v>
      </c>
      <c r="AR1158" s="138" t="s">
        <v>430</v>
      </c>
      <c r="AT1158" s="138" t="s">
        <v>230</v>
      </c>
      <c r="AU1158" s="138" t="s">
        <v>80</v>
      </c>
      <c r="AY1158" s="18" t="s">
        <v>154</v>
      </c>
      <c r="BE1158" s="139">
        <f>IF(N1158="základní",J1158,0)</f>
        <v>1000</v>
      </c>
      <c r="BF1158" s="139">
        <f>IF(N1158="snížená",J1158,0)</f>
        <v>0</v>
      </c>
      <c r="BG1158" s="139">
        <f>IF(N1158="zákl. přenesená",J1158,0)</f>
        <v>0</v>
      </c>
      <c r="BH1158" s="139">
        <f>IF(N1158="sníž. přenesená",J1158,0)</f>
        <v>0</v>
      </c>
      <c r="BI1158" s="139">
        <f>IF(N1158="nulová",J1158,0)</f>
        <v>0</v>
      </c>
      <c r="BJ1158" s="18" t="s">
        <v>8</v>
      </c>
      <c r="BK1158" s="139">
        <f>ROUND(I1158*H1158,0)</f>
        <v>1000</v>
      </c>
      <c r="BL1158" s="18" t="s">
        <v>323</v>
      </c>
      <c r="BM1158" s="138" t="s">
        <v>1853</v>
      </c>
    </row>
    <row r="1159" spans="2:65" s="1" customFormat="1">
      <c r="B1159" s="33"/>
      <c r="D1159" s="140" t="s">
        <v>164</v>
      </c>
      <c r="F1159" s="141" t="s">
        <v>1852</v>
      </c>
      <c r="I1159" s="142"/>
      <c r="L1159" s="33"/>
      <c r="M1159" s="143"/>
      <c r="T1159" s="54"/>
      <c r="AT1159" s="18" t="s">
        <v>164</v>
      </c>
      <c r="AU1159" s="18" t="s">
        <v>80</v>
      </c>
    </row>
    <row r="1160" spans="2:65" s="1" customFormat="1" ht="16.5" customHeight="1">
      <c r="B1160" s="33"/>
      <c r="C1160" s="160" t="s">
        <v>1854</v>
      </c>
      <c r="D1160" s="160" t="s">
        <v>230</v>
      </c>
      <c r="E1160" s="161" t="s">
        <v>1855</v>
      </c>
      <c r="F1160" s="162" t="s">
        <v>1856</v>
      </c>
      <c r="G1160" s="163" t="s">
        <v>1140</v>
      </c>
      <c r="H1160" s="164">
        <v>1</v>
      </c>
      <c r="I1160" s="165">
        <v>325000</v>
      </c>
      <c r="J1160" s="164">
        <f>ROUND(I1160*H1160,0)</f>
        <v>325000</v>
      </c>
      <c r="K1160" s="162" t="s">
        <v>20</v>
      </c>
      <c r="L1160" s="166"/>
      <c r="M1160" s="167" t="s">
        <v>20</v>
      </c>
      <c r="N1160" s="168" t="s">
        <v>42</v>
      </c>
      <c r="P1160" s="136">
        <f>O1160*H1160</f>
        <v>0</v>
      </c>
      <c r="Q1160" s="136">
        <v>0</v>
      </c>
      <c r="R1160" s="136">
        <f>Q1160*H1160</f>
        <v>0</v>
      </c>
      <c r="S1160" s="136">
        <v>0</v>
      </c>
      <c r="T1160" s="137">
        <f>S1160*H1160</f>
        <v>0</v>
      </c>
      <c r="AR1160" s="138" t="s">
        <v>430</v>
      </c>
      <c r="AT1160" s="138" t="s">
        <v>230</v>
      </c>
      <c r="AU1160" s="138" t="s">
        <v>80</v>
      </c>
      <c r="AY1160" s="18" t="s">
        <v>154</v>
      </c>
      <c r="BE1160" s="139">
        <f>IF(N1160="základní",J1160,0)</f>
        <v>325000</v>
      </c>
      <c r="BF1160" s="139">
        <f>IF(N1160="snížená",J1160,0)</f>
        <v>0</v>
      </c>
      <c r="BG1160" s="139">
        <f>IF(N1160="zákl. přenesená",J1160,0)</f>
        <v>0</v>
      </c>
      <c r="BH1160" s="139">
        <f>IF(N1160="sníž. přenesená",J1160,0)</f>
        <v>0</v>
      </c>
      <c r="BI1160" s="139">
        <f>IF(N1160="nulová",J1160,0)</f>
        <v>0</v>
      </c>
      <c r="BJ1160" s="18" t="s">
        <v>8</v>
      </c>
      <c r="BK1160" s="139">
        <f>ROUND(I1160*H1160,0)</f>
        <v>325000</v>
      </c>
      <c r="BL1160" s="18" t="s">
        <v>323</v>
      </c>
      <c r="BM1160" s="138" t="s">
        <v>1857</v>
      </c>
    </row>
    <row r="1161" spans="2:65" s="1" customFormat="1">
      <c r="B1161" s="33"/>
      <c r="D1161" s="140" t="s">
        <v>164</v>
      </c>
      <c r="F1161" s="141" t="s">
        <v>1856</v>
      </c>
      <c r="I1161" s="142"/>
      <c r="L1161" s="33"/>
      <c r="M1161" s="143"/>
      <c r="T1161" s="54"/>
      <c r="AT1161" s="18" t="s">
        <v>164</v>
      </c>
      <c r="AU1161" s="18" t="s">
        <v>80</v>
      </c>
    </row>
    <row r="1162" spans="2:65" s="1" customFormat="1" ht="16.5" customHeight="1">
      <c r="B1162" s="33"/>
      <c r="C1162" s="160" t="s">
        <v>1858</v>
      </c>
      <c r="D1162" s="160" t="s">
        <v>230</v>
      </c>
      <c r="E1162" s="161" t="s">
        <v>1859</v>
      </c>
      <c r="F1162" s="162" t="s">
        <v>1860</v>
      </c>
      <c r="G1162" s="163" t="s">
        <v>213</v>
      </c>
      <c r="H1162" s="164">
        <v>155</v>
      </c>
      <c r="I1162" s="165">
        <v>36</v>
      </c>
      <c r="J1162" s="164">
        <f>ROUND(I1162*H1162,0)</f>
        <v>5580</v>
      </c>
      <c r="K1162" s="162" t="s">
        <v>20</v>
      </c>
      <c r="L1162" s="166"/>
      <c r="M1162" s="167" t="s">
        <v>20</v>
      </c>
      <c r="N1162" s="168" t="s">
        <v>42</v>
      </c>
      <c r="P1162" s="136">
        <f>O1162*H1162</f>
        <v>0</v>
      </c>
      <c r="Q1162" s="136">
        <v>0</v>
      </c>
      <c r="R1162" s="136">
        <f>Q1162*H1162</f>
        <v>0</v>
      </c>
      <c r="S1162" s="136">
        <v>0</v>
      </c>
      <c r="T1162" s="137">
        <f>S1162*H1162</f>
        <v>0</v>
      </c>
      <c r="AR1162" s="138" t="s">
        <v>430</v>
      </c>
      <c r="AT1162" s="138" t="s">
        <v>230</v>
      </c>
      <c r="AU1162" s="138" t="s">
        <v>80</v>
      </c>
      <c r="AY1162" s="18" t="s">
        <v>154</v>
      </c>
      <c r="BE1162" s="139">
        <f>IF(N1162="základní",J1162,0)</f>
        <v>5580</v>
      </c>
      <c r="BF1162" s="139">
        <f>IF(N1162="snížená",J1162,0)</f>
        <v>0</v>
      </c>
      <c r="BG1162" s="139">
        <f>IF(N1162="zákl. přenesená",J1162,0)</f>
        <v>0</v>
      </c>
      <c r="BH1162" s="139">
        <f>IF(N1162="sníž. přenesená",J1162,0)</f>
        <v>0</v>
      </c>
      <c r="BI1162" s="139">
        <f>IF(N1162="nulová",J1162,0)</f>
        <v>0</v>
      </c>
      <c r="BJ1162" s="18" t="s">
        <v>8</v>
      </c>
      <c r="BK1162" s="139">
        <f>ROUND(I1162*H1162,0)</f>
        <v>5580</v>
      </c>
      <c r="BL1162" s="18" t="s">
        <v>323</v>
      </c>
      <c r="BM1162" s="138" t="s">
        <v>1861</v>
      </c>
    </row>
    <row r="1163" spans="2:65" s="1" customFormat="1">
      <c r="B1163" s="33"/>
      <c r="D1163" s="140" t="s">
        <v>164</v>
      </c>
      <c r="F1163" s="141" t="s">
        <v>1860</v>
      </c>
      <c r="I1163" s="142"/>
      <c r="L1163" s="33"/>
      <c r="M1163" s="143"/>
      <c r="T1163" s="54"/>
      <c r="AT1163" s="18" t="s">
        <v>164</v>
      </c>
      <c r="AU1163" s="18" t="s">
        <v>80</v>
      </c>
    </row>
    <row r="1164" spans="2:65" s="1" customFormat="1" ht="16.5" customHeight="1">
      <c r="B1164" s="33"/>
      <c r="C1164" s="160" t="s">
        <v>1862</v>
      </c>
      <c r="D1164" s="160" t="s">
        <v>230</v>
      </c>
      <c r="E1164" s="161" t="s">
        <v>1863</v>
      </c>
      <c r="F1164" s="162" t="s">
        <v>1864</v>
      </c>
      <c r="G1164" s="163" t="s">
        <v>1104</v>
      </c>
      <c r="H1164" s="164">
        <v>105</v>
      </c>
      <c r="I1164" s="165">
        <v>88</v>
      </c>
      <c r="J1164" s="164">
        <f>ROUND(I1164*H1164,0)</f>
        <v>9240</v>
      </c>
      <c r="K1164" s="162" t="s">
        <v>20</v>
      </c>
      <c r="L1164" s="166"/>
      <c r="M1164" s="167" t="s">
        <v>20</v>
      </c>
      <c r="N1164" s="168" t="s">
        <v>42</v>
      </c>
      <c r="P1164" s="136">
        <f>O1164*H1164</f>
        <v>0</v>
      </c>
      <c r="Q1164" s="136">
        <v>0</v>
      </c>
      <c r="R1164" s="136">
        <f>Q1164*H1164</f>
        <v>0</v>
      </c>
      <c r="S1164" s="136">
        <v>0</v>
      </c>
      <c r="T1164" s="137">
        <f>S1164*H1164</f>
        <v>0</v>
      </c>
      <c r="AR1164" s="138" t="s">
        <v>430</v>
      </c>
      <c r="AT1164" s="138" t="s">
        <v>230</v>
      </c>
      <c r="AU1164" s="138" t="s">
        <v>80</v>
      </c>
      <c r="AY1164" s="18" t="s">
        <v>154</v>
      </c>
      <c r="BE1164" s="139">
        <f>IF(N1164="základní",J1164,0)</f>
        <v>9240</v>
      </c>
      <c r="BF1164" s="139">
        <f>IF(N1164="snížená",J1164,0)</f>
        <v>0</v>
      </c>
      <c r="BG1164" s="139">
        <f>IF(N1164="zákl. přenesená",J1164,0)</f>
        <v>0</v>
      </c>
      <c r="BH1164" s="139">
        <f>IF(N1164="sníž. přenesená",J1164,0)</f>
        <v>0</v>
      </c>
      <c r="BI1164" s="139">
        <f>IF(N1164="nulová",J1164,0)</f>
        <v>0</v>
      </c>
      <c r="BJ1164" s="18" t="s">
        <v>8</v>
      </c>
      <c r="BK1164" s="139">
        <f>ROUND(I1164*H1164,0)</f>
        <v>9240</v>
      </c>
      <c r="BL1164" s="18" t="s">
        <v>323</v>
      </c>
      <c r="BM1164" s="138" t="s">
        <v>1865</v>
      </c>
    </row>
    <row r="1165" spans="2:65" s="1" customFormat="1">
      <c r="B1165" s="33"/>
      <c r="D1165" s="140" t="s">
        <v>164</v>
      </c>
      <c r="F1165" s="141" t="s">
        <v>1864</v>
      </c>
      <c r="I1165" s="142"/>
      <c r="L1165" s="33"/>
      <c r="M1165" s="143"/>
      <c r="T1165" s="54"/>
      <c r="AT1165" s="18" t="s">
        <v>164</v>
      </c>
      <c r="AU1165" s="18" t="s">
        <v>80</v>
      </c>
    </row>
    <row r="1166" spans="2:65" s="1" customFormat="1" ht="16.5" customHeight="1">
      <c r="B1166" s="33"/>
      <c r="C1166" s="160" t="s">
        <v>1866</v>
      </c>
      <c r="D1166" s="160" t="s">
        <v>230</v>
      </c>
      <c r="E1166" s="161" t="s">
        <v>1867</v>
      </c>
      <c r="F1166" s="162" t="s">
        <v>1868</v>
      </c>
      <c r="G1166" s="163" t="s">
        <v>1104</v>
      </c>
      <c r="H1166" s="164">
        <v>22</v>
      </c>
      <c r="I1166" s="165">
        <v>80</v>
      </c>
      <c r="J1166" s="164">
        <f>ROUND(I1166*H1166,0)</f>
        <v>1760</v>
      </c>
      <c r="K1166" s="162" t="s">
        <v>20</v>
      </c>
      <c r="L1166" s="166"/>
      <c r="M1166" s="167" t="s">
        <v>20</v>
      </c>
      <c r="N1166" s="168" t="s">
        <v>42</v>
      </c>
      <c r="P1166" s="136">
        <f>O1166*H1166</f>
        <v>0</v>
      </c>
      <c r="Q1166" s="136">
        <v>0</v>
      </c>
      <c r="R1166" s="136">
        <f>Q1166*H1166</f>
        <v>0</v>
      </c>
      <c r="S1166" s="136">
        <v>0</v>
      </c>
      <c r="T1166" s="137">
        <f>S1166*H1166</f>
        <v>0</v>
      </c>
      <c r="AR1166" s="138" t="s">
        <v>430</v>
      </c>
      <c r="AT1166" s="138" t="s">
        <v>230</v>
      </c>
      <c r="AU1166" s="138" t="s">
        <v>80</v>
      </c>
      <c r="AY1166" s="18" t="s">
        <v>154</v>
      </c>
      <c r="BE1166" s="139">
        <f>IF(N1166="základní",J1166,0)</f>
        <v>1760</v>
      </c>
      <c r="BF1166" s="139">
        <f>IF(N1166="snížená",J1166,0)</f>
        <v>0</v>
      </c>
      <c r="BG1166" s="139">
        <f>IF(N1166="zákl. přenesená",J1166,0)</f>
        <v>0</v>
      </c>
      <c r="BH1166" s="139">
        <f>IF(N1166="sníž. přenesená",J1166,0)</f>
        <v>0</v>
      </c>
      <c r="BI1166" s="139">
        <f>IF(N1166="nulová",J1166,0)</f>
        <v>0</v>
      </c>
      <c r="BJ1166" s="18" t="s">
        <v>8</v>
      </c>
      <c r="BK1166" s="139">
        <f>ROUND(I1166*H1166,0)</f>
        <v>1760</v>
      </c>
      <c r="BL1166" s="18" t="s">
        <v>323</v>
      </c>
      <c r="BM1166" s="138" t="s">
        <v>1869</v>
      </c>
    </row>
    <row r="1167" spans="2:65" s="1" customFormat="1">
      <c r="B1167" s="33"/>
      <c r="D1167" s="140" t="s">
        <v>164</v>
      </c>
      <c r="F1167" s="141" t="s">
        <v>1868</v>
      </c>
      <c r="I1167" s="142"/>
      <c r="L1167" s="33"/>
      <c r="M1167" s="143"/>
      <c r="T1167" s="54"/>
      <c r="AT1167" s="18" t="s">
        <v>164</v>
      </c>
      <c r="AU1167" s="18" t="s">
        <v>80</v>
      </c>
    </row>
    <row r="1168" spans="2:65" s="1" customFormat="1" ht="16.5" customHeight="1">
      <c r="B1168" s="33"/>
      <c r="C1168" s="160" t="s">
        <v>1870</v>
      </c>
      <c r="D1168" s="160" t="s">
        <v>230</v>
      </c>
      <c r="E1168" s="161" t="s">
        <v>1871</v>
      </c>
      <c r="F1168" s="162" t="s">
        <v>1872</v>
      </c>
      <c r="G1168" s="163" t="s">
        <v>208</v>
      </c>
      <c r="H1168" s="164">
        <v>28</v>
      </c>
      <c r="I1168" s="165">
        <v>43</v>
      </c>
      <c r="J1168" s="164">
        <f>ROUND(I1168*H1168,0)</f>
        <v>1204</v>
      </c>
      <c r="K1168" s="162" t="s">
        <v>20</v>
      </c>
      <c r="L1168" s="166"/>
      <c r="M1168" s="167" t="s">
        <v>20</v>
      </c>
      <c r="N1168" s="168" t="s">
        <v>42</v>
      </c>
      <c r="P1168" s="136">
        <f>O1168*H1168</f>
        <v>0</v>
      </c>
      <c r="Q1168" s="136">
        <v>0</v>
      </c>
      <c r="R1168" s="136">
        <f>Q1168*H1168</f>
        <v>0</v>
      </c>
      <c r="S1168" s="136">
        <v>0</v>
      </c>
      <c r="T1168" s="137">
        <f>S1168*H1168</f>
        <v>0</v>
      </c>
      <c r="AR1168" s="138" t="s">
        <v>430</v>
      </c>
      <c r="AT1168" s="138" t="s">
        <v>230</v>
      </c>
      <c r="AU1168" s="138" t="s">
        <v>80</v>
      </c>
      <c r="AY1168" s="18" t="s">
        <v>154</v>
      </c>
      <c r="BE1168" s="139">
        <f>IF(N1168="základní",J1168,0)</f>
        <v>1204</v>
      </c>
      <c r="BF1168" s="139">
        <f>IF(N1168="snížená",J1168,0)</f>
        <v>0</v>
      </c>
      <c r="BG1168" s="139">
        <f>IF(N1168="zákl. přenesená",J1168,0)</f>
        <v>0</v>
      </c>
      <c r="BH1168" s="139">
        <f>IF(N1168="sníž. přenesená",J1168,0)</f>
        <v>0</v>
      </c>
      <c r="BI1168" s="139">
        <f>IF(N1168="nulová",J1168,0)</f>
        <v>0</v>
      </c>
      <c r="BJ1168" s="18" t="s">
        <v>8</v>
      </c>
      <c r="BK1168" s="139">
        <f>ROUND(I1168*H1168,0)</f>
        <v>1204</v>
      </c>
      <c r="BL1168" s="18" t="s">
        <v>323</v>
      </c>
      <c r="BM1168" s="138" t="s">
        <v>1873</v>
      </c>
    </row>
    <row r="1169" spans="2:65" s="1" customFormat="1">
      <c r="B1169" s="33"/>
      <c r="D1169" s="140" t="s">
        <v>164</v>
      </c>
      <c r="F1169" s="141" t="s">
        <v>1872</v>
      </c>
      <c r="I1169" s="142"/>
      <c r="L1169" s="33"/>
      <c r="M1169" s="143"/>
      <c r="T1169" s="54"/>
      <c r="AT1169" s="18" t="s">
        <v>164</v>
      </c>
      <c r="AU1169" s="18" t="s">
        <v>80</v>
      </c>
    </row>
    <row r="1170" spans="2:65" s="1" customFormat="1" ht="16.5" customHeight="1">
      <c r="B1170" s="33"/>
      <c r="C1170" s="160" t="s">
        <v>1874</v>
      </c>
      <c r="D1170" s="160" t="s">
        <v>230</v>
      </c>
      <c r="E1170" s="161" t="s">
        <v>1875</v>
      </c>
      <c r="F1170" s="162" t="s">
        <v>1876</v>
      </c>
      <c r="G1170" s="163" t="s">
        <v>208</v>
      </c>
      <c r="H1170" s="164">
        <v>6</v>
      </c>
      <c r="I1170" s="165">
        <v>55</v>
      </c>
      <c r="J1170" s="164">
        <f>ROUND(I1170*H1170,0)</f>
        <v>330</v>
      </c>
      <c r="K1170" s="162" t="s">
        <v>20</v>
      </c>
      <c r="L1170" s="166"/>
      <c r="M1170" s="167" t="s">
        <v>20</v>
      </c>
      <c r="N1170" s="168" t="s">
        <v>42</v>
      </c>
      <c r="P1170" s="136">
        <f>O1170*H1170</f>
        <v>0</v>
      </c>
      <c r="Q1170" s="136">
        <v>0</v>
      </c>
      <c r="R1170" s="136">
        <f>Q1170*H1170</f>
        <v>0</v>
      </c>
      <c r="S1170" s="136">
        <v>0</v>
      </c>
      <c r="T1170" s="137">
        <f>S1170*H1170</f>
        <v>0</v>
      </c>
      <c r="AR1170" s="138" t="s">
        <v>430</v>
      </c>
      <c r="AT1170" s="138" t="s">
        <v>230</v>
      </c>
      <c r="AU1170" s="138" t="s">
        <v>80</v>
      </c>
      <c r="AY1170" s="18" t="s">
        <v>154</v>
      </c>
      <c r="BE1170" s="139">
        <f>IF(N1170="základní",J1170,0)</f>
        <v>330</v>
      </c>
      <c r="BF1170" s="139">
        <f>IF(N1170="snížená",J1170,0)</f>
        <v>0</v>
      </c>
      <c r="BG1170" s="139">
        <f>IF(N1170="zákl. přenesená",J1170,0)</f>
        <v>0</v>
      </c>
      <c r="BH1170" s="139">
        <f>IF(N1170="sníž. přenesená",J1170,0)</f>
        <v>0</v>
      </c>
      <c r="BI1170" s="139">
        <f>IF(N1170="nulová",J1170,0)</f>
        <v>0</v>
      </c>
      <c r="BJ1170" s="18" t="s">
        <v>8</v>
      </c>
      <c r="BK1170" s="139">
        <f>ROUND(I1170*H1170,0)</f>
        <v>330</v>
      </c>
      <c r="BL1170" s="18" t="s">
        <v>323</v>
      </c>
      <c r="BM1170" s="138" t="s">
        <v>1877</v>
      </c>
    </row>
    <row r="1171" spans="2:65" s="1" customFormat="1">
      <c r="B1171" s="33"/>
      <c r="D1171" s="140" t="s">
        <v>164</v>
      </c>
      <c r="F1171" s="141" t="s">
        <v>1876</v>
      </c>
      <c r="I1171" s="142"/>
      <c r="L1171" s="33"/>
      <c r="M1171" s="143"/>
      <c r="T1171" s="54"/>
      <c r="AT1171" s="18" t="s">
        <v>164</v>
      </c>
      <c r="AU1171" s="18" t="s">
        <v>80</v>
      </c>
    </row>
    <row r="1172" spans="2:65" s="1" customFormat="1" ht="16.5" customHeight="1">
      <c r="B1172" s="33"/>
      <c r="C1172" s="160" t="s">
        <v>1878</v>
      </c>
      <c r="D1172" s="160" t="s">
        <v>230</v>
      </c>
      <c r="E1172" s="161" t="s">
        <v>1879</v>
      </c>
      <c r="F1172" s="162" t="s">
        <v>1880</v>
      </c>
      <c r="G1172" s="163" t="s">
        <v>208</v>
      </c>
      <c r="H1172" s="164">
        <v>35</v>
      </c>
      <c r="I1172" s="165">
        <v>18</v>
      </c>
      <c r="J1172" s="164">
        <f>ROUND(I1172*H1172,0)</f>
        <v>630</v>
      </c>
      <c r="K1172" s="162" t="s">
        <v>20</v>
      </c>
      <c r="L1172" s="166"/>
      <c r="M1172" s="167" t="s">
        <v>20</v>
      </c>
      <c r="N1172" s="168" t="s">
        <v>42</v>
      </c>
      <c r="P1172" s="136">
        <f>O1172*H1172</f>
        <v>0</v>
      </c>
      <c r="Q1172" s="136">
        <v>0</v>
      </c>
      <c r="R1172" s="136">
        <f>Q1172*H1172</f>
        <v>0</v>
      </c>
      <c r="S1172" s="136">
        <v>0</v>
      </c>
      <c r="T1172" s="137">
        <f>S1172*H1172</f>
        <v>0</v>
      </c>
      <c r="AR1172" s="138" t="s">
        <v>430</v>
      </c>
      <c r="AT1172" s="138" t="s">
        <v>230</v>
      </c>
      <c r="AU1172" s="138" t="s">
        <v>80</v>
      </c>
      <c r="AY1172" s="18" t="s">
        <v>154</v>
      </c>
      <c r="BE1172" s="139">
        <f>IF(N1172="základní",J1172,0)</f>
        <v>630</v>
      </c>
      <c r="BF1172" s="139">
        <f>IF(N1172="snížená",J1172,0)</f>
        <v>0</v>
      </c>
      <c r="BG1172" s="139">
        <f>IF(N1172="zákl. přenesená",J1172,0)</f>
        <v>0</v>
      </c>
      <c r="BH1172" s="139">
        <f>IF(N1172="sníž. přenesená",J1172,0)</f>
        <v>0</v>
      </c>
      <c r="BI1172" s="139">
        <f>IF(N1172="nulová",J1172,0)</f>
        <v>0</v>
      </c>
      <c r="BJ1172" s="18" t="s">
        <v>8</v>
      </c>
      <c r="BK1172" s="139">
        <f>ROUND(I1172*H1172,0)</f>
        <v>630</v>
      </c>
      <c r="BL1172" s="18" t="s">
        <v>323</v>
      </c>
      <c r="BM1172" s="138" t="s">
        <v>1881</v>
      </c>
    </row>
    <row r="1173" spans="2:65" s="1" customFormat="1">
      <c r="B1173" s="33"/>
      <c r="D1173" s="140" t="s">
        <v>164</v>
      </c>
      <c r="F1173" s="141" t="s">
        <v>1880</v>
      </c>
      <c r="I1173" s="142"/>
      <c r="L1173" s="33"/>
      <c r="M1173" s="143"/>
      <c r="T1173" s="54"/>
      <c r="AT1173" s="18" t="s">
        <v>164</v>
      </c>
      <c r="AU1173" s="18" t="s">
        <v>80</v>
      </c>
    </row>
    <row r="1174" spans="2:65" s="1" customFormat="1" ht="16.5" customHeight="1">
      <c r="B1174" s="33"/>
      <c r="C1174" s="160" t="s">
        <v>1882</v>
      </c>
      <c r="D1174" s="160" t="s">
        <v>230</v>
      </c>
      <c r="E1174" s="161" t="s">
        <v>1883</v>
      </c>
      <c r="F1174" s="162" t="s">
        <v>1884</v>
      </c>
      <c r="G1174" s="163" t="s">
        <v>208</v>
      </c>
      <c r="H1174" s="164">
        <v>6</v>
      </c>
      <c r="I1174" s="165">
        <v>58</v>
      </c>
      <c r="J1174" s="164">
        <f>ROUND(I1174*H1174,0)</f>
        <v>348</v>
      </c>
      <c r="K1174" s="162" t="s">
        <v>20</v>
      </c>
      <c r="L1174" s="166"/>
      <c r="M1174" s="167" t="s">
        <v>20</v>
      </c>
      <c r="N1174" s="168" t="s">
        <v>42</v>
      </c>
      <c r="P1174" s="136">
        <f>O1174*H1174</f>
        <v>0</v>
      </c>
      <c r="Q1174" s="136">
        <v>0</v>
      </c>
      <c r="R1174" s="136">
        <f>Q1174*H1174</f>
        <v>0</v>
      </c>
      <c r="S1174" s="136">
        <v>0</v>
      </c>
      <c r="T1174" s="137">
        <f>S1174*H1174</f>
        <v>0</v>
      </c>
      <c r="AR1174" s="138" t="s">
        <v>430</v>
      </c>
      <c r="AT1174" s="138" t="s">
        <v>230</v>
      </c>
      <c r="AU1174" s="138" t="s">
        <v>80</v>
      </c>
      <c r="AY1174" s="18" t="s">
        <v>154</v>
      </c>
      <c r="BE1174" s="139">
        <f>IF(N1174="základní",J1174,0)</f>
        <v>348</v>
      </c>
      <c r="BF1174" s="139">
        <f>IF(N1174="snížená",J1174,0)</f>
        <v>0</v>
      </c>
      <c r="BG1174" s="139">
        <f>IF(N1174="zákl. přenesená",J1174,0)</f>
        <v>0</v>
      </c>
      <c r="BH1174" s="139">
        <f>IF(N1174="sníž. přenesená",J1174,0)</f>
        <v>0</v>
      </c>
      <c r="BI1174" s="139">
        <f>IF(N1174="nulová",J1174,0)</f>
        <v>0</v>
      </c>
      <c r="BJ1174" s="18" t="s">
        <v>8</v>
      </c>
      <c r="BK1174" s="139">
        <f>ROUND(I1174*H1174,0)</f>
        <v>348</v>
      </c>
      <c r="BL1174" s="18" t="s">
        <v>323</v>
      </c>
      <c r="BM1174" s="138" t="s">
        <v>1885</v>
      </c>
    </row>
    <row r="1175" spans="2:65" s="1" customFormat="1">
      <c r="B1175" s="33"/>
      <c r="D1175" s="140" t="s">
        <v>164</v>
      </c>
      <c r="F1175" s="141" t="s">
        <v>1884</v>
      </c>
      <c r="I1175" s="142"/>
      <c r="L1175" s="33"/>
      <c r="M1175" s="143"/>
      <c r="T1175" s="54"/>
      <c r="AT1175" s="18" t="s">
        <v>164</v>
      </c>
      <c r="AU1175" s="18" t="s">
        <v>80</v>
      </c>
    </row>
    <row r="1176" spans="2:65" s="1" customFormat="1" ht="16.5" customHeight="1">
      <c r="B1176" s="33"/>
      <c r="C1176" s="160" t="s">
        <v>1886</v>
      </c>
      <c r="D1176" s="160" t="s">
        <v>230</v>
      </c>
      <c r="E1176" s="161" t="s">
        <v>1887</v>
      </c>
      <c r="F1176" s="162" t="s">
        <v>1888</v>
      </c>
      <c r="G1176" s="163" t="s">
        <v>208</v>
      </c>
      <c r="H1176" s="164">
        <v>2</v>
      </c>
      <c r="I1176" s="165">
        <v>27</v>
      </c>
      <c r="J1176" s="164">
        <f>ROUND(I1176*H1176,0)</f>
        <v>54</v>
      </c>
      <c r="K1176" s="162" t="s">
        <v>20</v>
      </c>
      <c r="L1176" s="166"/>
      <c r="M1176" s="167" t="s">
        <v>20</v>
      </c>
      <c r="N1176" s="168" t="s">
        <v>42</v>
      </c>
      <c r="P1176" s="136">
        <f>O1176*H1176</f>
        <v>0</v>
      </c>
      <c r="Q1176" s="136">
        <v>0</v>
      </c>
      <c r="R1176" s="136">
        <f>Q1176*H1176</f>
        <v>0</v>
      </c>
      <c r="S1176" s="136">
        <v>0</v>
      </c>
      <c r="T1176" s="137">
        <f>S1176*H1176</f>
        <v>0</v>
      </c>
      <c r="AR1176" s="138" t="s">
        <v>430</v>
      </c>
      <c r="AT1176" s="138" t="s">
        <v>230</v>
      </c>
      <c r="AU1176" s="138" t="s">
        <v>80</v>
      </c>
      <c r="AY1176" s="18" t="s">
        <v>154</v>
      </c>
      <c r="BE1176" s="139">
        <f>IF(N1176="základní",J1176,0)</f>
        <v>54</v>
      </c>
      <c r="BF1176" s="139">
        <f>IF(N1176="snížená",J1176,0)</f>
        <v>0</v>
      </c>
      <c r="BG1176" s="139">
        <f>IF(N1176="zákl. přenesená",J1176,0)</f>
        <v>0</v>
      </c>
      <c r="BH1176" s="139">
        <f>IF(N1176="sníž. přenesená",J1176,0)</f>
        <v>0</v>
      </c>
      <c r="BI1176" s="139">
        <f>IF(N1176="nulová",J1176,0)</f>
        <v>0</v>
      </c>
      <c r="BJ1176" s="18" t="s">
        <v>8</v>
      </c>
      <c r="BK1176" s="139">
        <f>ROUND(I1176*H1176,0)</f>
        <v>54</v>
      </c>
      <c r="BL1176" s="18" t="s">
        <v>323</v>
      </c>
      <c r="BM1176" s="138" t="s">
        <v>1889</v>
      </c>
    </row>
    <row r="1177" spans="2:65" s="1" customFormat="1">
      <c r="B1177" s="33"/>
      <c r="D1177" s="140" t="s">
        <v>164</v>
      </c>
      <c r="F1177" s="141" t="s">
        <v>1888</v>
      </c>
      <c r="I1177" s="142"/>
      <c r="L1177" s="33"/>
      <c r="M1177" s="143"/>
      <c r="T1177" s="54"/>
      <c r="AT1177" s="18" t="s">
        <v>164</v>
      </c>
      <c r="AU1177" s="18" t="s">
        <v>80</v>
      </c>
    </row>
    <row r="1178" spans="2:65" s="1" customFormat="1" ht="16.5" customHeight="1">
      <c r="B1178" s="33"/>
      <c r="C1178" s="160" t="s">
        <v>1890</v>
      </c>
      <c r="D1178" s="160" t="s">
        <v>230</v>
      </c>
      <c r="E1178" s="161" t="s">
        <v>1891</v>
      </c>
      <c r="F1178" s="162" t="s">
        <v>1892</v>
      </c>
      <c r="G1178" s="163" t="s">
        <v>208</v>
      </c>
      <c r="H1178" s="164">
        <v>24</v>
      </c>
      <c r="I1178" s="165">
        <v>40</v>
      </c>
      <c r="J1178" s="164">
        <f>ROUND(I1178*H1178,0)</f>
        <v>960</v>
      </c>
      <c r="K1178" s="162" t="s">
        <v>20</v>
      </c>
      <c r="L1178" s="166"/>
      <c r="M1178" s="167" t="s">
        <v>20</v>
      </c>
      <c r="N1178" s="168" t="s">
        <v>42</v>
      </c>
      <c r="P1178" s="136">
        <f>O1178*H1178</f>
        <v>0</v>
      </c>
      <c r="Q1178" s="136">
        <v>0</v>
      </c>
      <c r="R1178" s="136">
        <f>Q1178*H1178</f>
        <v>0</v>
      </c>
      <c r="S1178" s="136">
        <v>0</v>
      </c>
      <c r="T1178" s="137">
        <f>S1178*H1178</f>
        <v>0</v>
      </c>
      <c r="AR1178" s="138" t="s">
        <v>430</v>
      </c>
      <c r="AT1178" s="138" t="s">
        <v>230</v>
      </c>
      <c r="AU1178" s="138" t="s">
        <v>80</v>
      </c>
      <c r="AY1178" s="18" t="s">
        <v>154</v>
      </c>
      <c r="BE1178" s="139">
        <f>IF(N1178="základní",J1178,0)</f>
        <v>960</v>
      </c>
      <c r="BF1178" s="139">
        <f>IF(N1178="snížená",J1178,0)</f>
        <v>0</v>
      </c>
      <c r="BG1178" s="139">
        <f>IF(N1178="zákl. přenesená",J1178,0)</f>
        <v>0</v>
      </c>
      <c r="BH1178" s="139">
        <f>IF(N1178="sníž. přenesená",J1178,0)</f>
        <v>0</v>
      </c>
      <c r="BI1178" s="139">
        <f>IF(N1178="nulová",J1178,0)</f>
        <v>0</v>
      </c>
      <c r="BJ1178" s="18" t="s">
        <v>8</v>
      </c>
      <c r="BK1178" s="139">
        <f>ROUND(I1178*H1178,0)</f>
        <v>960</v>
      </c>
      <c r="BL1178" s="18" t="s">
        <v>323</v>
      </c>
      <c r="BM1178" s="138" t="s">
        <v>1893</v>
      </c>
    </row>
    <row r="1179" spans="2:65" s="1" customFormat="1">
      <c r="B1179" s="33"/>
      <c r="D1179" s="140" t="s">
        <v>164</v>
      </c>
      <c r="F1179" s="141" t="s">
        <v>1892</v>
      </c>
      <c r="I1179" s="142"/>
      <c r="L1179" s="33"/>
      <c r="M1179" s="143"/>
      <c r="T1179" s="54"/>
      <c r="AT1179" s="18" t="s">
        <v>164</v>
      </c>
      <c r="AU1179" s="18" t="s">
        <v>80</v>
      </c>
    </row>
    <row r="1180" spans="2:65" s="1" customFormat="1" ht="16.5" customHeight="1">
      <c r="B1180" s="33"/>
      <c r="C1180" s="160" t="s">
        <v>1894</v>
      </c>
      <c r="D1180" s="160" t="s">
        <v>230</v>
      </c>
      <c r="E1180" s="161" t="s">
        <v>1895</v>
      </c>
      <c r="F1180" s="162" t="s">
        <v>1896</v>
      </c>
      <c r="G1180" s="163" t="s">
        <v>208</v>
      </c>
      <c r="H1180" s="164">
        <v>15</v>
      </c>
      <c r="I1180" s="165">
        <v>75</v>
      </c>
      <c r="J1180" s="164">
        <f>ROUND(I1180*H1180,0)</f>
        <v>1125</v>
      </c>
      <c r="K1180" s="162" t="s">
        <v>20</v>
      </c>
      <c r="L1180" s="166"/>
      <c r="M1180" s="167" t="s">
        <v>20</v>
      </c>
      <c r="N1180" s="168" t="s">
        <v>42</v>
      </c>
      <c r="P1180" s="136">
        <f>O1180*H1180</f>
        <v>0</v>
      </c>
      <c r="Q1180" s="136">
        <v>0</v>
      </c>
      <c r="R1180" s="136">
        <f>Q1180*H1180</f>
        <v>0</v>
      </c>
      <c r="S1180" s="136">
        <v>0</v>
      </c>
      <c r="T1180" s="137">
        <f>S1180*H1180</f>
        <v>0</v>
      </c>
      <c r="AR1180" s="138" t="s">
        <v>430</v>
      </c>
      <c r="AT1180" s="138" t="s">
        <v>230</v>
      </c>
      <c r="AU1180" s="138" t="s">
        <v>80</v>
      </c>
      <c r="AY1180" s="18" t="s">
        <v>154</v>
      </c>
      <c r="BE1180" s="139">
        <f>IF(N1180="základní",J1180,0)</f>
        <v>1125</v>
      </c>
      <c r="BF1180" s="139">
        <f>IF(N1180="snížená",J1180,0)</f>
        <v>0</v>
      </c>
      <c r="BG1180" s="139">
        <f>IF(N1180="zákl. přenesená",J1180,0)</f>
        <v>0</v>
      </c>
      <c r="BH1180" s="139">
        <f>IF(N1180="sníž. přenesená",J1180,0)</f>
        <v>0</v>
      </c>
      <c r="BI1180" s="139">
        <f>IF(N1180="nulová",J1180,0)</f>
        <v>0</v>
      </c>
      <c r="BJ1180" s="18" t="s">
        <v>8</v>
      </c>
      <c r="BK1180" s="139">
        <f>ROUND(I1180*H1180,0)</f>
        <v>1125</v>
      </c>
      <c r="BL1180" s="18" t="s">
        <v>323</v>
      </c>
      <c r="BM1180" s="138" t="s">
        <v>1897</v>
      </c>
    </row>
    <row r="1181" spans="2:65" s="1" customFormat="1">
      <c r="B1181" s="33"/>
      <c r="D1181" s="140" t="s">
        <v>164</v>
      </c>
      <c r="F1181" s="141" t="s">
        <v>1896</v>
      </c>
      <c r="I1181" s="142"/>
      <c r="L1181" s="33"/>
      <c r="M1181" s="143"/>
      <c r="T1181" s="54"/>
      <c r="AT1181" s="18" t="s">
        <v>164</v>
      </c>
      <c r="AU1181" s="18" t="s">
        <v>80</v>
      </c>
    </row>
    <row r="1182" spans="2:65" s="1" customFormat="1" ht="16.5" customHeight="1">
      <c r="B1182" s="33"/>
      <c r="C1182" s="160" t="s">
        <v>1898</v>
      </c>
      <c r="D1182" s="160" t="s">
        <v>230</v>
      </c>
      <c r="E1182" s="161" t="s">
        <v>1899</v>
      </c>
      <c r="F1182" s="162" t="s">
        <v>1900</v>
      </c>
      <c r="G1182" s="163" t="s">
        <v>208</v>
      </c>
      <c r="H1182" s="164">
        <v>6</v>
      </c>
      <c r="I1182" s="165">
        <v>10</v>
      </c>
      <c r="J1182" s="164">
        <f>ROUND(I1182*H1182,0)</f>
        <v>60</v>
      </c>
      <c r="K1182" s="162" t="s">
        <v>20</v>
      </c>
      <c r="L1182" s="166"/>
      <c r="M1182" s="167" t="s">
        <v>20</v>
      </c>
      <c r="N1182" s="168" t="s">
        <v>42</v>
      </c>
      <c r="P1182" s="136">
        <f>O1182*H1182</f>
        <v>0</v>
      </c>
      <c r="Q1182" s="136">
        <v>0</v>
      </c>
      <c r="R1182" s="136">
        <f>Q1182*H1182</f>
        <v>0</v>
      </c>
      <c r="S1182" s="136">
        <v>0</v>
      </c>
      <c r="T1182" s="137">
        <f>S1182*H1182</f>
        <v>0</v>
      </c>
      <c r="AR1182" s="138" t="s">
        <v>430</v>
      </c>
      <c r="AT1182" s="138" t="s">
        <v>230</v>
      </c>
      <c r="AU1182" s="138" t="s">
        <v>80</v>
      </c>
      <c r="AY1182" s="18" t="s">
        <v>154</v>
      </c>
      <c r="BE1182" s="139">
        <f>IF(N1182="základní",J1182,0)</f>
        <v>60</v>
      </c>
      <c r="BF1182" s="139">
        <f>IF(N1182="snížená",J1182,0)</f>
        <v>0</v>
      </c>
      <c r="BG1182" s="139">
        <f>IF(N1182="zákl. přenesená",J1182,0)</f>
        <v>0</v>
      </c>
      <c r="BH1182" s="139">
        <f>IF(N1182="sníž. přenesená",J1182,0)</f>
        <v>0</v>
      </c>
      <c r="BI1182" s="139">
        <f>IF(N1182="nulová",J1182,0)</f>
        <v>0</v>
      </c>
      <c r="BJ1182" s="18" t="s">
        <v>8</v>
      </c>
      <c r="BK1182" s="139">
        <f>ROUND(I1182*H1182,0)</f>
        <v>60</v>
      </c>
      <c r="BL1182" s="18" t="s">
        <v>323</v>
      </c>
      <c r="BM1182" s="138" t="s">
        <v>1901</v>
      </c>
    </row>
    <row r="1183" spans="2:65" s="1" customFormat="1">
      <c r="B1183" s="33"/>
      <c r="D1183" s="140" t="s">
        <v>164</v>
      </c>
      <c r="F1183" s="141" t="s">
        <v>1900</v>
      </c>
      <c r="I1183" s="142"/>
      <c r="L1183" s="33"/>
      <c r="M1183" s="143"/>
      <c r="T1183" s="54"/>
      <c r="AT1183" s="18" t="s">
        <v>164</v>
      </c>
      <c r="AU1183" s="18" t="s">
        <v>80</v>
      </c>
    </row>
    <row r="1184" spans="2:65" s="1" customFormat="1" ht="16.5" customHeight="1">
      <c r="B1184" s="33"/>
      <c r="C1184" s="160" t="s">
        <v>1902</v>
      </c>
      <c r="D1184" s="160" t="s">
        <v>230</v>
      </c>
      <c r="E1184" s="161" t="s">
        <v>1903</v>
      </c>
      <c r="F1184" s="162" t="s">
        <v>1904</v>
      </c>
      <c r="G1184" s="163" t="s">
        <v>208</v>
      </c>
      <c r="H1184" s="164">
        <v>12</v>
      </c>
      <c r="I1184" s="165">
        <v>44</v>
      </c>
      <c r="J1184" s="164">
        <f>ROUND(I1184*H1184,0)</f>
        <v>528</v>
      </c>
      <c r="K1184" s="162" t="s">
        <v>20</v>
      </c>
      <c r="L1184" s="166"/>
      <c r="M1184" s="167" t="s">
        <v>20</v>
      </c>
      <c r="N1184" s="168" t="s">
        <v>42</v>
      </c>
      <c r="P1184" s="136">
        <f>O1184*H1184</f>
        <v>0</v>
      </c>
      <c r="Q1184" s="136">
        <v>0</v>
      </c>
      <c r="R1184" s="136">
        <f>Q1184*H1184</f>
        <v>0</v>
      </c>
      <c r="S1184" s="136">
        <v>0</v>
      </c>
      <c r="T1184" s="137">
        <f>S1184*H1184</f>
        <v>0</v>
      </c>
      <c r="AR1184" s="138" t="s">
        <v>430</v>
      </c>
      <c r="AT1184" s="138" t="s">
        <v>230</v>
      </c>
      <c r="AU1184" s="138" t="s">
        <v>80</v>
      </c>
      <c r="AY1184" s="18" t="s">
        <v>154</v>
      </c>
      <c r="BE1184" s="139">
        <f>IF(N1184="základní",J1184,0)</f>
        <v>528</v>
      </c>
      <c r="BF1184" s="139">
        <f>IF(N1184="snížená",J1184,0)</f>
        <v>0</v>
      </c>
      <c r="BG1184" s="139">
        <f>IF(N1184="zákl. přenesená",J1184,0)</f>
        <v>0</v>
      </c>
      <c r="BH1184" s="139">
        <f>IF(N1184="sníž. přenesená",J1184,0)</f>
        <v>0</v>
      </c>
      <c r="BI1184" s="139">
        <f>IF(N1184="nulová",J1184,0)</f>
        <v>0</v>
      </c>
      <c r="BJ1184" s="18" t="s">
        <v>8</v>
      </c>
      <c r="BK1184" s="139">
        <f>ROUND(I1184*H1184,0)</f>
        <v>528</v>
      </c>
      <c r="BL1184" s="18" t="s">
        <v>323</v>
      </c>
      <c r="BM1184" s="138" t="s">
        <v>1905</v>
      </c>
    </row>
    <row r="1185" spans="2:65" s="1" customFormat="1">
      <c r="B1185" s="33"/>
      <c r="D1185" s="140" t="s">
        <v>164</v>
      </c>
      <c r="F1185" s="141" t="s">
        <v>1904</v>
      </c>
      <c r="I1185" s="142"/>
      <c r="L1185" s="33"/>
      <c r="M1185" s="143"/>
      <c r="T1185" s="54"/>
      <c r="AT1185" s="18" t="s">
        <v>164</v>
      </c>
      <c r="AU1185" s="18" t="s">
        <v>80</v>
      </c>
    </row>
    <row r="1186" spans="2:65" s="1" customFormat="1" ht="16.5" customHeight="1">
      <c r="B1186" s="33"/>
      <c r="C1186" s="160" t="s">
        <v>1906</v>
      </c>
      <c r="D1186" s="160" t="s">
        <v>230</v>
      </c>
      <c r="E1186" s="161" t="s">
        <v>1907</v>
      </c>
      <c r="F1186" s="162" t="s">
        <v>1908</v>
      </c>
      <c r="G1186" s="163" t="s">
        <v>208</v>
      </c>
      <c r="H1186" s="164">
        <v>6</v>
      </c>
      <c r="I1186" s="165">
        <v>320</v>
      </c>
      <c r="J1186" s="164">
        <f>ROUND(I1186*H1186,0)</f>
        <v>1920</v>
      </c>
      <c r="K1186" s="162" t="s">
        <v>20</v>
      </c>
      <c r="L1186" s="166"/>
      <c r="M1186" s="167" t="s">
        <v>20</v>
      </c>
      <c r="N1186" s="168" t="s">
        <v>42</v>
      </c>
      <c r="P1186" s="136">
        <f>O1186*H1186</f>
        <v>0</v>
      </c>
      <c r="Q1186" s="136">
        <v>0</v>
      </c>
      <c r="R1186" s="136">
        <f>Q1186*H1186</f>
        <v>0</v>
      </c>
      <c r="S1186" s="136">
        <v>0</v>
      </c>
      <c r="T1186" s="137">
        <f>S1186*H1186</f>
        <v>0</v>
      </c>
      <c r="AR1186" s="138" t="s">
        <v>430</v>
      </c>
      <c r="AT1186" s="138" t="s">
        <v>230</v>
      </c>
      <c r="AU1186" s="138" t="s">
        <v>80</v>
      </c>
      <c r="AY1186" s="18" t="s">
        <v>154</v>
      </c>
      <c r="BE1186" s="139">
        <f>IF(N1186="základní",J1186,0)</f>
        <v>1920</v>
      </c>
      <c r="BF1186" s="139">
        <f>IF(N1186="snížená",J1186,0)</f>
        <v>0</v>
      </c>
      <c r="BG1186" s="139">
        <f>IF(N1186="zákl. přenesená",J1186,0)</f>
        <v>0</v>
      </c>
      <c r="BH1186" s="139">
        <f>IF(N1186="sníž. přenesená",J1186,0)</f>
        <v>0</v>
      </c>
      <c r="BI1186" s="139">
        <f>IF(N1186="nulová",J1186,0)</f>
        <v>0</v>
      </c>
      <c r="BJ1186" s="18" t="s">
        <v>8</v>
      </c>
      <c r="BK1186" s="139">
        <f>ROUND(I1186*H1186,0)</f>
        <v>1920</v>
      </c>
      <c r="BL1186" s="18" t="s">
        <v>323</v>
      </c>
      <c r="BM1186" s="138" t="s">
        <v>1909</v>
      </c>
    </row>
    <row r="1187" spans="2:65" s="1" customFormat="1">
      <c r="B1187" s="33"/>
      <c r="D1187" s="140" t="s">
        <v>164</v>
      </c>
      <c r="F1187" s="141" t="s">
        <v>1908</v>
      </c>
      <c r="I1187" s="142"/>
      <c r="L1187" s="33"/>
      <c r="M1187" s="143"/>
      <c r="T1187" s="54"/>
      <c r="AT1187" s="18" t="s">
        <v>164</v>
      </c>
      <c r="AU1187" s="18" t="s">
        <v>80</v>
      </c>
    </row>
    <row r="1188" spans="2:65" s="1" customFormat="1" ht="16.5" customHeight="1">
      <c r="B1188" s="33"/>
      <c r="C1188" s="160" t="s">
        <v>1910</v>
      </c>
      <c r="D1188" s="160" t="s">
        <v>230</v>
      </c>
      <c r="E1188" s="161" t="s">
        <v>1911</v>
      </c>
      <c r="F1188" s="162" t="s">
        <v>1912</v>
      </c>
      <c r="G1188" s="163" t="s">
        <v>1140</v>
      </c>
      <c r="H1188" s="164">
        <v>1</v>
      </c>
      <c r="I1188" s="165">
        <v>18000</v>
      </c>
      <c r="J1188" s="164">
        <f>ROUND(I1188*H1188,0)</f>
        <v>18000</v>
      </c>
      <c r="K1188" s="162" t="s">
        <v>20</v>
      </c>
      <c r="L1188" s="166"/>
      <c r="M1188" s="167" t="s">
        <v>20</v>
      </c>
      <c r="N1188" s="168" t="s">
        <v>42</v>
      </c>
      <c r="P1188" s="136">
        <f>O1188*H1188</f>
        <v>0</v>
      </c>
      <c r="Q1188" s="136">
        <v>0</v>
      </c>
      <c r="R1188" s="136">
        <f>Q1188*H1188</f>
        <v>0</v>
      </c>
      <c r="S1188" s="136">
        <v>0</v>
      </c>
      <c r="T1188" s="137">
        <f>S1188*H1188</f>
        <v>0</v>
      </c>
      <c r="AR1188" s="138" t="s">
        <v>430</v>
      </c>
      <c r="AT1188" s="138" t="s">
        <v>230</v>
      </c>
      <c r="AU1188" s="138" t="s">
        <v>80</v>
      </c>
      <c r="AY1188" s="18" t="s">
        <v>154</v>
      </c>
      <c r="BE1188" s="139">
        <f>IF(N1188="základní",J1188,0)</f>
        <v>18000</v>
      </c>
      <c r="BF1188" s="139">
        <f>IF(N1188="snížená",J1188,0)</f>
        <v>0</v>
      </c>
      <c r="BG1188" s="139">
        <f>IF(N1188="zákl. přenesená",J1188,0)</f>
        <v>0</v>
      </c>
      <c r="BH1188" s="139">
        <f>IF(N1188="sníž. přenesená",J1188,0)</f>
        <v>0</v>
      </c>
      <c r="BI1188" s="139">
        <f>IF(N1188="nulová",J1188,0)</f>
        <v>0</v>
      </c>
      <c r="BJ1188" s="18" t="s">
        <v>8</v>
      </c>
      <c r="BK1188" s="139">
        <f>ROUND(I1188*H1188,0)</f>
        <v>18000</v>
      </c>
      <c r="BL1188" s="18" t="s">
        <v>323</v>
      </c>
      <c r="BM1188" s="138" t="s">
        <v>1913</v>
      </c>
    </row>
    <row r="1189" spans="2:65" s="1" customFormat="1">
      <c r="B1189" s="33"/>
      <c r="D1189" s="140" t="s">
        <v>164</v>
      </c>
      <c r="F1189" s="141" t="s">
        <v>1912</v>
      </c>
      <c r="I1189" s="142"/>
      <c r="L1189" s="33"/>
      <c r="M1189" s="143"/>
      <c r="T1189" s="54"/>
      <c r="AT1189" s="18" t="s">
        <v>164</v>
      </c>
      <c r="AU1189" s="18" t="s">
        <v>80</v>
      </c>
    </row>
    <row r="1190" spans="2:65" s="11" customFormat="1" ht="22.95" customHeight="1">
      <c r="B1190" s="116"/>
      <c r="D1190" s="117" t="s">
        <v>70</v>
      </c>
      <c r="E1190" s="126" t="s">
        <v>1914</v>
      </c>
      <c r="F1190" s="126" t="s">
        <v>1915</v>
      </c>
      <c r="I1190" s="119"/>
      <c r="J1190" s="127">
        <f>BK1190</f>
        <v>350513</v>
      </c>
      <c r="L1190" s="116"/>
      <c r="M1190" s="121"/>
      <c r="P1190" s="122">
        <f>SUM(P1191:P1332)</f>
        <v>0</v>
      </c>
      <c r="R1190" s="122">
        <f>SUM(R1191:R1332)</f>
        <v>0</v>
      </c>
      <c r="T1190" s="123">
        <f>SUM(T1191:T1332)</f>
        <v>0</v>
      </c>
      <c r="AR1190" s="117" t="s">
        <v>80</v>
      </c>
      <c r="AT1190" s="124" t="s">
        <v>70</v>
      </c>
      <c r="AU1190" s="124" t="s">
        <v>8</v>
      </c>
      <c r="AY1190" s="117" t="s">
        <v>154</v>
      </c>
      <c r="BK1190" s="125">
        <f>SUM(BK1191:BK1332)</f>
        <v>350513</v>
      </c>
    </row>
    <row r="1191" spans="2:65" s="1" customFormat="1" ht="16.5" customHeight="1">
      <c r="B1191" s="33"/>
      <c r="C1191" s="128" t="s">
        <v>1916</v>
      </c>
      <c r="D1191" s="128" t="s">
        <v>157</v>
      </c>
      <c r="E1191" s="129" t="s">
        <v>1917</v>
      </c>
      <c r="F1191" s="130" t="s">
        <v>1918</v>
      </c>
      <c r="G1191" s="131" t="s">
        <v>213</v>
      </c>
      <c r="H1191" s="132">
        <v>420</v>
      </c>
      <c r="I1191" s="133">
        <v>36</v>
      </c>
      <c r="J1191" s="132">
        <f>ROUND(I1191*H1191,0)</f>
        <v>15120</v>
      </c>
      <c r="K1191" s="130" t="s">
        <v>20</v>
      </c>
      <c r="L1191" s="33"/>
      <c r="M1191" s="134" t="s">
        <v>20</v>
      </c>
      <c r="N1191" s="135" t="s">
        <v>42</v>
      </c>
      <c r="P1191" s="136">
        <f>O1191*H1191</f>
        <v>0</v>
      </c>
      <c r="Q1191" s="136">
        <v>0</v>
      </c>
      <c r="R1191" s="136">
        <f>Q1191*H1191</f>
        <v>0</v>
      </c>
      <c r="S1191" s="136">
        <v>0</v>
      </c>
      <c r="T1191" s="137">
        <f>S1191*H1191</f>
        <v>0</v>
      </c>
      <c r="AR1191" s="138" t="s">
        <v>323</v>
      </c>
      <c r="AT1191" s="138" t="s">
        <v>157</v>
      </c>
      <c r="AU1191" s="138" t="s">
        <v>80</v>
      </c>
      <c r="AY1191" s="18" t="s">
        <v>154</v>
      </c>
      <c r="BE1191" s="139">
        <f>IF(N1191="základní",J1191,0)</f>
        <v>15120</v>
      </c>
      <c r="BF1191" s="139">
        <f>IF(N1191="snížená",J1191,0)</f>
        <v>0</v>
      </c>
      <c r="BG1191" s="139">
        <f>IF(N1191="zákl. přenesená",J1191,0)</f>
        <v>0</v>
      </c>
      <c r="BH1191" s="139">
        <f>IF(N1191="sníž. přenesená",J1191,0)</f>
        <v>0</v>
      </c>
      <c r="BI1191" s="139">
        <f>IF(N1191="nulová",J1191,0)</f>
        <v>0</v>
      </c>
      <c r="BJ1191" s="18" t="s">
        <v>8</v>
      </c>
      <c r="BK1191" s="139">
        <f>ROUND(I1191*H1191,0)</f>
        <v>15120</v>
      </c>
      <c r="BL1191" s="18" t="s">
        <v>323</v>
      </c>
      <c r="BM1191" s="138" t="s">
        <v>1919</v>
      </c>
    </row>
    <row r="1192" spans="2:65" s="1" customFormat="1">
      <c r="B1192" s="33"/>
      <c r="D1192" s="140" t="s">
        <v>164</v>
      </c>
      <c r="F1192" s="141" t="s">
        <v>1920</v>
      </c>
      <c r="I1192" s="142"/>
      <c r="L1192" s="33"/>
      <c r="M1192" s="143"/>
      <c r="T1192" s="54"/>
      <c r="AT1192" s="18" t="s">
        <v>164</v>
      </c>
      <c r="AU1192" s="18" t="s">
        <v>80</v>
      </c>
    </row>
    <row r="1193" spans="2:65" s="1" customFormat="1" ht="16.5" customHeight="1">
      <c r="B1193" s="33"/>
      <c r="C1193" s="128" t="s">
        <v>1921</v>
      </c>
      <c r="D1193" s="128" t="s">
        <v>157</v>
      </c>
      <c r="E1193" s="129" t="s">
        <v>1922</v>
      </c>
      <c r="F1193" s="130" t="s">
        <v>1923</v>
      </c>
      <c r="G1193" s="131" t="s">
        <v>213</v>
      </c>
      <c r="H1193" s="132">
        <v>395</v>
      </c>
      <c r="I1193" s="133">
        <v>36</v>
      </c>
      <c r="J1193" s="132">
        <f>ROUND(I1193*H1193,0)</f>
        <v>14220</v>
      </c>
      <c r="K1193" s="130" t="s">
        <v>20</v>
      </c>
      <c r="L1193" s="33"/>
      <c r="M1193" s="134" t="s">
        <v>20</v>
      </c>
      <c r="N1193" s="135" t="s">
        <v>42</v>
      </c>
      <c r="P1193" s="136">
        <f>O1193*H1193</f>
        <v>0</v>
      </c>
      <c r="Q1193" s="136">
        <v>0</v>
      </c>
      <c r="R1193" s="136">
        <f>Q1193*H1193</f>
        <v>0</v>
      </c>
      <c r="S1193" s="136">
        <v>0</v>
      </c>
      <c r="T1193" s="137">
        <f>S1193*H1193</f>
        <v>0</v>
      </c>
      <c r="AR1193" s="138" t="s">
        <v>323</v>
      </c>
      <c r="AT1193" s="138" t="s">
        <v>157</v>
      </c>
      <c r="AU1193" s="138" t="s">
        <v>80</v>
      </c>
      <c r="AY1193" s="18" t="s">
        <v>154</v>
      </c>
      <c r="BE1193" s="139">
        <f>IF(N1193="základní",J1193,0)</f>
        <v>14220</v>
      </c>
      <c r="BF1193" s="139">
        <f>IF(N1193="snížená",J1193,0)</f>
        <v>0</v>
      </c>
      <c r="BG1193" s="139">
        <f>IF(N1193="zákl. přenesená",J1193,0)</f>
        <v>0</v>
      </c>
      <c r="BH1193" s="139">
        <f>IF(N1193="sníž. přenesená",J1193,0)</f>
        <v>0</v>
      </c>
      <c r="BI1193" s="139">
        <f>IF(N1193="nulová",J1193,0)</f>
        <v>0</v>
      </c>
      <c r="BJ1193" s="18" t="s">
        <v>8</v>
      </c>
      <c r="BK1193" s="139">
        <f>ROUND(I1193*H1193,0)</f>
        <v>14220</v>
      </c>
      <c r="BL1193" s="18" t="s">
        <v>323</v>
      </c>
      <c r="BM1193" s="138" t="s">
        <v>1924</v>
      </c>
    </row>
    <row r="1194" spans="2:65" s="1" customFormat="1">
      <c r="B1194" s="33"/>
      <c r="D1194" s="140" t="s">
        <v>164</v>
      </c>
      <c r="F1194" s="141" t="s">
        <v>1925</v>
      </c>
      <c r="I1194" s="142"/>
      <c r="L1194" s="33"/>
      <c r="M1194" s="143"/>
      <c r="T1194" s="54"/>
      <c r="AT1194" s="18" t="s">
        <v>164</v>
      </c>
      <c r="AU1194" s="18" t="s">
        <v>80</v>
      </c>
    </row>
    <row r="1195" spans="2:65" s="1" customFormat="1" ht="16.5" customHeight="1">
      <c r="B1195" s="33"/>
      <c r="C1195" s="128" t="s">
        <v>1926</v>
      </c>
      <c r="D1195" s="128" t="s">
        <v>157</v>
      </c>
      <c r="E1195" s="129" t="s">
        <v>1927</v>
      </c>
      <c r="F1195" s="130" t="s">
        <v>1928</v>
      </c>
      <c r="G1195" s="131" t="s">
        <v>213</v>
      </c>
      <c r="H1195" s="132">
        <v>45</v>
      </c>
      <c r="I1195" s="133">
        <v>36</v>
      </c>
      <c r="J1195" s="132">
        <f>ROUND(I1195*H1195,0)</f>
        <v>1620</v>
      </c>
      <c r="K1195" s="130" t="s">
        <v>20</v>
      </c>
      <c r="L1195" s="33"/>
      <c r="M1195" s="134" t="s">
        <v>20</v>
      </c>
      <c r="N1195" s="135" t="s">
        <v>42</v>
      </c>
      <c r="P1195" s="136">
        <f>O1195*H1195</f>
        <v>0</v>
      </c>
      <c r="Q1195" s="136">
        <v>0</v>
      </c>
      <c r="R1195" s="136">
        <f>Q1195*H1195</f>
        <v>0</v>
      </c>
      <c r="S1195" s="136">
        <v>0</v>
      </c>
      <c r="T1195" s="137">
        <f>S1195*H1195</f>
        <v>0</v>
      </c>
      <c r="AR1195" s="138" t="s">
        <v>323</v>
      </c>
      <c r="AT1195" s="138" t="s">
        <v>157</v>
      </c>
      <c r="AU1195" s="138" t="s">
        <v>80</v>
      </c>
      <c r="AY1195" s="18" t="s">
        <v>154</v>
      </c>
      <c r="BE1195" s="139">
        <f>IF(N1195="základní",J1195,0)</f>
        <v>1620</v>
      </c>
      <c r="BF1195" s="139">
        <f>IF(N1195="snížená",J1195,0)</f>
        <v>0</v>
      </c>
      <c r="BG1195" s="139">
        <f>IF(N1195="zákl. přenesená",J1195,0)</f>
        <v>0</v>
      </c>
      <c r="BH1195" s="139">
        <f>IF(N1195="sníž. přenesená",J1195,0)</f>
        <v>0</v>
      </c>
      <c r="BI1195" s="139">
        <f>IF(N1195="nulová",J1195,0)</f>
        <v>0</v>
      </c>
      <c r="BJ1195" s="18" t="s">
        <v>8</v>
      </c>
      <c r="BK1195" s="139">
        <f>ROUND(I1195*H1195,0)</f>
        <v>1620</v>
      </c>
      <c r="BL1195" s="18" t="s">
        <v>323</v>
      </c>
      <c r="BM1195" s="138" t="s">
        <v>1929</v>
      </c>
    </row>
    <row r="1196" spans="2:65" s="1" customFormat="1">
      <c r="B1196" s="33"/>
      <c r="D1196" s="140" t="s">
        <v>164</v>
      </c>
      <c r="F1196" s="141" t="s">
        <v>1930</v>
      </c>
      <c r="I1196" s="142"/>
      <c r="L1196" s="33"/>
      <c r="M1196" s="143"/>
      <c r="T1196" s="54"/>
      <c r="AT1196" s="18" t="s">
        <v>164</v>
      </c>
      <c r="AU1196" s="18" t="s">
        <v>80</v>
      </c>
    </row>
    <row r="1197" spans="2:65" s="1" customFormat="1" ht="16.5" customHeight="1">
      <c r="B1197" s="33"/>
      <c r="C1197" s="128" t="s">
        <v>1931</v>
      </c>
      <c r="D1197" s="128" t="s">
        <v>157</v>
      </c>
      <c r="E1197" s="129" t="s">
        <v>1932</v>
      </c>
      <c r="F1197" s="130" t="s">
        <v>1933</v>
      </c>
      <c r="G1197" s="131" t="s">
        <v>213</v>
      </c>
      <c r="H1197" s="132">
        <v>65</v>
      </c>
      <c r="I1197" s="133">
        <v>36</v>
      </c>
      <c r="J1197" s="132">
        <f>ROUND(I1197*H1197,0)</f>
        <v>2340</v>
      </c>
      <c r="K1197" s="130" t="s">
        <v>20</v>
      </c>
      <c r="L1197" s="33"/>
      <c r="M1197" s="134" t="s">
        <v>20</v>
      </c>
      <c r="N1197" s="135" t="s">
        <v>42</v>
      </c>
      <c r="P1197" s="136">
        <f>O1197*H1197</f>
        <v>0</v>
      </c>
      <c r="Q1197" s="136">
        <v>0</v>
      </c>
      <c r="R1197" s="136">
        <f>Q1197*H1197</f>
        <v>0</v>
      </c>
      <c r="S1197" s="136">
        <v>0</v>
      </c>
      <c r="T1197" s="137">
        <f>S1197*H1197</f>
        <v>0</v>
      </c>
      <c r="AR1197" s="138" t="s">
        <v>323</v>
      </c>
      <c r="AT1197" s="138" t="s">
        <v>157</v>
      </c>
      <c r="AU1197" s="138" t="s">
        <v>80</v>
      </c>
      <c r="AY1197" s="18" t="s">
        <v>154</v>
      </c>
      <c r="BE1197" s="139">
        <f>IF(N1197="základní",J1197,0)</f>
        <v>2340</v>
      </c>
      <c r="BF1197" s="139">
        <f>IF(N1197="snížená",J1197,0)</f>
        <v>0</v>
      </c>
      <c r="BG1197" s="139">
        <f>IF(N1197="zákl. přenesená",J1197,0)</f>
        <v>0</v>
      </c>
      <c r="BH1197" s="139">
        <f>IF(N1197="sníž. přenesená",J1197,0)</f>
        <v>0</v>
      </c>
      <c r="BI1197" s="139">
        <f>IF(N1197="nulová",J1197,0)</f>
        <v>0</v>
      </c>
      <c r="BJ1197" s="18" t="s">
        <v>8</v>
      </c>
      <c r="BK1197" s="139">
        <f>ROUND(I1197*H1197,0)</f>
        <v>2340</v>
      </c>
      <c r="BL1197" s="18" t="s">
        <v>323</v>
      </c>
      <c r="BM1197" s="138" t="s">
        <v>1934</v>
      </c>
    </row>
    <row r="1198" spans="2:65" s="1" customFormat="1">
      <c r="B1198" s="33"/>
      <c r="D1198" s="140" t="s">
        <v>164</v>
      </c>
      <c r="F1198" s="141" t="s">
        <v>1935</v>
      </c>
      <c r="I1198" s="142"/>
      <c r="L1198" s="33"/>
      <c r="M1198" s="143"/>
      <c r="T1198" s="54"/>
      <c r="AT1198" s="18" t="s">
        <v>164</v>
      </c>
      <c r="AU1198" s="18" t="s">
        <v>80</v>
      </c>
    </row>
    <row r="1199" spans="2:65" s="1" customFormat="1" ht="16.5" customHeight="1">
      <c r="B1199" s="33"/>
      <c r="C1199" s="128" t="s">
        <v>1936</v>
      </c>
      <c r="D1199" s="128" t="s">
        <v>157</v>
      </c>
      <c r="E1199" s="129" t="s">
        <v>1937</v>
      </c>
      <c r="F1199" s="130" t="s">
        <v>1938</v>
      </c>
      <c r="G1199" s="131" t="s">
        <v>213</v>
      </c>
      <c r="H1199" s="132">
        <v>65</v>
      </c>
      <c r="I1199" s="133">
        <v>36</v>
      </c>
      <c r="J1199" s="132">
        <f>ROUND(I1199*H1199,0)</f>
        <v>2340</v>
      </c>
      <c r="K1199" s="130" t="s">
        <v>20</v>
      </c>
      <c r="L1199" s="33"/>
      <c r="M1199" s="134" t="s">
        <v>20</v>
      </c>
      <c r="N1199" s="135" t="s">
        <v>42</v>
      </c>
      <c r="P1199" s="136">
        <f>O1199*H1199</f>
        <v>0</v>
      </c>
      <c r="Q1199" s="136">
        <v>0</v>
      </c>
      <c r="R1199" s="136">
        <f>Q1199*H1199</f>
        <v>0</v>
      </c>
      <c r="S1199" s="136">
        <v>0</v>
      </c>
      <c r="T1199" s="137">
        <f>S1199*H1199</f>
        <v>0</v>
      </c>
      <c r="AR1199" s="138" t="s">
        <v>323</v>
      </c>
      <c r="AT1199" s="138" t="s">
        <v>157</v>
      </c>
      <c r="AU1199" s="138" t="s">
        <v>80</v>
      </c>
      <c r="AY1199" s="18" t="s">
        <v>154</v>
      </c>
      <c r="BE1199" s="139">
        <f>IF(N1199="základní",J1199,0)</f>
        <v>2340</v>
      </c>
      <c r="BF1199" s="139">
        <f>IF(N1199="snížená",J1199,0)</f>
        <v>0</v>
      </c>
      <c r="BG1199" s="139">
        <f>IF(N1199="zákl. přenesená",J1199,0)</f>
        <v>0</v>
      </c>
      <c r="BH1199" s="139">
        <f>IF(N1199="sníž. přenesená",J1199,0)</f>
        <v>0</v>
      </c>
      <c r="BI1199" s="139">
        <f>IF(N1199="nulová",J1199,0)</f>
        <v>0</v>
      </c>
      <c r="BJ1199" s="18" t="s">
        <v>8</v>
      </c>
      <c r="BK1199" s="139">
        <f>ROUND(I1199*H1199,0)</f>
        <v>2340</v>
      </c>
      <c r="BL1199" s="18" t="s">
        <v>323</v>
      </c>
      <c r="BM1199" s="138" t="s">
        <v>1939</v>
      </c>
    </row>
    <row r="1200" spans="2:65" s="1" customFormat="1">
      <c r="B1200" s="33"/>
      <c r="D1200" s="140" t="s">
        <v>164</v>
      </c>
      <c r="F1200" s="141" t="s">
        <v>1940</v>
      </c>
      <c r="I1200" s="142"/>
      <c r="L1200" s="33"/>
      <c r="M1200" s="143"/>
      <c r="T1200" s="54"/>
      <c r="AT1200" s="18" t="s">
        <v>164</v>
      </c>
      <c r="AU1200" s="18" t="s">
        <v>80</v>
      </c>
    </row>
    <row r="1201" spans="2:65" s="1" customFormat="1" ht="16.5" customHeight="1">
      <c r="B1201" s="33"/>
      <c r="C1201" s="128" t="s">
        <v>1941</v>
      </c>
      <c r="D1201" s="128" t="s">
        <v>157</v>
      </c>
      <c r="E1201" s="129" t="s">
        <v>1942</v>
      </c>
      <c r="F1201" s="130" t="s">
        <v>1943</v>
      </c>
      <c r="G1201" s="131" t="s">
        <v>213</v>
      </c>
      <c r="H1201" s="132">
        <v>60</v>
      </c>
      <c r="I1201" s="133">
        <v>38</v>
      </c>
      <c r="J1201" s="132">
        <f>ROUND(I1201*H1201,0)</f>
        <v>2280</v>
      </c>
      <c r="K1201" s="130" t="s">
        <v>20</v>
      </c>
      <c r="L1201" s="33"/>
      <c r="M1201" s="134" t="s">
        <v>20</v>
      </c>
      <c r="N1201" s="135" t="s">
        <v>42</v>
      </c>
      <c r="P1201" s="136">
        <f>O1201*H1201</f>
        <v>0</v>
      </c>
      <c r="Q1201" s="136">
        <v>0</v>
      </c>
      <c r="R1201" s="136">
        <f>Q1201*H1201</f>
        <v>0</v>
      </c>
      <c r="S1201" s="136">
        <v>0</v>
      </c>
      <c r="T1201" s="137">
        <f>S1201*H1201</f>
        <v>0</v>
      </c>
      <c r="AR1201" s="138" t="s">
        <v>323</v>
      </c>
      <c r="AT1201" s="138" t="s">
        <v>157</v>
      </c>
      <c r="AU1201" s="138" t="s">
        <v>80</v>
      </c>
      <c r="AY1201" s="18" t="s">
        <v>154</v>
      </c>
      <c r="BE1201" s="139">
        <f>IF(N1201="základní",J1201,0)</f>
        <v>2280</v>
      </c>
      <c r="BF1201" s="139">
        <f>IF(N1201="snížená",J1201,0)</f>
        <v>0</v>
      </c>
      <c r="BG1201" s="139">
        <f>IF(N1201="zákl. přenesená",J1201,0)</f>
        <v>0</v>
      </c>
      <c r="BH1201" s="139">
        <f>IF(N1201="sníž. přenesená",J1201,0)</f>
        <v>0</v>
      </c>
      <c r="BI1201" s="139">
        <f>IF(N1201="nulová",J1201,0)</f>
        <v>0</v>
      </c>
      <c r="BJ1201" s="18" t="s">
        <v>8</v>
      </c>
      <c r="BK1201" s="139">
        <f>ROUND(I1201*H1201,0)</f>
        <v>2280</v>
      </c>
      <c r="BL1201" s="18" t="s">
        <v>323</v>
      </c>
      <c r="BM1201" s="138" t="s">
        <v>1944</v>
      </c>
    </row>
    <row r="1202" spans="2:65" s="1" customFormat="1">
      <c r="B1202" s="33"/>
      <c r="D1202" s="140" t="s">
        <v>164</v>
      </c>
      <c r="F1202" s="141" t="s">
        <v>1945</v>
      </c>
      <c r="I1202" s="142"/>
      <c r="L1202" s="33"/>
      <c r="M1202" s="143"/>
      <c r="T1202" s="54"/>
      <c r="AT1202" s="18" t="s">
        <v>164</v>
      </c>
      <c r="AU1202" s="18" t="s">
        <v>80</v>
      </c>
    </row>
    <row r="1203" spans="2:65" s="1" customFormat="1" ht="16.5" customHeight="1">
      <c r="B1203" s="33"/>
      <c r="C1203" s="128" t="s">
        <v>1946</v>
      </c>
      <c r="D1203" s="128" t="s">
        <v>157</v>
      </c>
      <c r="E1203" s="129" t="s">
        <v>1947</v>
      </c>
      <c r="F1203" s="130" t="s">
        <v>1948</v>
      </c>
      <c r="G1203" s="131" t="s">
        <v>213</v>
      </c>
      <c r="H1203" s="132">
        <v>38</v>
      </c>
      <c r="I1203" s="133">
        <v>38</v>
      </c>
      <c r="J1203" s="132">
        <f>ROUND(I1203*H1203,0)</f>
        <v>1444</v>
      </c>
      <c r="K1203" s="130" t="s">
        <v>20</v>
      </c>
      <c r="L1203" s="33"/>
      <c r="M1203" s="134" t="s">
        <v>20</v>
      </c>
      <c r="N1203" s="135" t="s">
        <v>42</v>
      </c>
      <c r="P1203" s="136">
        <f>O1203*H1203</f>
        <v>0</v>
      </c>
      <c r="Q1203" s="136">
        <v>0</v>
      </c>
      <c r="R1203" s="136">
        <f>Q1203*H1203</f>
        <v>0</v>
      </c>
      <c r="S1203" s="136">
        <v>0</v>
      </c>
      <c r="T1203" s="137">
        <f>S1203*H1203</f>
        <v>0</v>
      </c>
      <c r="AR1203" s="138" t="s">
        <v>323</v>
      </c>
      <c r="AT1203" s="138" t="s">
        <v>157</v>
      </c>
      <c r="AU1203" s="138" t="s">
        <v>80</v>
      </c>
      <c r="AY1203" s="18" t="s">
        <v>154</v>
      </c>
      <c r="BE1203" s="139">
        <f>IF(N1203="základní",J1203,0)</f>
        <v>1444</v>
      </c>
      <c r="BF1203" s="139">
        <f>IF(N1203="snížená",J1203,0)</f>
        <v>0</v>
      </c>
      <c r="BG1203" s="139">
        <f>IF(N1203="zákl. přenesená",J1203,0)</f>
        <v>0</v>
      </c>
      <c r="BH1203" s="139">
        <f>IF(N1203="sníž. přenesená",J1203,0)</f>
        <v>0</v>
      </c>
      <c r="BI1203" s="139">
        <f>IF(N1203="nulová",J1203,0)</f>
        <v>0</v>
      </c>
      <c r="BJ1203" s="18" t="s">
        <v>8</v>
      </c>
      <c r="BK1203" s="139">
        <f>ROUND(I1203*H1203,0)</f>
        <v>1444</v>
      </c>
      <c r="BL1203" s="18" t="s">
        <v>323</v>
      </c>
      <c r="BM1203" s="138" t="s">
        <v>1949</v>
      </c>
    </row>
    <row r="1204" spans="2:65" s="1" customFormat="1">
      <c r="B1204" s="33"/>
      <c r="D1204" s="140" t="s">
        <v>164</v>
      </c>
      <c r="F1204" s="141" t="s">
        <v>1950</v>
      </c>
      <c r="I1204" s="142"/>
      <c r="L1204" s="33"/>
      <c r="M1204" s="143"/>
      <c r="T1204" s="54"/>
      <c r="AT1204" s="18" t="s">
        <v>164</v>
      </c>
      <c r="AU1204" s="18" t="s">
        <v>80</v>
      </c>
    </row>
    <row r="1205" spans="2:65" s="1" customFormat="1" ht="16.5" customHeight="1">
      <c r="B1205" s="33"/>
      <c r="C1205" s="128" t="s">
        <v>1951</v>
      </c>
      <c r="D1205" s="128" t="s">
        <v>157</v>
      </c>
      <c r="E1205" s="129" t="s">
        <v>1952</v>
      </c>
      <c r="F1205" s="130" t="s">
        <v>1624</v>
      </c>
      <c r="G1205" s="131" t="s">
        <v>213</v>
      </c>
      <c r="H1205" s="132">
        <v>95</v>
      </c>
      <c r="I1205" s="133">
        <v>42</v>
      </c>
      <c r="J1205" s="132">
        <f>ROUND(I1205*H1205,0)</f>
        <v>3990</v>
      </c>
      <c r="K1205" s="130" t="s">
        <v>20</v>
      </c>
      <c r="L1205" s="33"/>
      <c r="M1205" s="134" t="s">
        <v>20</v>
      </c>
      <c r="N1205" s="135" t="s">
        <v>42</v>
      </c>
      <c r="P1205" s="136">
        <f>O1205*H1205</f>
        <v>0</v>
      </c>
      <c r="Q1205" s="136">
        <v>0</v>
      </c>
      <c r="R1205" s="136">
        <f>Q1205*H1205</f>
        <v>0</v>
      </c>
      <c r="S1205" s="136">
        <v>0</v>
      </c>
      <c r="T1205" s="137">
        <f>S1205*H1205</f>
        <v>0</v>
      </c>
      <c r="AR1205" s="138" t="s">
        <v>323</v>
      </c>
      <c r="AT1205" s="138" t="s">
        <v>157</v>
      </c>
      <c r="AU1205" s="138" t="s">
        <v>80</v>
      </c>
      <c r="AY1205" s="18" t="s">
        <v>154</v>
      </c>
      <c r="BE1205" s="139">
        <f>IF(N1205="základní",J1205,0)</f>
        <v>3990</v>
      </c>
      <c r="BF1205" s="139">
        <f>IF(N1205="snížená",J1205,0)</f>
        <v>0</v>
      </c>
      <c r="BG1205" s="139">
        <f>IF(N1205="zákl. přenesená",J1205,0)</f>
        <v>0</v>
      </c>
      <c r="BH1205" s="139">
        <f>IF(N1205="sníž. přenesená",J1205,0)</f>
        <v>0</v>
      </c>
      <c r="BI1205" s="139">
        <f>IF(N1205="nulová",J1205,0)</f>
        <v>0</v>
      </c>
      <c r="BJ1205" s="18" t="s">
        <v>8</v>
      </c>
      <c r="BK1205" s="139">
        <f>ROUND(I1205*H1205,0)</f>
        <v>3990</v>
      </c>
      <c r="BL1205" s="18" t="s">
        <v>323</v>
      </c>
      <c r="BM1205" s="138" t="s">
        <v>1953</v>
      </c>
    </row>
    <row r="1206" spans="2:65" s="1" customFormat="1">
      <c r="B1206" s="33"/>
      <c r="D1206" s="140" t="s">
        <v>164</v>
      </c>
      <c r="F1206" s="141" t="s">
        <v>1954</v>
      </c>
      <c r="I1206" s="142"/>
      <c r="L1206" s="33"/>
      <c r="M1206" s="143"/>
      <c r="T1206" s="54"/>
      <c r="AT1206" s="18" t="s">
        <v>164</v>
      </c>
      <c r="AU1206" s="18" t="s">
        <v>80</v>
      </c>
    </row>
    <row r="1207" spans="2:65" s="1" customFormat="1" ht="16.5" customHeight="1">
      <c r="B1207" s="33"/>
      <c r="C1207" s="128" t="s">
        <v>1955</v>
      </c>
      <c r="D1207" s="128" t="s">
        <v>157</v>
      </c>
      <c r="E1207" s="129" t="s">
        <v>1956</v>
      </c>
      <c r="F1207" s="130" t="s">
        <v>1628</v>
      </c>
      <c r="G1207" s="131" t="s">
        <v>213</v>
      </c>
      <c r="H1207" s="132">
        <v>18</v>
      </c>
      <c r="I1207" s="133">
        <v>68</v>
      </c>
      <c r="J1207" s="132">
        <f>ROUND(I1207*H1207,0)</f>
        <v>1224</v>
      </c>
      <c r="K1207" s="130" t="s">
        <v>20</v>
      </c>
      <c r="L1207" s="33"/>
      <c r="M1207" s="134" t="s">
        <v>20</v>
      </c>
      <c r="N1207" s="135" t="s">
        <v>42</v>
      </c>
      <c r="P1207" s="136">
        <f>O1207*H1207</f>
        <v>0</v>
      </c>
      <c r="Q1207" s="136">
        <v>0</v>
      </c>
      <c r="R1207" s="136">
        <f>Q1207*H1207</f>
        <v>0</v>
      </c>
      <c r="S1207" s="136">
        <v>0</v>
      </c>
      <c r="T1207" s="137">
        <f>S1207*H1207</f>
        <v>0</v>
      </c>
      <c r="AR1207" s="138" t="s">
        <v>323</v>
      </c>
      <c r="AT1207" s="138" t="s">
        <v>157</v>
      </c>
      <c r="AU1207" s="138" t="s">
        <v>80</v>
      </c>
      <c r="AY1207" s="18" t="s">
        <v>154</v>
      </c>
      <c r="BE1207" s="139">
        <f>IF(N1207="základní",J1207,0)</f>
        <v>1224</v>
      </c>
      <c r="BF1207" s="139">
        <f>IF(N1207="snížená",J1207,0)</f>
        <v>0</v>
      </c>
      <c r="BG1207" s="139">
        <f>IF(N1207="zákl. přenesená",J1207,0)</f>
        <v>0</v>
      </c>
      <c r="BH1207" s="139">
        <f>IF(N1207="sníž. přenesená",J1207,0)</f>
        <v>0</v>
      </c>
      <c r="BI1207" s="139">
        <f>IF(N1207="nulová",J1207,0)</f>
        <v>0</v>
      </c>
      <c r="BJ1207" s="18" t="s">
        <v>8</v>
      </c>
      <c r="BK1207" s="139">
        <f>ROUND(I1207*H1207,0)</f>
        <v>1224</v>
      </c>
      <c r="BL1207" s="18" t="s">
        <v>323</v>
      </c>
      <c r="BM1207" s="138" t="s">
        <v>1957</v>
      </c>
    </row>
    <row r="1208" spans="2:65" s="1" customFormat="1">
      <c r="B1208" s="33"/>
      <c r="D1208" s="140" t="s">
        <v>164</v>
      </c>
      <c r="F1208" s="141" t="s">
        <v>1958</v>
      </c>
      <c r="I1208" s="142"/>
      <c r="L1208" s="33"/>
      <c r="M1208" s="143"/>
      <c r="T1208" s="54"/>
      <c r="AT1208" s="18" t="s">
        <v>164</v>
      </c>
      <c r="AU1208" s="18" t="s">
        <v>80</v>
      </c>
    </row>
    <row r="1209" spans="2:65" s="1" customFormat="1" ht="16.5" customHeight="1">
      <c r="B1209" s="33"/>
      <c r="C1209" s="128" t="s">
        <v>1959</v>
      </c>
      <c r="D1209" s="128" t="s">
        <v>157</v>
      </c>
      <c r="E1209" s="129" t="s">
        <v>1960</v>
      </c>
      <c r="F1209" s="130" t="s">
        <v>1961</v>
      </c>
      <c r="G1209" s="131" t="s">
        <v>213</v>
      </c>
      <c r="H1209" s="132">
        <v>20</v>
      </c>
      <c r="I1209" s="133">
        <v>37</v>
      </c>
      <c r="J1209" s="132">
        <f>ROUND(I1209*H1209,0)</f>
        <v>740</v>
      </c>
      <c r="K1209" s="130" t="s">
        <v>20</v>
      </c>
      <c r="L1209" s="33"/>
      <c r="M1209" s="134" t="s">
        <v>20</v>
      </c>
      <c r="N1209" s="135" t="s">
        <v>42</v>
      </c>
      <c r="P1209" s="136">
        <f>O1209*H1209</f>
        <v>0</v>
      </c>
      <c r="Q1209" s="136">
        <v>0</v>
      </c>
      <c r="R1209" s="136">
        <f>Q1209*H1209</f>
        <v>0</v>
      </c>
      <c r="S1209" s="136">
        <v>0</v>
      </c>
      <c r="T1209" s="137">
        <f>S1209*H1209</f>
        <v>0</v>
      </c>
      <c r="AR1209" s="138" t="s">
        <v>323</v>
      </c>
      <c r="AT1209" s="138" t="s">
        <v>157</v>
      </c>
      <c r="AU1209" s="138" t="s">
        <v>80</v>
      </c>
      <c r="AY1209" s="18" t="s">
        <v>154</v>
      </c>
      <c r="BE1209" s="139">
        <f>IF(N1209="základní",J1209,0)</f>
        <v>740</v>
      </c>
      <c r="BF1209" s="139">
        <f>IF(N1209="snížená",J1209,0)</f>
        <v>0</v>
      </c>
      <c r="BG1209" s="139">
        <f>IF(N1209="zákl. přenesená",J1209,0)</f>
        <v>0</v>
      </c>
      <c r="BH1209" s="139">
        <f>IF(N1209="sníž. přenesená",J1209,0)</f>
        <v>0</v>
      </c>
      <c r="BI1209" s="139">
        <f>IF(N1209="nulová",J1209,0)</f>
        <v>0</v>
      </c>
      <c r="BJ1209" s="18" t="s">
        <v>8</v>
      </c>
      <c r="BK1209" s="139">
        <f>ROUND(I1209*H1209,0)</f>
        <v>740</v>
      </c>
      <c r="BL1209" s="18" t="s">
        <v>323</v>
      </c>
      <c r="BM1209" s="138" t="s">
        <v>1962</v>
      </c>
    </row>
    <row r="1210" spans="2:65" s="1" customFormat="1">
      <c r="B1210" s="33"/>
      <c r="D1210" s="140" t="s">
        <v>164</v>
      </c>
      <c r="F1210" s="141" t="s">
        <v>1961</v>
      </c>
      <c r="I1210" s="142"/>
      <c r="L1210" s="33"/>
      <c r="M1210" s="143"/>
      <c r="T1210" s="54"/>
      <c r="AT1210" s="18" t="s">
        <v>164</v>
      </c>
      <c r="AU1210" s="18" t="s">
        <v>80</v>
      </c>
    </row>
    <row r="1211" spans="2:65" s="1" customFormat="1" ht="16.5" customHeight="1">
      <c r="B1211" s="33"/>
      <c r="C1211" s="128" t="s">
        <v>1963</v>
      </c>
      <c r="D1211" s="128" t="s">
        <v>157</v>
      </c>
      <c r="E1211" s="129" t="s">
        <v>1964</v>
      </c>
      <c r="F1211" s="130" t="s">
        <v>1965</v>
      </c>
      <c r="G1211" s="131" t="s">
        <v>213</v>
      </c>
      <c r="H1211" s="132">
        <v>25</v>
      </c>
      <c r="I1211" s="133">
        <v>37</v>
      </c>
      <c r="J1211" s="132">
        <f>ROUND(I1211*H1211,0)</f>
        <v>925</v>
      </c>
      <c r="K1211" s="130" t="s">
        <v>20</v>
      </c>
      <c r="L1211" s="33"/>
      <c r="M1211" s="134" t="s">
        <v>20</v>
      </c>
      <c r="N1211" s="135" t="s">
        <v>42</v>
      </c>
      <c r="P1211" s="136">
        <f>O1211*H1211</f>
        <v>0</v>
      </c>
      <c r="Q1211" s="136">
        <v>0</v>
      </c>
      <c r="R1211" s="136">
        <f>Q1211*H1211</f>
        <v>0</v>
      </c>
      <c r="S1211" s="136">
        <v>0</v>
      </c>
      <c r="T1211" s="137">
        <f>S1211*H1211</f>
        <v>0</v>
      </c>
      <c r="AR1211" s="138" t="s">
        <v>323</v>
      </c>
      <c r="AT1211" s="138" t="s">
        <v>157</v>
      </c>
      <c r="AU1211" s="138" t="s">
        <v>80</v>
      </c>
      <c r="AY1211" s="18" t="s">
        <v>154</v>
      </c>
      <c r="BE1211" s="139">
        <f>IF(N1211="základní",J1211,0)</f>
        <v>925</v>
      </c>
      <c r="BF1211" s="139">
        <f>IF(N1211="snížená",J1211,0)</f>
        <v>0</v>
      </c>
      <c r="BG1211" s="139">
        <f>IF(N1211="zákl. přenesená",J1211,0)</f>
        <v>0</v>
      </c>
      <c r="BH1211" s="139">
        <f>IF(N1211="sníž. přenesená",J1211,0)</f>
        <v>0</v>
      </c>
      <c r="BI1211" s="139">
        <f>IF(N1211="nulová",J1211,0)</f>
        <v>0</v>
      </c>
      <c r="BJ1211" s="18" t="s">
        <v>8</v>
      </c>
      <c r="BK1211" s="139">
        <f>ROUND(I1211*H1211,0)</f>
        <v>925</v>
      </c>
      <c r="BL1211" s="18" t="s">
        <v>323</v>
      </c>
      <c r="BM1211" s="138" t="s">
        <v>1966</v>
      </c>
    </row>
    <row r="1212" spans="2:65" s="1" customFormat="1">
      <c r="B1212" s="33"/>
      <c r="D1212" s="140" t="s">
        <v>164</v>
      </c>
      <c r="F1212" s="141" t="s">
        <v>1965</v>
      </c>
      <c r="I1212" s="142"/>
      <c r="L1212" s="33"/>
      <c r="M1212" s="143"/>
      <c r="T1212" s="54"/>
      <c r="AT1212" s="18" t="s">
        <v>164</v>
      </c>
      <c r="AU1212" s="18" t="s">
        <v>80</v>
      </c>
    </row>
    <row r="1213" spans="2:65" s="1" customFormat="1" ht="16.5" customHeight="1">
      <c r="B1213" s="33"/>
      <c r="C1213" s="128" t="s">
        <v>1967</v>
      </c>
      <c r="D1213" s="128" t="s">
        <v>157</v>
      </c>
      <c r="E1213" s="129" t="s">
        <v>1968</v>
      </c>
      <c r="F1213" s="130" t="s">
        <v>1632</v>
      </c>
      <c r="G1213" s="131" t="s">
        <v>213</v>
      </c>
      <c r="H1213" s="132">
        <v>30</v>
      </c>
      <c r="I1213" s="133">
        <v>37</v>
      </c>
      <c r="J1213" s="132">
        <f>ROUND(I1213*H1213,0)</f>
        <v>1110</v>
      </c>
      <c r="K1213" s="130" t="s">
        <v>20</v>
      </c>
      <c r="L1213" s="33"/>
      <c r="M1213" s="134" t="s">
        <v>20</v>
      </c>
      <c r="N1213" s="135" t="s">
        <v>42</v>
      </c>
      <c r="P1213" s="136">
        <f>O1213*H1213</f>
        <v>0</v>
      </c>
      <c r="Q1213" s="136">
        <v>0</v>
      </c>
      <c r="R1213" s="136">
        <f>Q1213*H1213</f>
        <v>0</v>
      </c>
      <c r="S1213" s="136">
        <v>0</v>
      </c>
      <c r="T1213" s="137">
        <f>S1213*H1213</f>
        <v>0</v>
      </c>
      <c r="AR1213" s="138" t="s">
        <v>323</v>
      </c>
      <c r="AT1213" s="138" t="s">
        <v>157</v>
      </c>
      <c r="AU1213" s="138" t="s">
        <v>80</v>
      </c>
      <c r="AY1213" s="18" t="s">
        <v>154</v>
      </c>
      <c r="BE1213" s="139">
        <f>IF(N1213="základní",J1213,0)</f>
        <v>1110</v>
      </c>
      <c r="BF1213" s="139">
        <f>IF(N1213="snížená",J1213,0)</f>
        <v>0</v>
      </c>
      <c r="BG1213" s="139">
        <f>IF(N1213="zákl. přenesená",J1213,0)</f>
        <v>0</v>
      </c>
      <c r="BH1213" s="139">
        <f>IF(N1213="sníž. přenesená",J1213,0)</f>
        <v>0</v>
      </c>
      <c r="BI1213" s="139">
        <f>IF(N1213="nulová",J1213,0)</f>
        <v>0</v>
      </c>
      <c r="BJ1213" s="18" t="s">
        <v>8</v>
      </c>
      <c r="BK1213" s="139">
        <f>ROUND(I1213*H1213,0)</f>
        <v>1110</v>
      </c>
      <c r="BL1213" s="18" t="s">
        <v>323</v>
      </c>
      <c r="BM1213" s="138" t="s">
        <v>1969</v>
      </c>
    </row>
    <row r="1214" spans="2:65" s="1" customFormat="1">
      <c r="B1214" s="33"/>
      <c r="D1214" s="140" t="s">
        <v>164</v>
      </c>
      <c r="F1214" s="141" t="s">
        <v>1970</v>
      </c>
      <c r="I1214" s="142"/>
      <c r="L1214" s="33"/>
      <c r="M1214" s="143"/>
      <c r="T1214" s="54"/>
      <c r="AT1214" s="18" t="s">
        <v>164</v>
      </c>
      <c r="AU1214" s="18" t="s">
        <v>80</v>
      </c>
    </row>
    <row r="1215" spans="2:65" s="1" customFormat="1" ht="16.5" customHeight="1">
      <c r="B1215" s="33"/>
      <c r="C1215" s="128" t="s">
        <v>1971</v>
      </c>
      <c r="D1215" s="128" t="s">
        <v>157</v>
      </c>
      <c r="E1215" s="129" t="s">
        <v>1972</v>
      </c>
      <c r="F1215" s="130" t="s">
        <v>1648</v>
      </c>
      <c r="G1215" s="131" t="s">
        <v>213</v>
      </c>
      <c r="H1215" s="132">
        <v>10</v>
      </c>
      <c r="I1215" s="133">
        <v>64</v>
      </c>
      <c r="J1215" s="132">
        <f>ROUND(I1215*H1215,0)</f>
        <v>640</v>
      </c>
      <c r="K1215" s="130" t="s">
        <v>20</v>
      </c>
      <c r="L1215" s="33"/>
      <c r="M1215" s="134" t="s">
        <v>20</v>
      </c>
      <c r="N1215" s="135" t="s">
        <v>42</v>
      </c>
      <c r="P1215" s="136">
        <f>O1215*H1215</f>
        <v>0</v>
      </c>
      <c r="Q1215" s="136">
        <v>0</v>
      </c>
      <c r="R1215" s="136">
        <f>Q1215*H1215</f>
        <v>0</v>
      </c>
      <c r="S1215" s="136">
        <v>0</v>
      </c>
      <c r="T1215" s="137">
        <f>S1215*H1215</f>
        <v>0</v>
      </c>
      <c r="AR1215" s="138" t="s">
        <v>323</v>
      </c>
      <c r="AT1215" s="138" t="s">
        <v>157</v>
      </c>
      <c r="AU1215" s="138" t="s">
        <v>80</v>
      </c>
      <c r="AY1215" s="18" t="s">
        <v>154</v>
      </c>
      <c r="BE1215" s="139">
        <f>IF(N1215="základní",J1215,0)</f>
        <v>640</v>
      </c>
      <c r="BF1215" s="139">
        <f>IF(N1215="snížená",J1215,0)</f>
        <v>0</v>
      </c>
      <c r="BG1215" s="139">
        <f>IF(N1215="zákl. přenesená",J1215,0)</f>
        <v>0</v>
      </c>
      <c r="BH1215" s="139">
        <f>IF(N1215="sníž. přenesená",J1215,0)</f>
        <v>0</v>
      </c>
      <c r="BI1215" s="139">
        <f>IF(N1215="nulová",J1215,0)</f>
        <v>0</v>
      </c>
      <c r="BJ1215" s="18" t="s">
        <v>8</v>
      </c>
      <c r="BK1215" s="139">
        <f>ROUND(I1215*H1215,0)</f>
        <v>640</v>
      </c>
      <c r="BL1215" s="18" t="s">
        <v>323</v>
      </c>
      <c r="BM1215" s="138" t="s">
        <v>1973</v>
      </c>
    </row>
    <row r="1216" spans="2:65" s="1" customFormat="1">
      <c r="B1216" s="33"/>
      <c r="D1216" s="140" t="s">
        <v>164</v>
      </c>
      <c r="F1216" s="141" t="s">
        <v>1648</v>
      </c>
      <c r="I1216" s="142"/>
      <c r="L1216" s="33"/>
      <c r="M1216" s="143"/>
      <c r="T1216" s="54"/>
      <c r="AT1216" s="18" t="s">
        <v>164</v>
      </c>
      <c r="AU1216" s="18" t="s">
        <v>80</v>
      </c>
    </row>
    <row r="1217" spans="2:65" s="1" customFormat="1" ht="16.5" customHeight="1">
      <c r="B1217" s="33"/>
      <c r="C1217" s="128" t="s">
        <v>1974</v>
      </c>
      <c r="D1217" s="128" t="s">
        <v>157</v>
      </c>
      <c r="E1217" s="129" t="s">
        <v>1975</v>
      </c>
      <c r="F1217" s="130" t="s">
        <v>1976</v>
      </c>
      <c r="G1217" s="131" t="s">
        <v>213</v>
      </c>
      <c r="H1217" s="132">
        <v>50</v>
      </c>
      <c r="I1217" s="133">
        <v>32</v>
      </c>
      <c r="J1217" s="132">
        <f>ROUND(I1217*H1217,0)</f>
        <v>1600</v>
      </c>
      <c r="K1217" s="130" t="s">
        <v>20</v>
      </c>
      <c r="L1217" s="33"/>
      <c r="M1217" s="134" t="s">
        <v>20</v>
      </c>
      <c r="N1217" s="135" t="s">
        <v>42</v>
      </c>
      <c r="P1217" s="136">
        <f>O1217*H1217</f>
        <v>0</v>
      </c>
      <c r="Q1217" s="136">
        <v>0</v>
      </c>
      <c r="R1217" s="136">
        <f>Q1217*H1217</f>
        <v>0</v>
      </c>
      <c r="S1217" s="136">
        <v>0</v>
      </c>
      <c r="T1217" s="137">
        <f>S1217*H1217</f>
        <v>0</v>
      </c>
      <c r="AR1217" s="138" t="s">
        <v>323</v>
      </c>
      <c r="AT1217" s="138" t="s">
        <v>157</v>
      </c>
      <c r="AU1217" s="138" t="s">
        <v>80</v>
      </c>
      <c r="AY1217" s="18" t="s">
        <v>154</v>
      </c>
      <c r="BE1217" s="139">
        <f>IF(N1217="základní",J1217,0)</f>
        <v>1600</v>
      </c>
      <c r="BF1217" s="139">
        <f>IF(N1217="snížená",J1217,0)</f>
        <v>0</v>
      </c>
      <c r="BG1217" s="139">
        <f>IF(N1217="zákl. přenesená",J1217,0)</f>
        <v>0</v>
      </c>
      <c r="BH1217" s="139">
        <f>IF(N1217="sníž. přenesená",J1217,0)</f>
        <v>0</v>
      </c>
      <c r="BI1217" s="139">
        <f>IF(N1217="nulová",J1217,0)</f>
        <v>0</v>
      </c>
      <c r="BJ1217" s="18" t="s">
        <v>8</v>
      </c>
      <c r="BK1217" s="139">
        <f>ROUND(I1217*H1217,0)</f>
        <v>1600</v>
      </c>
      <c r="BL1217" s="18" t="s">
        <v>323</v>
      </c>
      <c r="BM1217" s="138" t="s">
        <v>1977</v>
      </c>
    </row>
    <row r="1218" spans="2:65" s="1" customFormat="1">
      <c r="B1218" s="33"/>
      <c r="D1218" s="140" t="s">
        <v>164</v>
      </c>
      <c r="F1218" s="141" t="s">
        <v>1976</v>
      </c>
      <c r="I1218" s="142"/>
      <c r="L1218" s="33"/>
      <c r="M1218" s="143"/>
      <c r="T1218" s="54"/>
      <c r="AT1218" s="18" t="s">
        <v>164</v>
      </c>
      <c r="AU1218" s="18" t="s">
        <v>80</v>
      </c>
    </row>
    <row r="1219" spans="2:65" s="1" customFormat="1" ht="16.5" customHeight="1">
      <c r="B1219" s="33"/>
      <c r="C1219" s="128" t="s">
        <v>1978</v>
      </c>
      <c r="D1219" s="128" t="s">
        <v>157</v>
      </c>
      <c r="E1219" s="129" t="s">
        <v>1979</v>
      </c>
      <c r="F1219" s="130" t="s">
        <v>1980</v>
      </c>
      <c r="G1219" s="131" t="s">
        <v>213</v>
      </c>
      <c r="H1219" s="132">
        <v>21</v>
      </c>
      <c r="I1219" s="133">
        <v>69</v>
      </c>
      <c r="J1219" s="132">
        <f>ROUND(I1219*H1219,0)</f>
        <v>1449</v>
      </c>
      <c r="K1219" s="130" t="s">
        <v>20</v>
      </c>
      <c r="L1219" s="33"/>
      <c r="M1219" s="134" t="s">
        <v>20</v>
      </c>
      <c r="N1219" s="135" t="s">
        <v>42</v>
      </c>
      <c r="P1219" s="136">
        <f>O1219*H1219</f>
        <v>0</v>
      </c>
      <c r="Q1219" s="136">
        <v>0</v>
      </c>
      <c r="R1219" s="136">
        <f>Q1219*H1219</f>
        <v>0</v>
      </c>
      <c r="S1219" s="136">
        <v>0</v>
      </c>
      <c r="T1219" s="137">
        <f>S1219*H1219</f>
        <v>0</v>
      </c>
      <c r="AR1219" s="138" t="s">
        <v>323</v>
      </c>
      <c r="AT1219" s="138" t="s">
        <v>157</v>
      </c>
      <c r="AU1219" s="138" t="s">
        <v>80</v>
      </c>
      <c r="AY1219" s="18" t="s">
        <v>154</v>
      </c>
      <c r="BE1219" s="139">
        <f>IF(N1219="základní",J1219,0)</f>
        <v>1449</v>
      </c>
      <c r="BF1219" s="139">
        <f>IF(N1219="snížená",J1219,0)</f>
        <v>0</v>
      </c>
      <c r="BG1219" s="139">
        <f>IF(N1219="zákl. přenesená",J1219,0)</f>
        <v>0</v>
      </c>
      <c r="BH1219" s="139">
        <f>IF(N1219="sníž. přenesená",J1219,0)</f>
        <v>0</v>
      </c>
      <c r="BI1219" s="139">
        <f>IF(N1219="nulová",J1219,0)</f>
        <v>0</v>
      </c>
      <c r="BJ1219" s="18" t="s">
        <v>8</v>
      </c>
      <c r="BK1219" s="139">
        <f>ROUND(I1219*H1219,0)</f>
        <v>1449</v>
      </c>
      <c r="BL1219" s="18" t="s">
        <v>323</v>
      </c>
      <c r="BM1219" s="138" t="s">
        <v>1981</v>
      </c>
    </row>
    <row r="1220" spans="2:65" s="1" customFormat="1">
      <c r="B1220" s="33"/>
      <c r="D1220" s="140" t="s">
        <v>164</v>
      </c>
      <c r="F1220" s="141" t="s">
        <v>1980</v>
      </c>
      <c r="I1220" s="142"/>
      <c r="L1220" s="33"/>
      <c r="M1220" s="143"/>
      <c r="T1220" s="54"/>
      <c r="AT1220" s="18" t="s">
        <v>164</v>
      </c>
      <c r="AU1220" s="18" t="s">
        <v>80</v>
      </c>
    </row>
    <row r="1221" spans="2:65" s="1" customFormat="1" ht="16.5" customHeight="1">
      <c r="B1221" s="33"/>
      <c r="C1221" s="128" t="s">
        <v>1982</v>
      </c>
      <c r="D1221" s="128" t="s">
        <v>157</v>
      </c>
      <c r="E1221" s="129" t="s">
        <v>1983</v>
      </c>
      <c r="F1221" s="130" t="s">
        <v>1660</v>
      </c>
      <c r="G1221" s="131" t="s">
        <v>213</v>
      </c>
      <c r="H1221" s="132">
        <v>35</v>
      </c>
      <c r="I1221" s="133">
        <v>37</v>
      </c>
      <c r="J1221" s="132">
        <f>ROUND(I1221*H1221,0)</f>
        <v>1295</v>
      </c>
      <c r="K1221" s="130" t="s">
        <v>20</v>
      </c>
      <c r="L1221" s="33"/>
      <c r="M1221" s="134" t="s">
        <v>20</v>
      </c>
      <c r="N1221" s="135" t="s">
        <v>42</v>
      </c>
      <c r="P1221" s="136">
        <f>O1221*H1221</f>
        <v>0</v>
      </c>
      <c r="Q1221" s="136">
        <v>0</v>
      </c>
      <c r="R1221" s="136">
        <f>Q1221*H1221</f>
        <v>0</v>
      </c>
      <c r="S1221" s="136">
        <v>0</v>
      </c>
      <c r="T1221" s="137">
        <f>S1221*H1221</f>
        <v>0</v>
      </c>
      <c r="AR1221" s="138" t="s">
        <v>323</v>
      </c>
      <c r="AT1221" s="138" t="s">
        <v>157</v>
      </c>
      <c r="AU1221" s="138" t="s">
        <v>80</v>
      </c>
      <c r="AY1221" s="18" t="s">
        <v>154</v>
      </c>
      <c r="BE1221" s="139">
        <f>IF(N1221="základní",J1221,0)</f>
        <v>1295</v>
      </c>
      <c r="BF1221" s="139">
        <f>IF(N1221="snížená",J1221,0)</f>
        <v>0</v>
      </c>
      <c r="BG1221" s="139">
        <f>IF(N1221="zákl. přenesená",J1221,0)</f>
        <v>0</v>
      </c>
      <c r="BH1221" s="139">
        <f>IF(N1221="sníž. přenesená",J1221,0)</f>
        <v>0</v>
      </c>
      <c r="BI1221" s="139">
        <f>IF(N1221="nulová",J1221,0)</f>
        <v>0</v>
      </c>
      <c r="BJ1221" s="18" t="s">
        <v>8</v>
      </c>
      <c r="BK1221" s="139">
        <f>ROUND(I1221*H1221,0)</f>
        <v>1295</v>
      </c>
      <c r="BL1221" s="18" t="s">
        <v>323</v>
      </c>
      <c r="BM1221" s="138" t="s">
        <v>1984</v>
      </c>
    </row>
    <row r="1222" spans="2:65" s="1" customFormat="1">
      <c r="B1222" s="33"/>
      <c r="D1222" s="140" t="s">
        <v>164</v>
      </c>
      <c r="F1222" s="141" t="s">
        <v>1985</v>
      </c>
      <c r="I1222" s="142"/>
      <c r="L1222" s="33"/>
      <c r="M1222" s="143"/>
      <c r="T1222" s="54"/>
      <c r="AT1222" s="18" t="s">
        <v>164</v>
      </c>
      <c r="AU1222" s="18" t="s">
        <v>80</v>
      </c>
    </row>
    <row r="1223" spans="2:65" s="1" customFormat="1" ht="16.5" customHeight="1">
      <c r="B1223" s="33"/>
      <c r="C1223" s="128" t="s">
        <v>1986</v>
      </c>
      <c r="D1223" s="128" t="s">
        <v>157</v>
      </c>
      <c r="E1223" s="129" t="s">
        <v>1987</v>
      </c>
      <c r="F1223" s="130" t="s">
        <v>1988</v>
      </c>
      <c r="G1223" s="131" t="s">
        <v>213</v>
      </c>
      <c r="H1223" s="132">
        <v>50</v>
      </c>
      <c r="I1223" s="133">
        <v>37</v>
      </c>
      <c r="J1223" s="132">
        <f>ROUND(I1223*H1223,0)</f>
        <v>1850</v>
      </c>
      <c r="K1223" s="130" t="s">
        <v>20</v>
      </c>
      <c r="L1223" s="33"/>
      <c r="M1223" s="134" t="s">
        <v>20</v>
      </c>
      <c r="N1223" s="135" t="s">
        <v>42</v>
      </c>
      <c r="P1223" s="136">
        <f>O1223*H1223</f>
        <v>0</v>
      </c>
      <c r="Q1223" s="136">
        <v>0</v>
      </c>
      <c r="R1223" s="136">
        <f>Q1223*H1223</f>
        <v>0</v>
      </c>
      <c r="S1223" s="136">
        <v>0</v>
      </c>
      <c r="T1223" s="137">
        <f>S1223*H1223</f>
        <v>0</v>
      </c>
      <c r="AR1223" s="138" t="s">
        <v>323</v>
      </c>
      <c r="AT1223" s="138" t="s">
        <v>157</v>
      </c>
      <c r="AU1223" s="138" t="s">
        <v>80</v>
      </c>
      <c r="AY1223" s="18" t="s">
        <v>154</v>
      </c>
      <c r="BE1223" s="139">
        <f>IF(N1223="základní",J1223,0)</f>
        <v>1850</v>
      </c>
      <c r="BF1223" s="139">
        <f>IF(N1223="snížená",J1223,0)</f>
        <v>0</v>
      </c>
      <c r="BG1223" s="139">
        <f>IF(N1223="zákl. přenesená",J1223,0)</f>
        <v>0</v>
      </c>
      <c r="BH1223" s="139">
        <f>IF(N1223="sníž. přenesená",J1223,0)</f>
        <v>0</v>
      </c>
      <c r="BI1223" s="139">
        <f>IF(N1223="nulová",J1223,0)</f>
        <v>0</v>
      </c>
      <c r="BJ1223" s="18" t="s">
        <v>8</v>
      </c>
      <c r="BK1223" s="139">
        <f>ROUND(I1223*H1223,0)</f>
        <v>1850</v>
      </c>
      <c r="BL1223" s="18" t="s">
        <v>323</v>
      </c>
      <c r="BM1223" s="138" t="s">
        <v>1989</v>
      </c>
    </row>
    <row r="1224" spans="2:65" s="1" customFormat="1">
      <c r="B1224" s="33"/>
      <c r="D1224" s="140" t="s">
        <v>164</v>
      </c>
      <c r="F1224" s="141" t="s">
        <v>1988</v>
      </c>
      <c r="I1224" s="142"/>
      <c r="L1224" s="33"/>
      <c r="M1224" s="143"/>
      <c r="T1224" s="54"/>
      <c r="AT1224" s="18" t="s">
        <v>164</v>
      </c>
      <c r="AU1224" s="18" t="s">
        <v>80</v>
      </c>
    </row>
    <row r="1225" spans="2:65" s="1" customFormat="1" ht="16.5" customHeight="1">
      <c r="B1225" s="33"/>
      <c r="C1225" s="128" t="s">
        <v>1990</v>
      </c>
      <c r="D1225" s="128" t="s">
        <v>157</v>
      </c>
      <c r="E1225" s="129" t="s">
        <v>1991</v>
      </c>
      <c r="F1225" s="130" t="s">
        <v>1664</v>
      </c>
      <c r="G1225" s="131" t="s">
        <v>213</v>
      </c>
      <c r="H1225" s="132">
        <v>30</v>
      </c>
      <c r="I1225" s="133">
        <v>78</v>
      </c>
      <c r="J1225" s="132">
        <f>ROUND(I1225*H1225,0)</f>
        <v>2340</v>
      </c>
      <c r="K1225" s="130" t="s">
        <v>20</v>
      </c>
      <c r="L1225" s="33"/>
      <c r="M1225" s="134" t="s">
        <v>20</v>
      </c>
      <c r="N1225" s="135" t="s">
        <v>42</v>
      </c>
      <c r="P1225" s="136">
        <f>O1225*H1225</f>
        <v>0</v>
      </c>
      <c r="Q1225" s="136">
        <v>0</v>
      </c>
      <c r="R1225" s="136">
        <f>Q1225*H1225</f>
        <v>0</v>
      </c>
      <c r="S1225" s="136">
        <v>0</v>
      </c>
      <c r="T1225" s="137">
        <f>S1225*H1225</f>
        <v>0</v>
      </c>
      <c r="AR1225" s="138" t="s">
        <v>323</v>
      </c>
      <c r="AT1225" s="138" t="s">
        <v>157</v>
      </c>
      <c r="AU1225" s="138" t="s">
        <v>80</v>
      </c>
      <c r="AY1225" s="18" t="s">
        <v>154</v>
      </c>
      <c r="BE1225" s="139">
        <f>IF(N1225="základní",J1225,0)</f>
        <v>2340</v>
      </c>
      <c r="BF1225" s="139">
        <f>IF(N1225="snížená",J1225,0)</f>
        <v>0</v>
      </c>
      <c r="BG1225" s="139">
        <f>IF(N1225="zákl. přenesená",J1225,0)</f>
        <v>0</v>
      </c>
      <c r="BH1225" s="139">
        <f>IF(N1225="sníž. přenesená",J1225,0)</f>
        <v>0</v>
      </c>
      <c r="BI1225" s="139">
        <f>IF(N1225="nulová",J1225,0)</f>
        <v>0</v>
      </c>
      <c r="BJ1225" s="18" t="s">
        <v>8</v>
      </c>
      <c r="BK1225" s="139">
        <f>ROUND(I1225*H1225,0)</f>
        <v>2340</v>
      </c>
      <c r="BL1225" s="18" t="s">
        <v>323</v>
      </c>
      <c r="BM1225" s="138" t="s">
        <v>1992</v>
      </c>
    </row>
    <row r="1226" spans="2:65" s="1" customFormat="1">
      <c r="B1226" s="33"/>
      <c r="D1226" s="140" t="s">
        <v>164</v>
      </c>
      <c r="F1226" s="141" t="s">
        <v>1664</v>
      </c>
      <c r="I1226" s="142"/>
      <c r="L1226" s="33"/>
      <c r="M1226" s="143"/>
      <c r="T1226" s="54"/>
      <c r="AT1226" s="18" t="s">
        <v>164</v>
      </c>
      <c r="AU1226" s="18" t="s">
        <v>80</v>
      </c>
    </row>
    <row r="1227" spans="2:65" s="1" customFormat="1" ht="16.5" customHeight="1">
      <c r="B1227" s="33"/>
      <c r="C1227" s="128" t="s">
        <v>1993</v>
      </c>
      <c r="D1227" s="128" t="s">
        <v>157</v>
      </c>
      <c r="E1227" s="129" t="s">
        <v>1994</v>
      </c>
      <c r="F1227" s="130" t="s">
        <v>1668</v>
      </c>
      <c r="G1227" s="131" t="s">
        <v>213</v>
      </c>
      <c r="H1227" s="132">
        <v>60</v>
      </c>
      <c r="I1227" s="133">
        <v>98</v>
      </c>
      <c r="J1227" s="132">
        <f>ROUND(I1227*H1227,0)</f>
        <v>5880</v>
      </c>
      <c r="K1227" s="130" t="s">
        <v>20</v>
      </c>
      <c r="L1227" s="33"/>
      <c r="M1227" s="134" t="s">
        <v>20</v>
      </c>
      <c r="N1227" s="135" t="s">
        <v>42</v>
      </c>
      <c r="P1227" s="136">
        <f>O1227*H1227</f>
        <v>0</v>
      </c>
      <c r="Q1227" s="136">
        <v>0</v>
      </c>
      <c r="R1227" s="136">
        <f>Q1227*H1227</f>
        <v>0</v>
      </c>
      <c r="S1227" s="136">
        <v>0</v>
      </c>
      <c r="T1227" s="137">
        <f>S1227*H1227</f>
        <v>0</v>
      </c>
      <c r="AR1227" s="138" t="s">
        <v>323</v>
      </c>
      <c r="AT1227" s="138" t="s">
        <v>157</v>
      </c>
      <c r="AU1227" s="138" t="s">
        <v>80</v>
      </c>
      <c r="AY1227" s="18" t="s">
        <v>154</v>
      </c>
      <c r="BE1227" s="139">
        <f>IF(N1227="základní",J1227,0)</f>
        <v>5880</v>
      </c>
      <c r="BF1227" s="139">
        <f>IF(N1227="snížená",J1227,0)</f>
        <v>0</v>
      </c>
      <c r="BG1227" s="139">
        <f>IF(N1227="zákl. přenesená",J1227,0)</f>
        <v>0</v>
      </c>
      <c r="BH1227" s="139">
        <f>IF(N1227="sníž. přenesená",J1227,0)</f>
        <v>0</v>
      </c>
      <c r="BI1227" s="139">
        <f>IF(N1227="nulová",J1227,0)</f>
        <v>0</v>
      </c>
      <c r="BJ1227" s="18" t="s">
        <v>8</v>
      </c>
      <c r="BK1227" s="139">
        <f>ROUND(I1227*H1227,0)</f>
        <v>5880</v>
      </c>
      <c r="BL1227" s="18" t="s">
        <v>323</v>
      </c>
      <c r="BM1227" s="138" t="s">
        <v>1995</v>
      </c>
    </row>
    <row r="1228" spans="2:65" s="1" customFormat="1">
      <c r="B1228" s="33"/>
      <c r="D1228" s="140" t="s">
        <v>164</v>
      </c>
      <c r="F1228" s="141" t="s">
        <v>1668</v>
      </c>
      <c r="I1228" s="142"/>
      <c r="L1228" s="33"/>
      <c r="M1228" s="143"/>
      <c r="T1228" s="54"/>
      <c r="AT1228" s="18" t="s">
        <v>164</v>
      </c>
      <c r="AU1228" s="18" t="s">
        <v>80</v>
      </c>
    </row>
    <row r="1229" spans="2:65" s="1" customFormat="1" ht="16.5" customHeight="1">
      <c r="B1229" s="33"/>
      <c r="C1229" s="128" t="s">
        <v>1996</v>
      </c>
      <c r="D1229" s="128" t="s">
        <v>157</v>
      </c>
      <c r="E1229" s="129" t="s">
        <v>1997</v>
      </c>
      <c r="F1229" s="130" t="s">
        <v>1998</v>
      </c>
      <c r="G1229" s="131" t="s">
        <v>208</v>
      </c>
      <c r="H1229" s="132">
        <v>20</v>
      </c>
      <c r="I1229" s="133">
        <v>245</v>
      </c>
      <c r="J1229" s="132">
        <f>ROUND(I1229*H1229,0)</f>
        <v>4900</v>
      </c>
      <c r="K1229" s="130" t="s">
        <v>20</v>
      </c>
      <c r="L1229" s="33"/>
      <c r="M1229" s="134" t="s">
        <v>20</v>
      </c>
      <c r="N1229" s="135" t="s">
        <v>42</v>
      </c>
      <c r="P1229" s="136">
        <f>O1229*H1229</f>
        <v>0</v>
      </c>
      <c r="Q1229" s="136">
        <v>0</v>
      </c>
      <c r="R1229" s="136">
        <f>Q1229*H1229</f>
        <v>0</v>
      </c>
      <c r="S1229" s="136">
        <v>0</v>
      </c>
      <c r="T1229" s="137">
        <f>S1229*H1229</f>
        <v>0</v>
      </c>
      <c r="AR1229" s="138" t="s">
        <v>323</v>
      </c>
      <c r="AT1229" s="138" t="s">
        <v>157</v>
      </c>
      <c r="AU1229" s="138" t="s">
        <v>80</v>
      </c>
      <c r="AY1229" s="18" t="s">
        <v>154</v>
      </c>
      <c r="BE1229" s="139">
        <f>IF(N1229="základní",J1229,0)</f>
        <v>4900</v>
      </c>
      <c r="BF1229" s="139">
        <f>IF(N1229="snížená",J1229,0)</f>
        <v>0</v>
      </c>
      <c r="BG1229" s="139">
        <f>IF(N1229="zákl. přenesená",J1229,0)</f>
        <v>0</v>
      </c>
      <c r="BH1229" s="139">
        <f>IF(N1229="sníž. přenesená",J1229,0)</f>
        <v>0</v>
      </c>
      <c r="BI1229" s="139">
        <f>IF(N1229="nulová",J1229,0)</f>
        <v>0</v>
      </c>
      <c r="BJ1229" s="18" t="s">
        <v>8</v>
      </c>
      <c r="BK1229" s="139">
        <f>ROUND(I1229*H1229,0)</f>
        <v>4900</v>
      </c>
      <c r="BL1229" s="18" t="s">
        <v>323</v>
      </c>
      <c r="BM1229" s="138" t="s">
        <v>1999</v>
      </c>
    </row>
    <row r="1230" spans="2:65" s="1" customFormat="1">
      <c r="B1230" s="33"/>
      <c r="D1230" s="140" t="s">
        <v>164</v>
      </c>
      <c r="F1230" s="141" t="s">
        <v>1998</v>
      </c>
      <c r="I1230" s="142"/>
      <c r="L1230" s="33"/>
      <c r="M1230" s="143"/>
      <c r="T1230" s="54"/>
      <c r="AT1230" s="18" t="s">
        <v>164</v>
      </c>
      <c r="AU1230" s="18" t="s">
        <v>80</v>
      </c>
    </row>
    <row r="1231" spans="2:65" s="1" customFormat="1" ht="16.5" customHeight="1">
      <c r="B1231" s="33"/>
      <c r="C1231" s="128" t="s">
        <v>2000</v>
      </c>
      <c r="D1231" s="128" t="s">
        <v>157</v>
      </c>
      <c r="E1231" s="129" t="s">
        <v>2001</v>
      </c>
      <c r="F1231" s="130" t="s">
        <v>2002</v>
      </c>
      <c r="G1231" s="131" t="s">
        <v>208</v>
      </c>
      <c r="H1231" s="132">
        <v>6</v>
      </c>
      <c r="I1231" s="133">
        <v>264</v>
      </c>
      <c r="J1231" s="132">
        <f>ROUND(I1231*H1231,0)</f>
        <v>1584</v>
      </c>
      <c r="K1231" s="130" t="s">
        <v>20</v>
      </c>
      <c r="L1231" s="33"/>
      <c r="M1231" s="134" t="s">
        <v>20</v>
      </c>
      <c r="N1231" s="135" t="s">
        <v>42</v>
      </c>
      <c r="P1231" s="136">
        <f>O1231*H1231</f>
        <v>0</v>
      </c>
      <c r="Q1231" s="136">
        <v>0</v>
      </c>
      <c r="R1231" s="136">
        <f>Q1231*H1231</f>
        <v>0</v>
      </c>
      <c r="S1231" s="136">
        <v>0</v>
      </c>
      <c r="T1231" s="137">
        <f>S1231*H1231</f>
        <v>0</v>
      </c>
      <c r="AR1231" s="138" t="s">
        <v>323</v>
      </c>
      <c r="AT1231" s="138" t="s">
        <v>157</v>
      </c>
      <c r="AU1231" s="138" t="s">
        <v>80</v>
      </c>
      <c r="AY1231" s="18" t="s">
        <v>154</v>
      </c>
      <c r="BE1231" s="139">
        <f>IF(N1231="základní",J1231,0)</f>
        <v>1584</v>
      </c>
      <c r="BF1231" s="139">
        <f>IF(N1231="snížená",J1231,0)</f>
        <v>0</v>
      </c>
      <c r="BG1231" s="139">
        <f>IF(N1231="zákl. přenesená",J1231,0)</f>
        <v>0</v>
      </c>
      <c r="BH1231" s="139">
        <f>IF(N1231="sníž. přenesená",J1231,0)</f>
        <v>0</v>
      </c>
      <c r="BI1231" s="139">
        <f>IF(N1231="nulová",J1231,0)</f>
        <v>0</v>
      </c>
      <c r="BJ1231" s="18" t="s">
        <v>8</v>
      </c>
      <c r="BK1231" s="139">
        <f>ROUND(I1231*H1231,0)</f>
        <v>1584</v>
      </c>
      <c r="BL1231" s="18" t="s">
        <v>323</v>
      </c>
      <c r="BM1231" s="138" t="s">
        <v>2003</v>
      </c>
    </row>
    <row r="1232" spans="2:65" s="1" customFormat="1">
      <c r="B1232" s="33"/>
      <c r="D1232" s="140" t="s">
        <v>164</v>
      </c>
      <c r="F1232" s="141" t="s">
        <v>2002</v>
      </c>
      <c r="I1232" s="142"/>
      <c r="L1232" s="33"/>
      <c r="M1232" s="143"/>
      <c r="T1232" s="54"/>
      <c r="AT1232" s="18" t="s">
        <v>164</v>
      </c>
      <c r="AU1232" s="18" t="s">
        <v>80</v>
      </c>
    </row>
    <row r="1233" spans="2:65" s="1" customFormat="1" ht="16.5" customHeight="1">
      <c r="B1233" s="33"/>
      <c r="C1233" s="128" t="s">
        <v>2004</v>
      </c>
      <c r="D1233" s="128" t="s">
        <v>157</v>
      </c>
      <c r="E1233" s="129" t="s">
        <v>2005</v>
      </c>
      <c r="F1233" s="130" t="s">
        <v>1692</v>
      </c>
      <c r="G1233" s="131" t="s">
        <v>208</v>
      </c>
      <c r="H1233" s="132">
        <v>3</v>
      </c>
      <c r="I1233" s="133">
        <v>156</v>
      </c>
      <c r="J1233" s="132">
        <f>ROUND(I1233*H1233,0)</f>
        <v>468</v>
      </c>
      <c r="K1233" s="130" t="s">
        <v>20</v>
      </c>
      <c r="L1233" s="33"/>
      <c r="M1233" s="134" t="s">
        <v>20</v>
      </c>
      <c r="N1233" s="135" t="s">
        <v>42</v>
      </c>
      <c r="P1233" s="136">
        <f>O1233*H1233</f>
        <v>0</v>
      </c>
      <c r="Q1233" s="136">
        <v>0</v>
      </c>
      <c r="R1233" s="136">
        <f>Q1233*H1233</f>
        <v>0</v>
      </c>
      <c r="S1233" s="136">
        <v>0</v>
      </c>
      <c r="T1233" s="137">
        <f>S1233*H1233</f>
        <v>0</v>
      </c>
      <c r="AR1233" s="138" t="s">
        <v>323</v>
      </c>
      <c r="AT1233" s="138" t="s">
        <v>157</v>
      </c>
      <c r="AU1233" s="138" t="s">
        <v>80</v>
      </c>
      <c r="AY1233" s="18" t="s">
        <v>154</v>
      </c>
      <c r="BE1233" s="139">
        <f>IF(N1233="základní",J1233,0)</f>
        <v>468</v>
      </c>
      <c r="BF1233" s="139">
        <f>IF(N1233="snížená",J1233,0)</f>
        <v>0</v>
      </c>
      <c r="BG1233" s="139">
        <f>IF(N1233="zákl. přenesená",J1233,0)</f>
        <v>0</v>
      </c>
      <c r="BH1233" s="139">
        <f>IF(N1233="sníž. přenesená",J1233,0)</f>
        <v>0</v>
      </c>
      <c r="BI1233" s="139">
        <f>IF(N1233="nulová",J1233,0)</f>
        <v>0</v>
      </c>
      <c r="BJ1233" s="18" t="s">
        <v>8</v>
      </c>
      <c r="BK1233" s="139">
        <f>ROUND(I1233*H1233,0)</f>
        <v>468</v>
      </c>
      <c r="BL1233" s="18" t="s">
        <v>323</v>
      </c>
      <c r="BM1233" s="138" t="s">
        <v>2006</v>
      </c>
    </row>
    <row r="1234" spans="2:65" s="1" customFormat="1">
      <c r="B1234" s="33"/>
      <c r="D1234" s="140" t="s">
        <v>164</v>
      </c>
      <c r="F1234" s="141" t="s">
        <v>1692</v>
      </c>
      <c r="I1234" s="142"/>
      <c r="L1234" s="33"/>
      <c r="M1234" s="143"/>
      <c r="T1234" s="54"/>
      <c r="AT1234" s="18" t="s">
        <v>164</v>
      </c>
      <c r="AU1234" s="18" t="s">
        <v>80</v>
      </c>
    </row>
    <row r="1235" spans="2:65" s="1" customFormat="1" ht="16.5" customHeight="1">
      <c r="B1235" s="33"/>
      <c r="C1235" s="128" t="s">
        <v>2007</v>
      </c>
      <c r="D1235" s="128" t="s">
        <v>157</v>
      </c>
      <c r="E1235" s="129" t="s">
        <v>2008</v>
      </c>
      <c r="F1235" s="130" t="s">
        <v>2009</v>
      </c>
      <c r="G1235" s="131" t="s">
        <v>208</v>
      </c>
      <c r="H1235" s="132">
        <v>7</v>
      </c>
      <c r="I1235" s="133">
        <v>164</v>
      </c>
      <c r="J1235" s="132">
        <f>ROUND(I1235*H1235,0)</f>
        <v>1148</v>
      </c>
      <c r="K1235" s="130" t="s">
        <v>20</v>
      </c>
      <c r="L1235" s="33"/>
      <c r="M1235" s="134" t="s">
        <v>20</v>
      </c>
      <c r="N1235" s="135" t="s">
        <v>42</v>
      </c>
      <c r="P1235" s="136">
        <f>O1235*H1235</f>
        <v>0</v>
      </c>
      <c r="Q1235" s="136">
        <v>0</v>
      </c>
      <c r="R1235" s="136">
        <f>Q1235*H1235</f>
        <v>0</v>
      </c>
      <c r="S1235" s="136">
        <v>0</v>
      </c>
      <c r="T1235" s="137">
        <f>S1235*H1235</f>
        <v>0</v>
      </c>
      <c r="AR1235" s="138" t="s">
        <v>323</v>
      </c>
      <c r="AT1235" s="138" t="s">
        <v>157</v>
      </c>
      <c r="AU1235" s="138" t="s">
        <v>80</v>
      </c>
      <c r="AY1235" s="18" t="s">
        <v>154</v>
      </c>
      <c r="BE1235" s="139">
        <f>IF(N1235="základní",J1235,0)</f>
        <v>1148</v>
      </c>
      <c r="BF1235" s="139">
        <f>IF(N1235="snížená",J1235,0)</f>
        <v>0</v>
      </c>
      <c r="BG1235" s="139">
        <f>IF(N1235="zákl. přenesená",J1235,0)</f>
        <v>0</v>
      </c>
      <c r="BH1235" s="139">
        <f>IF(N1235="sníž. přenesená",J1235,0)</f>
        <v>0</v>
      </c>
      <c r="BI1235" s="139">
        <f>IF(N1235="nulová",J1235,0)</f>
        <v>0</v>
      </c>
      <c r="BJ1235" s="18" t="s">
        <v>8</v>
      </c>
      <c r="BK1235" s="139">
        <f>ROUND(I1235*H1235,0)</f>
        <v>1148</v>
      </c>
      <c r="BL1235" s="18" t="s">
        <v>323</v>
      </c>
      <c r="BM1235" s="138" t="s">
        <v>2010</v>
      </c>
    </row>
    <row r="1236" spans="2:65" s="1" customFormat="1">
      <c r="B1236" s="33"/>
      <c r="D1236" s="140" t="s">
        <v>164</v>
      </c>
      <c r="F1236" s="141" t="s">
        <v>2009</v>
      </c>
      <c r="I1236" s="142"/>
      <c r="L1236" s="33"/>
      <c r="M1236" s="143"/>
      <c r="T1236" s="54"/>
      <c r="AT1236" s="18" t="s">
        <v>164</v>
      </c>
      <c r="AU1236" s="18" t="s">
        <v>80</v>
      </c>
    </row>
    <row r="1237" spans="2:65" s="1" customFormat="1" ht="16.5" customHeight="1">
      <c r="B1237" s="33"/>
      <c r="C1237" s="128" t="s">
        <v>2011</v>
      </c>
      <c r="D1237" s="128" t="s">
        <v>157</v>
      </c>
      <c r="E1237" s="129" t="s">
        <v>2012</v>
      </c>
      <c r="F1237" s="130" t="s">
        <v>1704</v>
      </c>
      <c r="G1237" s="131" t="s">
        <v>208</v>
      </c>
      <c r="H1237" s="132">
        <v>5</v>
      </c>
      <c r="I1237" s="133">
        <v>202</v>
      </c>
      <c r="J1237" s="132">
        <f>ROUND(I1237*H1237,0)</f>
        <v>1010</v>
      </c>
      <c r="K1237" s="130" t="s">
        <v>20</v>
      </c>
      <c r="L1237" s="33"/>
      <c r="M1237" s="134" t="s">
        <v>20</v>
      </c>
      <c r="N1237" s="135" t="s">
        <v>42</v>
      </c>
      <c r="P1237" s="136">
        <f>O1237*H1237</f>
        <v>0</v>
      </c>
      <c r="Q1237" s="136">
        <v>0</v>
      </c>
      <c r="R1237" s="136">
        <f>Q1237*H1237</f>
        <v>0</v>
      </c>
      <c r="S1237" s="136">
        <v>0</v>
      </c>
      <c r="T1237" s="137">
        <f>S1237*H1237</f>
        <v>0</v>
      </c>
      <c r="AR1237" s="138" t="s">
        <v>323</v>
      </c>
      <c r="AT1237" s="138" t="s">
        <v>157</v>
      </c>
      <c r="AU1237" s="138" t="s">
        <v>80</v>
      </c>
      <c r="AY1237" s="18" t="s">
        <v>154</v>
      </c>
      <c r="BE1237" s="139">
        <f>IF(N1237="základní",J1237,0)</f>
        <v>1010</v>
      </c>
      <c r="BF1237" s="139">
        <f>IF(N1237="snížená",J1237,0)</f>
        <v>0</v>
      </c>
      <c r="BG1237" s="139">
        <f>IF(N1237="zákl. přenesená",J1237,0)</f>
        <v>0</v>
      </c>
      <c r="BH1237" s="139">
        <f>IF(N1237="sníž. přenesená",J1237,0)</f>
        <v>0</v>
      </c>
      <c r="BI1237" s="139">
        <f>IF(N1237="nulová",J1237,0)</f>
        <v>0</v>
      </c>
      <c r="BJ1237" s="18" t="s">
        <v>8</v>
      </c>
      <c r="BK1237" s="139">
        <f>ROUND(I1237*H1237,0)</f>
        <v>1010</v>
      </c>
      <c r="BL1237" s="18" t="s">
        <v>323</v>
      </c>
      <c r="BM1237" s="138" t="s">
        <v>2013</v>
      </c>
    </row>
    <row r="1238" spans="2:65" s="1" customFormat="1">
      <c r="B1238" s="33"/>
      <c r="D1238" s="140" t="s">
        <v>164</v>
      </c>
      <c r="F1238" s="141" t="s">
        <v>1704</v>
      </c>
      <c r="I1238" s="142"/>
      <c r="L1238" s="33"/>
      <c r="M1238" s="143"/>
      <c r="T1238" s="54"/>
      <c r="AT1238" s="18" t="s">
        <v>164</v>
      </c>
      <c r="AU1238" s="18" t="s">
        <v>80</v>
      </c>
    </row>
    <row r="1239" spans="2:65" s="1" customFormat="1" ht="16.5" customHeight="1">
      <c r="B1239" s="33"/>
      <c r="C1239" s="128" t="s">
        <v>2014</v>
      </c>
      <c r="D1239" s="128" t="s">
        <v>157</v>
      </c>
      <c r="E1239" s="129" t="s">
        <v>2015</v>
      </c>
      <c r="F1239" s="130" t="s">
        <v>2016</v>
      </c>
      <c r="G1239" s="131" t="s">
        <v>208</v>
      </c>
      <c r="H1239" s="132">
        <v>4</v>
      </c>
      <c r="I1239" s="133">
        <v>202</v>
      </c>
      <c r="J1239" s="132">
        <f>ROUND(I1239*H1239,0)</f>
        <v>808</v>
      </c>
      <c r="K1239" s="130" t="s">
        <v>20</v>
      </c>
      <c r="L1239" s="33"/>
      <c r="M1239" s="134" t="s">
        <v>20</v>
      </c>
      <c r="N1239" s="135" t="s">
        <v>42</v>
      </c>
      <c r="P1239" s="136">
        <f>O1239*H1239</f>
        <v>0</v>
      </c>
      <c r="Q1239" s="136">
        <v>0</v>
      </c>
      <c r="R1239" s="136">
        <f>Q1239*H1239</f>
        <v>0</v>
      </c>
      <c r="S1239" s="136">
        <v>0</v>
      </c>
      <c r="T1239" s="137">
        <f>S1239*H1239</f>
        <v>0</v>
      </c>
      <c r="AR1239" s="138" t="s">
        <v>323</v>
      </c>
      <c r="AT1239" s="138" t="s">
        <v>157</v>
      </c>
      <c r="AU1239" s="138" t="s">
        <v>80</v>
      </c>
      <c r="AY1239" s="18" t="s">
        <v>154</v>
      </c>
      <c r="BE1239" s="139">
        <f>IF(N1239="základní",J1239,0)</f>
        <v>808</v>
      </c>
      <c r="BF1239" s="139">
        <f>IF(N1239="snížená",J1239,0)</f>
        <v>0</v>
      </c>
      <c r="BG1239" s="139">
        <f>IF(N1239="zákl. přenesená",J1239,0)</f>
        <v>0</v>
      </c>
      <c r="BH1239" s="139">
        <f>IF(N1239="sníž. přenesená",J1239,0)</f>
        <v>0</v>
      </c>
      <c r="BI1239" s="139">
        <f>IF(N1239="nulová",J1239,0)</f>
        <v>0</v>
      </c>
      <c r="BJ1239" s="18" t="s">
        <v>8</v>
      </c>
      <c r="BK1239" s="139">
        <f>ROUND(I1239*H1239,0)</f>
        <v>808</v>
      </c>
      <c r="BL1239" s="18" t="s">
        <v>323</v>
      </c>
      <c r="BM1239" s="138" t="s">
        <v>2017</v>
      </c>
    </row>
    <row r="1240" spans="2:65" s="1" customFormat="1">
      <c r="B1240" s="33"/>
      <c r="D1240" s="140" t="s">
        <v>164</v>
      </c>
      <c r="F1240" s="141" t="s">
        <v>2016</v>
      </c>
      <c r="I1240" s="142"/>
      <c r="L1240" s="33"/>
      <c r="M1240" s="143"/>
      <c r="T1240" s="54"/>
      <c r="AT1240" s="18" t="s">
        <v>164</v>
      </c>
      <c r="AU1240" s="18" t="s">
        <v>80</v>
      </c>
    </row>
    <row r="1241" spans="2:65" s="1" customFormat="1" ht="16.5" customHeight="1">
      <c r="B1241" s="33"/>
      <c r="C1241" s="128" t="s">
        <v>2018</v>
      </c>
      <c r="D1241" s="128" t="s">
        <v>157</v>
      </c>
      <c r="E1241" s="129" t="s">
        <v>2019</v>
      </c>
      <c r="F1241" s="130" t="s">
        <v>1712</v>
      </c>
      <c r="G1241" s="131" t="s">
        <v>208</v>
      </c>
      <c r="H1241" s="132">
        <v>1</v>
      </c>
      <c r="I1241" s="133">
        <v>206</v>
      </c>
      <c r="J1241" s="132">
        <f>ROUND(I1241*H1241,0)</f>
        <v>206</v>
      </c>
      <c r="K1241" s="130" t="s">
        <v>20</v>
      </c>
      <c r="L1241" s="33"/>
      <c r="M1241" s="134" t="s">
        <v>20</v>
      </c>
      <c r="N1241" s="135" t="s">
        <v>42</v>
      </c>
      <c r="P1241" s="136">
        <f>O1241*H1241</f>
        <v>0</v>
      </c>
      <c r="Q1241" s="136">
        <v>0</v>
      </c>
      <c r="R1241" s="136">
        <f>Q1241*H1241</f>
        <v>0</v>
      </c>
      <c r="S1241" s="136">
        <v>0</v>
      </c>
      <c r="T1241" s="137">
        <f>S1241*H1241</f>
        <v>0</v>
      </c>
      <c r="AR1241" s="138" t="s">
        <v>323</v>
      </c>
      <c r="AT1241" s="138" t="s">
        <v>157</v>
      </c>
      <c r="AU1241" s="138" t="s">
        <v>80</v>
      </c>
      <c r="AY1241" s="18" t="s">
        <v>154</v>
      </c>
      <c r="BE1241" s="139">
        <f>IF(N1241="základní",J1241,0)</f>
        <v>206</v>
      </c>
      <c r="BF1241" s="139">
        <f>IF(N1241="snížená",J1241,0)</f>
        <v>0</v>
      </c>
      <c r="BG1241" s="139">
        <f>IF(N1241="zákl. přenesená",J1241,0)</f>
        <v>0</v>
      </c>
      <c r="BH1241" s="139">
        <f>IF(N1241="sníž. přenesená",J1241,0)</f>
        <v>0</v>
      </c>
      <c r="BI1241" s="139">
        <f>IF(N1241="nulová",J1241,0)</f>
        <v>0</v>
      </c>
      <c r="BJ1241" s="18" t="s">
        <v>8</v>
      </c>
      <c r="BK1241" s="139">
        <f>ROUND(I1241*H1241,0)</f>
        <v>206</v>
      </c>
      <c r="BL1241" s="18" t="s">
        <v>323</v>
      </c>
      <c r="BM1241" s="138" t="s">
        <v>2020</v>
      </c>
    </row>
    <row r="1242" spans="2:65" s="1" customFormat="1">
      <c r="B1242" s="33"/>
      <c r="D1242" s="140" t="s">
        <v>164</v>
      </c>
      <c r="F1242" s="141" t="s">
        <v>1712</v>
      </c>
      <c r="I1242" s="142"/>
      <c r="L1242" s="33"/>
      <c r="M1242" s="143"/>
      <c r="T1242" s="54"/>
      <c r="AT1242" s="18" t="s">
        <v>164</v>
      </c>
      <c r="AU1242" s="18" t="s">
        <v>80</v>
      </c>
    </row>
    <row r="1243" spans="2:65" s="1" customFormat="1" ht="16.5" customHeight="1">
      <c r="B1243" s="33"/>
      <c r="C1243" s="128" t="s">
        <v>2021</v>
      </c>
      <c r="D1243" s="128" t="s">
        <v>157</v>
      </c>
      <c r="E1243" s="129" t="s">
        <v>2022</v>
      </c>
      <c r="F1243" s="130" t="s">
        <v>1716</v>
      </c>
      <c r="G1243" s="131" t="s">
        <v>208</v>
      </c>
      <c r="H1243" s="132">
        <v>3</v>
      </c>
      <c r="I1243" s="133">
        <v>216</v>
      </c>
      <c r="J1243" s="132">
        <f>ROUND(I1243*H1243,0)</f>
        <v>648</v>
      </c>
      <c r="K1243" s="130" t="s">
        <v>20</v>
      </c>
      <c r="L1243" s="33"/>
      <c r="M1243" s="134" t="s">
        <v>20</v>
      </c>
      <c r="N1243" s="135" t="s">
        <v>42</v>
      </c>
      <c r="P1243" s="136">
        <f>O1243*H1243</f>
        <v>0</v>
      </c>
      <c r="Q1243" s="136">
        <v>0</v>
      </c>
      <c r="R1243" s="136">
        <f>Q1243*H1243</f>
        <v>0</v>
      </c>
      <c r="S1243" s="136">
        <v>0</v>
      </c>
      <c r="T1243" s="137">
        <f>S1243*H1243</f>
        <v>0</v>
      </c>
      <c r="AR1243" s="138" t="s">
        <v>323</v>
      </c>
      <c r="AT1243" s="138" t="s">
        <v>157</v>
      </c>
      <c r="AU1243" s="138" t="s">
        <v>80</v>
      </c>
      <c r="AY1243" s="18" t="s">
        <v>154</v>
      </c>
      <c r="BE1243" s="139">
        <f>IF(N1243="základní",J1243,0)</f>
        <v>648</v>
      </c>
      <c r="BF1243" s="139">
        <f>IF(N1243="snížená",J1243,0)</f>
        <v>0</v>
      </c>
      <c r="BG1243" s="139">
        <f>IF(N1243="zákl. přenesená",J1243,0)</f>
        <v>0</v>
      </c>
      <c r="BH1243" s="139">
        <f>IF(N1243="sníž. přenesená",J1243,0)</f>
        <v>0</v>
      </c>
      <c r="BI1243" s="139">
        <f>IF(N1243="nulová",J1243,0)</f>
        <v>0</v>
      </c>
      <c r="BJ1243" s="18" t="s">
        <v>8</v>
      </c>
      <c r="BK1243" s="139">
        <f>ROUND(I1243*H1243,0)</f>
        <v>648</v>
      </c>
      <c r="BL1243" s="18" t="s">
        <v>323</v>
      </c>
      <c r="BM1243" s="138" t="s">
        <v>2023</v>
      </c>
    </row>
    <row r="1244" spans="2:65" s="1" customFormat="1">
      <c r="B1244" s="33"/>
      <c r="D1244" s="140" t="s">
        <v>164</v>
      </c>
      <c r="F1244" s="141" t="s">
        <v>1716</v>
      </c>
      <c r="I1244" s="142"/>
      <c r="L1244" s="33"/>
      <c r="M1244" s="143"/>
      <c r="T1244" s="54"/>
      <c r="AT1244" s="18" t="s">
        <v>164</v>
      </c>
      <c r="AU1244" s="18" t="s">
        <v>80</v>
      </c>
    </row>
    <row r="1245" spans="2:65" s="1" customFormat="1" ht="16.5" customHeight="1">
      <c r="B1245" s="33"/>
      <c r="C1245" s="128" t="s">
        <v>2024</v>
      </c>
      <c r="D1245" s="128" t="s">
        <v>157</v>
      </c>
      <c r="E1245" s="129" t="s">
        <v>2025</v>
      </c>
      <c r="F1245" s="130" t="s">
        <v>2026</v>
      </c>
      <c r="G1245" s="131" t="s">
        <v>208</v>
      </c>
      <c r="H1245" s="132">
        <v>4</v>
      </c>
      <c r="I1245" s="133">
        <v>303</v>
      </c>
      <c r="J1245" s="132">
        <f>ROUND(I1245*H1245,0)</f>
        <v>1212</v>
      </c>
      <c r="K1245" s="130" t="s">
        <v>20</v>
      </c>
      <c r="L1245" s="33"/>
      <c r="M1245" s="134" t="s">
        <v>20</v>
      </c>
      <c r="N1245" s="135" t="s">
        <v>42</v>
      </c>
      <c r="P1245" s="136">
        <f>O1245*H1245</f>
        <v>0</v>
      </c>
      <c r="Q1245" s="136">
        <v>0</v>
      </c>
      <c r="R1245" s="136">
        <f>Q1245*H1245</f>
        <v>0</v>
      </c>
      <c r="S1245" s="136">
        <v>0</v>
      </c>
      <c r="T1245" s="137">
        <f>S1245*H1245</f>
        <v>0</v>
      </c>
      <c r="AR1245" s="138" t="s">
        <v>323</v>
      </c>
      <c r="AT1245" s="138" t="s">
        <v>157</v>
      </c>
      <c r="AU1245" s="138" t="s">
        <v>80</v>
      </c>
      <c r="AY1245" s="18" t="s">
        <v>154</v>
      </c>
      <c r="BE1245" s="139">
        <f>IF(N1245="základní",J1245,0)</f>
        <v>1212</v>
      </c>
      <c r="BF1245" s="139">
        <f>IF(N1245="snížená",J1245,0)</f>
        <v>0</v>
      </c>
      <c r="BG1245" s="139">
        <f>IF(N1245="zákl. přenesená",J1245,0)</f>
        <v>0</v>
      </c>
      <c r="BH1245" s="139">
        <f>IF(N1245="sníž. přenesená",J1245,0)</f>
        <v>0</v>
      </c>
      <c r="BI1245" s="139">
        <f>IF(N1245="nulová",J1245,0)</f>
        <v>0</v>
      </c>
      <c r="BJ1245" s="18" t="s">
        <v>8</v>
      </c>
      <c r="BK1245" s="139">
        <f>ROUND(I1245*H1245,0)</f>
        <v>1212</v>
      </c>
      <c r="BL1245" s="18" t="s">
        <v>323</v>
      </c>
      <c r="BM1245" s="138" t="s">
        <v>2027</v>
      </c>
    </row>
    <row r="1246" spans="2:65" s="1" customFormat="1">
      <c r="B1246" s="33"/>
      <c r="D1246" s="140" t="s">
        <v>164</v>
      </c>
      <c r="F1246" s="141" t="s">
        <v>2026</v>
      </c>
      <c r="I1246" s="142"/>
      <c r="L1246" s="33"/>
      <c r="M1246" s="143"/>
      <c r="T1246" s="54"/>
      <c r="AT1246" s="18" t="s">
        <v>164</v>
      </c>
      <c r="AU1246" s="18" t="s">
        <v>80</v>
      </c>
    </row>
    <row r="1247" spans="2:65" s="1" customFormat="1" ht="16.5" customHeight="1">
      <c r="B1247" s="33"/>
      <c r="C1247" s="128" t="s">
        <v>2028</v>
      </c>
      <c r="D1247" s="128" t="s">
        <v>157</v>
      </c>
      <c r="E1247" s="129" t="s">
        <v>2029</v>
      </c>
      <c r="F1247" s="130" t="s">
        <v>2030</v>
      </c>
      <c r="G1247" s="131" t="s">
        <v>208</v>
      </c>
      <c r="H1247" s="132">
        <v>1</v>
      </c>
      <c r="I1247" s="133">
        <v>240</v>
      </c>
      <c r="J1247" s="132">
        <f>ROUND(I1247*H1247,0)</f>
        <v>240</v>
      </c>
      <c r="K1247" s="130" t="s">
        <v>20</v>
      </c>
      <c r="L1247" s="33"/>
      <c r="M1247" s="134" t="s">
        <v>20</v>
      </c>
      <c r="N1247" s="135" t="s">
        <v>42</v>
      </c>
      <c r="P1247" s="136">
        <f>O1247*H1247</f>
        <v>0</v>
      </c>
      <c r="Q1247" s="136">
        <v>0</v>
      </c>
      <c r="R1247" s="136">
        <f>Q1247*H1247</f>
        <v>0</v>
      </c>
      <c r="S1247" s="136">
        <v>0</v>
      </c>
      <c r="T1247" s="137">
        <f>S1247*H1247</f>
        <v>0</v>
      </c>
      <c r="AR1247" s="138" t="s">
        <v>323</v>
      </c>
      <c r="AT1247" s="138" t="s">
        <v>157</v>
      </c>
      <c r="AU1247" s="138" t="s">
        <v>80</v>
      </c>
      <c r="AY1247" s="18" t="s">
        <v>154</v>
      </c>
      <c r="BE1247" s="139">
        <f>IF(N1247="základní",J1247,0)</f>
        <v>240</v>
      </c>
      <c r="BF1247" s="139">
        <f>IF(N1247="snížená",J1247,0)</f>
        <v>0</v>
      </c>
      <c r="BG1247" s="139">
        <f>IF(N1247="zákl. přenesená",J1247,0)</f>
        <v>0</v>
      </c>
      <c r="BH1247" s="139">
        <f>IF(N1247="sníž. přenesená",J1247,0)</f>
        <v>0</v>
      </c>
      <c r="BI1247" s="139">
        <f>IF(N1247="nulová",J1247,0)</f>
        <v>0</v>
      </c>
      <c r="BJ1247" s="18" t="s">
        <v>8</v>
      </c>
      <c r="BK1247" s="139">
        <f>ROUND(I1247*H1247,0)</f>
        <v>240</v>
      </c>
      <c r="BL1247" s="18" t="s">
        <v>323</v>
      </c>
      <c r="BM1247" s="138" t="s">
        <v>2031</v>
      </c>
    </row>
    <row r="1248" spans="2:65" s="1" customFormat="1">
      <c r="B1248" s="33"/>
      <c r="D1248" s="140" t="s">
        <v>164</v>
      </c>
      <c r="F1248" s="141" t="s">
        <v>1720</v>
      </c>
      <c r="I1248" s="142"/>
      <c r="L1248" s="33"/>
      <c r="M1248" s="143"/>
      <c r="T1248" s="54"/>
      <c r="AT1248" s="18" t="s">
        <v>164</v>
      </c>
      <c r="AU1248" s="18" t="s">
        <v>80</v>
      </c>
    </row>
    <row r="1249" spans="2:65" s="1" customFormat="1" ht="16.5" customHeight="1">
      <c r="B1249" s="33"/>
      <c r="C1249" s="128" t="s">
        <v>2032</v>
      </c>
      <c r="D1249" s="128" t="s">
        <v>157</v>
      </c>
      <c r="E1249" s="129" t="s">
        <v>2033</v>
      </c>
      <c r="F1249" s="130" t="s">
        <v>2034</v>
      </c>
      <c r="G1249" s="131" t="s">
        <v>208</v>
      </c>
      <c r="H1249" s="132">
        <v>58</v>
      </c>
      <c r="I1249" s="133">
        <v>37</v>
      </c>
      <c r="J1249" s="132">
        <f>ROUND(I1249*H1249,0)</f>
        <v>2146</v>
      </c>
      <c r="K1249" s="130" t="s">
        <v>20</v>
      </c>
      <c r="L1249" s="33"/>
      <c r="M1249" s="134" t="s">
        <v>20</v>
      </c>
      <c r="N1249" s="135" t="s">
        <v>42</v>
      </c>
      <c r="P1249" s="136">
        <f>O1249*H1249</f>
        <v>0</v>
      </c>
      <c r="Q1249" s="136">
        <v>0</v>
      </c>
      <c r="R1249" s="136">
        <f>Q1249*H1249</f>
        <v>0</v>
      </c>
      <c r="S1249" s="136">
        <v>0</v>
      </c>
      <c r="T1249" s="137">
        <f>S1249*H1249</f>
        <v>0</v>
      </c>
      <c r="AR1249" s="138" t="s">
        <v>323</v>
      </c>
      <c r="AT1249" s="138" t="s">
        <v>157</v>
      </c>
      <c r="AU1249" s="138" t="s">
        <v>80</v>
      </c>
      <c r="AY1249" s="18" t="s">
        <v>154</v>
      </c>
      <c r="BE1249" s="139">
        <f>IF(N1249="základní",J1249,0)</f>
        <v>2146</v>
      </c>
      <c r="BF1249" s="139">
        <f>IF(N1249="snížená",J1249,0)</f>
        <v>0</v>
      </c>
      <c r="BG1249" s="139">
        <f>IF(N1249="zákl. přenesená",J1249,0)</f>
        <v>0</v>
      </c>
      <c r="BH1249" s="139">
        <f>IF(N1249="sníž. přenesená",J1249,0)</f>
        <v>0</v>
      </c>
      <c r="BI1249" s="139">
        <f>IF(N1249="nulová",J1249,0)</f>
        <v>0</v>
      </c>
      <c r="BJ1249" s="18" t="s">
        <v>8</v>
      </c>
      <c r="BK1249" s="139">
        <f>ROUND(I1249*H1249,0)</f>
        <v>2146</v>
      </c>
      <c r="BL1249" s="18" t="s">
        <v>323</v>
      </c>
      <c r="BM1249" s="138" t="s">
        <v>2035</v>
      </c>
    </row>
    <row r="1250" spans="2:65" s="1" customFormat="1">
      <c r="B1250" s="33"/>
      <c r="D1250" s="140" t="s">
        <v>164</v>
      </c>
      <c r="F1250" s="141" t="s">
        <v>2034</v>
      </c>
      <c r="I1250" s="142"/>
      <c r="L1250" s="33"/>
      <c r="M1250" s="143"/>
      <c r="T1250" s="54"/>
      <c r="AT1250" s="18" t="s">
        <v>164</v>
      </c>
      <c r="AU1250" s="18" t="s">
        <v>80</v>
      </c>
    </row>
    <row r="1251" spans="2:65" s="1" customFormat="1" ht="16.5" customHeight="1">
      <c r="B1251" s="33"/>
      <c r="C1251" s="128" t="s">
        <v>2036</v>
      </c>
      <c r="D1251" s="128" t="s">
        <v>157</v>
      </c>
      <c r="E1251" s="129" t="s">
        <v>2037</v>
      </c>
      <c r="F1251" s="130" t="s">
        <v>1728</v>
      </c>
      <c r="G1251" s="131" t="s">
        <v>208</v>
      </c>
      <c r="H1251" s="132">
        <v>11</v>
      </c>
      <c r="I1251" s="133">
        <v>85</v>
      </c>
      <c r="J1251" s="132">
        <f>ROUND(I1251*H1251,0)</f>
        <v>935</v>
      </c>
      <c r="K1251" s="130" t="s">
        <v>20</v>
      </c>
      <c r="L1251" s="33"/>
      <c r="M1251" s="134" t="s">
        <v>20</v>
      </c>
      <c r="N1251" s="135" t="s">
        <v>42</v>
      </c>
      <c r="P1251" s="136">
        <f>O1251*H1251</f>
        <v>0</v>
      </c>
      <c r="Q1251" s="136">
        <v>0</v>
      </c>
      <c r="R1251" s="136">
        <f>Q1251*H1251</f>
        <v>0</v>
      </c>
      <c r="S1251" s="136">
        <v>0</v>
      </c>
      <c r="T1251" s="137">
        <f>S1251*H1251</f>
        <v>0</v>
      </c>
      <c r="AR1251" s="138" t="s">
        <v>323</v>
      </c>
      <c r="AT1251" s="138" t="s">
        <v>157</v>
      </c>
      <c r="AU1251" s="138" t="s">
        <v>80</v>
      </c>
      <c r="AY1251" s="18" t="s">
        <v>154</v>
      </c>
      <c r="BE1251" s="139">
        <f>IF(N1251="základní",J1251,0)</f>
        <v>935</v>
      </c>
      <c r="BF1251" s="139">
        <f>IF(N1251="snížená",J1251,0)</f>
        <v>0</v>
      </c>
      <c r="BG1251" s="139">
        <f>IF(N1251="zákl. přenesená",J1251,0)</f>
        <v>0</v>
      </c>
      <c r="BH1251" s="139">
        <f>IF(N1251="sníž. přenesená",J1251,0)</f>
        <v>0</v>
      </c>
      <c r="BI1251" s="139">
        <f>IF(N1251="nulová",J1251,0)</f>
        <v>0</v>
      </c>
      <c r="BJ1251" s="18" t="s">
        <v>8</v>
      </c>
      <c r="BK1251" s="139">
        <f>ROUND(I1251*H1251,0)</f>
        <v>935</v>
      </c>
      <c r="BL1251" s="18" t="s">
        <v>323</v>
      </c>
      <c r="BM1251" s="138" t="s">
        <v>2038</v>
      </c>
    </row>
    <row r="1252" spans="2:65" s="1" customFormat="1">
      <c r="B1252" s="33"/>
      <c r="D1252" s="140" t="s">
        <v>164</v>
      </c>
      <c r="F1252" s="141" t="s">
        <v>1728</v>
      </c>
      <c r="I1252" s="142"/>
      <c r="L1252" s="33"/>
      <c r="M1252" s="143"/>
      <c r="T1252" s="54"/>
      <c r="AT1252" s="18" t="s">
        <v>164</v>
      </c>
      <c r="AU1252" s="18" t="s">
        <v>80</v>
      </c>
    </row>
    <row r="1253" spans="2:65" s="1" customFormat="1" ht="16.5" customHeight="1">
      <c r="B1253" s="33"/>
      <c r="C1253" s="128" t="s">
        <v>2039</v>
      </c>
      <c r="D1253" s="128" t="s">
        <v>157</v>
      </c>
      <c r="E1253" s="129" t="s">
        <v>2040</v>
      </c>
      <c r="F1253" s="130" t="s">
        <v>1732</v>
      </c>
      <c r="G1253" s="131" t="s">
        <v>208</v>
      </c>
      <c r="H1253" s="132">
        <v>1</v>
      </c>
      <c r="I1253" s="133">
        <v>95</v>
      </c>
      <c r="J1253" s="132">
        <f>ROUND(I1253*H1253,0)</f>
        <v>95</v>
      </c>
      <c r="K1253" s="130" t="s">
        <v>20</v>
      </c>
      <c r="L1253" s="33"/>
      <c r="M1253" s="134" t="s">
        <v>20</v>
      </c>
      <c r="N1253" s="135" t="s">
        <v>42</v>
      </c>
      <c r="P1253" s="136">
        <f>O1253*H1253</f>
        <v>0</v>
      </c>
      <c r="Q1253" s="136">
        <v>0</v>
      </c>
      <c r="R1253" s="136">
        <f>Q1253*H1253</f>
        <v>0</v>
      </c>
      <c r="S1253" s="136">
        <v>0</v>
      </c>
      <c r="T1253" s="137">
        <f>S1253*H1253</f>
        <v>0</v>
      </c>
      <c r="AR1253" s="138" t="s">
        <v>323</v>
      </c>
      <c r="AT1253" s="138" t="s">
        <v>157</v>
      </c>
      <c r="AU1253" s="138" t="s">
        <v>80</v>
      </c>
      <c r="AY1253" s="18" t="s">
        <v>154</v>
      </c>
      <c r="BE1253" s="139">
        <f>IF(N1253="základní",J1253,0)</f>
        <v>95</v>
      </c>
      <c r="BF1253" s="139">
        <f>IF(N1253="snížená",J1253,0)</f>
        <v>0</v>
      </c>
      <c r="BG1253" s="139">
        <f>IF(N1253="zákl. přenesená",J1253,0)</f>
        <v>0</v>
      </c>
      <c r="BH1253" s="139">
        <f>IF(N1253="sníž. přenesená",J1253,0)</f>
        <v>0</v>
      </c>
      <c r="BI1253" s="139">
        <f>IF(N1253="nulová",J1253,0)</f>
        <v>0</v>
      </c>
      <c r="BJ1253" s="18" t="s">
        <v>8</v>
      </c>
      <c r="BK1253" s="139">
        <f>ROUND(I1253*H1253,0)</f>
        <v>95</v>
      </c>
      <c r="BL1253" s="18" t="s">
        <v>323</v>
      </c>
      <c r="BM1253" s="138" t="s">
        <v>2041</v>
      </c>
    </row>
    <row r="1254" spans="2:65" s="1" customFormat="1">
      <c r="B1254" s="33"/>
      <c r="D1254" s="140" t="s">
        <v>164</v>
      </c>
      <c r="F1254" s="141" t="s">
        <v>1732</v>
      </c>
      <c r="I1254" s="142"/>
      <c r="L1254" s="33"/>
      <c r="M1254" s="143"/>
      <c r="T1254" s="54"/>
      <c r="AT1254" s="18" t="s">
        <v>164</v>
      </c>
      <c r="AU1254" s="18" t="s">
        <v>80</v>
      </c>
    </row>
    <row r="1255" spans="2:65" s="1" customFormat="1" ht="16.5" customHeight="1">
      <c r="B1255" s="33"/>
      <c r="C1255" s="128" t="s">
        <v>2042</v>
      </c>
      <c r="D1255" s="128" t="s">
        <v>157</v>
      </c>
      <c r="E1255" s="129" t="s">
        <v>2043</v>
      </c>
      <c r="F1255" s="130" t="s">
        <v>1736</v>
      </c>
      <c r="G1255" s="131" t="s">
        <v>208</v>
      </c>
      <c r="H1255" s="132">
        <v>11</v>
      </c>
      <c r="I1255" s="133">
        <v>95</v>
      </c>
      <c r="J1255" s="132">
        <f>ROUND(I1255*H1255,0)</f>
        <v>1045</v>
      </c>
      <c r="K1255" s="130" t="s">
        <v>20</v>
      </c>
      <c r="L1255" s="33"/>
      <c r="M1255" s="134" t="s">
        <v>20</v>
      </c>
      <c r="N1255" s="135" t="s">
        <v>42</v>
      </c>
      <c r="P1255" s="136">
        <f>O1255*H1255</f>
        <v>0</v>
      </c>
      <c r="Q1255" s="136">
        <v>0</v>
      </c>
      <c r="R1255" s="136">
        <f>Q1255*H1255</f>
        <v>0</v>
      </c>
      <c r="S1255" s="136">
        <v>0</v>
      </c>
      <c r="T1255" s="137">
        <f>S1255*H1255</f>
        <v>0</v>
      </c>
      <c r="AR1255" s="138" t="s">
        <v>323</v>
      </c>
      <c r="AT1255" s="138" t="s">
        <v>157</v>
      </c>
      <c r="AU1255" s="138" t="s">
        <v>80</v>
      </c>
      <c r="AY1255" s="18" t="s">
        <v>154</v>
      </c>
      <c r="BE1255" s="139">
        <f>IF(N1255="základní",J1255,0)</f>
        <v>1045</v>
      </c>
      <c r="BF1255" s="139">
        <f>IF(N1255="snížená",J1255,0)</f>
        <v>0</v>
      </c>
      <c r="BG1255" s="139">
        <f>IF(N1255="zákl. přenesená",J1255,0)</f>
        <v>0</v>
      </c>
      <c r="BH1255" s="139">
        <f>IF(N1255="sníž. přenesená",J1255,0)</f>
        <v>0</v>
      </c>
      <c r="BI1255" s="139">
        <f>IF(N1255="nulová",J1255,0)</f>
        <v>0</v>
      </c>
      <c r="BJ1255" s="18" t="s">
        <v>8</v>
      </c>
      <c r="BK1255" s="139">
        <f>ROUND(I1255*H1255,0)</f>
        <v>1045</v>
      </c>
      <c r="BL1255" s="18" t="s">
        <v>323</v>
      </c>
      <c r="BM1255" s="138" t="s">
        <v>2044</v>
      </c>
    </row>
    <row r="1256" spans="2:65" s="1" customFormat="1">
      <c r="B1256" s="33"/>
      <c r="D1256" s="140" t="s">
        <v>164</v>
      </c>
      <c r="F1256" s="141" t="s">
        <v>2045</v>
      </c>
      <c r="I1256" s="142"/>
      <c r="L1256" s="33"/>
      <c r="M1256" s="143"/>
      <c r="T1256" s="54"/>
      <c r="AT1256" s="18" t="s">
        <v>164</v>
      </c>
      <c r="AU1256" s="18" t="s">
        <v>80</v>
      </c>
    </row>
    <row r="1257" spans="2:65" s="1" customFormat="1" ht="16.5" customHeight="1">
      <c r="B1257" s="33"/>
      <c r="C1257" s="128" t="s">
        <v>2046</v>
      </c>
      <c r="D1257" s="128" t="s">
        <v>157</v>
      </c>
      <c r="E1257" s="129" t="s">
        <v>2047</v>
      </c>
      <c r="F1257" s="130" t="s">
        <v>1740</v>
      </c>
      <c r="G1257" s="131" t="s">
        <v>208</v>
      </c>
      <c r="H1257" s="132">
        <v>2</v>
      </c>
      <c r="I1257" s="133">
        <v>95</v>
      </c>
      <c r="J1257" s="132">
        <f>ROUND(I1257*H1257,0)</f>
        <v>190</v>
      </c>
      <c r="K1257" s="130" t="s">
        <v>20</v>
      </c>
      <c r="L1257" s="33"/>
      <c r="M1257" s="134" t="s">
        <v>20</v>
      </c>
      <c r="N1257" s="135" t="s">
        <v>42</v>
      </c>
      <c r="P1257" s="136">
        <f>O1257*H1257</f>
        <v>0</v>
      </c>
      <c r="Q1257" s="136">
        <v>0</v>
      </c>
      <c r="R1257" s="136">
        <f>Q1257*H1257</f>
        <v>0</v>
      </c>
      <c r="S1257" s="136">
        <v>0</v>
      </c>
      <c r="T1257" s="137">
        <f>S1257*H1257</f>
        <v>0</v>
      </c>
      <c r="AR1257" s="138" t="s">
        <v>323</v>
      </c>
      <c r="AT1257" s="138" t="s">
        <v>157</v>
      </c>
      <c r="AU1257" s="138" t="s">
        <v>80</v>
      </c>
      <c r="AY1257" s="18" t="s">
        <v>154</v>
      </c>
      <c r="BE1257" s="139">
        <f>IF(N1257="základní",J1257,0)</f>
        <v>190</v>
      </c>
      <c r="BF1257" s="139">
        <f>IF(N1257="snížená",J1257,0)</f>
        <v>0</v>
      </c>
      <c r="BG1257" s="139">
        <f>IF(N1257="zákl. přenesená",J1257,0)</f>
        <v>0</v>
      </c>
      <c r="BH1257" s="139">
        <f>IF(N1257="sníž. přenesená",J1257,0)</f>
        <v>0</v>
      </c>
      <c r="BI1257" s="139">
        <f>IF(N1257="nulová",J1257,0)</f>
        <v>0</v>
      </c>
      <c r="BJ1257" s="18" t="s">
        <v>8</v>
      </c>
      <c r="BK1257" s="139">
        <f>ROUND(I1257*H1257,0)</f>
        <v>190</v>
      </c>
      <c r="BL1257" s="18" t="s">
        <v>323</v>
      </c>
      <c r="BM1257" s="138" t="s">
        <v>2048</v>
      </c>
    </row>
    <row r="1258" spans="2:65" s="1" customFormat="1">
      <c r="B1258" s="33"/>
      <c r="D1258" s="140" t="s">
        <v>164</v>
      </c>
      <c r="F1258" s="141" t="s">
        <v>2049</v>
      </c>
      <c r="I1258" s="142"/>
      <c r="L1258" s="33"/>
      <c r="M1258" s="143"/>
      <c r="T1258" s="54"/>
      <c r="AT1258" s="18" t="s">
        <v>164</v>
      </c>
      <c r="AU1258" s="18" t="s">
        <v>80</v>
      </c>
    </row>
    <row r="1259" spans="2:65" s="1" customFormat="1" ht="16.5" customHeight="1">
      <c r="B1259" s="33"/>
      <c r="C1259" s="128" t="s">
        <v>2050</v>
      </c>
      <c r="D1259" s="128" t="s">
        <v>157</v>
      </c>
      <c r="E1259" s="129" t="s">
        <v>2051</v>
      </c>
      <c r="F1259" s="130" t="s">
        <v>1744</v>
      </c>
      <c r="G1259" s="131" t="s">
        <v>208</v>
      </c>
      <c r="H1259" s="132">
        <v>27</v>
      </c>
      <c r="I1259" s="133">
        <v>131</v>
      </c>
      <c r="J1259" s="132">
        <f>ROUND(I1259*H1259,0)</f>
        <v>3537</v>
      </c>
      <c r="K1259" s="130" t="s">
        <v>20</v>
      </c>
      <c r="L1259" s="33"/>
      <c r="M1259" s="134" t="s">
        <v>20</v>
      </c>
      <c r="N1259" s="135" t="s">
        <v>42</v>
      </c>
      <c r="P1259" s="136">
        <f>O1259*H1259</f>
        <v>0</v>
      </c>
      <c r="Q1259" s="136">
        <v>0</v>
      </c>
      <c r="R1259" s="136">
        <f>Q1259*H1259</f>
        <v>0</v>
      </c>
      <c r="S1259" s="136">
        <v>0</v>
      </c>
      <c r="T1259" s="137">
        <f>S1259*H1259</f>
        <v>0</v>
      </c>
      <c r="AR1259" s="138" t="s">
        <v>323</v>
      </c>
      <c r="AT1259" s="138" t="s">
        <v>157</v>
      </c>
      <c r="AU1259" s="138" t="s">
        <v>80</v>
      </c>
      <c r="AY1259" s="18" t="s">
        <v>154</v>
      </c>
      <c r="BE1259" s="139">
        <f>IF(N1259="základní",J1259,0)</f>
        <v>3537</v>
      </c>
      <c r="BF1259" s="139">
        <f>IF(N1259="snížená",J1259,0)</f>
        <v>0</v>
      </c>
      <c r="BG1259" s="139">
        <f>IF(N1259="zákl. přenesená",J1259,0)</f>
        <v>0</v>
      </c>
      <c r="BH1259" s="139">
        <f>IF(N1259="sníž. přenesená",J1259,0)</f>
        <v>0</v>
      </c>
      <c r="BI1259" s="139">
        <f>IF(N1259="nulová",J1259,0)</f>
        <v>0</v>
      </c>
      <c r="BJ1259" s="18" t="s">
        <v>8</v>
      </c>
      <c r="BK1259" s="139">
        <f>ROUND(I1259*H1259,0)</f>
        <v>3537</v>
      </c>
      <c r="BL1259" s="18" t="s">
        <v>323</v>
      </c>
      <c r="BM1259" s="138" t="s">
        <v>2052</v>
      </c>
    </row>
    <row r="1260" spans="2:65" s="1" customFormat="1">
      <c r="B1260" s="33"/>
      <c r="D1260" s="140" t="s">
        <v>164</v>
      </c>
      <c r="F1260" s="141" t="s">
        <v>1744</v>
      </c>
      <c r="I1260" s="142"/>
      <c r="L1260" s="33"/>
      <c r="M1260" s="143"/>
      <c r="T1260" s="54"/>
      <c r="AT1260" s="18" t="s">
        <v>164</v>
      </c>
      <c r="AU1260" s="18" t="s">
        <v>80</v>
      </c>
    </row>
    <row r="1261" spans="2:65" s="1" customFormat="1" ht="16.5" customHeight="1">
      <c r="B1261" s="33"/>
      <c r="C1261" s="128" t="s">
        <v>2053</v>
      </c>
      <c r="D1261" s="128" t="s">
        <v>157</v>
      </c>
      <c r="E1261" s="129" t="s">
        <v>2054</v>
      </c>
      <c r="F1261" s="130" t="s">
        <v>1748</v>
      </c>
      <c r="G1261" s="131" t="s">
        <v>208</v>
      </c>
      <c r="H1261" s="132">
        <v>3</v>
      </c>
      <c r="I1261" s="133">
        <v>95</v>
      </c>
      <c r="J1261" s="132">
        <f>ROUND(I1261*H1261,0)</f>
        <v>285</v>
      </c>
      <c r="K1261" s="130" t="s">
        <v>20</v>
      </c>
      <c r="L1261" s="33"/>
      <c r="M1261" s="134" t="s">
        <v>20</v>
      </c>
      <c r="N1261" s="135" t="s">
        <v>42</v>
      </c>
      <c r="P1261" s="136">
        <f>O1261*H1261</f>
        <v>0</v>
      </c>
      <c r="Q1261" s="136">
        <v>0</v>
      </c>
      <c r="R1261" s="136">
        <f>Q1261*H1261</f>
        <v>0</v>
      </c>
      <c r="S1261" s="136">
        <v>0</v>
      </c>
      <c r="T1261" s="137">
        <f>S1261*H1261</f>
        <v>0</v>
      </c>
      <c r="AR1261" s="138" t="s">
        <v>323</v>
      </c>
      <c r="AT1261" s="138" t="s">
        <v>157</v>
      </c>
      <c r="AU1261" s="138" t="s">
        <v>80</v>
      </c>
      <c r="AY1261" s="18" t="s">
        <v>154</v>
      </c>
      <c r="BE1261" s="139">
        <f>IF(N1261="základní",J1261,0)</f>
        <v>285</v>
      </c>
      <c r="BF1261" s="139">
        <f>IF(N1261="snížená",J1261,0)</f>
        <v>0</v>
      </c>
      <c r="BG1261" s="139">
        <f>IF(N1261="zákl. přenesená",J1261,0)</f>
        <v>0</v>
      </c>
      <c r="BH1261" s="139">
        <f>IF(N1261="sníž. přenesená",J1261,0)</f>
        <v>0</v>
      </c>
      <c r="BI1261" s="139">
        <f>IF(N1261="nulová",J1261,0)</f>
        <v>0</v>
      </c>
      <c r="BJ1261" s="18" t="s">
        <v>8</v>
      </c>
      <c r="BK1261" s="139">
        <f>ROUND(I1261*H1261,0)</f>
        <v>285</v>
      </c>
      <c r="BL1261" s="18" t="s">
        <v>323</v>
      </c>
      <c r="BM1261" s="138" t="s">
        <v>2055</v>
      </c>
    </row>
    <row r="1262" spans="2:65" s="1" customFormat="1">
      <c r="B1262" s="33"/>
      <c r="D1262" s="140" t="s">
        <v>164</v>
      </c>
      <c r="F1262" s="141" t="s">
        <v>1748</v>
      </c>
      <c r="I1262" s="142"/>
      <c r="L1262" s="33"/>
      <c r="M1262" s="143"/>
      <c r="T1262" s="54"/>
      <c r="AT1262" s="18" t="s">
        <v>164</v>
      </c>
      <c r="AU1262" s="18" t="s">
        <v>80</v>
      </c>
    </row>
    <row r="1263" spans="2:65" s="1" customFormat="1" ht="16.5" customHeight="1">
      <c r="B1263" s="33"/>
      <c r="C1263" s="128" t="s">
        <v>2056</v>
      </c>
      <c r="D1263" s="128" t="s">
        <v>157</v>
      </c>
      <c r="E1263" s="129" t="s">
        <v>2057</v>
      </c>
      <c r="F1263" s="130" t="s">
        <v>1772</v>
      </c>
      <c r="G1263" s="131" t="s">
        <v>208</v>
      </c>
      <c r="H1263" s="132">
        <v>3</v>
      </c>
      <c r="I1263" s="133">
        <v>250</v>
      </c>
      <c r="J1263" s="132">
        <f>ROUND(I1263*H1263,0)</f>
        <v>750</v>
      </c>
      <c r="K1263" s="130" t="s">
        <v>20</v>
      </c>
      <c r="L1263" s="33"/>
      <c r="M1263" s="134" t="s">
        <v>20</v>
      </c>
      <c r="N1263" s="135" t="s">
        <v>42</v>
      </c>
      <c r="P1263" s="136">
        <f>O1263*H1263</f>
        <v>0</v>
      </c>
      <c r="Q1263" s="136">
        <v>0</v>
      </c>
      <c r="R1263" s="136">
        <f>Q1263*H1263</f>
        <v>0</v>
      </c>
      <c r="S1263" s="136">
        <v>0</v>
      </c>
      <c r="T1263" s="137">
        <f>S1263*H1263</f>
        <v>0</v>
      </c>
      <c r="AR1263" s="138" t="s">
        <v>323</v>
      </c>
      <c r="AT1263" s="138" t="s">
        <v>157</v>
      </c>
      <c r="AU1263" s="138" t="s">
        <v>80</v>
      </c>
      <c r="AY1263" s="18" t="s">
        <v>154</v>
      </c>
      <c r="BE1263" s="139">
        <f>IF(N1263="základní",J1263,0)</f>
        <v>750</v>
      </c>
      <c r="BF1263" s="139">
        <f>IF(N1263="snížená",J1263,0)</f>
        <v>0</v>
      </c>
      <c r="BG1263" s="139">
        <f>IF(N1263="zákl. přenesená",J1263,0)</f>
        <v>0</v>
      </c>
      <c r="BH1263" s="139">
        <f>IF(N1263="sníž. přenesená",J1263,0)</f>
        <v>0</v>
      </c>
      <c r="BI1263" s="139">
        <f>IF(N1263="nulová",J1263,0)</f>
        <v>0</v>
      </c>
      <c r="BJ1263" s="18" t="s">
        <v>8</v>
      </c>
      <c r="BK1263" s="139">
        <f>ROUND(I1263*H1263,0)</f>
        <v>750</v>
      </c>
      <c r="BL1263" s="18" t="s">
        <v>323</v>
      </c>
      <c r="BM1263" s="138" t="s">
        <v>2058</v>
      </c>
    </row>
    <row r="1264" spans="2:65" s="1" customFormat="1">
      <c r="B1264" s="33"/>
      <c r="D1264" s="140" t="s">
        <v>164</v>
      </c>
      <c r="F1264" s="141" t="s">
        <v>1772</v>
      </c>
      <c r="I1264" s="142"/>
      <c r="L1264" s="33"/>
      <c r="M1264" s="143"/>
      <c r="T1264" s="54"/>
      <c r="AT1264" s="18" t="s">
        <v>164</v>
      </c>
      <c r="AU1264" s="18" t="s">
        <v>80</v>
      </c>
    </row>
    <row r="1265" spans="2:65" s="1" customFormat="1" ht="16.5" customHeight="1">
      <c r="B1265" s="33"/>
      <c r="C1265" s="128" t="s">
        <v>2059</v>
      </c>
      <c r="D1265" s="128" t="s">
        <v>157</v>
      </c>
      <c r="E1265" s="129" t="s">
        <v>2060</v>
      </c>
      <c r="F1265" s="130" t="s">
        <v>2061</v>
      </c>
      <c r="G1265" s="131" t="s">
        <v>208</v>
      </c>
      <c r="H1265" s="132">
        <v>4</v>
      </c>
      <c r="I1265" s="133">
        <v>288</v>
      </c>
      <c r="J1265" s="132">
        <f>ROUND(I1265*H1265,0)</f>
        <v>1152</v>
      </c>
      <c r="K1265" s="130" t="s">
        <v>20</v>
      </c>
      <c r="L1265" s="33"/>
      <c r="M1265" s="134" t="s">
        <v>20</v>
      </c>
      <c r="N1265" s="135" t="s">
        <v>42</v>
      </c>
      <c r="P1265" s="136">
        <f>O1265*H1265</f>
        <v>0</v>
      </c>
      <c r="Q1265" s="136">
        <v>0</v>
      </c>
      <c r="R1265" s="136">
        <f>Q1265*H1265</f>
        <v>0</v>
      </c>
      <c r="S1265" s="136">
        <v>0</v>
      </c>
      <c r="T1265" s="137">
        <f>S1265*H1265</f>
        <v>0</v>
      </c>
      <c r="AR1265" s="138" t="s">
        <v>323</v>
      </c>
      <c r="AT1265" s="138" t="s">
        <v>157</v>
      </c>
      <c r="AU1265" s="138" t="s">
        <v>80</v>
      </c>
      <c r="AY1265" s="18" t="s">
        <v>154</v>
      </c>
      <c r="BE1265" s="139">
        <f>IF(N1265="základní",J1265,0)</f>
        <v>1152</v>
      </c>
      <c r="BF1265" s="139">
        <f>IF(N1265="snížená",J1265,0)</f>
        <v>0</v>
      </c>
      <c r="BG1265" s="139">
        <f>IF(N1265="zákl. přenesená",J1265,0)</f>
        <v>0</v>
      </c>
      <c r="BH1265" s="139">
        <f>IF(N1265="sníž. přenesená",J1265,0)</f>
        <v>0</v>
      </c>
      <c r="BI1265" s="139">
        <f>IF(N1265="nulová",J1265,0)</f>
        <v>0</v>
      </c>
      <c r="BJ1265" s="18" t="s">
        <v>8</v>
      </c>
      <c r="BK1265" s="139">
        <f>ROUND(I1265*H1265,0)</f>
        <v>1152</v>
      </c>
      <c r="BL1265" s="18" t="s">
        <v>323</v>
      </c>
      <c r="BM1265" s="138" t="s">
        <v>2062</v>
      </c>
    </row>
    <row r="1266" spans="2:65" s="1" customFormat="1">
      <c r="B1266" s="33"/>
      <c r="D1266" s="140" t="s">
        <v>164</v>
      </c>
      <c r="F1266" s="141" t="s">
        <v>2063</v>
      </c>
      <c r="I1266" s="142"/>
      <c r="L1266" s="33"/>
      <c r="M1266" s="143"/>
      <c r="T1266" s="54"/>
      <c r="AT1266" s="18" t="s">
        <v>164</v>
      </c>
      <c r="AU1266" s="18" t="s">
        <v>80</v>
      </c>
    </row>
    <row r="1267" spans="2:65" s="1" customFormat="1" ht="16.5" customHeight="1">
      <c r="B1267" s="33"/>
      <c r="C1267" s="128" t="s">
        <v>2064</v>
      </c>
      <c r="D1267" s="128" t="s">
        <v>157</v>
      </c>
      <c r="E1267" s="129" t="s">
        <v>2065</v>
      </c>
      <c r="F1267" s="130" t="s">
        <v>1792</v>
      </c>
      <c r="G1267" s="131" t="s">
        <v>208</v>
      </c>
      <c r="H1267" s="132">
        <v>2</v>
      </c>
      <c r="I1267" s="133">
        <v>288</v>
      </c>
      <c r="J1267" s="132">
        <f>ROUND(I1267*H1267,0)</f>
        <v>576</v>
      </c>
      <c r="K1267" s="130" t="s">
        <v>20</v>
      </c>
      <c r="L1267" s="33"/>
      <c r="M1267" s="134" t="s">
        <v>20</v>
      </c>
      <c r="N1267" s="135" t="s">
        <v>42</v>
      </c>
      <c r="P1267" s="136">
        <f>O1267*H1267</f>
        <v>0</v>
      </c>
      <c r="Q1267" s="136">
        <v>0</v>
      </c>
      <c r="R1267" s="136">
        <f>Q1267*H1267</f>
        <v>0</v>
      </c>
      <c r="S1267" s="136">
        <v>0</v>
      </c>
      <c r="T1267" s="137">
        <f>S1267*H1267</f>
        <v>0</v>
      </c>
      <c r="AR1267" s="138" t="s">
        <v>323</v>
      </c>
      <c r="AT1267" s="138" t="s">
        <v>157</v>
      </c>
      <c r="AU1267" s="138" t="s">
        <v>80</v>
      </c>
      <c r="AY1267" s="18" t="s">
        <v>154</v>
      </c>
      <c r="BE1267" s="139">
        <f>IF(N1267="základní",J1267,0)</f>
        <v>576</v>
      </c>
      <c r="BF1267" s="139">
        <f>IF(N1267="snížená",J1267,0)</f>
        <v>0</v>
      </c>
      <c r="BG1267" s="139">
        <f>IF(N1267="zákl. přenesená",J1267,0)</f>
        <v>0</v>
      </c>
      <c r="BH1267" s="139">
        <f>IF(N1267="sníž. přenesená",J1267,0)</f>
        <v>0</v>
      </c>
      <c r="BI1267" s="139">
        <f>IF(N1267="nulová",J1267,0)</f>
        <v>0</v>
      </c>
      <c r="BJ1267" s="18" t="s">
        <v>8</v>
      </c>
      <c r="BK1267" s="139">
        <f>ROUND(I1267*H1267,0)</f>
        <v>576</v>
      </c>
      <c r="BL1267" s="18" t="s">
        <v>323</v>
      </c>
      <c r="BM1267" s="138" t="s">
        <v>2066</v>
      </c>
    </row>
    <row r="1268" spans="2:65" s="1" customFormat="1">
      <c r="B1268" s="33"/>
      <c r="D1268" s="140" t="s">
        <v>164</v>
      </c>
      <c r="F1268" s="141" t="s">
        <v>1792</v>
      </c>
      <c r="I1268" s="142"/>
      <c r="L1268" s="33"/>
      <c r="M1268" s="143"/>
      <c r="T1268" s="54"/>
      <c r="AT1268" s="18" t="s">
        <v>164</v>
      </c>
      <c r="AU1268" s="18" t="s">
        <v>80</v>
      </c>
    </row>
    <row r="1269" spans="2:65" s="1" customFormat="1" ht="16.5" customHeight="1">
      <c r="B1269" s="33"/>
      <c r="C1269" s="128" t="s">
        <v>2067</v>
      </c>
      <c r="D1269" s="128" t="s">
        <v>157</v>
      </c>
      <c r="E1269" s="129" t="s">
        <v>2068</v>
      </c>
      <c r="F1269" s="130" t="s">
        <v>1796</v>
      </c>
      <c r="G1269" s="131" t="s">
        <v>208</v>
      </c>
      <c r="H1269" s="132">
        <v>8</v>
      </c>
      <c r="I1269" s="133">
        <v>400</v>
      </c>
      <c r="J1269" s="132">
        <f>ROUND(I1269*H1269,0)</f>
        <v>3200</v>
      </c>
      <c r="K1269" s="130" t="s">
        <v>20</v>
      </c>
      <c r="L1269" s="33"/>
      <c r="M1269" s="134" t="s">
        <v>20</v>
      </c>
      <c r="N1269" s="135" t="s">
        <v>42</v>
      </c>
      <c r="P1269" s="136">
        <f>O1269*H1269</f>
        <v>0</v>
      </c>
      <c r="Q1269" s="136">
        <v>0</v>
      </c>
      <c r="R1269" s="136">
        <f>Q1269*H1269</f>
        <v>0</v>
      </c>
      <c r="S1269" s="136">
        <v>0</v>
      </c>
      <c r="T1269" s="137">
        <f>S1269*H1269</f>
        <v>0</v>
      </c>
      <c r="AR1269" s="138" t="s">
        <v>323</v>
      </c>
      <c r="AT1269" s="138" t="s">
        <v>157</v>
      </c>
      <c r="AU1269" s="138" t="s">
        <v>80</v>
      </c>
      <c r="AY1269" s="18" t="s">
        <v>154</v>
      </c>
      <c r="BE1269" s="139">
        <f>IF(N1269="základní",J1269,0)</f>
        <v>3200</v>
      </c>
      <c r="BF1269" s="139">
        <f>IF(N1269="snížená",J1269,0)</f>
        <v>0</v>
      </c>
      <c r="BG1269" s="139">
        <f>IF(N1269="zákl. přenesená",J1269,0)</f>
        <v>0</v>
      </c>
      <c r="BH1269" s="139">
        <f>IF(N1269="sníž. přenesená",J1269,0)</f>
        <v>0</v>
      </c>
      <c r="BI1269" s="139">
        <f>IF(N1269="nulová",J1269,0)</f>
        <v>0</v>
      </c>
      <c r="BJ1269" s="18" t="s">
        <v>8</v>
      </c>
      <c r="BK1269" s="139">
        <f>ROUND(I1269*H1269,0)</f>
        <v>3200</v>
      </c>
      <c r="BL1269" s="18" t="s">
        <v>323</v>
      </c>
      <c r="BM1269" s="138" t="s">
        <v>2069</v>
      </c>
    </row>
    <row r="1270" spans="2:65" s="1" customFormat="1">
      <c r="B1270" s="33"/>
      <c r="D1270" s="140" t="s">
        <v>164</v>
      </c>
      <c r="F1270" s="141" t="s">
        <v>2070</v>
      </c>
      <c r="I1270" s="142"/>
      <c r="L1270" s="33"/>
      <c r="M1270" s="143"/>
      <c r="T1270" s="54"/>
      <c r="AT1270" s="18" t="s">
        <v>164</v>
      </c>
      <c r="AU1270" s="18" t="s">
        <v>80</v>
      </c>
    </row>
    <row r="1271" spans="2:65" s="1" customFormat="1" ht="16.5" customHeight="1">
      <c r="B1271" s="33"/>
      <c r="C1271" s="128" t="s">
        <v>2071</v>
      </c>
      <c r="D1271" s="128" t="s">
        <v>157</v>
      </c>
      <c r="E1271" s="129" t="s">
        <v>2072</v>
      </c>
      <c r="F1271" s="130" t="s">
        <v>1800</v>
      </c>
      <c r="G1271" s="131" t="s">
        <v>208</v>
      </c>
      <c r="H1271" s="132">
        <v>27</v>
      </c>
      <c r="I1271" s="133">
        <v>350</v>
      </c>
      <c r="J1271" s="132">
        <f>ROUND(I1271*H1271,0)</f>
        <v>9450</v>
      </c>
      <c r="K1271" s="130" t="s">
        <v>20</v>
      </c>
      <c r="L1271" s="33"/>
      <c r="M1271" s="134" t="s">
        <v>20</v>
      </c>
      <c r="N1271" s="135" t="s">
        <v>42</v>
      </c>
      <c r="P1271" s="136">
        <f>O1271*H1271</f>
        <v>0</v>
      </c>
      <c r="Q1271" s="136">
        <v>0</v>
      </c>
      <c r="R1271" s="136">
        <f>Q1271*H1271</f>
        <v>0</v>
      </c>
      <c r="S1271" s="136">
        <v>0</v>
      </c>
      <c r="T1271" s="137">
        <f>S1271*H1271</f>
        <v>0</v>
      </c>
      <c r="AR1271" s="138" t="s">
        <v>323</v>
      </c>
      <c r="AT1271" s="138" t="s">
        <v>157</v>
      </c>
      <c r="AU1271" s="138" t="s">
        <v>80</v>
      </c>
      <c r="AY1271" s="18" t="s">
        <v>154</v>
      </c>
      <c r="BE1271" s="139">
        <f>IF(N1271="základní",J1271,0)</f>
        <v>9450</v>
      </c>
      <c r="BF1271" s="139">
        <f>IF(N1271="snížená",J1271,0)</f>
        <v>0</v>
      </c>
      <c r="BG1271" s="139">
        <f>IF(N1271="zákl. přenesená",J1271,0)</f>
        <v>0</v>
      </c>
      <c r="BH1271" s="139">
        <f>IF(N1271="sníž. přenesená",J1271,0)</f>
        <v>0</v>
      </c>
      <c r="BI1271" s="139">
        <f>IF(N1271="nulová",J1271,0)</f>
        <v>0</v>
      </c>
      <c r="BJ1271" s="18" t="s">
        <v>8</v>
      </c>
      <c r="BK1271" s="139">
        <f>ROUND(I1271*H1271,0)</f>
        <v>9450</v>
      </c>
      <c r="BL1271" s="18" t="s">
        <v>323</v>
      </c>
      <c r="BM1271" s="138" t="s">
        <v>2073</v>
      </c>
    </row>
    <row r="1272" spans="2:65" s="1" customFormat="1">
      <c r="B1272" s="33"/>
      <c r="D1272" s="140" t="s">
        <v>164</v>
      </c>
      <c r="F1272" s="141" t="s">
        <v>2074</v>
      </c>
      <c r="I1272" s="142"/>
      <c r="L1272" s="33"/>
      <c r="M1272" s="143"/>
      <c r="T1272" s="54"/>
      <c r="AT1272" s="18" t="s">
        <v>164</v>
      </c>
      <c r="AU1272" s="18" t="s">
        <v>80</v>
      </c>
    </row>
    <row r="1273" spans="2:65" s="1" customFormat="1" ht="16.5" customHeight="1">
      <c r="B1273" s="33"/>
      <c r="C1273" s="128" t="s">
        <v>2075</v>
      </c>
      <c r="D1273" s="128" t="s">
        <v>157</v>
      </c>
      <c r="E1273" s="129" t="s">
        <v>2076</v>
      </c>
      <c r="F1273" s="130" t="s">
        <v>1804</v>
      </c>
      <c r="G1273" s="131" t="s">
        <v>208</v>
      </c>
      <c r="H1273" s="132">
        <v>3</v>
      </c>
      <c r="I1273" s="133">
        <v>355</v>
      </c>
      <c r="J1273" s="132">
        <f>ROUND(I1273*H1273,0)</f>
        <v>1065</v>
      </c>
      <c r="K1273" s="130" t="s">
        <v>20</v>
      </c>
      <c r="L1273" s="33"/>
      <c r="M1273" s="134" t="s">
        <v>20</v>
      </c>
      <c r="N1273" s="135" t="s">
        <v>42</v>
      </c>
      <c r="P1273" s="136">
        <f>O1273*H1273</f>
        <v>0</v>
      </c>
      <c r="Q1273" s="136">
        <v>0</v>
      </c>
      <c r="R1273" s="136">
        <f>Q1273*H1273</f>
        <v>0</v>
      </c>
      <c r="S1273" s="136">
        <v>0</v>
      </c>
      <c r="T1273" s="137">
        <f>S1273*H1273</f>
        <v>0</v>
      </c>
      <c r="AR1273" s="138" t="s">
        <v>323</v>
      </c>
      <c r="AT1273" s="138" t="s">
        <v>157</v>
      </c>
      <c r="AU1273" s="138" t="s">
        <v>80</v>
      </c>
      <c r="AY1273" s="18" t="s">
        <v>154</v>
      </c>
      <c r="BE1273" s="139">
        <f>IF(N1273="základní",J1273,0)</f>
        <v>1065</v>
      </c>
      <c r="BF1273" s="139">
        <f>IF(N1273="snížená",J1273,0)</f>
        <v>0</v>
      </c>
      <c r="BG1273" s="139">
        <f>IF(N1273="zákl. přenesená",J1273,0)</f>
        <v>0</v>
      </c>
      <c r="BH1273" s="139">
        <f>IF(N1273="sníž. přenesená",J1273,0)</f>
        <v>0</v>
      </c>
      <c r="BI1273" s="139">
        <f>IF(N1273="nulová",J1273,0)</f>
        <v>0</v>
      </c>
      <c r="BJ1273" s="18" t="s">
        <v>8</v>
      </c>
      <c r="BK1273" s="139">
        <f>ROUND(I1273*H1273,0)</f>
        <v>1065</v>
      </c>
      <c r="BL1273" s="18" t="s">
        <v>323</v>
      </c>
      <c r="BM1273" s="138" t="s">
        <v>2077</v>
      </c>
    </row>
    <row r="1274" spans="2:65" s="1" customFormat="1">
      <c r="B1274" s="33"/>
      <c r="D1274" s="140" t="s">
        <v>164</v>
      </c>
      <c r="F1274" s="141" t="s">
        <v>1804</v>
      </c>
      <c r="I1274" s="142"/>
      <c r="L1274" s="33"/>
      <c r="M1274" s="143"/>
      <c r="T1274" s="54"/>
      <c r="AT1274" s="18" t="s">
        <v>164</v>
      </c>
      <c r="AU1274" s="18" t="s">
        <v>80</v>
      </c>
    </row>
    <row r="1275" spans="2:65" s="1" customFormat="1" ht="16.5" customHeight="1">
      <c r="B1275" s="33"/>
      <c r="C1275" s="128" t="s">
        <v>2078</v>
      </c>
      <c r="D1275" s="128" t="s">
        <v>157</v>
      </c>
      <c r="E1275" s="129" t="s">
        <v>2079</v>
      </c>
      <c r="F1275" s="130" t="s">
        <v>1808</v>
      </c>
      <c r="G1275" s="131" t="s">
        <v>208</v>
      </c>
      <c r="H1275" s="132">
        <v>15</v>
      </c>
      <c r="I1275" s="133">
        <v>355</v>
      </c>
      <c r="J1275" s="132">
        <f>ROUND(I1275*H1275,0)</f>
        <v>5325</v>
      </c>
      <c r="K1275" s="130" t="s">
        <v>20</v>
      </c>
      <c r="L1275" s="33"/>
      <c r="M1275" s="134" t="s">
        <v>20</v>
      </c>
      <c r="N1275" s="135" t="s">
        <v>42</v>
      </c>
      <c r="P1275" s="136">
        <f>O1275*H1275</f>
        <v>0</v>
      </c>
      <c r="Q1275" s="136">
        <v>0</v>
      </c>
      <c r="R1275" s="136">
        <f>Q1275*H1275</f>
        <v>0</v>
      </c>
      <c r="S1275" s="136">
        <v>0</v>
      </c>
      <c r="T1275" s="137">
        <f>S1275*H1275</f>
        <v>0</v>
      </c>
      <c r="AR1275" s="138" t="s">
        <v>323</v>
      </c>
      <c r="AT1275" s="138" t="s">
        <v>157</v>
      </c>
      <c r="AU1275" s="138" t="s">
        <v>80</v>
      </c>
      <c r="AY1275" s="18" t="s">
        <v>154</v>
      </c>
      <c r="BE1275" s="139">
        <f>IF(N1275="základní",J1275,0)</f>
        <v>5325</v>
      </c>
      <c r="BF1275" s="139">
        <f>IF(N1275="snížená",J1275,0)</f>
        <v>0</v>
      </c>
      <c r="BG1275" s="139">
        <f>IF(N1275="zákl. přenesená",J1275,0)</f>
        <v>0</v>
      </c>
      <c r="BH1275" s="139">
        <f>IF(N1275="sníž. přenesená",J1275,0)</f>
        <v>0</v>
      </c>
      <c r="BI1275" s="139">
        <f>IF(N1275="nulová",J1275,0)</f>
        <v>0</v>
      </c>
      <c r="BJ1275" s="18" t="s">
        <v>8</v>
      </c>
      <c r="BK1275" s="139">
        <f>ROUND(I1275*H1275,0)</f>
        <v>5325</v>
      </c>
      <c r="BL1275" s="18" t="s">
        <v>323</v>
      </c>
      <c r="BM1275" s="138" t="s">
        <v>2080</v>
      </c>
    </row>
    <row r="1276" spans="2:65" s="1" customFormat="1">
      <c r="B1276" s="33"/>
      <c r="D1276" s="140" t="s">
        <v>164</v>
      </c>
      <c r="F1276" s="141" t="s">
        <v>2081</v>
      </c>
      <c r="I1276" s="142"/>
      <c r="L1276" s="33"/>
      <c r="M1276" s="143"/>
      <c r="T1276" s="54"/>
      <c r="AT1276" s="18" t="s">
        <v>164</v>
      </c>
      <c r="AU1276" s="18" t="s">
        <v>80</v>
      </c>
    </row>
    <row r="1277" spans="2:65" s="1" customFormat="1" ht="16.5" customHeight="1">
      <c r="B1277" s="33"/>
      <c r="C1277" s="128" t="s">
        <v>2082</v>
      </c>
      <c r="D1277" s="128" t="s">
        <v>157</v>
      </c>
      <c r="E1277" s="129" t="s">
        <v>2083</v>
      </c>
      <c r="F1277" s="130" t="s">
        <v>1812</v>
      </c>
      <c r="G1277" s="131" t="s">
        <v>208</v>
      </c>
      <c r="H1277" s="132">
        <v>2</v>
      </c>
      <c r="I1277" s="133">
        <v>148</v>
      </c>
      <c r="J1277" s="132">
        <f>ROUND(I1277*H1277,0)</f>
        <v>296</v>
      </c>
      <c r="K1277" s="130" t="s">
        <v>20</v>
      </c>
      <c r="L1277" s="33"/>
      <c r="M1277" s="134" t="s">
        <v>20</v>
      </c>
      <c r="N1277" s="135" t="s">
        <v>42</v>
      </c>
      <c r="P1277" s="136">
        <f>O1277*H1277</f>
        <v>0</v>
      </c>
      <c r="Q1277" s="136">
        <v>0</v>
      </c>
      <c r="R1277" s="136">
        <f>Q1277*H1277</f>
        <v>0</v>
      </c>
      <c r="S1277" s="136">
        <v>0</v>
      </c>
      <c r="T1277" s="137">
        <f>S1277*H1277</f>
        <v>0</v>
      </c>
      <c r="AR1277" s="138" t="s">
        <v>323</v>
      </c>
      <c r="AT1277" s="138" t="s">
        <v>157</v>
      </c>
      <c r="AU1277" s="138" t="s">
        <v>80</v>
      </c>
      <c r="AY1277" s="18" t="s">
        <v>154</v>
      </c>
      <c r="BE1277" s="139">
        <f>IF(N1277="základní",J1277,0)</f>
        <v>296</v>
      </c>
      <c r="BF1277" s="139">
        <f>IF(N1277="snížená",J1277,0)</f>
        <v>0</v>
      </c>
      <c r="BG1277" s="139">
        <f>IF(N1277="zákl. přenesená",J1277,0)</f>
        <v>0</v>
      </c>
      <c r="BH1277" s="139">
        <f>IF(N1277="sníž. přenesená",J1277,0)</f>
        <v>0</v>
      </c>
      <c r="BI1277" s="139">
        <f>IF(N1277="nulová",J1277,0)</f>
        <v>0</v>
      </c>
      <c r="BJ1277" s="18" t="s">
        <v>8</v>
      </c>
      <c r="BK1277" s="139">
        <f>ROUND(I1277*H1277,0)</f>
        <v>296</v>
      </c>
      <c r="BL1277" s="18" t="s">
        <v>323</v>
      </c>
      <c r="BM1277" s="138" t="s">
        <v>2084</v>
      </c>
    </row>
    <row r="1278" spans="2:65" s="1" customFormat="1">
      <c r="B1278" s="33"/>
      <c r="D1278" s="140" t="s">
        <v>164</v>
      </c>
      <c r="F1278" s="141" t="s">
        <v>1812</v>
      </c>
      <c r="I1278" s="142"/>
      <c r="L1278" s="33"/>
      <c r="M1278" s="143"/>
      <c r="T1278" s="54"/>
      <c r="AT1278" s="18" t="s">
        <v>164</v>
      </c>
      <c r="AU1278" s="18" t="s">
        <v>80</v>
      </c>
    </row>
    <row r="1279" spans="2:65" s="1" customFormat="1" ht="16.5" customHeight="1">
      <c r="B1279" s="33"/>
      <c r="C1279" s="128" t="s">
        <v>2085</v>
      </c>
      <c r="D1279" s="128" t="s">
        <v>157</v>
      </c>
      <c r="E1279" s="129" t="s">
        <v>2086</v>
      </c>
      <c r="F1279" s="130" t="s">
        <v>2087</v>
      </c>
      <c r="G1279" s="131" t="s">
        <v>208</v>
      </c>
      <c r="H1279" s="132">
        <v>250</v>
      </c>
      <c r="I1279" s="133">
        <v>23</v>
      </c>
      <c r="J1279" s="132">
        <f>ROUND(I1279*H1279,0)</f>
        <v>5750</v>
      </c>
      <c r="K1279" s="130" t="s">
        <v>20</v>
      </c>
      <c r="L1279" s="33"/>
      <c r="M1279" s="134" t="s">
        <v>20</v>
      </c>
      <c r="N1279" s="135" t="s">
        <v>42</v>
      </c>
      <c r="P1279" s="136">
        <f>O1279*H1279</f>
        <v>0</v>
      </c>
      <c r="Q1279" s="136">
        <v>0</v>
      </c>
      <c r="R1279" s="136">
        <f>Q1279*H1279</f>
        <v>0</v>
      </c>
      <c r="S1279" s="136">
        <v>0</v>
      </c>
      <c r="T1279" s="137">
        <f>S1279*H1279</f>
        <v>0</v>
      </c>
      <c r="AR1279" s="138" t="s">
        <v>323</v>
      </c>
      <c r="AT1279" s="138" t="s">
        <v>157</v>
      </c>
      <c r="AU1279" s="138" t="s">
        <v>80</v>
      </c>
      <c r="AY1279" s="18" t="s">
        <v>154</v>
      </c>
      <c r="BE1279" s="139">
        <f>IF(N1279="základní",J1279,0)</f>
        <v>5750</v>
      </c>
      <c r="BF1279" s="139">
        <f>IF(N1279="snížená",J1279,0)</f>
        <v>0</v>
      </c>
      <c r="BG1279" s="139">
        <f>IF(N1279="zákl. přenesená",J1279,0)</f>
        <v>0</v>
      </c>
      <c r="BH1279" s="139">
        <f>IF(N1279="sníž. přenesená",J1279,0)</f>
        <v>0</v>
      </c>
      <c r="BI1279" s="139">
        <f>IF(N1279="nulová",J1279,0)</f>
        <v>0</v>
      </c>
      <c r="BJ1279" s="18" t="s">
        <v>8</v>
      </c>
      <c r="BK1279" s="139">
        <f>ROUND(I1279*H1279,0)</f>
        <v>5750</v>
      </c>
      <c r="BL1279" s="18" t="s">
        <v>323</v>
      </c>
      <c r="BM1279" s="138" t="s">
        <v>2088</v>
      </c>
    </row>
    <row r="1280" spans="2:65" s="1" customFormat="1">
      <c r="B1280" s="33"/>
      <c r="D1280" s="140" t="s">
        <v>164</v>
      </c>
      <c r="F1280" s="141" t="s">
        <v>2087</v>
      </c>
      <c r="I1280" s="142"/>
      <c r="L1280" s="33"/>
      <c r="M1280" s="143"/>
      <c r="T1280" s="54"/>
      <c r="AT1280" s="18" t="s">
        <v>164</v>
      </c>
      <c r="AU1280" s="18" t="s">
        <v>80</v>
      </c>
    </row>
    <row r="1281" spans="2:65" s="1" customFormat="1" ht="16.5" customHeight="1">
      <c r="B1281" s="33"/>
      <c r="C1281" s="128" t="s">
        <v>2089</v>
      </c>
      <c r="D1281" s="128" t="s">
        <v>157</v>
      </c>
      <c r="E1281" s="129" t="s">
        <v>2090</v>
      </c>
      <c r="F1281" s="130" t="s">
        <v>2091</v>
      </c>
      <c r="G1281" s="131" t="s">
        <v>208</v>
      </c>
      <c r="H1281" s="132">
        <v>120</v>
      </c>
      <c r="I1281" s="133">
        <v>23</v>
      </c>
      <c r="J1281" s="132">
        <f>ROUND(I1281*H1281,0)</f>
        <v>2760</v>
      </c>
      <c r="K1281" s="130" t="s">
        <v>20</v>
      </c>
      <c r="L1281" s="33"/>
      <c r="M1281" s="134" t="s">
        <v>20</v>
      </c>
      <c r="N1281" s="135" t="s">
        <v>42</v>
      </c>
      <c r="P1281" s="136">
        <f>O1281*H1281</f>
        <v>0</v>
      </c>
      <c r="Q1281" s="136">
        <v>0</v>
      </c>
      <c r="R1281" s="136">
        <f>Q1281*H1281</f>
        <v>0</v>
      </c>
      <c r="S1281" s="136">
        <v>0</v>
      </c>
      <c r="T1281" s="137">
        <f>S1281*H1281</f>
        <v>0</v>
      </c>
      <c r="AR1281" s="138" t="s">
        <v>323</v>
      </c>
      <c r="AT1281" s="138" t="s">
        <v>157</v>
      </c>
      <c r="AU1281" s="138" t="s">
        <v>80</v>
      </c>
      <c r="AY1281" s="18" t="s">
        <v>154</v>
      </c>
      <c r="BE1281" s="139">
        <f>IF(N1281="základní",J1281,0)</f>
        <v>2760</v>
      </c>
      <c r="BF1281" s="139">
        <f>IF(N1281="snížená",J1281,0)</f>
        <v>0</v>
      </c>
      <c r="BG1281" s="139">
        <f>IF(N1281="zákl. přenesená",J1281,0)</f>
        <v>0</v>
      </c>
      <c r="BH1281" s="139">
        <f>IF(N1281="sníž. přenesená",J1281,0)</f>
        <v>0</v>
      </c>
      <c r="BI1281" s="139">
        <f>IF(N1281="nulová",J1281,0)</f>
        <v>0</v>
      </c>
      <c r="BJ1281" s="18" t="s">
        <v>8</v>
      </c>
      <c r="BK1281" s="139">
        <f>ROUND(I1281*H1281,0)</f>
        <v>2760</v>
      </c>
      <c r="BL1281" s="18" t="s">
        <v>323</v>
      </c>
      <c r="BM1281" s="138" t="s">
        <v>2092</v>
      </c>
    </row>
    <row r="1282" spans="2:65" s="1" customFormat="1">
      <c r="B1282" s="33"/>
      <c r="D1282" s="140" t="s">
        <v>164</v>
      </c>
      <c r="F1282" s="141" t="s">
        <v>2091</v>
      </c>
      <c r="I1282" s="142"/>
      <c r="L1282" s="33"/>
      <c r="M1282" s="143"/>
      <c r="T1282" s="54"/>
      <c r="AT1282" s="18" t="s">
        <v>164</v>
      </c>
      <c r="AU1282" s="18" t="s">
        <v>80</v>
      </c>
    </row>
    <row r="1283" spans="2:65" s="1" customFormat="1" ht="16.5" customHeight="1">
      <c r="B1283" s="33"/>
      <c r="C1283" s="128" t="s">
        <v>2093</v>
      </c>
      <c r="D1283" s="128" t="s">
        <v>157</v>
      </c>
      <c r="E1283" s="129" t="s">
        <v>2094</v>
      </c>
      <c r="F1283" s="130" t="s">
        <v>2095</v>
      </c>
      <c r="G1283" s="131" t="s">
        <v>208</v>
      </c>
      <c r="H1283" s="132">
        <v>24</v>
      </c>
      <c r="I1283" s="133">
        <v>76</v>
      </c>
      <c r="J1283" s="132">
        <f>ROUND(I1283*H1283,0)</f>
        <v>1824</v>
      </c>
      <c r="K1283" s="130" t="s">
        <v>20</v>
      </c>
      <c r="L1283" s="33"/>
      <c r="M1283" s="134" t="s">
        <v>20</v>
      </c>
      <c r="N1283" s="135" t="s">
        <v>42</v>
      </c>
      <c r="P1283" s="136">
        <f>O1283*H1283</f>
        <v>0</v>
      </c>
      <c r="Q1283" s="136">
        <v>0</v>
      </c>
      <c r="R1283" s="136">
        <f>Q1283*H1283</f>
        <v>0</v>
      </c>
      <c r="S1283" s="136">
        <v>0</v>
      </c>
      <c r="T1283" s="137">
        <f>S1283*H1283</f>
        <v>0</v>
      </c>
      <c r="AR1283" s="138" t="s">
        <v>323</v>
      </c>
      <c r="AT1283" s="138" t="s">
        <v>157</v>
      </c>
      <c r="AU1283" s="138" t="s">
        <v>80</v>
      </c>
      <c r="AY1283" s="18" t="s">
        <v>154</v>
      </c>
      <c r="BE1283" s="139">
        <f>IF(N1283="základní",J1283,0)</f>
        <v>1824</v>
      </c>
      <c r="BF1283" s="139">
        <f>IF(N1283="snížená",J1283,0)</f>
        <v>0</v>
      </c>
      <c r="BG1283" s="139">
        <f>IF(N1283="zákl. přenesená",J1283,0)</f>
        <v>0</v>
      </c>
      <c r="BH1283" s="139">
        <f>IF(N1283="sníž. přenesená",J1283,0)</f>
        <v>0</v>
      </c>
      <c r="BI1283" s="139">
        <f>IF(N1283="nulová",J1283,0)</f>
        <v>0</v>
      </c>
      <c r="BJ1283" s="18" t="s">
        <v>8</v>
      </c>
      <c r="BK1283" s="139">
        <f>ROUND(I1283*H1283,0)</f>
        <v>1824</v>
      </c>
      <c r="BL1283" s="18" t="s">
        <v>323</v>
      </c>
      <c r="BM1283" s="138" t="s">
        <v>2096</v>
      </c>
    </row>
    <row r="1284" spans="2:65" s="1" customFormat="1">
      <c r="B1284" s="33"/>
      <c r="D1284" s="140" t="s">
        <v>164</v>
      </c>
      <c r="F1284" s="141" t="s">
        <v>2095</v>
      </c>
      <c r="I1284" s="142"/>
      <c r="L1284" s="33"/>
      <c r="M1284" s="143"/>
      <c r="T1284" s="54"/>
      <c r="AT1284" s="18" t="s">
        <v>164</v>
      </c>
      <c r="AU1284" s="18" t="s">
        <v>80</v>
      </c>
    </row>
    <row r="1285" spans="2:65" s="1" customFormat="1" ht="16.5" customHeight="1">
      <c r="B1285" s="33"/>
      <c r="C1285" s="128" t="s">
        <v>2097</v>
      </c>
      <c r="D1285" s="128" t="s">
        <v>157</v>
      </c>
      <c r="E1285" s="129" t="s">
        <v>2098</v>
      </c>
      <c r="F1285" s="130" t="s">
        <v>2099</v>
      </c>
      <c r="G1285" s="131" t="s">
        <v>1140</v>
      </c>
      <c r="H1285" s="132">
        <v>1</v>
      </c>
      <c r="I1285" s="133">
        <v>2500</v>
      </c>
      <c r="J1285" s="132">
        <f>ROUND(I1285*H1285,0)</f>
        <v>2500</v>
      </c>
      <c r="K1285" s="130" t="s">
        <v>20</v>
      </c>
      <c r="L1285" s="33"/>
      <c r="M1285" s="134" t="s">
        <v>20</v>
      </c>
      <c r="N1285" s="135" t="s">
        <v>42</v>
      </c>
      <c r="P1285" s="136">
        <f>O1285*H1285</f>
        <v>0</v>
      </c>
      <c r="Q1285" s="136">
        <v>0</v>
      </c>
      <c r="R1285" s="136">
        <f>Q1285*H1285</f>
        <v>0</v>
      </c>
      <c r="S1285" s="136">
        <v>0</v>
      </c>
      <c r="T1285" s="137">
        <f>S1285*H1285</f>
        <v>0</v>
      </c>
      <c r="AR1285" s="138" t="s">
        <v>323</v>
      </c>
      <c r="AT1285" s="138" t="s">
        <v>157</v>
      </c>
      <c r="AU1285" s="138" t="s">
        <v>80</v>
      </c>
      <c r="AY1285" s="18" t="s">
        <v>154</v>
      </c>
      <c r="BE1285" s="139">
        <f>IF(N1285="základní",J1285,0)</f>
        <v>2500</v>
      </c>
      <c r="BF1285" s="139">
        <f>IF(N1285="snížená",J1285,0)</f>
        <v>0</v>
      </c>
      <c r="BG1285" s="139">
        <f>IF(N1285="zákl. přenesená",J1285,0)</f>
        <v>0</v>
      </c>
      <c r="BH1285" s="139">
        <f>IF(N1285="sníž. přenesená",J1285,0)</f>
        <v>0</v>
      </c>
      <c r="BI1285" s="139">
        <f>IF(N1285="nulová",J1285,0)</f>
        <v>0</v>
      </c>
      <c r="BJ1285" s="18" t="s">
        <v>8</v>
      </c>
      <c r="BK1285" s="139">
        <f>ROUND(I1285*H1285,0)</f>
        <v>2500</v>
      </c>
      <c r="BL1285" s="18" t="s">
        <v>323</v>
      </c>
      <c r="BM1285" s="138" t="s">
        <v>2100</v>
      </c>
    </row>
    <row r="1286" spans="2:65" s="1" customFormat="1">
      <c r="B1286" s="33"/>
      <c r="D1286" s="140" t="s">
        <v>164</v>
      </c>
      <c r="F1286" s="141" t="s">
        <v>2099</v>
      </c>
      <c r="I1286" s="142"/>
      <c r="L1286" s="33"/>
      <c r="M1286" s="143"/>
      <c r="T1286" s="54"/>
      <c r="AT1286" s="18" t="s">
        <v>164</v>
      </c>
      <c r="AU1286" s="18" t="s">
        <v>80</v>
      </c>
    </row>
    <row r="1287" spans="2:65" s="1" customFormat="1" ht="16.5" customHeight="1">
      <c r="B1287" s="33"/>
      <c r="C1287" s="128" t="s">
        <v>2101</v>
      </c>
      <c r="D1287" s="128" t="s">
        <v>157</v>
      </c>
      <c r="E1287" s="129" t="s">
        <v>2102</v>
      </c>
      <c r="F1287" s="130" t="s">
        <v>2103</v>
      </c>
      <c r="G1287" s="131" t="s">
        <v>1140</v>
      </c>
      <c r="H1287" s="132">
        <v>1</v>
      </c>
      <c r="I1287" s="133">
        <v>3500</v>
      </c>
      <c r="J1287" s="132">
        <f>ROUND(I1287*H1287,0)</f>
        <v>3500</v>
      </c>
      <c r="K1287" s="130" t="s">
        <v>20</v>
      </c>
      <c r="L1287" s="33"/>
      <c r="M1287" s="134" t="s">
        <v>20</v>
      </c>
      <c r="N1287" s="135" t="s">
        <v>42</v>
      </c>
      <c r="P1287" s="136">
        <f>O1287*H1287</f>
        <v>0</v>
      </c>
      <c r="Q1287" s="136">
        <v>0</v>
      </c>
      <c r="R1287" s="136">
        <f>Q1287*H1287</f>
        <v>0</v>
      </c>
      <c r="S1287" s="136">
        <v>0</v>
      </c>
      <c r="T1287" s="137">
        <f>S1287*H1287</f>
        <v>0</v>
      </c>
      <c r="AR1287" s="138" t="s">
        <v>323</v>
      </c>
      <c r="AT1287" s="138" t="s">
        <v>157</v>
      </c>
      <c r="AU1287" s="138" t="s">
        <v>80</v>
      </c>
      <c r="AY1287" s="18" t="s">
        <v>154</v>
      </c>
      <c r="BE1287" s="139">
        <f>IF(N1287="základní",J1287,0)</f>
        <v>3500</v>
      </c>
      <c r="BF1287" s="139">
        <f>IF(N1287="snížená",J1287,0)</f>
        <v>0</v>
      </c>
      <c r="BG1287" s="139">
        <f>IF(N1287="zákl. přenesená",J1287,0)</f>
        <v>0</v>
      </c>
      <c r="BH1287" s="139">
        <f>IF(N1287="sníž. přenesená",J1287,0)</f>
        <v>0</v>
      </c>
      <c r="BI1287" s="139">
        <f>IF(N1287="nulová",J1287,0)</f>
        <v>0</v>
      </c>
      <c r="BJ1287" s="18" t="s">
        <v>8</v>
      </c>
      <c r="BK1287" s="139">
        <f>ROUND(I1287*H1287,0)</f>
        <v>3500</v>
      </c>
      <c r="BL1287" s="18" t="s">
        <v>323</v>
      </c>
      <c r="BM1287" s="138" t="s">
        <v>2104</v>
      </c>
    </row>
    <row r="1288" spans="2:65" s="1" customFormat="1">
      <c r="B1288" s="33"/>
      <c r="D1288" s="140" t="s">
        <v>164</v>
      </c>
      <c r="F1288" s="141" t="s">
        <v>2103</v>
      </c>
      <c r="I1288" s="142"/>
      <c r="L1288" s="33"/>
      <c r="M1288" s="143"/>
      <c r="T1288" s="54"/>
      <c r="AT1288" s="18" t="s">
        <v>164</v>
      </c>
      <c r="AU1288" s="18" t="s">
        <v>80</v>
      </c>
    </row>
    <row r="1289" spans="2:65" s="1" customFormat="1" ht="16.5" customHeight="1">
      <c r="B1289" s="33"/>
      <c r="C1289" s="128" t="s">
        <v>2105</v>
      </c>
      <c r="D1289" s="128" t="s">
        <v>157</v>
      </c>
      <c r="E1289" s="129" t="s">
        <v>2106</v>
      </c>
      <c r="F1289" s="130" t="s">
        <v>2107</v>
      </c>
      <c r="G1289" s="131" t="s">
        <v>1140</v>
      </c>
      <c r="H1289" s="132">
        <v>1</v>
      </c>
      <c r="I1289" s="133">
        <v>2500</v>
      </c>
      <c r="J1289" s="132">
        <f>ROUND(I1289*H1289,0)</f>
        <v>2500</v>
      </c>
      <c r="K1289" s="130" t="s">
        <v>20</v>
      </c>
      <c r="L1289" s="33"/>
      <c r="M1289" s="134" t="s">
        <v>20</v>
      </c>
      <c r="N1289" s="135" t="s">
        <v>42</v>
      </c>
      <c r="P1289" s="136">
        <f>O1289*H1289</f>
        <v>0</v>
      </c>
      <c r="Q1289" s="136">
        <v>0</v>
      </c>
      <c r="R1289" s="136">
        <f>Q1289*H1289</f>
        <v>0</v>
      </c>
      <c r="S1289" s="136">
        <v>0</v>
      </c>
      <c r="T1289" s="137">
        <f>S1289*H1289</f>
        <v>0</v>
      </c>
      <c r="AR1289" s="138" t="s">
        <v>323</v>
      </c>
      <c r="AT1289" s="138" t="s">
        <v>157</v>
      </c>
      <c r="AU1289" s="138" t="s">
        <v>80</v>
      </c>
      <c r="AY1289" s="18" t="s">
        <v>154</v>
      </c>
      <c r="BE1289" s="139">
        <f>IF(N1289="základní",J1289,0)</f>
        <v>2500</v>
      </c>
      <c r="BF1289" s="139">
        <f>IF(N1289="snížená",J1289,0)</f>
        <v>0</v>
      </c>
      <c r="BG1289" s="139">
        <f>IF(N1289="zákl. přenesená",J1289,0)</f>
        <v>0</v>
      </c>
      <c r="BH1289" s="139">
        <f>IF(N1289="sníž. přenesená",J1289,0)</f>
        <v>0</v>
      </c>
      <c r="BI1289" s="139">
        <f>IF(N1289="nulová",J1289,0)</f>
        <v>0</v>
      </c>
      <c r="BJ1289" s="18" t="s">
        <v>8</v>
      </c>
      <c r="BK1289" s="139">
        <f>ROUND(I1289*H1289,0)</f>
        <v>2500</v>
      </c>
      <c r="BL1289" s="18" t="s">
        <v>323</v>
      </c>
      <c r="BM1289" s="138" t="s">
        <v>2108</v>
      </c>
    </row>
    <row r="1290" spans="2:65" s="1" customFormat="1">
      <c r="B1290" s="33"/>
      <c r="D1290" s="140" t="s">
        <v>164</v>
      </c>
      <c r="F1290" s="141" t="s">
        <v>2107</v>
      </c>
      <c r="I1290" s="142"/>
      <c r="L1290" s="33"/>
      <c r="M1290" s="143"/>
      <c r="T1290" s="54"/>
      <c r="AT1290" s="18" t="s">
        <v>164</v>
      </c>
      <c r="AU1290" s="18" t="s">
        <v>80</v>
      </c>
    </row>
    <row r="1291" spans="2:65" s="1" customFormat="1" ht="16.5" customHeight="1">
      <c r="B1291" s="33"/>
      <c r="C1291" s="128" t="s">
        <v>2109</v>
      </c>
      <c r="D1291" s="128" t="s">
        <v>157</v>
      </c>
      <c r="E1291" s="129" t="s">
        <v>2110</v>
      </c>
      <c r="F1291" s="130" t="s">
        <v>2111</v>
      </c>
      <c r="G1291" s="131" t="s">
        <v>1140</v>
      </c>
      <c r="H1291" s="132">
        <v>1</v>
      </c>
      <c r="I1291" s="133">
        <v>1600</v>
      </c>
      <c r="J1291" s="132">
        <f>ROUND(I1291*H1291,0)</f>
        <v>1600</v>
      </c>
      <c r="K1291" s="130" t="s">
        <v>20</v>
      </c>
      <c r="L1291" s="33"/>
      <c r="M1291" s="134" t="s">
        <v>20</v>
      </c>
      <c r="N1291" s="135" t="s">
        <v>42</v>
      </c>
      <c r="P1291" s="136">
        <f>O1291*H1291</f>
        <v>0</v>
      </c>
      <c r="Q1291" s="136">
        <v>0</v>
      </c>
      <c r="R1291" s="136">
        <f>Q1291*H1291</f>
        <v>0</v>
      </c>
      <c r="S1291" s="136">
        <v>0</v>
      </c>
      <c r="T1291" s="137">
        <f>S1291*H1291</f>
        <v>0</v>
      </c>
      <c r="AR1291" s="138" t="s">
        <v>323</v>
      </c>
      <c r="AT1291" s="138" t="s">
        <v>157</v>
      </c>
      <c r="AU1291" s="138" t="s">
        <v>80</v>
      </c>
      <c r="AY1291" s="18" t="s">
        <v>154</v>
      </c>
      <c r="BE1291" s="139">
        <f>IF(N1291="základní",J1291,0)</f>
        <v>1600</v>
      </c>
      <c r="BF1291" s="139">
        <f>IF(N1291="snížená",J1291,0)</f>
        <v>0</v>
      </c>
      <c r="BG1291" s="139">
        <f>IF(N1291="zákl. přenesená",J1291,0)</f>
        <v>0</v>
      </c>
      <c r="BH1291" s="139">
        <f>IF(N1291="sníž. přenesená",J1291,0)</f>
        <v>0</v>
      </c>
      <c r="BI1291" s="139">
        <f>IF(N1291="nulová",J1291,0)</f>
        <v>0</v>
      </c>
      <c r="BJ1291" s="18" t="s">
        <v>8</v>
      </c>
      <c r="BK1291" s="139">
        <f>ROUND(I1291*H1291,0)</f>
        <v>1600</v>
      </c>
      <c r="BL1291" s="18" t="s">
        <v>323</v>
      </c>
      <c r="BM1291" s="138" t="s">
        <v>2112</v>
      </c>
    </row>
    <row r="1292" spans="2:65" s="1" customFormat="1">
      <c r="B1292" s="33"/>
      <c r="D1292" s="140" t="s">
        <v>164</v>
      </c>
      <c r="F1292" s="141" t="s">
        <v>2111</v>
      </c>
      <c r="I1292" s="142"/>
      <c r="L1292" s="33"/>
      <c r="M1292" s="143"/>
      <c r="T1292" s="54"/>
      <c r="AT1292" s="18" t="s">
        <v>164</v>
      </c>
      <c r="AU1292" s="18" t="s">
        <v>80</v>
      </c>
    </row>
    <row r="1293" spans="2:65" s="1" customFormat="1" ht="16.5" customHeight="1">
      <c r="B1293" s="33"/>
      <c r="C1293" s="128" t="s">
        <v>2113</v>
      </c>
      <c r="D1293" s="128" t="s">
        <v>157</v>
      </c>
      <c r="E1293" s="129" t="s">
        <v>2114</v>
      </c>
      <c r="F1293" s="130" t="s">
        <v>2115</v>
      </c>
      <c r="G1293" s="131" t="s">
        <v>1140</v>
      </c>
      <c r="H1293" s="132">
        <v>1</v>
      </c>
      <c r="I1293" s="133">
        <v>124500</v>
      </c>
      <c r="J1293" s="132">
        <f>ROUND(I1293*H1293,0)</f>
        <v>124500</v>
      </c>
      <c r="K1293" s="130" t="s">
        <v>20</v>
      </c>
      <c r="L1293" s="33"/>
      <c r="M1293" s="134" t="s">
        <v>20</v>
      </c>
      <c r="N1293" s="135" t="s">
        <v>42</v>
      </c>
      <c r="P1293" s="136">
        <f>O1293*H1293</f>
        <v>0</v>
      </c>
      <c r="Q1293" s="136">
        <v>0</v>
      </c>
      <c r="R1293" s="136">
        <f>Q1293*H1293</f>
        <v>0</v>
      </c>
      <c r="S1293" s="136">
        <v>0</v>
      </c>
      <c r="T1293" s="137">
        <f>S1293*H1293</f>
        <v>0</v>
      </c>
      <c r="AR1293" s="138" t="s">
        <v>323</v>
      </c>
      <c r="AT1293" s="138" t="s">
        <v>157</v>
      </c>
      <c r="AU1293" s="138" t="s">
        <v>80</v>
      </c>
      <c r="AY1293" s="18" t="s">
        <v>154</v>
      </c>
      <c r="BE1293" s="139">
        <f>IF(N1293="základní",J1293,0)</f>
        <v>124500</v>
      </c>
      <c r="BF1293" s="139">
        <f>IF(N1293="snížená",J1293,0)</f>
        <v>0</v>
      </c>
      <c r="BG1293" s="139">
        <f>IF(N1293="zákl. přenesená",J1293,0)</f>
        <v>0</v>
      </c>
      <c r="BH1293" s="139">
        <f>IF(N1293="sníž. přenesená",J1293,0)</f>
        <v>0</v>
      </c>
      <c r="BI1293" s="139">
        <f>IF(N1293="nulová",J1293,0)</f>
        <v>0</v>
      </c>
      <c r="BJ1293" s="18" t="s">
        <v>8</v>
      </c>
      <c r="BK1293" s="139">
        <f>ROUND(I1293*H1293,0)</f>
        <v>124500</v>
      </c>
      <c r="BL1293" s="18" t="s">
        <v>323</v>
      </c>
      <c r="BM1293" s="138" t="s">
        <v>2116</v>
      </c>
    </row>
    <row r="1294" spans="2:65" s="1" customFormat="1">
      <c r="B1294" s="33"/>
      <c r="D1294" s="140" t="s">
        <v>164</v>
      </c>
      <c r="F1294" s="141" t="s">
        <v>2115</v>
      </c>
      <c r="I1294" s="142"/>
      <c r="L1294" s="33"/>
      <c r="M1294" s="143"/>
      <c r="T1294" s="54"/>
      <c r="AT1294" s="18" t="s">
        <v>164</v>
      </c>
      <c r="AU1294" s="18" t="s">
        <v>80</v>
      </c>
    </row>
    <row r="1295" spans="2:65" s="1" customFormat="1" ht="16.5" customHeight="1">
      <c r="B1295" s="33"/>
      <c r="C1295" s="128" t="s">
        <v>2117</v>
      </c>
      <c r="D1295" s="128" t="s">
        <v>157</v>
      </c>
      <c r="E1295" s="129" t="s">
        <v>2118</v>
      </c>
      <c r="F1295" s="130" t="s">
        <v>2119</v>
      </c>
      <c r="G1295" s="131" t="s">
        <v>1140</v>
      </c>
      <c r="H1295" s="132">
        <v>1</v>
      </c>
      <c r="I1295" s="133">
        <v>1450</v>
      </c>
      <c r="J1295" s="132">
        <f>ROUND(I1295*H1295,0)</f>
        <v>1450</v>
      </c>
      <c r="K1295" s="130" t="s">
        <v>20</v>
      </c>
      <c r="L1295" s="33"/>
      <c r="M1295" s="134" t="s">
        <v>20</v>
      </c>
      <c r="N1295" s="135" t="s">
        <v>42</v>
      </c>
      <c r="P1295" s="136">
        <f>O1295*H1295</f>
        <v>0</v>
      </c>
      <c r="Q1295" s="136">
        <v>0</v>
      </c>
      <c r="R1295" s="136">
        <f>Q1295*H1295</f>
        <v>0</v>
      </c>
      <c r="S1295" s="136">
        <v>0</v>
      </c>
      <c r="T1295" s="137">
        <f>S1295*H1295</f>
        <v>0</v>
      </c>
      <c r="AR1295" s="138" t="s">
        <v>323</v>
      </c>
      <c r="AT1295" s="138" t="s">
        <v>157</v>
      </c>
      <c r="AU1295" s="138" t="s">
        <v>80</v>
      </c>
      <c r="AY1295" s="18" t="s">
        <v>154</v>
      </c>
      <c r="BE1295" s="139">
        <f>IF(N1295="základní",J1295,0)</f>
        <v>1450</v>
      </c>
      <c r="BF1295" s="139">
        <f>IF(N1295="snížená",J1295,0)</f>
        <v>0</v>
      </c>
      <c r="BG1295" s="139">
        <f>IF(N1295="zákl. přenesená",J1295,0)</f>
        <v>0</v>
      </c>
      <c r="BH1295" s="139">
        <f>IF(N1295="sníž. přenesená",J1295,0)</f>
        <v>0</v>
      </c>
      <c r="BI1295" s="139">
        <f>IF(N1295="nulová",J1295,0)</f>
        <v>0</v>
      </c>
      <c r="BJ1295" s="18" t="s">
        <v>8</v>
      </c>
      <c r="BK1295" s="139">
        <f>ROUND(I1295*H1295,0)</f>
        <v>1450</v>
      </c>
      <c r="BL1295" s="18" t="s">
        <v>323</v>
      </c>
      <c r="BM1295" s="138" t="s">
        <v>2120</v>
      </c>
    </row>
    <row r="1296" spans="2:65" s="1" customFormat="1">
      <c r="B1296" s="33"/>
      <c r="D1296" s="140" t="s">
        <v>164</v>
      </c>
      <c r="F1296" s="141" t="s">
        <v>2119</v>
      </c>
      <c r="I1296" s="142"/>
      <c r="L1296" s="33"/>
      <c r="M1296" s="143"/>
      <c r="T1296" s="54"/>
      <c r="AT1296" s="18" t="s">
        <v>164</v>
      </c>
      <c r="AU1296" s="18" t="s">
        <v>80</v>
      </c>
    </row>
    <row r="1297" spans="2:65" s="1" customFormat="1" ht="16.5" customHeight="1">
      <c r="B1297" s="33"/>
      <c r="C1297" s="128" t="s">
        <v>2121</v>
      </c>
      <c r="D1297" s="128" t="s">
        <v>157</v>
      </c>
      <c r="E1297" s="129" t="s">
        <v>2122</v>
      </c>
      <c r="F1297" s="130" t="s">
        <v>2123</v>
      </c>
      <c r="G1297" s="131" t="s">
        <v>1140</v>
      </c>
      <c r="H1297" s="132">
        <v>1</v>
      </c>
      <c r="I1297" s="133">
        <v>1000</v>
      </c>
      <c r="J1297" s="132">
        <f>ROUND(I1297*H1297,0)</f>
        <v>1000</v>
      </c>
      <c r="K1297" s="130" t="s">
        <v>20</v>
      </c>
      <c r="L1297" s="33"/>
      <c r="M1297" s="134" t="s">
        <v>20</v>
      </c>
      <c r="N1297" s="135" t="s">
        <v>42</v>
      </c>
      <c r="P1297" s="136">
        <f>O1297*H1297</f>
        <v>0</v>
      </c>
      <c r="Q1297" s="136">
        <v>0</v>
      </c>
      <c r="R1297" s="136">
        <f>Q1297*H1297</f>
        <v>0</v>
      </c>
      <c r="S1297" s="136">
        <v>0</v>
      </c>
      <c r="T1297" s="137">
        <f>S1297*H1297</f>
        <v>0</v>
      </c>
      <c r="AR1297" s="138" t="s">
        <v>323</v>
      </c>
      <c r="AT1297" s="138" t="s">
        <v>157</v>
      </c>
      <c r="AU1297" s="138" t="s">
        <v>80</v>
      </c>
      <c r="AY1297" s="18" t="s">
        <v>154</v>
      </c>
      <c r="BE1297" s="139">
        <f>IF(N1297="základní",J1297,0)</f>
        <v>1000</v>
      </c>
      <c r="BF1297" s="139">
        <f>IF(N1297="snížená",J1297,0)</f>
        <v>0</v>
      </c>
      <c r="BG1297" s="139">
        <f>IF(N1297="zákl. přenesená",J1297,0)</f>
        <v>0</v>
      </c>
      <c r="BH1297" s="139">
        <f>IF(N1297="sníž. přenesená",J1297,0)</f>
        <v>0</v>
      </c>
      <c r="BI1297" s="139">
        <f>IF(N1297="nulová",J1297,0)</f>
        <v>0</v>
      </c>
      <c r="BJ1297" s="18" t="s">
        <v>8</v>
      </c>
      <c r="BK1297" s="139">
        <f>ROUND(I1297*H1297,0)</f>
        <v>1000</v>
      </c>
      <c r="BL1297" s="18" t="s">
        <v>323</v>
      </c>
      <c r="BM1297" s="138" t="s">
        <v>2124</v>
      </c>
    </row>
    <row r="1298" spans="2:65" s="1" customFormat="1">
      <c r="B1298" s="33"/>
      <c r="D1298" s="140" t="s">
        <v>164</v>
      </c>
      <c r="F1298" s="141" t="s">
        <v>2123</v>
      </c>
      <c r="I1298" s="142"/>
      <c r="L1298" s="33"/>
      <c r="M1298" s="143"/>
      <c r="T1298" s="54"/>
      <c r="AT1298" s="18" t="s">
        <v>164</v>
      </c>
      <c r="AU1298" s="18" t="s">
        <v>80</v>
      </c>
    </row>
    <row r="1299" spans="2:65" s="1" customFormat="1" ht="16.5" customHeight="1">
      <c r="B1299" s="33"/>
      <c r="C1299" s="128" t="s">
        <v>2125</v>
      </c>
      <c r="D1299" s="128" t="s">
        <v>157</v>
      </c>
      <c r="E1299" s="129" t="s">
        <v>2126</v>
      </c>
      <c r="F1299" s="130" t="s">
        <v>2127</v>
      </c>
      <c r="G1299" s="131" t="s">
        <v>213</v>
      </c>
      <c r="H1299" s="132">
        <v>155</v>
      </c>
      <c r="I1299" s="133">
        <v>160</v>
      </c>
      <c r="J1299" s="132">
        <f>ROUND(I1299*H1299,0)</f>
        <v>24800</v>
      </c>
      <c r="K1299" s="130" t="s">
        <v>20</v>
      </c>
      <c r="L1299" s="33"/>
      <c r="M1299" s="134" t="s">
        <v>20</v>
      </c>
      <c r="N1299" s="135" t="s">
        <v>42</v>
      </c>
      <c r="P1299" s="136">
        <f>O1299*H1299</f>
        <v>0</v>
      </c>
      <c r="Q1299" s="136">
        <v>0</v>
      </c>
      <c r="R1299" s="136">
        <f>Q1299*H1299</f>
        <v>0</v>
      </c>
      <c r="S1299" s="136">
        <v>0</v>
      </c>
      <c r="T1299" s="137">
        <f>S1299*H1299</f>
        <v>0</v>
      </c>
      <c r="AR1299" s="138" t="s">
        <v>323</v>
      </c>
      <c r="AT1299" s="138" t="s">
        <v>157</v>
      </c>
      <c r="AU1299" s="138" t="s">
        <v>80</v>
      </c>
      <c r="AY1299" s="18" t="s">
        <v>154</v>
      </c>
      <c r="BE1299" s="139">
        <f>IF(N1299="základní",J1299,0)</f>
        <v>24800</v>
      </c>
      <c r="BF1299" s="139">
        <f>IF(N1299="snížená",J1299,0)</f>
        <v>0</v>
      </c>
      <c r="BG1299" s="139">
        <f>IF(N1299="zákl. přenesená",J1299,0)</f>
        <v>0</v>
      </c>
      <c r="BH1299" s="139">
        <f>IF(N1299="sníž. přenesená",J1299,0)</f>
        <v>0</v>
      </c>
      <c r="BI1299" s="139">
        <f>IF(N1299="nulová",J1299,0)</f>
        <v>0</v>
      </c>
      <c r="BJ1299" s="18" t="s">
        <v>8</v>
      </c>
      <c r="BK1299" s="139">
        <f>ROUND(I1299*H1299,0)</f>
        <v>24800</v>
      </c>
      <c r="BL1299" s="18" t="s">
        <v>323</v>
      </c>
      <c r="BM1299" s="138" t="s">
        <v>2128</v>
      </c>
    </row>
    <row r="1300" spans="2:65" s="1" customFormat="1">
      <c r="B1300" s="33"/>
      <c r="D1300" s="140" t="s">
        <v>164</v>
      </c>
      <c r="F1300" s="141" t="s">
        <v>2129</v>
      </c>
      <c r="I1300" s="142"/>
      <c r="L1300" s="33"/>
      <c r="M1300" s="143"/>
      <c r="T1300" s="54"/>
      <c r="AT1300" s="18" t="s">
        <v>164</v>
      </c>
      <c r="AU1300" s="18" t="s">
        <v>80</v>
      </c>
    </row>
    <row r="1301" spans="2:65" s="1" customFormat="1" ht="16.5" customHeight="1">
      <c r="B1301" s="33"/>
      <c r="C1301" s="128" t="s">
        <v>2130</v>
      </c>
      <c r="D1301" s="128" t="s">
        <v>157</v>
      </c>
      <c r="E1301" s="129" t="s">
        <v>2131</v>
      </c>
      <c r="F1301" s="130" t="s">
        <v>1864</v>
      </c>
      <c r="G1301" s="131" t="s">
        <v>213</v>
      </c>
      <c r="H1301" s="132">
        <v>105</v>
      </c>
      <c r="I1301" s="133">
        <v>31</v>
      </c>
      <c r="J1301" s="132">
        <f>ROUND(I1301*H1301,0)</f>
        <v>3255</v>
      </c>
      <c r="K1301" s="130" t="s">
        <v>20</v>
      </c>
      <c r="L1301" s="33"/>
      <c r="M1301" s="134" t="s">
        <v>20</v>
      </c>
      <c r="N1301" s="135" t="s">
        <v>42</v>
      </c>
      <c r="P1301" s="136">
        <f>O1301*H1301</f>
        <v>0</v>
      </c>
      <c r="Q1301" s="136">
        <v>0</v>
      </c>
      <c r="R1301" s="136">
        <f>Q1301*H1301</f>
        <v>0</v>
      </c>
      <c r="S1301" s="136">
        <v>0</v>
      </c>
      <c r="T1301" s="137">
        <f>S1301*H1301</f>
        <v>0</v>
      </c>
      <c r="AR1301" s="138" t="s">
        <v>323</v>
      </c>
      <c r="AT1301" s="138" t="s">
        <v>157</v>
      </c>
      <c r="AU1301" s="138" t="s">
        <v>80</v>
      </c>
      <c r="AY1301" s="18" t="s">
        <v>154</v>
      </c>
      <c r="BE1301" s="139">
        <f>IF(N1301="základní",J1301,0)</f>
        <v>3255</v>
      </c>
      <c r="BF1301" s="139">
        <f>IF(N1301="snížená",J1301,0)</f>
        <v>0</v>
      </c>
      <c r="BG1301" s="139">
        <f>IF(N1301="zákl. přenesená",J1301,0)</f>
        <v>0</v>
      </c>
      <c r="BH1301" s="139">
        <f>IF(N1301="sníž. přenesená",J1301,0)</f>
        <v>0</v>
      </c>
      <c r="BI1301" s="139">
        <f>IF(N1301="nulová",J1301,0)</f>
        <v>0</v>
      </c>
      <c r="BJ1301" s="18" t="s">
        <v>8</v>
      </c>
      <c r="BK1301" s="139">
        <f>ROUND(I1301*H1301,0)</f>
        <v>3255</v>
      </c>
      <c r="BL1301" s="18" t="s">
        <v>323</v>
      </c>
      <c r="BM1301" s="138" t="s">
        <v>2132</v>
      </c>
    </row>
    <row r="1302" spans="2:65" s="1" customFormat="1">
      <c r="B1302" s="33"/>
      <c r="D1302" s="140" t="s">
        <v>164</v>
      </c>
      <c r="F1302" s="141" t="s">
        <v>2133</v>
      </c>
      <c r="I1302" s="142"/>
      <c r="L1302" s="33"/>
      <c r="M1302" s="143"/>
      <c r="T1302" s="54"/>
      <c r="AT1302" s="18" t="s">
        <v>164</v>
      </c>
      <c r="AU1302" s="18" t="s">
        <v>80</v>
      </c>
    </row>
    <row r="1303" spans="2:65" s="1" customFormat="1" ht="16.5" customHeight="1">
      <c r="B1303" s="33"/>
      <c r="C1303" s="128" t="s">
        <v>2134</v>
      </c>
      <c r="D1303" s="128" t="s">
        <v>157</v>
      </c>
      <c r="E1303" s="129" t="s">
        <v>2135</v>
      </c>
      <c r="F1303" s="130" t="s">
        <v>2136</v>
      </c>
      <c r="G1303" s="131" t="s">
        <v>213</v>
      </c>
      <c r="H1303" s="132">
        <v>22</v>
      </c>
      <c r="I1303" s="133">
        <v>98</v>
      </c>
      <c r="J1303" s="132">
        <f>ROUND(I1303*H1303,0)</f>
        <v>2156</v>
      </c>
      <c r="K1303" s="130" t="s">
        <v>20</v>
      </c>
      <c r="L1303" s="33"/>
      <c r="M1303" s="134" t="s">
        <v>20</v>
      </c>
      <c r="N1303" s="135" t="s">
        <v>42</v>
      </c>
      <c r="P1303" s="136">
        <f>O1303*H1303</f>
        <v>0</v>
      </c>
      <c r="Q1303" s="136">
        <v>0</v>
      </c>
      <c r="R1303" s="136">
        <f>Q1303*H1303</f>
        <v>0</v>
      </c>
      <c r="S1303" s="136">
        <v>0</v>
      </c>
      <c r="T1303" s="137">
        <f>S1303*H1303</f>
        <v>0</v>
      </c>
      <c r="AR1303" s="138" t="s">
        <v>323</v>
      </c>
      <c r="AT1303" s="138" t="s">
        <v>157</v>
      </c>
      <c r="AU1303" s="138" t="s">
        <v>80</v>
      </c>
      <c r="AY1303" s="18" t="s">
        <v>154</v>
      </c>
      <c r="BE1303" s="139">
        <f>IF(N1303="základní",J1303,0)</f>
        <v>2156</v>
      </c>
      <c r="BF1303" s="139">
        <f>IF(N1303="snížená",J1303,0)</f>
        <v>0</v>
      </c>
      <c r="BG1303" s="139">
        <f>IF(N1303="zákl. přenesená",J1303,0)</f>
        <v>0</v>
      </c>
      <c r="BH1303" s="139">
        <f>IF(N1303="sníž. přenesená",J1303,0)</f>
        <v>0</v>
      </c>
      <c r="BI1303" s="139">
        <f>IF(N1303="nulová",J1303,0)</f>
        <v>0</v>
      </c>
      <c r="BJ1303" s="18" t="s">
        <v>8</v>
      </c>
      <c r="BK1303" s="139">
        <f>ROUND(I1303*H1303,0)</f>
        <v>2156</v>
      </c>
      <c r="BL1303" s="18" t="s">
        <v>323</v>
      </c>
      <c r="BM1303" s="138" t="s">
        <v>2137</v>
      </c>
    </row>
    <row r="1304" spans="2:65" s="1" customFormat="1">
      <c r="B1304" s="33"/>
      <c r="D1304" s="140" t="s">
        <v>164</v>
      </c>
      <c r="F1304" s="141" t="s">
        <v>2138</v>
      </c>
      <c r="I1304" s="142"/>
      <c r="L1304" s="33"/>
      <c r="M1304" s="143"/>
      <c r="T1304" s="54"/>
      <c r="AT1304" s="18" t="s">
        <v>164</v>
      </c>
      <c r="AU1304" s="18" t="s">
        <v>80</v>
      </c>
    </row>
    <row r="1305" spans="2:65" s="1" customFormat="1" ht="16.5" customHeight="1">
      <c r="B1305" s="33"/>
      <c r="C1305" s="128" t="s">
        <v>2139</v>
      </c>
      <c r="D1305" s="128" t="s">
        <v>157</v>
      </c>
      <c r="E1305" s="129" t="s">
        <v>2140</v>
      </c>
      <c r="F1305" s="130" t="s">
        <v>1872</v>
      </c>
      <c r="G1305" s="131" t="s">
        <v>208</v>
      </c>
      <c r="H1305" s="132">
        <v>28</v>
      </c>
      <c r="I1305" s="133">
        <v>100</v>
      </c>
      <c r="J1305" s="132">
        <f>ROUND(I1305*H1305,0)</f>
        <v>2800</v>
      </c>
      <c r="K1305" s="130" t="s">
        <v>20</v>
      </c>
      <c r="L1305" s="33"/>
      <c r="M1305" s="134" t="s">
        <v>20</v>
      </c>
      <c r="N1305" s="135" t="s">
        <v>42</v>
      </c>
      <c r="P1305" s="136">
        <f>O1305*H1305</f>
        <v>0</v>
      </c>
      <c r="Q1305" s="136">
        <v>0</v>
      </c>
      <c r="R1305" s="136">
        <f>Q1305*H1305</f>
        <v>0</v>
      </c>
      <c r="S1305" s="136">
        <v>0</v>
      </c>
      <c r="T1305" s="137">
        <f>S1305*H1305</f>
        <v>0</v>
      </c>
      <c r="AR1305" s="138" t="s">
        <v>323</v>
      </c>
      <c r="AT1305" s="138" t="s">
        <v>157</v>
      </c>
      <c r="AU1305" s="138" t="s">
        <v>80</v>
      </c>
      <c r="AY1305" s="18" t="s">
        <v>154</v>
      </c>
      <c r="BE1305" s="139">
        <f>IF(N1305="základní",J1305,0)</f>
        <v>2800</v>
      </c>
      <c r="BF1305" s="139">
        <f>IF(N1305="snížená",J1305,0)</f>
        <v>0</v>
      </c>
      <c r="BG1305" s="139">
        <f>IF(N1305="zákl. přenesená",J1305,0)</f>
        <v>0</v>
      </c>
      <c r="BH1305" s="139">
        <f>IF(N1305="sníž. přenesená",J1305,0)</f>
        <v>0</v>
      </c>
      <c r="BI1305" s="139">
        <f>IF(N1305="nulová",J1305,0)</f>
        <v>0</v>
      </c>
      <c r="BJ1305" s="18" t="s">
        <v>8</v>
      </c>
      <c r="BK1305" s="139">
        <f>ROUND(I1305*H1305,0)</f>
        <v>2800</v>
      </c>
      <c r="BL1305" s="18" t="s">
        <v>323</v>
      </c>
      <c r="BM1305" s="138" t="s">
        <v>2141</v>
      </c>
    </row>
    <row r="1306" spans="2:65" s="1" customFormat="1">
      <c r="B1306" s="33"/>
      <c r="D1306" s="140" t="s">
        <v>164</v>
      </c>
      <c r="F1306" s="141" t="s">
        <v>1872</v>
      </c>
      <c r="I1306" s="142"/>
      <c r="L1306" s="33"/>
      <c r="M1306" s="143"/>
      <c r="T1306" s="54"/>
      <c r="AT1306" s="18" t="s">
        <v>164</v>
      </c>
      <c r="AU1306" s="18" t="s">
        <v>80</v>
      </c>
    </row>
    <row r="1307" spans="2:65" s="1" customFormat="1" ht="16.5" customHeight="1">
      <c r="B1307" s="33"/>
      <c r="C1307" s="128" t="s">
        <v>2142</v>
      </c>
      <c r="D1307" s="128" t="s">
        <v>157</v>
      </c>
      <c r="E1307" s="129" t="s">
        <v>2143</v>
      </c>
      <c r="F1307" s="130" t="s">
        <v>1876</v>
      </c>
      <c r="G1307" s="131" t="s">
        <v>213</v>
      </c>
      <c r="H1307" s="132">
        <v>6</v>
      </c>
      <c r="I1307" s="133">
        <v>141</v>
      </c>
      <c r="J1307" s="132">
        <f>ROUND(I1307*H1307,0)</f>
        <v>846</v>
      </c>
      <c r="K1307" s="130" t="s">
        <v>20</v>
      </c>
      <c r="L1307" s="33"/>
      <c r="M1307" s="134" t="s">
        <v>20</v>
      </c>
      <c r="N1307" s="135" t="s">
        <v>42</v>
      </c>
      <c r="P1307" s="136">
        <f>O1307*H1307</f>
        <v>0</v>
      </c>
      <c r="Q1307" s="136">
        <v>0</v>
      </c>
      <c r="R1307" s="136">
        <f>Q1307*H1307</f>
        <v>0</v>
      </c>
      <c r="S1307" s="136">
        <v>0</v>
      </c>
      <c r="T1307" s="137">
        <f>S1307*H1307</f>
        <v>0</v>
      </c>
      <c r="AR1307" s="138" t="s">
        <v>323</v>
      </c>
      <c r="AT1307" s="138" t="s">
        <v>157</v>
      </c>
      <c r="AU1307" s="138" t="s">
        <v>80</v>
      </c>
      <c r="AY1307" s="18" t="s">
        <v>154</v>
      </c>
      <c r="BE1307" s="139">
        <f>IF(N1307="základní",J1307,0)</f>
        <v>846</v>
      </c>
      <c r="BF1307" s="139">
        <f>IF(N1307="snížená",J1307,0)</f>
        <v>0</v>
      </c>
      <c r="BG1307" s="139">
        <f>IF(N1307="zákl. přenesená",J1307,0)</f>
        <v>0</v>
      </c>
      <c r="BH1307" s="139">
        <f>IF(N1307="sníž. přenesená",J1307,0)</f>
        <v>0</v>
      </c>
      <c r="BI1307" s="139">
        <f>IF(N1307="nulová",J1307,0)</f>
        <v>0</v>
      </c>
      <c r="BJ1307" s="18" t="s">
        <v>8</v>
      </c>
      <c r="BK1307" s="139">
        <f>ROUND(I1307*H1307,0)</f>
        <v>846</v>
      </c>
      <c r="BL1307" s="18" t="s">
        <v>323</v>
      </c>
      <c r="BM1307" s="138" t="s">
        <v>2144</v>
      </c>
    </row>
    <row r="1308" spans="2:65" s="1" customFormat="1">
      <c r="B1308" s="33"/>
      <c r="D1308" s="140" t="s">
        <v>164</v>
      </c>
      <c r="F1308" s="141" t="s">
        <v>1876</v>
      </c>
      <c r="I1308" s="142"/>
      <c r="L1308" s="33"/>
      <c r="M1308" s="143"/>
      <c r="T1308" s="54"/>
      <c r="AT1308" s="18" t="s">
        <v>164</v>
      </c>
      <c r="AU1308" s="18" t="s">
        <v>80</v>
      </c>
    </row>
    <row r="1309" spans="2:65" s="1" customFormat="1" ht="16.5" customHeight="1">
      <c r="B1309" s="33"/>
      <c r="C1309" s="128" t="s">
        <v>2145</v>
      </c>
      <c r="D1309" s="128" t="s">
        <v>157</v>
      </c>
      <c r="E1309" s="129" t="s">
        <v>2146</v>
      </c>
      <c r="F1309" s="130" t="s">
        <v>1880</v>
      </c>
      <c r="G1309" s="131" t="s">
        <v>208</v>
      </c>
      <c r="H1309" s="132">
        <v>35</v>
      </c>
      <c r="I1309" s="133">
        <v>100</v>
      </c>
      <c r="J1309" s="132">
        <f>ROUND(I1309*H1309,0)</f>
        <v>3500</v>
      </c>
      <c r="K1309" s="130" t="s">
        <v>20</v>
      </c>
      <c r="L1309" s="33"/>
      <c r="M1309" s="134" t="s">
        <v>20</v>
      </c>
      <c r="N1309" s="135" t="s">
        <v>42</v>
      </c>
      <c r="P1309" s="136">
        <f>O1309*H1309</f>
        <v>0</v>
      </c>
      <c r="Q1309" s="136">
        <v>0</v>
      </c>
      <c r="R1309" s="136">
        <f>Q1309*H1309</f>
        <v>0</v>
      </c>
      <c r="S1309" s="136">
        <v>0</v>
      </c>
      <c r="T1309" s="137">
        <f>S1309*H1309</f>
        <v>0</v>
      </c>
      <c r="AR1309" s="138" t="s">
        <v>323</v>
      </c>
      <c r="AT1309" s="138" t="s">
        <v>157</v>
      </c>
      <c r="AU1309" s="138" t="s">
        <v>80</v>
      </c>
      <c r="AY1309" s="18" t="s">
        <v>154</v>
      </c>
      <c r="BE1309" s="139">
        <f>IF(N1309="základní",J1309,0)</f>
        <v>3500</v>
      </c>
      <c r="BF1309" s="139">
        <f>IF(N1309="snížená",J1309,0)</f>
        <v>0</v>
      </c>
      <c r="BG1309" s="139">
        <f>IF(N1309="zákl. přenesená",J1309,0)</f>
        <v>0</v>
      </c>
      <c r="BH1309" s="139">
        <f>IF(N1309="sníž. přenesená",J1309,0)</f>
        <v>0</v>
      </c>
      <c r="BI1309" s="139">
        <f>IF(N1309="nulová",J1309,0)</f>
        <v>0</v>
      </c>
      <c r="BJ1309" s="18" t="s">
        <v>8</v>
      </c>
      <c r="BK1309" s="139">
        <f>ROUND(I1309*H1309,0)</f>
        <v>3500</v>
      </c>
      <c r="BL1309" s="18" t="s">
        <v>323</v>
      </c>
      <c r="BM1309" s="138" t="s">
        <v>2147</v>
      </c>
    </row>
    <row r="1310" spans="2:65" s="1" customFormat="1">
      <c r="B1310" s="33"/>
      <c r="D1310" s="140" t="s">
        <v>164</v>
      </c>
      <c r="F1310" s="141" t="s">
        <v>1880</v>
      </c>
      <c r="I1310" s="142"/>
      <c r="L1310" s="33"/>
      <c r="M1310" s="143"/>
      <c r="T1310" s="54"/>
      <c r="AT1310" s="18" t="s">
        <v>164</v>
      </c>
      <c r="AU1310" s="18" t="s">
        <v>80</v>
      </c>
    </row>
    <row r="1311" spans="2:65" s="1" customFormat="1" ht="16.5" customHeight="1">
      <c r="B1311" s="33"/>
      <c r="C1311" s="128" t="s">
        <v>2148</v>
      </c>
      <c r="D1311" s="128" t="s">
        <v>157</v>
      </c>
      <c r="E1311" s="129" t="s">
        <v>2149</v>
      </c>
      <c r="F1311" s="130" t="s">
        <v>1884</v>
      </c>
      <c r="G1311" s="131" t="s">
        <v>208</v>
      </c>
      <c r="H1311" s="132">
        <v>6</v>
      </c>
      <c r="I1311" s="133">
        <v>141</v>
      </c>
      <c r="J1311" s="132">
        <f>ROUND(I1311*H1311,0)</f>
        <v>846</v>
      </c>
      <c r="K1311" s="130" t="s">
        <v>20</v>
      </c>
      <c r="L1311" s="33"/>
      <c r="M1311" s="134" t="s">
        <v>20</v>
      </c>
      <c r="N1311" s="135" t="s">
        <v>42</v>
      </c>
      <c r="P1311" s="136">
        <f>O1311*H1311</f>
        <v>0</v>
      </c>
      <c r="Q1311" s="136">
        <v>0</v>
      </c>
      <c r="R1311" s="136">
        <f>Q1311*H1311</f>
        <v>0</v>
      </c>
      <c r="S1311" s="136">
        <v>0</v>
      </c>
      <c r="T1311" s="137">
        <f>S1311*H1311</f>
        <v>0</v>
      </c>
      <c r="AR1311" s="138" t="s">
        <v>323</v>
      </c>
      <c r="AT1311" s="138" t="s">
        <v>157</v>
      </c>
      <c r="AU1311" s="138" t="s">
        <v>80</v>
      </c>
      <c r="AY1311" s="18" t="s">
        <v>154</v>
      </c>
      <c r="BE1311" s="139">
        <f>IF(N1311="základní",J1311,0)</f>
        <v>846</v>
      </c>
      <c r="BF1311" s="139">
        <f>IF(N1311="snížená",J1311,0)</f>
        <v>0</v>
      </c>
      <c r="BG1311" s="139">
        <f>IF(N1311="zákl. přenesená",J1311,0)</f>
        <v>0</v>
      </c>
      <c r="BH1311" s="139">
        <f>IF(N1311="sníž. přenesená",J1311,0)</f>
        <v>0</v>
      </c>
      <c r="BI1311" s="139">
        <f>IF(N1311="nulová",J1311,0)</f>
        <v>0</v>
      </c>
      <c r="BJ1311" s="18" t="s">
        <v>8</v>
      </c>
      <c r="BK1311" s="139">
        <f>ROUND(I1311*H1311,0)</f>
        <v>846</v>
      </c>
      <c r="BL1311" s="18" t="s">
        <v>323</v>
      </c>
      <c r="BM1311" s="138" t="s">
        <v>2150</v>
      </c>
    </row>
    <row r="1312" spans="2:65" s="1" customFormat="1">
      <c r="B1312" s="33"/>
      <c r="D1312" s="140" t="s">
        <v>164</v>
      </c>
      <c r="F1312" s="141" t="s">
        <v>1884</v>
      </c>
      <c r="I1312" s="142"/>
      <c r="L1312" s="33"/>
      <c r="M1312" s="143"/>
      <c r="T1312" s="54"/>
      <c r="AT1312" s="18" t="s">
        <v>164</v>
      </c>
      <c r="AU1312" s="18" t="s">
        <v>80</v>
      </c>
    </row>
    <row r="1313" spans="2:65" s="1" customFormat="1" ht="16.5" customHeight="1">
      <c r="B1313" s="33"/>
      <c r="C1313" s="128" t="s">
        <v>2151</v>
      </c>
      <c r="D1313" s="128" t="s">
        <v>157</v>
      </c>
      <c r="E1313" s="129" t="s">
        <v>2152</v>
      </c>
      <c r="F1313" s="130" t="s">
        <v>1892</v>
      </c>
      <c r="G1313" s="131" t="s">
        <v>208</v>
      </c>
      <c r="H1313" s="132">
        <v>21</v>
      </c>
      <c r="I1313" s="133">
        <v>10</v>
      </c>
      <c r="J1313" s="132">
        <f>ROUND(I1313*H1313,0)</f>
        <v>210</v>
      </c>
      <c r="K1313" s="130" t="s">
        <v>20</v>
      </c>
      <c r="L1313" s="33"/>
      <c r="M1313" s="134" t="s">
        <v>20</v>
      </c>
      <c r="N1313" s="135" t="s">
        <v>42</v>
      </c>
      <c r="P1313" s="136">
        <f>O1313*H1313</f>
        <v>0</v>
      </c>
      <c r="Q1313" s="136">
        <v>0</v>
      </c>
      <c r="R1313" s="136">
        <f>Q1313*H1313</f>
        <v>0</v>
      </c>
      <c r="S1313" s="136">
        <v>0</v>
      </c>
      <c r="T1313" s="137">
        <f>S1313*H1313</f>
        <v>0</v>
      </c>
      <c r="AR1313" s="138" t="s">
        <v>323</v>
      </c>
      <c r="AT1313" s="138" t="s">
        <v>157</v>
      </c>
      <c r="AU1313" s="138" t="s">
        <v>80</v>
      </c>
      <c r="AY1313" s="18" t="s">
        <v>154</v>
      </c>
      <c r="BE1313" s="139">
        <f>IF(N1313="základní",J1313,0)</f>
        <v>210</v>
      </c>
      <c r="BF1313" s="139">
        <f>IF(N1313="snížená",J1313,0)</f>
        <v>0</v>
      </c>
      <c r="BG1313" s="139">
        <f>IF(N1313="zákl. přenesená",J1313,0)</f>
        <v>0</v>
      </c>
      <c r="BH1313" s="139">
        <f>IF(N1313="sníž. přenesená",J1313,0)</f>
        <v>0</v>
      </c>
      <c r="BI1313" s="139">
        <f>IF(N1313="nulová",J1313,0)</f>
        <v>0</v>
      </c>
      <c r="BJ1313" s="18" t="s">
        <v>8</v>
      </c>
      <c r="BK1313" s="139">
        <f>ROUND(I1313*H1313,0)</f>
        <v>210</v>
      </c>
      <c r="BL1313" s="18" t="s">
        <v>323</v>
      </c>
      <c r="BM1313" s="138" t="s">
        <v>2153</v>
      </c>
    </row>
    <row r="1314" spans="2:65" s="1" customFormat="1">
      <c r="B1314" s="33"/>
      <c r="D1314" s="140" t="s">
        <v>164</v>
      </c>
      <c r="F1314" s="141" t="s">
        <v>1892</v>
      </c>
      <c r="I1314" s="142"/>
      <c r="L1314" s="33"/>
      <c r="M1314" s="143"/>
      <c r="T1314" s="54"/>
      <c r="AT1314" s="18" t="s">
        <v>164</v>
      </c>
      <c r="AU1314" s="18" t="s">
        <v>80</v>
      </c>
    </row>
    <row r="1315" spans="2:65" s="1" customFormat="1" ht="16.5" customHeight="1">
      <c r="B1315" s="33"/>
      <c r="C1315" s="128" t="s">
        <v>2154</v>
      </c>
      <c r="D1315" s="128" t="s">
        <v>157</v>
      </c>
      <c r="E1315" s="129" t="s">
        <v>2155</v>
      </c>
      <c r="F1315" s="130" t="s">
        <v>1896</v>
      </c>
      <c r="G1315" s="131" t="s">
        <v>208</v>
      </c>
      <c r="H1315" s="132">
        <v>15</v>
      </c>
      <c r="I1315" s="133">
        <v>10</v>
      </c>
      <c r="J1315" s="132">
        <f>ROUND(I1315*H1315,0)</f>
        <v>150</v>
      </c>
      <c r="K1315" s="130" t="s">
        <v>20</v>
      </c>
      <c r="L1315" s="33"/>
      <c r="M1315" s="134" t="s">
        <v>20</v>
      </c>
      <c r="N1315" s="135" t="s">
        <v>42</v>
      </c>
      <c r="P1315" s="136">
        <f>O1315*H1315</f>
        <v>0</v>
      </c>
      <c r="Q1315" s="136">
        <v>0</v>
      </c>
      <c r="R1315" s="136">
        <f>Q1315*H1315</f>
        <v>0</v>
      </c>
      <c r="S1315" s="136">
        <v>0</v>
      </c>
      <c r="T1315" s="137">
        <f>S1315*H1315</f>
        <v>0</v>
      </c>
      <c r="AR1315" s="138" t="s">
        <v>323</v>
      </c>
      <c r="AT1315" s="138" t="s">
        <v>157</v>
      </c>
      <c r="AU1315" s="138" t="s">
        <v>80</v>
      </c>
      <c r="AY1315" s="18" t="s">
        <v>154</v>
      </c>
      <c r="BE1315" s="139">
        <f>IF(N1315="základní",J1315,0)</f>
        <v>150</v>
      </c>
      <c r="BF1315" s="139">
        <f>IF(N1315="snížená",J1315,0)</f>
        <v>0</v>
      </c>
      <c r="BG1315" s="139">
        <f>IF(N1315="zákl. přenesená",J1315,0)</f>
        <v>0</v>
      </c>
      <c r="BH1315" s="139">
        <f>IF(N1315="sníž. přenesená",J1315,0)</f>
        <v>0</v>
      </c>
      <c r="BI1315" s="139">
        <f>IF(N1315="nulová",J1315,0)</f>
        <v>0</v>
      </c>
      <c r="BJ1315" s="18" t="s">
        <v>8</v>
      </c>
      <c r="BK1315" s="139">
        <f>ROUND(I1315*H1315,0)</f>
        <v>150</v>
      </c>
      <c r="BL1315" s="18" t="s">
        <v>323</v>
      </c>
      <c r="BM1315" s="138" t="s">
        <v>2156</v>
      </c>
    </row>
    <row r="1316" spans="2:65" s="1" customFormat="1">
      <c r="B1316" s="33"/>
      <c r="D1316" s="140" t="s">
        <v>164</v>
      </c>
      <c r="F1316" s="141" t="s">
        <v>1896</v>
      </c>
      <c r="I1316" s="142"/>
      <c r="L1316" s="33"/>
      <c r="M1316" s="143"/>
      <c r="T1316" s="54"/>
      <c r="AT1316" s="18" t="s">
        <v>164</v>
      </c>
      <c r="AU1316" s="18" t="s">
        <v>80</v>
      </c>
    </row>
    <row r="1317" spans="2:65" s="1" customFormat="1" ht="16.5" customHeight="1">
      <c r="B1317" s="33"/>
      <c r="C1317" s="128" t="s">
        <v>2157</v>
      </c>
      <c r="D1317" s="128" t="s">
        <v>157</v>
      </c>
      <c r="E1317" s="129" t="s">
        <v>2158</v>
      </c>
      <c r="F1317" s="130" t="s">
        <v>1900</v>
      </c>
      <c r="G1317" s="131" t="s">
        <v>208</v>
      </c>
      <c r="H1317" s="132">
        <v>6</v>
      </c>
      <c r="I1317" s="133">
        <v>70</v>
      </c>
      <c r="J1317" s="132">
        <f>ROUND(I1317*H1317,0)</f>
        <v>420</v>
      </c>
      <c r="K1317" s="130" t="s">
        <v>20</v>
      </c>
      <c r="L1317" s="33"/>
      <c r="M1317" s="134" t="s">
        <v>20</v>
      </c>
      <c r="N1317" s="135" t="s">
        <v>42</v>
      </c>
      <c r="P1317" s="136">
        <f>O1317*H1317</f>
        <v>0</v>
      </c>
      <c r="Q1317" s="136">
        <v>0</v>
      </c>
      <c r="R1317" s="136">
        <f>Q1317*H1317</f>
        <v>0</v>
      </c>
      <c r="S1317" s="136">
        <v>0</v>
      </c>
      <c r="T1317" s="137">
        <f>S1317*H1317</f>
        <v>0</v>
      </c>
      <c r="AR1317" s="138" t="s">
        <v>323</v>
      </c>
      <c r="AT1317" s="138" t="s">
        <v>157</v>
      </c>
      <c r="AU1317" s="138" t="s">
        <v>80</v>
      </c>
      <c r="AY1317" s="18" t="s">
        <v>154</v>
      </c>
      <c r="BE1317" s="139">
        <f>IF(N1317="základní",J1317,0)</f>
        <v>420</v>
      </c>
      <c r="BF1317" s="139">
        <f>IF(N1317="snížená",J1317,0)</f>
        <v>0</v>
      </c>
      <c r="BG1317" s="139">
        <f>IF(N1317="zákl. přenesená",J1317,0)</f>
        <v>0</v>
      </c>
      <c r="BH1317" s="139">
        <f>IF(N1317="sníž. přenesená",J1317,0)</f>
        <v>0</v>
      </c>
      <c r="BI1317" s="139">
        <f>IF(N1317="nulová",J1317,0)</f>
        <v>0</v>
      </c>
      <c r="BJ1317" s="18" t="s">
        <v>8</v>
      </c>
      <c r="BK1317" s="139">
        <f>ROUND(I1317*H1317,0)</f>
        <v>420</v>
      </c>
      <c r="BL1317" s="18" t="s">
        <v>323</v>
      </c>
      <c r="BM1317" s="138" t="s">
        <v>2159</v>
      </c>
    </row>
    <row r="1318" spans="2:65" s="1" customFormat="1">
      <c r="B1318" s="33"/>
      <c r="D1318" s="140" t="s">
        <v>164</v>
      </c>
      <c r="F1318" s="141" t="s">
        <v>1900</v>
      </c>
      <c r="I1318" s="142"/>
      <c r="L1318" s="33"/>
      <c r="M1318" s="143"/>
      <c r="T1318" s="54"/>
      <c r="AT1318" s="18" t="s">
        <v>164</v>
      </c>
      <c r="AU1318" s="18" t="s">
        <v>80</v>
      </c>
    </row>
    <row r="1319" spans="2:65" s="1" customFormat="1" ht="16.5" customHeight="1">
      <c r="B1319" s="33"/>
      <c r="C1319" s="128" t="s">
        <v>2160</v>
      </c>
      <c r="D1319" s="128" t="s">
        <v>157</v>
      </c>
      <c r="E1319" s="129" t="s">
        <v>2161</v>
      </c>
      <c r="F1319" s="130" t="s">
        <v>1904</v>
      </c>
      <c r="G1319" s="131" t="s">
        <v>208</v>
      </c>
      <c r="H1319" s="132">
        <v>12</v>
      </c>
      <c r="I1319" s="133">
        <v>10</v>
      </c>
      <c r="J1319" s="132">
        <f>ROUND(I1319*H1319,0)</f>
        <v>120</v>
      </c>
      <c r="K1319" s="130" t="s">
        <v>20</v>
      </c>
      <c r="L1319" s="33"/>
      <c r="M1319" s="134" t="s">
        <v>20</v>
      </c>
      <c r="N1319" s="135" t="s">
        <v>42</v>
      </c>
      <c r="P1319" s="136">
        <f>O1319*H1319</f>
        <v>0</v>
      </c>
      <c r="Q1319" s="136">
        <v>0</v>
      </c>
      <c r="R1319" s="136">
        <f>Q1319*H1319</f>
        <v>0</v>
      </c>
      <c r="S1319" s="136">
        <v>0</v>
      </c>
      <c r="T1319" s="137">
        <f>S1319*H1319</f>
        <v>0</v>
      </c>
      <c r="AR1319" s="138" t="s">
        <v>323</v>
      </c>
      <c r="AT1319" s="138" t="s">
        <v>157</v>
      </c>
      <c r="AU1319" s="138" t="s">
        <v>80</v>
      </c>
      <c r="AY1319" s="18" t="s">
        <v>154</v>
      </c>
      <c r="BE1319" s="139">
        <f>IF(N1319="základní",J1319,0)</f>
        <v>120</v>
      </c>
      <c r="BF1319" s="139">
        <f>IF(N1319="snížená",J1319,0)</f>
        <v>0</v>
      </c>
      <c r="BG1319" s="139">
        <f>IF(N1319="zákl. přenesená",J1319,0)</f>
        <v>0</v>
      </c>
      <c r="BH1319" s="139">
        <f>IF(N1319="sníž. přenesená",J1319,0)</f>
        <v>0</v>
      </c>
      <c r="BI1319" s="139">
        <f>IF(N1319="nulová",J1319,0)</f>
        <v>0</v>
      </c>
      <c r="BJ1319" s="18" t="s">
        <v>8</v>
      </c>
      <c r="BK1319" s="139">
        <f>ROUND(I1319*H1319,0)</f>
        <v>120</v>
      </c>
      <c r="BL1319" s="18" t="s">
        <v>323</v>
      </c>
      <c r="BM1319" s="138" t="s">
        <v>2162</v>
      </c>
    </row>
    <row r="1320" spans="2:65" s="1" customFormat="1">
      <c r="B1320" s="33"/>
      <c r="D1320" s="140" t="s">
        <v>164</v>
      </c>
      <c r="F1320" s="141" t="s">
        <v>2163</v>
      </c>
      <c r="I1320" s="142"/>
      <c r="L1320" s="33"/>
      <c r="M1320" s="143"/>
      <c r="T1320" s="54"/>
      <c r="AT1320" s="18" t="s">
        <v>164</v>
      </c>
      <c r="AU1320" s="18" t="s">
        <v>80</v>
      </c>
    </row>
    <row r="1321" spans="2:65" s="1" customFormat="1" ht="16.5" customHeight="1">
      <c r="B1321" s="33"/>
      <c r="C1321" s="128" t="s">
        <v>2164</v>
      </c>
      <c r="D1321" s="128" t="s">
        <v>157</v>
      </c>
      <c r="E1321" s="129" t="s">
        <v>2165</v>
      </c>
      <c r="F1321" s="130" t="s">
        <v>1908</v>
      </c>
      <c r="G1321" s="131" t="s">
        <v>208</v>
      </c>
      <c r="H1321" s="132">
        <v>6</v>
      </c>
      <c r="I1321" s="133">
        <v>348</v>
      </c>
      <c r="J1321" s="132">
        <f>ROUND(I1321*H1321,0)</f>
        <v>2088</v>
      </c>
      <c r="K1321" s="130" t="s">
        <v>20</v>
      </c>
      <c r="L1321" s="33"/>
      <c r="M1321" s="134" t="s">
        <v>20</v>
      </c>
      <c r="N1321" s="135" t="s">
        <v>42</v>
      </c>
      <c r="P1321" s="136">
        <f>O1321*H1321</f>
        <v>0</v>
      </c>
      <c r="Q1321" s="136">
        <v>0</v>
      </c>
      <c r="R1321" s="136">
        <f>Q1321*H1321</f>
        <v>0</v>
      </c>
      <c r="S1321" s="136">
        <v>0</v>
      </c>
      <c r="T1321" s="137">
        <f>S1321*H1321</f>
        <v>0</v>
      </c>
      <c r="AR1321" s="138" t="s">
        <v>323</v>
      </c>
      <c r="AT1321" s="138" t="s">
        <v>157</v>
      </c>
      <c r="AU1321" s="138" t="s">
        <v>80</v>
      </c>
      <c r="AY1321" s="18" t="s">
        <v>154</v>
      </c>
      <c r="BE1321" s="139">
        <f>IF(N1321="základní",J1321,0)</f>
        <v>2088</v>
      </c>
      <c r="BF1321" s="139">
        <f>IF(N1321="snížená",J1321,0)</f>
        <v>0</v>
      </c>
      <c r="BG1321" s="139">
        <f>IF(N1321="zákl. přenesená",J1321,0)</f>
        <v>0</v>
      </c>
      <c r="BH1321" s="139">
        <f>IF(N1321="sníž. přenesená",J1321,0)</f>
        <v>0</v>
      </c>
      <c r="BI1321" s="139">
        <f>IF(N1321="nulová",J1321,0)</f>
        <v>0</v>
      </c>
      <c r="BJ1321" s="18" t="s">
        <v>8</v>
      </c>
      <c r="BK1321" s="139">
        <f>ROUND(I1321*H1321,0)</f>
        <v>2088</v>
      </c>
      <c r="BL1321" s="18" t="s">
        <v>323</v>
      </c>
      <c r="BM1321" s="138" t="s">
        <v>2166</v>
      </c>
    </row>
    <row r="1322" spans="2:65" s="1" customFormat="1">
      <c r="B1322" s="33"/>
      <c r="D1322" s="140" t="s">
        <v>164</v>
      </c>
      <c r="F1322" s="141" t="s">
        <v>1908</v>
      </c>
      <c r="I1322" s="142"/>
      <c r="L1322" s="33"/>
      <c r="M1322" s="143"/>
      <c r="T1322" s="54"/>
      <c r="AT1322" s="18" t="s">
        <v>164</v>
      </c>
      <c r="AU1322" s="18" t="s">
        <v>80</v>
      </c>
    </row>
    <row r="1323" spans="2:65" s="1" customFormat="1" ht="16.5" customHeight="1">
      <c r="B1323" s="33"/>
      <c r="C1323" s="128" t="s">
        <v>2167</v>
      </c>
      <c r="D1323" s="128" t="s">
        <v>157</v>
      </c>
      <c r="E1323" s="129" t="s">
        <v>2168</v>
      </c>
      <c r="F1323" s="130" t="s">
        <v>2169</v>
      </c>
      <c r="G1323" s="131" t="s">
        <v>1140</v>
      </c>
      <c r="H1323" s="132">
        <v>1</v>
      </c>
      <c r="I1323" s="133">
        <v>14380</v>
      </c>
      <c r="J1323" s="132">
        <f>ROUND(I1323*H1323,0)</f>
        <v>14380</v>
      </c>
      <c r="K1323" s="130" t="s">
        <v>20</v>
      </c>
      <c r="L1323" s="33"/>
      <c r="M1323" s="134" t="s">
        <v>20</v>
      </c>
      <c r="N1323" s="135" t="s">
        <v>42</v>
      </c>
      <c r="P1323" s="136">
        <f>O1323*H1323</f>
        <v>0</v>
      </c>
      <c r="Q1323" s="136">
        <v>0</v>
      </c>
      <c r="R1323" s="136">
        <f>Q1323*H1323</f>
        <v>0</v>
      </c>
      <c r="S1323" s="136">
        <v>0</v>
      </c>
      <c r="T1323" s="137">
        <f>S1323*H1323</f>
        <v>0</v>
      </c>
      <c r="AR1323" s="138" t="s">
        <v>323</v>
      </c>
      <c r="AT1323" s="138" t="s">
        <v>157</v>
      </c>
      <c r="AU1323" s="138" t="s">
        <v>80</v>
      </c>
      <c r="AY1323" s="18" t="s">
        <v>154</v>
      </c>
      <c r="BE1323" s="139">
        <f>IF(N1323="základní",J1323,0)</f>
        <v>14380</v>
      </c>
      <c r="BF1323" s="139">
        <f>IF(N1323="snížená",J1323,0)</f>
        <v>0</v>
      </c>
      <c r="BG1323" s="139">
        <f>IF(N1323="zákl. přenesená",J1323,0)</f>
        <v>0</v>
      </c>
      <c r="BH1323" s="139">
        <f>IF(N1323="sníž. přenesená",J1323,0)</f>
        <v>0</v>
      </c>
      <c r="BI1323" s="139">
        <f>IF(N1323="nulová",J1323,0)</f>
        <v>0</v>
      </c>
      <c r="BJ1323" s="18" t="s">
        <v>8</v>
      </c>
      <c r="BK1323" s="139">
        <f>ROUND(I1323*H1323,0)</f>
        <v>14380</v>
      </c>
      <c r="BL1323" s="18" t="s">
        <v>323</v>
      </c>
      <c r="BM1323" s="138" t="s">
        <v>2170</v>
      </c>
    </row>
    <row r="1324" spans="2:65" s="1" customFormat="1">
      <c r="B1324" s="33"/>
      <c r="D1324" s="140" t="s">
        <v>164</v>
      </c>
      <c r="F1324" s="141" t="s">
        <v>2169</v>
      </c>
      <c r="I1324" s="142"/>
      <c r="L1324" s="33"/>
      <c r="M1324" s="143"/>
      <c r="T1324" s="54"/>
      <c r="AT1324" s="18" t="s">
        <v>164</v>
      </c>
      <c r="AU1324" s="18" t="s">
        <v>80</v>
      </c>
    </row>
    <row r="1325" spans="2:65" s="1" customFormat="1" ht="16.5" customHeight="1">
      <c r="B1325" s="33"/>
      <c r="C1325" s="128" t="s">
        <v>2171</v>
      </c>
      <c r="D1325" s="128" t="s">
        <v>157</v>
      </c>
      <c r="E1325" s="129" t="s">
        <v>2172</v>
      </c>
      <c r="F1325" s="130" t="s">
        <v>2173</v>
      </c>
      <c r="G1325" s="131" t="s">
        <v>1140</v>
      </c>
      <c r="H1325" s="132">
        <v>1</v>
      </c>
      <c r="I1325" s="133">
        <v>23500</v>
      </c>
      <c r="J1325" s="132">
        <f>ROUND(I1325*H1325,0)</f>
        <v>23500</v>
      </c>
      <c r="K1325" s="130" t="s">
        <v>20</v>
      </c>
      <c r="L1325" s="33"/>
      <c r="M1325" s="134" t="s">
        <v>20</v>
      </c>
      <c r="N1325" s="135" t="s">
        <v>42</v>
      </c>
      <c r="P1325" s="136">
        <f>O1325*H1325</f>
        <v>0</v>
      </c>
      <c r="Q1325" s="136">
        <v>0</v>
      </c>
      <c r="R1325" s="136">
        <f>Q1325*H1325</f>
        <v>0</v>
      </c>
      <c r="S1325" s="136">
        <v>0</v>
      </c>
      <c r="T1325" s="137">
        <f>S1325*H1325</f>
        <v>0</v>
      </c>
      <c r="AR1325" s="138" t="s">
        <v>323</v>
      </c>
      <c r="AT1325" s="138" t="s">
        <v>157</v>
      </c>
      <c r="AU1325" s="138" t="s">
        <v>80</v>
      </c>
      <c r="AY1325" s="18" t="s">
        <v>154</v>
      </c>
      <c r="BE1325" s="139">
        <f>IF(N1325="základní",J1325,0)</f>
        <v>23500</v>
      </c>
      <c r="BF1325" s="139">
        <f>IF(N1325="snížená",J1325,0)</f>
        <v>0</v>
      </c>
      <c r="BG1325" s="139">
        <f>IF(N1325="zákl. přenesená",J1325,0)</f>
        <v>0</v>
      </c>
      <c r="BH1325" s="139">
        <f>IF(N1325="sníž. přenesená",J1325,0)</f>
        <v>0</v>
      </c>
      <c r="BI1325" s="139">
        <f>IF(N1325="nulová",J1325,0)</f>
        <v>0</v>
      </c>
      <c r="BJ1325" s="18" t="s">
        <v>8</v>
      </c>
      <c r="BK1325" s="139">
        <f>ROUND(I1325*H1325,0)</f>
        <v>23500</v>
      </c>
      <c r="BL1325" s="18" t="s">
        <v>323</v>
      </c>
      <c r="BM1325" s="138" t="s">
        <v>2174</v>
      </c>
    </row>
    <row r="1326" spans="2:65" s="1" customFormat="1">
      <c r="B1326" s="33"/>
      <c r="D1326" s="140" t="s">
        <v>164</v>
      </c>
      <c r="F1326" s="141" t="s">
        <v>2173</v>
      </c>
      <c r="I1326" s="142"/>
      <c r="L1326" s="33"/>
      <c r="M1326" s="143"/>
      <c r="T1326" s="54"/>
      <c r="AT1326" s="18" t="s">
        <v>164</v>
      </c>
      <c r="AU1326" s="18" t="s">
        <v>80</v>
      </c>
    </row>
    <row r="1327" spans="2:65" s="1" customFormat="1" ht="16.5" customHeight="1">
      <c r="B1327" s="33"/>
      <c r="C1327" s="128" t="s">
        <v>2175</v>
      </c>
      <c r="D1327" s="128" t="s">
        <v>157</v>
      </c>
      <c r="E1327" s="129" t="s">
        <v>2176</v>
      </c>
      <c r="F1327" s="130" t="s">
        <v>2177</v>
      </c>
      <c r="G1327" s="131" t="s">
        <v>1140</v>
      </c>
      <c r="H1327" s="132">
        <v>1</v>
      </c>
      <c r="I1327" s="133">
        <v>9000</v>
      </c>
      <c r="J1327" s="132">
        <f>ROUND(I1327*H1327,0)</f>
        <v>9000</v>
      </c>
      <c r="K1327" s="130" t="s">
        <v>20</v>
      </c>
      <c r="L1327" s="33"/>
      <c r="M1327" s="134" t="s">
        <v>20</v>
      </c>
      <c r="N1327" s="135" t="s">
        <v>42</v>
      </c>
      <c r="P1327" s="136">
        <f>O1327*H1327</f>
        <v>0</v>
      </c>
      <c r="Q1327" s="136">
        <v>0</v>
      </c>
      <c r="R1327" s="136">
        <f>Q1327*H1327</f>
        <v>0</v>
      </c>
      <c r="S1327" s="136">
        <v>0</v>
      </c>
      <c r="T1327" s="137">
        <f>S1327*H1327</f>
        <v>0</v>
      </c>
      <c r="AR1327" s="138" t="s">
        <v>323</v>
      </c>
      <c r="AT1327" s="138" t="s">
        <v>157</v>
      </c>
      <c r="AU1327" s="138" t="s">
        <v>80</v>
      </c>
      <c r="AY1327" s="18" t="s">
        <v>154</v>
      </c>
      <c r="BE1327" s="139">
        <f>IF(N1327="základní",J1327,0)</f>
        <v>9000</v>
      </c>
      <c r="BF1327" s="139">
        <f>IF(N1327="snížená",J1327,0)</f>
        <v>0</v>
      </c>
      <c r="BG1327" s="139">
        <f>IF(N1327="zákl. přenesená",J1327,0)</f>
        <v>0</v>
      </c>
      <c r="BH1327" s="139">
        <f>IF(N1327="sníž. přenesená",J1327,0)</f>
        <v>0</v>
      </c>
      <c r="BI1327" s="139">
        <f>IF(N1327="nulová",J1327,0)</f>
        <v>0</v>
      </c>
      <c r="BJ1327" s="18" t="s">
        <v>8</v>
      </c>
      <c r="BK1327" s="139">
        <f>ROUND(I1327*H1327,0)</f>
        <v>9000</v>
      </c>
      <c r="BL1327" s="18" t="s">
        <v>323</v>
      </c>
      <c r="BM1327" s="138" t="s">
        <v>2178</v>
      </c>
    </row>
    <row r="1328" spans="2:65" s="1" customFormat="1">
      <c r="B1328" s="33"/>
      <c r="D1328" s="140" t="s">
        <v>164</v>
      </c>
      <c r="F1328" s="141" t="s">
        <v>2177</v>
      </c>
      <c r="I1328" s="142"/>
      <c r="L1328" s="33"/>
      <c r="M1328" s="143"/>
      <c r="T1328" s="54"/>
      <c r="AT1328" s="18" t="s">
        <v>164</v>
      </c>
      <c r="AU1328" s="18" t="s">
        <v>80</v>
      </c>
    </row>
    <row r="1329" spans="2:65" s="1" customFormat="1" ht="16.5" customHeight="1">
      <c r="B1329" s="33"/>
      <c r="C1329" s="128" t="s">
        <v>2179</v>
      </c>
      <c r="D1329" s="128" t="s">
        <v>157</v>
      </c>
      <c r="E1329" s="129" t="s">
        <v>2180</v>
      </c>
      <c r="F1329" s="130" t="s">
        <v>2181</v>
      </c>
      <c r="G1329" s="131" t="s">
        <v>208</v>
      </c>
      <c r="H1329" s="132">
        <v>19</v>
      </c>
      <c r="I1329" s="133">
        <v>20</v>
      </c>
      <c r="J1329" s="132">
        <f>ROUND(I1329*H1329,0)</f>
        <v>380</v>
      </c>
      <c r="K1329" s="130" t="s">
        <v>20</v>
      </c>
      <c r="L1329" s="33"/>
      <c r="M1329" s="134" t="s">
        <v>20</v>
      </c>
      <c r="N1329" s="135" t="s">
        <v>42</v>
      </c>
      <c r="P1329" s="136">
        <f>O1329*H1329</f>
        <v>0</v>
      </c>
      <c r="Q1329" s="136">
        <v>0</v>
      </c>
      <c r="R1329" s="136">
        <f>Q1329*H1329</f>
        <v>0</v>
      </c>
      <c r="S1329" s="136">
        <v>0</v>
      </c>
      <c r="T1329" s="137">
        <f>S1329*H1329</f>
        <v>0</v>
      </c>
      <c r="AR1329" s="138" t="s">
        <v>323</v>
      </c>
      <c r="AT1329" s="138" t="s">
        <v>157</v>
      </c>
      <c r="AU1329" s="138" t="s">
        <v>80</v>
      </c>
      <c r="AY1329" s="18" t="s">
        <v>154</v>
      </c>
      <c r="BE1329" s="139">
        <f>IF(N1329="základní",J1329,0)</f>
        <v>380</v>
      </c>
      <c r="BF1329" s="139">
        <f>IF(N1329="snížená",J1329,0)</f>
        <v>0</v>
      </c>
      <c r="BG1329" s="139">
        <f>IF(N1329="zákl. přenesená",J1329,0)</f>
        <v>0</v>
      </c>
      <c r="BH1329" s="139">
        <f>IF(N1329="sníž. přenesená",J1329,0)</f>
        <v>0</v>
      </c>
      <c r="BI1329" s="139">
        <f>IF(N1329="nulová",J1329,0)</f>
        <v>0</v>
      </c>
      <c r="BJ1329" s="18" t="s">
        <v>8</v>
      </c>
      <c r="BK1329" s="139">
        <f>ROUND(I1329*H1329,0)</f>
        <v>380</v>
      </c>
      <c r="BL1329" s="18" t="s">
        <v>323</v>
      </c>
      <c r="BM1329" s="138" t="s">
        <v>2182</v>
      </c>
    </row>
    <row r="1330" spans="2:65" s="1" customFormat="1">
      <c r="B1330" s="33"/>
      <c r="D1330" s="140" t="s">
        <v>164</v>
      </c>
      <c r="F1330" s="141" t="s">
        <v>2183</v>
      </c>
      <c r="I1330" s="142"/>
      <c r="L1330" s="33"/>
      <c r="M1330" s="143"/>
      <c r="T1330" s="54"/>
      <c r="AT1330" s="18" t="s">
        <v>164</v>
      </c>
      <c r="AU1330" s="18" t="s">
        <v>80</v>
      </c>
    </row>
    <row r="1331" spans="2:65" s="1" customFormat="1" ht="16.5" customHeight="1">
      <c r="B1331" s="33"/>
      <c r="C1331" s="128" t="s">
        <v>2184</v>
      </c>
      <c r="D1331" s="128" t="s">
        <v>157</v>
      </c>
      <c r="E1331" s="129" t="s">
        <v>2185</v>
      </c>
      <c r="F1331" s="130" t="s">
        <v>1912</v>
      </c>
      <c r="G1331" s="131" t="s">
        <v>208</v>
      </c>
      <c r="H1331" s="132">
        <v>1</v>
      </c>
      <c r="I1331" s="133">
        <v>10000</v>
      </c>
      <c r="J1331" s="132">
        <f>ROUND(I1331*H1331,0)</f>
        <v>10000</v>
      </c>
      <c r="K1331" s="130" t="s">
        <v>20</v>
      </c>
      <c r="L1331" s="33"/>
      <c r="M1331" s="134" t="s">
        <v>20</v>
      </c>
      <c r="N1331" s="135" t="s">
        <v>42</v>
      </c>
      <c r="P1331" s="136">
        <f>O1331*H1331</f>
        <v>0</v>
      </c>
      <c r="Q1331" s="136">
        <v>0</v>
      </c>
      <c r="R1331" s="136">
        <f>Q1331*H1331</f>
        <v>0</v>
      </c>
      <c r="S1331" s="136">
        <v>0</v>
      </c>
      <c r="T1331" s="137">
        <f>S1331*H1331</f>
        <v>0</v>
      </c>
      <c r="AR1331" s="138" t="s">
        <v>323</v>
      </c>
      <c r="AT1331" s="138" t="s">
        <v>157</v>
      </c>
      <c r="AU1331" s="138" t="s">
        <v>80</v>
      </c>
      <c r="AY1331" s="18" t="s">
        <v>154</v>
      </c>
      <c r="BE1331" s="139">
        <f>IF(N1331="základní",J1331,0)</f>
        <v>10000</v>
      </c>
      <c r="BF1331" s="139">
        <f>IF(N1331="snížená",J1331,0)</f>
        <v>0</v>
      </c>
      <c r="BG1331" s="139">
        <f>IF(N1331="zákl. přenesená",J1331,0)</f>
        <v>0</v>
      </c>
      <c r="BH1331" s="139">
        <f>IF(N1331="sníž. přenesená",J1331,0)</f>
        <v>0</v>
      </c>
      <c r="BI1331" s="139">
        <f>IF(N1331="nulová",J1331,0)</f>
        <v>0</v>
      </c>
      <c r="BJ1331" s="18" t="s">
        <v>8</v>
      </c>
      <c r="BK1331" s="139">
        <f>ROUND(I1331*H1331,0)</f>
        <v>10000</v>
      </c>
      <c r="BL1331" s="18" t="s">
        <v>323</v>
      </c>
      <c r="BM1331" s="138" t="s">
        <v>2186</v>
      </c>
    </row>
    <row r="1332" spans="2:65" s="1" customFormat="1">
      <c r="B1332" s="33"/>
      <c r="D1332" s="140" t="s">
        <v>164</v>
      </c>
      <c r="F1332" s="141" t="s">
        <v>1912</v>
      </c>
      <c r="I1332" s="142"/>
      <c r="L1332" s="33"/>
      <c r="M1332" s="143"/>
      <c r="T1332" s="54"/>
      <c r="AT1332" s="18" t="s">
        <v>164</v>
      </c>
      <c r="AU1332" s="18" t="s">
        <v>80</v>
      </c>
    </row>
    <row r="1333" spans="2:65" s="11" customFormat="1" ht="22.95" customHeight="1">
      <c r="B1333" s="116"/>
      <c r="D1333" s="117" t="s">
        <v>70</v>
      </c>
      <c r="E1333" s="126" t="s">
        <v>2187</v>
      </c>
      <c r="F1333" s="126" t="s">
        <v>2188</v>
      </c>
      <c r="I1333" s="119"/>
      <c r="J1333" s="127">
        <f>BK1333</f>
        <v>304448</v>
      </c>
      <c r="L1333" s="116"/>
      <c r="M1333" s="121"/>
      <c r="P1333" s="122">
        <f>SUM(P1334:P1479)</f>
        <v>0</v>
      </c>
      <c r="R1333" s="122">
        <f>SUM(R1334:R1479)</f>
        <v>0</v>
      </c>
      <c r="T1333" s="123">
        <f>SUM(T1334:T1479)</f>
        <v>0</v>
      </c>
      <c r="AR1333" s="117" t="s">
        <v>80</v>
      </c>
      <c r="AT1333" s="124" t="s">
        <v>70</v>
      </c>
      <c r="AU1333" s="124" t="s">
        <v>8</v>
      </c>
      <c r="AY1333" s="117" t="s">
        <v>154</v>
      </c>
      <c r="BK1333" s="125">
        <f>SUM(BK1334:BK1479)</f>
        <v>304448</v>
      </c>
    </row>
    <row r="1334" spans="2:65" s="1" customFormat="1" ht="24.15" customHeight="1">
      <c r="B1334" s="33"/>
      <c r="C1334" s="160" t="s">
        <v>2189</v>
      </c>
      <c r="D1334" s="160" t="s">
        <v>230</v>
      </c>
      <c r="E1334" s="161" t="s">
        <v>2190</v>
      </c>
      <c r="F1334" s="162" t="s">
        <v>2191</v>
      </c>
      <c r="G1334" s="163" t="s">
        <v>208</v>
      </c>
      <c r="H1334" s="164">
        <v>1</v>
      </c>
      <c r="I1334" s="165">
        <v>7840</v>
      </c>
      <c r="J1334" s="164">
        <f>ROUND(I1334*H1334,0)</f>
        <v>7840</v>
      </c>
      <c r="K1334" s="162" t="s">
        <v>20</v>
      </c>
      <c r="L1334" s="166"/>
      <c r="M1334" s="167" t="s">
        <v>20</v>
      </c>
      <c r="N1334" s="168" t="s">
        <v>42</v>
      </c>
      <c r="P1334" s="136">
        <f>O1334*H1334</f>
        <v>0</v>
      </c>
      <c r="Q1334" s="136">
        <v>0</v>
      </c>
      <c r="R1334" s="136">
        <f>Q1334*H1334</f>
        <v>0</v>
      </c>
      <c r="S1334" s="136">
        <v>0</v>
      </c>
      <c r="T1334" s="137">
        <f>S1334*H1334</f>
        <v>0</v>
      </c>
      <c r="AR1334" s="138" t="s">
        <v>430</v>
      </c>
      <c r="AT1334" s="138" t="s">
        <v>230</v>
      </c>
      <c r="AU1334" s="138" t="s">
        <v>80</v>
      </c>
      <c r="AY1334" s="18" t="s">
        <v>154</v>
      </c>
      <c r="BE1334" s="139">
        <f>IF(N1334="základní",J1334,0)</f>
        <v>7840</v>
      </c>
      <c r="BF1334" s="139">
        <f>IF(N1334="snížená",J1334,0)</f>
        <v>0</v>
      </c>
      <c r="BG1334" s="139">
        <f>IF(N1334="zákl. přenesená",J1334,0)</f>
        <v>0</v>
      </c>
      <c r="BH1334" s="139">
        <f>IF(N1334="sníž. přenesená",J1334,0)</f>
        <v>0</v>
      </c>
      <c r="BI1334" s="139">
        <f>IF(N1334="nulová",J1334,0)</f>
        <v>0</v>
      </c>
      <c r="BJ1334" s="18" t="s">
        <v>8</v>
      </c>
      <c r="BK1334" s="139">
        <f>ROUND(I1334*H1334,0)</f>
        <v>7840</v>
      </c>
      <c r="BL1334" s="18" t="s">
        <v>323</v>
      </c>
      <c r="BM1334" s="138" t="s">
        <v>2192</v>
      </c>
    </row>
    <row r="1335" spans="2:65" s="1" customFormat="1" ht="19.2">
      <c r="B1335" s="33"/>
      <c r="D1335" s="140" t="s">
        <v>164</v>
      </c>
      <c r="F1335" s="141" t="s">
        <v>2191</v>
      </c>
      <c r="I1335" s="142"/>
      <c r="L1335" s="33"/>
      <c r="M1335" s="143"/>
      <c r="T1335" s="54"/>
      <c r="AT1335" s="18" t="s">
        <v>164</v>
      </c>
      <c r="AU1335" s="18" t="s">
        <v>80</v>
      </c>
    </row>
    <row r="1336" spans="2:65" s="1" customFormat="1" ht="16.5" customHeight="1">
      <c r="B1336" s="33"/>
      <c r="C1336" s="160" t="s">
        <v>2193</v>
      </c>
      <c r="D1336" s="160" t="s">
        <v>230</v>
      </c>
      <c r="E1336" s="161" t="s">
        <v>2194</v>
      </c>
      <c r="F1336" s="162" t="s">
        <v>2195</v>
      </c>
      <c r="G1336" s="163" t="s">
        <v>208</v>
      </c>
      <c r="H1336" s="164">
        <v>5</v>
      </c>
      <c r="I1336" s="165">
        <v>395</v>
      </c>
      <c r="J1336" s="164">
        <f>ROUND(I1336*H1336,0)</f>
        <v>1975</v>
      </c>
      <c r="K1336" s="162" t="s">
        <v>20</v>
      </c>
      <c r="L1336" s="166"/>
      <c r="M1336" s="167" t="s">
        <v>20</v>
      </c>
      <c r="N1336" s="168" t="s">
        <v>42</v>
      </c>
      <c r="P1336" s="136">
        <f>O1336*H1336</f>
        <v>0</v>
      </c>
      <c r="Q1336" s="136">
        <v>0</v>
      </c>
      <c r="R1336" s="136">
        <f>Q1336*H1336</f>
        <v>0</v>
      </c>
      <c r="S1336" s="136">
        <v>0</v>
      </c>
      <c r="T1336" s="137">
        <f>S1336*H1336</f>
        <v>0</v>
      </c>
      <c r="AR1336" s="138" t="s">
        <v>430</v>
      </c>
      <c r="AT1336" s="138" t="s">
        <v>230</v>
      </c>
      <c r="AU1336" s="138" t="s">
        <v>80</v>
      </c>
      <c r="AY1336" s="18" t="s">
        <v>154</v>
      </c>
      <c r="BE1336" s="139">
        <f>IF(N1336="základní",J1336,0)</f>
        <v>1975</v>
      </c>
      <c r="BF1336" s="139">
        <f>IF(N1336="snížená",J1336,0)</f>
        <v>0</v>
      </c>
      <c r="BG1336" s="139">
        <f>IF(N1336="zákl. přenesená",J1336,0)</f>
        <v>0</v>
      </c>
      <c r="BH1336" s="139">
        <f>IF(N1336="sníž. přenesená",J1336,0)</f>
        <v>0</v>
      </c>
      <c r="BI1336" s="139">
        <f>IF(N1336="nulová",J1336,0)</f>
        <v>0</v>
      </c>
      <c r="BJ1336" s="18" t="s">
        <v>8</v>
      </c>
      <c r="BK1336" s="139">
        <f>ROUND(I1336*H1336,0)</f>
        <v>1975</v>
      </c>
      <c r="BL1336" s="18" t="s">
        <v>323</v>
      </c>
      <c r="BM1336" s="138" t="s">
        <v>2196</v>
      </c>
    </row>
    <row r="1337" spans="2:65" s="1" customFormat="1">
      <c r="B1337" s="33"/>
      <c r="D1337" s="140" t="s">
        <v>164</v>
      </c>
      <c r="F1337" s="141" t="s">
        <v>2195</v>
      </c>
      <c r="I1337" s="142"/>
      <c r="L1337" s="33"/>
      <c r="M1337" s="143"/>
      <c r="T1337" s="54"/>
      <c r="AT1337" s="18" t="s">
        <v>164</v>
      </c>
      <c r="AU1337" s="18" t="s">
        <v>80</v>
      </c>
    </row>
    <row r="1338" spans="2:65" s="1" customFormat="1" ht="16.5" customHeight="1">
      <c r="B1338" s="33"/>
      <c r="C1338" s="160" t="s">
        <v>2197</v>
      </c>
      <c r="D1338" s="160" t="s">
        <v>230</v>
      </c>
      <c r="E1338" s="161" t="s">
        <v>2198</v>
      </c>
      <c r="F1338" s="162" t="s">
        <v>2199</v>
      </c>
      <c r="G1338" s="163" t="s">
        <v>208</v>
      </c>
      <c r="H1338" s="164">
        <v>3</v>
      </c>
      <c r="I1338" s="165">
        <v>569</v>
      </c>
      <c r="J1338" s="164">
        <f>ROUND(I1338*H1338,0)</f>
        <v>1707</v>
      </c>
      <c r="K1338" s="162" t="s">
        <v>20</v>
      </c>
      <c r="L1338" s="166"/>
      <c r="M1338" s="167" t="s">
        <v>20</v>
      </c>
      <c r="N1338" s="168" t="s">
        <v>42</v>
      </c>
      <c r="P1338" s="136">
        <f>O1338*H1338</f>
        <v>0</v>
      </c>
      <c r="Q1338" s="136">
        <v>0</v>
      </c>
      <c r="R1338" s="136">
        <f>Q1338*H1338</f>
        <v>0</v>
      </c>
      <c r="S1338" s="136">
        <v>0</v>
      </c>
      <c r="T1338" s="137">
        <f>S1338*H1338</f>
        <v>0</v>
      </c>
      <c r="AR1338" s="138" t="s">
        <v>430</v>
      </c>
      <c r="AT1338" s="138" t="s">
        <v>230</v>
      </c>
      <c r="AU1338" s="138" t="s">
        <v>80</v>
      </c>
      <c r="AY1338" s="18" t="s">
        <v>154</v>
      </c>
      <c r="BE1338" s="139">
        <f>IF(N1338="základní",J1338,0)</f>
        <v>1707</v>
      </c>
      <c r="BF1338" s="139">
        <f>IF(N1338="snížená",J1338,0)</f>
        <v>0</v>
      </c>
      <c r="BG1338" s="139">
        <f>IF(N1338="zákl. přenesená",J1338,0)</f>
        <v>0</v>
      </c>
      <c r="BH1338" s="139">
        <f>IF(N1338="sníž. přenesená",J1338,0)</f>
        <v>0</v>
      </c>
      <c r="BI1338" s="139">
        <f>IF(N1338="nulová",J1338,0)</f>
        <v>0</v>
      </c>
      <c r="BJ1338" s="18" t="s">
        <v>8</v>
      </c>
      <c r="BK1338" s="139">
        <f>ROUND(I1338*H1338,0)</f>
        <v>1707</v>
      </c>
      <c r="BL1338" s="18" t="s">
        <v>323</v>
      </c>
      <c r="BM1338" s="138" t="s">
        <v>2200</v>
      </c>
    </row>
    <row r="1339" spans="2:65" s="1" customFormat="1">
      <c r="B1339" s="33"/>
      <c r="D1339" s="140" t="s">
        <v>164</v>
      </c>
      <c r="F1339" s="141" t="s">
        <v>2199</v>
      </c>
      <c r="I1339" s="142"/>
      <c r="L1339" s="33"/>
      <c r="M1339" s="143"/>
      <c r="T1339" s="54"/>
      <c r="AT1339" s="18" t="s">
        <v>164</v>
      </c>
      <c r="AU1339" s="18" t="s">
        <v>80</v>
      </c>
    </row>
    <row r="1340" spans="2:65" s="1" customFormat="1" ht="16.5" customHeight="1">
      <c r="B1340" s="33"/>
      <c r="C1340" s="160" t="s">
        <v>2201</v>
      </c>
      <c r="D1340" s="160" t="s">
        <v>230</v>
      </c>
      <c r="E1340" s="161" t="s">
        <v>2202</v>
      </c>
      <c r="F1340" s="162" t="s">
        <v>2203</v>
      </c>
      <c r="G1340" s="163" t="s">
        <v>208</v>
      </c>
      <c r="H1340" s="164">
        <v>1</v>
      </c>
      <c r="I1340" s="165">
        <v>533</v>
      </c>
      <c r="J1340" s="164">
        <f>ROUND(I1340*H1340,0)</f>
        <v>533</v>
      </c>
      <c r="K1340" s="162" t="s">
        <v>20</v>
      </c>
      <c r="L1340" s="166"/>
      <c r="M1340" s="167" t="s">
        <v>20</v>
      </c>
      <c r="N1340" s="168" t="s">
        <v>42</v>
      </c>
      <c r="P1340" s="136">
        <f>O1340*H1340</f>
        <v>0</v>
      </c>
      <c r="Q1340" s="136">
        <v>0</v>
      </c>
      <c r="R1340" s="136">
        <f>Q1340*H1340</f>
        <v>0</v>
      </c>
      <c r="S1340" s="136">
        <v>0</v>
      </c>
      <c r="T1340" s="137">
        <f>S1340*H1340</f>
        <v>0</v>
      </c>
      <c r="AR1340" s="138" t="s">
        <v>430</v>
      </c>
      <c r="AT1340" s="138" t="s">
        <v>230</v>
      </c>
      <c r="AU1340" s="138" t="s">
        <v>80</v>
      </c>
      <c r="AY1340" s="18" t="s">
        <v>154</v>
      </c>
      <c r="BE1340" s="139">
        <f>IF(N1340="základní",J1340,0)</f>
        <v>533</v>
      </c>
      <c r="BF1340" s="139">
        <f>IF(N1340="snížená",J1340,0)</f>
        <v>0</v>
      </c>
      <c r="BG1340" s="139">
        <f>IF(N1340="zákl. přenesená",J1340,0)</f>
        <v>0</v>
      </c>
      <c r="BH1340" s="139">
        <f>IF(N1340="sníž. přenesená",J1340,0)</f>
        <v>0</v>
      </c>
      <c r="BI1340" s="139">
        <f>IF(N1340="nulová",J1340,0)</f>
        <v>0</v>
      </c>
      <c r="BJ1340" s="18" t="s">
        <v>8</v>
      </c>
      <c r="BK1340" s="139">
        <f>ROUND(I1340*H1340,0)</f>
        <v>533</v>
      </c>
      <c r="BL1340" s="18" t="s">
        <v>323</v>
      </c>
      <c r="BM1340" s="138" t="s">
        <v>2204</v>
      </c>
    </row>
    <row r="1341" spans="2:65" s="1" customFormat="1">
      <c r="B1341" s="33"/>
      <c r="D1341" s="140" t="s">
        <v>164</v>
      </c>
      <c r="F1341" s="141" t="s">
        <v>2203</v>
      </c>
      <c r="I1341" s="142"/>
      <c r="L1341" s="33"/>
      <c r="M1341" s="143"/>
      <c r="T1341" s="54"/>
      <c r="AT1341" s="18" t="s">
        <v>164</v>
      </c>
      <c r="AU1341" s="18" t="s">
        <v>80</v>
      </c>
    </row>
    <row r="1342" spans="2:65" s="1" customFormat="1" ht="16.5" customHeight="1">
      <c r="B1342" s="33"/>
      <c r="C1342" s="160" t="s">
        <v>2205</v>
      </c>
      <c r="D1342" s="160" t="s">
        <v>230</v>
      </c>
      <c r="E1342" s="161" t="s">
        <v>2206</v>
      </c>
      <c r="F1342" s="162" t="s">
        <v>2207</v>
      </c>
      <c r="G1342" s="163" t="s">
        <v>208</v>
      </c>
      <c r="H1342" s="164">
        <v>2</v>
      </c>
      <c r="I1342" s="165">
        <v>597</v>
      </c>
      <c r="J1342" s="164">
        <f>ROUND(I1342*H1342,0)</f>
        <v>1194</v>
      </c>
      <c r="K1342" s="162" t="s">
        <v>20</v>
      </c>
      <c r="L1342" s="166"/>
      <c r="M1342" s="167" t="s">
        <v>20</v>
      </c>
      <c r="N1342" s="168" t="s">
        <v>42</v>
      </c>
      <c r="P1342" s="136">
        <f>O1342*H1342</f>
        <v>0</v>
      </c>
      <c r="Q1342" s="136">
        <v>0</v>
      </c>
      <c r="R1342" s="136">
        <f>Q1342*H1342</f>
        <v>0</v>
      </c>
      <c r="S1342" s="136">
        <v>0</v>
      </c>
      <c r="T1342" s="137">
        <f>S1342*H1342</f>
        <v>0</v>
      </c>
      <c r="AR1342" s="138" t="s">
        <v>430</v>
      </c>
      <c r="AT1342" s="138" t="s">
        <v>230</v>
      </c>
      <c r="AU1342" s="138" t="s">
        <v>80</v>
      </c>
      <c r="AY1342" s="18" t="s">
        <v>154</v>
      </c>
      <c r="BE1342" s="139">
        <f>IF(N1342="základní",J1342,0)</f>
        <v>1194</v>
      </c>
      <c r="BF1342" s="139">
        <f>IF(N1342="snížená",J1342,0)</f>
        <v>0</v>
      </c>
      <c r="BG1342" s="139">
        <f>IF(N1342="zákl. přenesená",J1342,0)</f>
        <v>0</v>
      </c>
      <c r="BH1342" s="139">
        <f>IF(N1342="sníž. přenesená",J1342,0)</f>
        <v>0</v>
      </c>
      <c r="BI1342" s="139">
        <f>IF(N1342="nulová",J1342,0)</f>
        <v>0</v>
      </c>
      <c r="BJ1342" s="18" t="s">
        <v>8</v>
      </c>
      <c r="BK1342" s="139">
        <f>ROUND(I1342*H1342,0)</f>
        <v>1194</v>
      </c>
      <c r="BL1342" s="18" t="s">
        <v>323</v>
      </c>
      <c r="BM1342" s="138" t="s">
        <v>2208</v>
      </c>
    </row>
    <row r="1343" spans="2:65" s="1" customFormat="1">
      <c r="B1343" s="33"/>
      <c r="D1343" s="140" t="s">
        <v>164</v>
      </c>
      <c r="F1343" s="141" t="s">
        <v>2207</v>
      </c>
      <c r="I1343" s="142"/>
      <c r="L1343" s="33"/>
      <c r="M1343" s="143"/>
      <c r="T1343" s="54"/>
      <c r="AT1343" s="18" t="s">
        <v>164</v>
      </c>
      <c r="AU1343" s="18" t="s">
        <v>80</v>
      </c>
    </row>
    <row r="1344" spans="2:65" s="1" customFormat="1" ht="16.5" customHeight="1">
      <c r="B1344" s="33"/>
      <c r="C1344" s="160" t="s">
        <v>2209</v>
      </c>
      <c r="D1344" s="160" t="s">
        <v>230</v>
      </c>
      <c r="E1344" s="161" t="s">
        <v>2210</v>
      </c>
      <c r="F1344" s="162" t="s">
        <v>2211</v>
      </c>
      <c r="G1344" s="163" t="s">
        <v>208</v>
      </c>
      <c r="H1344" s="164">
        <v>2</v>
      </c>
      <c r="I1344" s="165">
        <v>862</v>
      </c>
      <c r="J1344" s="164">
        <f>ROUND(I1344*H1344,0)</f>
        <v>1724</v>
      </c>
      <c r="K1344" s="162" t="s">
        <v>20</v>
      </c>
      <c r="L1344" s="166"/>
      <c r="M1344" s="167" t="s">
        <v>20</v>
      </c>
      <c r="N1344" s="168" t="s">
        <v>42</v>
      </c>
      <c r="P1344" s="136">
        <f>O1344*H1344</f>
        <v>0</v>
      </c>
      <c r="Q1344" s="136">
        <v>0</v>
      </c>
      <c r="R1344" s="136">
        <f>Q1344*H1344</f>
        <v>0</v>
      </c>
      <c r="S1344" s="136">
        <v>0</v>
      </c>
      <c r="T1344" s="137">
        <f>S1344*H1344</f>
        <v>0</v>
      </c>
      <c r="AR1344" s="138" t="s">
        <v>430</v>
      </c>
      <c r="AT1344" s="138" t="s">
        <v>230</v>
      </c>
      <c r="AU1344" s="138" t="s">
        <v>80</v>
      </c>
      <c r="AY1344" s="18" t="s">
        <v>154</v>
      </c>
      <c r="BE1344" s="139">
        <f>IF(N1344="základní",J1344,0)</f>
        <v>1724</v>
      </c>
      <c r="BF1344" s="139">
        <f>IF(N1344="snížená",J1344,0)</f>
        <v>0</v>
      </c>
      <c r="BG1344" s="139">
        <f>IF(N1344="zákl. přenesená",J1344,0)</f>
        <v>0</v>
      </c>
      <c r="BH1344" s="139">
        <f>IF(N1344="sníž. přenesená",J1344,0)</f>
        <v>0</v>
      </c>
      <c r="BI1344" s="139">
        <f>IF(N1344="nulová",J1344,0)</f>
        <v>0</v>
      </c>
      <c r="BJ1344" s="18" t="s">
        <v>8</v>
      </c>
      <c r="BK1344" s="139">
        <f>ROUND(I1344*H1344,0)</f>
        <v>1724</v>
      </c>
      <c r="BL1344" s="18" t="s">
        <v>323</v>
      </c>
      <c r="BM1344" s="138" t="s">
        <v>2212</v>
      </c>
    </row>
    <row r="1345" spans="2:65" s="1" customFormat="1">
      <c r="B1345" s="33"/>
      <c r="D1345" s="140" t="s">
        <v>164</v>
      </c>
      <c r="F1345" s="141" t="s">
        <v>2211</v>
      </c>
      <c r="I1345" s="142"/>
      <c r="L1345" s="33"/>
      <c r="M1345" s="143"/>
      <c r="T1345" s="54"/>
      <c r="AT1345" s="18" t="s">
        <v>164</v>
      </c>
      <c r="AU1345" s="18" t="s">
        <v>80</v>
      </c>
    </row>
    <row r="1346" spans="2:65" s="1" customFormat="1" ht="24.15" customHeight="1">
      <c r="B1346" s="33"/>
      <c r="C1346" s="160" t="s">
        <v>2213</v>
      </c>
      <c r="D1346" s="160" t="s">
        <v>230</v>
      </c>
      <c r="E1346" s="161" t="s">
        <v>2214</v>
      </c>
      <c r="F1346" s="162" t="s">
        <v>2215</v>
      </c>
      <c r="G1346" s="163" t="s">
        <v>208</v>
      </c>
      <c r="H1346" s="164">
        <v>1</v>
      </c>
      <c r="I1346" s="165">
        <v>2455</v>
      </c>
      <c r="J1346" s="164">
        <f>ROUND(I1346*H1346,0)</f>
        <v>2455</v>
      </c>
      <c r="K1346" s="162" t="s">
        <v>20</v>
      </c>
      <c r="L1346" s="166"/>
      <c r="M1346" s="167" t="s">
        <v>20</v>
      </c>
      <c r="N1346" s="168" t="s">
        <v>42</v>
      </c>
      <c r="P1346" s="136">
        <f>O1346*H1346</f>
        <v>0</v>
      </c>
      <c r="Q1346" s="136">
        <v>0</v>
      </c>
      <c r="R1346" s="136">
        <f>Q1346*H1346</f>
        <v>0</v>
      </c>
      <c r="S1346" s="136">
        <v>0</v>
      </c>
      <c r="T1346" s="137">
        <f>S1346*H1346</f>
        <v>0</v>
      </c>
      <c r="AR1346" s="138" t="s">
        <v>430</v>
      </c>
      <c r="AT1346" s="138" t="s">
        <v>230</v>
      </c>
      <c r="AU1346" s="138" t="s">
        <v>80</v>
      </c>
      <c r="AY1346" s="18" t="s">
        <v>154</v>
      </c>
      <c r="BE1346" s="139">
        <f>IF(N1346="základní",J1346,0)</f>
        <v>2455</v>
      </c>
      <c r="BF1346" s="139">
        <f>IF(N1346="snížená",J1346,0)</f>
        <v>0</v>
      </c>
      <c r="BG1346" s="139">
        <f>IF(N1346="zákl. přenesená",J1346,0)</f>
        <v>0</v>
      </c>
      <c r="BH1346" s="139">
        <f>IF(N1346="sníž. přenesená",J1346,0)</f>
        <v>0</v>
      </c>
      <c r="BI1346" s="139">
        <f>IF(N1346="nulová",J1346,0)</f>
        <v>0</v>
      </c>
      <c r="BJ1346" s="18" t="s">
        <v>8</v>
      </c>
      <c r="BK1346" s="139">
        <f>ROUND(I1346*H1346,0)</f>
        <v>2455</v>
      </c>
      <c r="BL1346" s="18" t="s">
        <v>323</v>
      </c>
      <c r="BM1346" s="138" t="s">
        <v>2216</v>
      </c>
    </row>
    <row r="1347" spans="2:65" s="1" customFormat="1">
      <c r="B1347" s="33"/>
      <c r="D1347" s="140" t="s">
        <v>164</v>
      </c>
      <c r="F1347" s="141" t="s">
        <v>2215</v>
      </c>
      <c r="I1347" s="142"/>
      <c r="L1347" s="33"/>
      <c r="M1347" s="143"/>
      <c r="T1347" s="54"/>
      <c r="AT1347" s="18" t="s">
        <v>164</v>
      </c>
      <c r="AU1347" s="18" t="s">
        <v>80</v>
      </c>
    </row>
    <row r="1348" spans="2:65" s="1" customFormat="1" ht="16.5" customHeight="1">
      <c r="B1348" s="33"/>
      <c r="C1348" s="160" t="s">
        <v>2217</v>
      </c>
      <c r="D1348" s="160" t="s">
        <v>230</v>
      </c>
      <c r="E1348" s="161" t="s">
        <v>2218</v>
      </c>
      <c r="F1348" s="162" t="s">
        <v>2219</v>
      </c>
      <c r="G1348" s="163" t="s">
        <v>208</v>
      </c>
      <c r="H1348" s="164">
        <v>2</v>
      </c>
      <c r="I1348" s="165">
        <v>222</v>
      </c>
      <c r="J1348" s="164">
        <f>ROUND(I1348*H1348,0)</f>
        <v>444</v>
      </c>
      <c r="K1348" s="162" t="s">
        <v>20</v>
      </c>
      <c r="L1348" s="166"/>
      <c r="M1348" s="167" t="s">
        <v>20</v>
      </c>
      <c r="N1348" s="168" t="s">
        <v>42</v>
      </c>
      <c r="P1348" s="136">
        <f>O1348*H1348</f>
        <v>0</v>
      </c>
      <c r="Q1348" s="136">
        <v>0</v>
      </c>
      <c r="R1348" s="136">
        <f>Q1348*H1348</f>
        <v>0</v>
      </c>
      <c r="S1348" s="136">
        <v>0</v>
      </c>
      <c r="T1348" s="137">
        <f>S1348*H1348</f>
        <v>0</v>
      </c>
      <c r="AR1348" s="138" t="s">
        <v>430</v>
      </c>
      <c r="AT1348" s="138" t="s">
        <v>230</v>
      </c>
      <c r="AU1348" s="138" t="s">
        <v>80</v>
      </c>
      <c r="AY1348" s="18" t="s">
        <v>154</v>
      </c>
      <c r="BE1348" s="139">
        <f>IF(N1348="základní",J1348,0)</f>
        <v>444</v>
      </c>
      <c r="BF1348" s="139">
        <f>IF(N1348="snížená",J1348,0)</f>
        <v>0</v>
      </c>
      <c r="BG1348" s="139">
        <f>IF(N1348="zákl. přenesená",J1348,0)</f>
        <v>0</v>
      </c>
      <c r="BH1348" s="139">
        <f>IF(N1348="sníž. přenesená",J1348,0)</f>
        <v>0</v>
      </c>
      <c r="BI1348" s="139">
        <f>IF(N1348="nulová",J1348,0)</f>
        <v>0</v>
      </c>
      <c r="BJ1348" s="18" t="s">
        <v>8</v>
      </c>
      <c r="BK1348" s="139">
        <f>ROUND(I1348*H1348,0)</f>
        <v>444</v>
      </c>
      <c r="BL1348" s="18" t="s">
        <v>323</v>
      </c>
      <c r="BM1348" s="138" t="s">
        <v>2220</v>
      </c>
    </row>
    <row r="1349" spans="2:65" s="1" customFormat="1">
      <c r="B1349" s="33"/>
      <c r="D1349" s="140" t="s">
        <v>164</v>
      </c>
      <c r="F1349" s="141" t="s">
        <v>2219</v>
      </c>
      <c r="I1349" s="142"/>
      <c r="L1349" s="33"/>
      <c r="M1349" s="143"/>
      <c r="T1349" s="54"/>
      <c r="AT1349" s="18" t="s">
        <v>164</v>
      </c>
      <c r="AU1349" s="18" t="s">
        <v>80</v>
      </c>
    </row>
    <row r="1350" spans="2:65" s="1" customFormat="1" ht="16.5" customHeight="1">
      <c r="B1350" s="33"/>
      <c r="C1350" s="160" t="s">
        <v>2221</v>
      </c>
      <c r="D1350" s="160" t="s">
        <v>230</v>
      </c>
      <c r="E1350" s="161" t="s">
        <v>2222</v>
      </c>
      <c r="F1350" s="162" t="s">
        <v>2223</v>
      </c>
      <c r="G1350" s="163" t="s">
        <v>208</v>
      </c>
      <c r="H1350" s="164">
        <v>1</v>
      </c>
      <c r="I1350" s="165">
        <v>470</v>
      </c>
      <c r="J1350" s="164">
        <f>ROUND(I1350*H1350,0)</f>
        <v>470</v>
      </c>
      <c r="K1350" s="162" t="s">
        <v>20</v>
      </c>
      <c r="L1350" s="166"/>
      <c r="M1350" s="167" t="s">
        <v>20</v>
      </c>
      <c r="N1350" s="168" t="s">
        <v>42</v>
      </c>
      <c r="P1350" s="136">
        <f>O1350*H1350</f>
        <v>0</v>
      </c>
      <c r="Q1350" s="136">
        <v>0</v>
      </c>
      <c r="R1350" s="136">
        <f>Q1350*H1350</f>
        <v>0</v>
      </c>
      <c r="S1350" s="136">
        <v>0</v>
      </c>
      <c r="T1350" s="137">
        <f>S1350*H1350</f>
        <v>0</v>
      </c>
      <c r="AR1350" s="138" t="s">
        <v>430</v>
      </c>
      <c r="AT1350" s="138" t="s">
        <v>230</v>
      </c>
      <c r="AU1350" s="138" t="s">
        <v>80</v>
      </c>
      <c r="AY1350" s="18" t="s">
        <v>154</v>
      </c>
      <c r="BE1350" s="139">
        <f>IF(N1350="základní",J1350,0)</f>
        <v>470</v>
      </c>
      <c r="BF1350" s="139">
        <f>IF(N1350="snížená",J1350,0)</f>
        <v>0</v>
      </c>
      <c r="BG1350" s="139">
        <f>IF(N1350="zákl. přenesená",J1350,0)</f>
        <v>0</v>
      </c>
      <c r="BH1350" s="139">
        <f>IF(N1350="sníž. přenesená",J1350,0)</f>
        <v>0</v>
      </c>
      <c r="BI1350" s="139">
        <f>IF(N1350="nulová",J1350,0)</f>
        <v>0</v>
      </c>
      <c r="BJ1350" s="18" t="s">
        <v>8</v>
      </c>
      <c r="BK1350" s="139">
        <f>ROUND(I1350*H1350,0)</f>
        <v>470</v>
      </c>
      <c r="BL1350" s="18" t="s">
        <v>323</v>
      </c>
      <c r="BM1350" s="138" t="s">
        <v>2224</v>
      </c>
    </row>
    <row r="1351" spans="2:65" s="1" customFormat="1">
      <c r="B1351" s="33"/>
      <c r="D1351" s="140" t="s">
        <v>164</v>
      </c>
      <c r="F1351" s="141" t="s">
        <v>2223</v>
      </c>
      <c r="I1351" s="142"/>
      <c r="L1351" s="33"/>
      <c r="M1351" s="143"/>
      <c r="T1351" s="54"/>
      <c r="AT1351" s="18" t="s">
        <v>164</v>
      </c>
      <c r="AU1351" s="18" t="s">
        <v>80</v>
      </c>
    </row>
    <row r="1352" spans="2:65" s="1" customFormat="1" ht="16.5" customHeight="1">
      <c r="B1352" s="33"/>
      <c r="C1352" s="160" t="s">
        <v>2225</v>
      </c>
      <c r="D1352" s="160" t="s">
        <v>230</v>
      </c>
      <c r="E1352" s="161" t="s">
        <v>2226</v>
      </c>
      <c r="F1352" s="162" t="s">
        <v>2227</v>
      </c>
      <c r="G1352" s="163" t="s">
        <v>208</v>
      </c>
      <c r="H1352" s="164">
        <v>1</v>
      </c>
      <c r="I1352" s="165">
        <v>338</v>
      </c>
      <c r="J1352" s="164">
        <f>ROUND(I1352*H1352,0)</f>
        <v>338</v>
      </c>
      <c r="K1352" s="162" t="s">
        <v>20</v>
      </c>
      <c r="L1352" s="166"/>
      <c r="M1352" s="167" t="s">
        <v>20</v>
      </c>
      <c r="N1352" s="168" t="s">
        <v>42</v>
      </c>
      <c r="P1352" s="136">
        <f>O1352*H1352</f>
        <v>0</v>
      </c>
      <c r="Q1352" s="136">
        <v>0</v>
      </c>
      <c r="R1352" s="136">
        <f>Q1352*H1352</f>
        <v>0</v>
      </c>
      <c r="S1352" s="136">
        <v>0</v>
      </c>
      <c r="T1352" s="137">
        <f>S1352*H1352</f>
        <v>0</v>
      </c>
      <c r="AR1352" s="138" t="s">
        <v>430</v>
      </c>
      <c r="AT1352" s="138" t="s">
        <v>230</v>
      </c>
      <c r="AU1352" s="138" t="s">
        <v>80</v>
      </c>
      <c r="AY1352" s="18" t="s">
        <v>154</v>
      </c>
      <c r="BE1352" s="139">
        <f>IF(N1352="základní",J1352,0)</f>
        <v>338</v>
      </c>
      <c r="BF1352" s="139">
        <f>IF(N1352="snížená",J1352,0)</f>
        <v>0</v>
      </c>
      <c r="BG1352" s="139">
        <f>IF(N1352="zákl. přenesená",J1352,0)</f>
        <v>0</v>
      </c>
      <c r="BH1352" s="139">
        <f>IF(N1352="sníž. přenesená",J1352,0)</f>
        <v>0</v>
      </c>
      <c r="BI1352" s="139">
        <f>IF(N1352="nulová",J1352,0)</f>
        <v>0</v>
      </c>
      <c r="BJ1352" s="18" t="s">
        <v>8</v>
      </c>
      <c r="BK1352" s="139">
        <f>ROUND(I1352*H1352,0)</f>
        <v>338</v>
      </c>
      <c r="BL1352" s="18" t="s">
        <v>323</v>
      </c>
      <c r="BM1352" s="138" t="s">
        <v>2228</v>
      </c>
    </row>
    <row r="1353" spans="2:65" s="1" customFormat="1">
      <c r="B1353" s="33"/>
      <c r="D1353" s="140" t="s">
        <v>164</v>
      </c>
      <c r="F1353" s="141" t="s">
        <v>2227</v>
      </c>
      <c r="I1353" s="142"/>
      <c r="L1353" s="33"/>
      <c r="M1353" s="143"/>
      <c r="T1353" s="54"/>
      <c r="AT1353" s="18" t="s">
        <v>164</v>
      </c>
      <c r="AU1353" s="18" t="s">
        <v>80</v>
      </c>
    </row>
    <row r="1354" spans="2:65" s="1" customFormat="1" ht="16.5" customHeight="1">
      <c r="B1354" s="33"/>
      <c r="C1354" s="160" t="s">
        <v>2229</v>
      </c>
      <c r="D1354" s="160" t="s">
        <v>230</v>
      </c>
      <c r="E1354" s="161" t="s">
        <v>2230</v>
      </c>
      <c r="F1354" s="162" t="s">
        <v>2231</v>
      </c>
      <c r="G1354" s="163" t="s">
        <v>208</v>
      </c>
      <c r="H1354" s="164">
        <v>3</v>
      </c>
      <c r="I1354" s="165">
        <v>403</v>
      </c>
      <c r="J1354" s="164">
        <f>ROUND(I1354*H1354,0)</f>
        <v>1209</v>
      </c>
      <c r="K1354" s="162" t="s">
        <v>20</v>
      </c>
      <c r="L1354" s="166"/>
      <c r="M1354" s="167" t="s">
        <v>20</v>
      </c>
      <c r="N1354" s="168" t="s">
        <v>42</v>
      </c>
      <c r="P1354" s="136">
        <f>O1354*H1354</f>
        <v>0</v>
      </c>
      <c r="Q1354" s="136">
        <v>0</v>
      </c>
      <c r="R1354" s="136">
        <f>Q1354*H1354</f>
        <v>0</v>
      </c>
      <c r="S1354" s="136">
        <v>0</v>
      </c>
      <c r="T1354" s="137">
        <f>S1354*H1354</f>
        <v>0</v>
      </c>
      <c r="AR1354" s="138" t="s">
        <v>430</v>
      </c>
      <c r="AT1354" s="138" t="s">
        <v>230</v>
      </c>
      <c r="AU1354" s="138" t="s">
        <v>80</v>
      </c>
      <c r="AY1354" s="18" t="s">
        <v>154</v>
      </c>
      <c r="BE1354" s="139">
        <f>IF(N1354="základní",J1354,0)</f>
        <v>1209</v>
      </c>
      <c r="BF1354" s="139">
        <f>IF(N1354="snížená",J1354,0)</f>
        <v>0</v>
      </c>
      <c r="BG1354" s="139">
        <f>IF(N1354="zákl. přenesená",J1354,0)</f>
        <v>0</v>
      </c>
      <c r="BH1354" s="139">
        <f>IF(N1354="sníž. přenesená",J1354,0)</f>
        <v>0</v>
      </c>
      <c r="BI1354" s="139">
        <f>IF(N1354="nulová",J1354,0)</f>
        <v>0</v>
      </c>
      <c r="BJ1354" s="18" t="s">
        <v>8</v>
      </c>
      <c r="BK1354" s="139">
        <f>ROUND(I1354*H1354,0)</f>
        <v>1209</v>
      </c>
      <c r="BL1354" s="18" t="s">
        <v>323</v>
      </c>
      <c r="BM1354" s="138" t="s">
        <v>2232</v>
      </c>
    </row>
    <row r="1355" spans="2:65" s="1" customFormat="1">
      <c r="B1355" s="33"/>
      <c r="D1355" s="140" t="s">
        <v>164</v>
      </c>
      <c r="F1355" s="141" t="s">
        <v>2231</v>
      </c>
      <c r="I1355" s="142"/>
      <c r="L1355" s="33"/>
      <c r="M1355" s="143"/>
      <c r="T1355" s="54"/>
      <c r="AT1355" s="18" t="s">
        <v>164</v>
      </c>
      <c r="AU1355" s="18" t="s">
        <v>80</v>
      </c>
    </row>
    <row r="1356" spans="2:65" s="1" customFormat="1" ht="16.5" customHeight="1">
      <c r="B1356" s="33"/>
      <c r="C1356" s="160" t="s">
        <v>2233</v>
      </c>
      <c r="D1356" s="160" t="s">
        <v>230</v>
      </c>
      <c r="E1356" s="161" t="s">
        <v>2234</v>
      </c>
      <c r="F1356" s="162" t="s">
        <v>2235</v>
      </c>
      <c r="G1356" s="163" t="s">
        <v>208</v>
      </c>
      <c r="H1356" s="164">
        <v>2</v>
      </c>
      <c r="I1356" s="165">
        <v>405</v>
      </c>
      <c r="J1356" s="164">
        <f>ROUND(I1356*H1356,0)</f>
        <v>810</v>
      </c>
      <c r="K1356" s="162" t="s">
        <v>20</v>
      </c>
      <c r="L1356" s="166"/>
      <c r="M1356" s="167" t="s">
        <v>20</v>
      </c>
      <c r="N1356" s="168" t="s">
        <v>42</v>
      </c>
      <c r="P1356" s="136">
        <f>O1356*H1356</f>
        <v>0</v>
      </c>
      <c r="Q1356" s="136">
        <v>0</v>
      </c>
      <c r="R1356" s="136">
        <f>Q1356*H1356</f>
        <v>0</v>
      </c>
      <c r="S1356" s="136">
        <v>0</v>
      </c>
      <c r="T1356" s="137">
        <f>S1356*H1356</f>
        <v>0</v>
      </c>
      <c r="AR1356" s="138" t="s">
        <v>430</v>
      </c>
      <c r="AT1356" s="138" t="s">
        <v>230</v>
      </c>
      <c r="AU1356" s="138" t="s">
        <v>80</v>
      </c>
      <c r="AY1356" s="18" t="s">
        <v>154</v>
      </c>
      <c r="BE1356" s="139">
        <f>IF(N1356="základní",J1356,0)</f>
        <v>810</v>
      </c>
      <c r="BF1356" s="139">
        <f>IF(N1356="snížená",J1356,0)</f>
        <v>0</v>
      </c>
      <c r="BG1356" s="139">
        <f>IF(N1356="zákl. přenesená",J1356,0)</f>
        <v>0</v>
      </c>
      <c r="BH1356" s="139">
        <f>IF(N1356="sníž. přenesená",J1356,0)</f>
        <v>0</v>
      </c>
      <c r="BI1356" s="139">
        <f>IF(N1356="nulová",J1356,0)</f>
        <v>0</v>
      </c>
      <c r="BJ1356" s="18" t="s">
        <v>8</v>
      </c>
      <c r="BK1356" s="139">
        <f>ROUND(I1356*H1356,0)</f>
        <v>810</v>
      </c>
      <c r="BL1356" s="18" t="s">
        <v>323</v>
      </c>
      <c r="BM1356" s="138" t="s">
        <v>2236</v>
      </c>
    </row>
    <row r="1357" spans="2:65" s="1" customFormat="1">
      <c r="B1357" s="33"/>
      <c r="D1357" s="140" t="s">
        <v>164</v>
      </c>
      <c r="F1357" s="141" t="s">
        <v>2235</v>
      </c>
      <c r="I1357" s="142"/>
      <c r="L1357" s="33"/>
      <c r="M1357" s="143"/>
      <c r="T1357" s="54"/>
      <c r="AT1357" s="18" t="s">
        <v>164</v>
      </c>
      <c r="AU1357" s="18" t="s">
        <v>80</v>
      </c>
    </row>
    <row r="1358" spans="2:65" s="1" customFormat="1" ht="16.5" customHeight="1">
      <c r="B1358" s="33"/>
      <c r="C1358" s="160" t="s">
        <v>2237</v>
      </c>
      <c r="D1358" s="160" t="s">
        <v>230</v>
      </c>
      <c r="E1358" s="161" t="s">
        <v>2238</v>
      </c>
      <c r="F1358" s="162" t="s">
        <v>2239</v>
      </c>
      <c r="G1358" s="163" t="s">
        <v>208</v>
      </c>
      <c r="H1358" s="164">
        <v>2</v>
      </c>
      <c r="I1358" s="165">
        <v>517</v>
      </c>
      <c r="J1358" s="164">
        <f>ROUND(I1358*H1358,0)</f>
        <v>1034</v>
      </c>
      <c r="K1358" s="162" t="s">
        <v>20</v>
      </c>
      <c r="L1358" s="166"/>
      <c r="M1358" s="167" t="s">
        <v>20</v>
      </c>
      <c r="N1358" s="168" t="s">
        <v>42</v>
      </c>
      <c r="P1358" s="136">
        <f>O1358*H1358</f>
        <v>0</v>
      </c>
      <c r="Q1358" s="136">
        <v>0</v>
      </c>
      <c r="R1358" s="136">
        <f>Q1358*H1358</f>
        <v>0</v>
      </c>
      <c r="S1358" s="136">
        <v>0</v>
      </c>
      <c r="T1358" s="137">
        <f>S1358*H1358</f>
        <v>0</v>
      </c>
      <c r="AR1358" s="138" t="s">
        <v>430</v>
      </c>
      <c r="AT1358" s="138" t="s">
        <v>230</v>
      </c>
      <c r="AU1358" s="138" t="s">
        <v>80</v>
      </c>
      <c r="AY1358" s="18" t="s">
        <v>154</v>
      </c>
      <c r="BE1358" s="139">
        <f>IF(N1358="základní",J1358,0)</f>
        <v>1034</v>
      </c>
      <c r="BF1358" s="139">
        <f>IF(N1358="snížená",J1358,0)</f>
        <v>0</v>
      </c>
      <c r="BG1358" s="139">
        <f>IF(N1358="zákl. přenesená",J1358,0)</f>
        <v>0</v>
      </c>
      <c r="BH1358" s="139">
        <f>IF(N1358="sníž. přenesená",J1358,0)</f>
        <v>0</v>
      </c>
      <c r="BI1358" s="139">
        <f>IF(N1358="nulová",J1358,0)</f>
        <v>0</v>
      </c>
      <c r="BJ1358" s="18" t="s">
        <v>8</v>
      </c>
      <c r="BK1358" s="139">
        <f>ROUND(I1358*H1358,0)</f>
        <v>1034</v>
      </c>
      <c r="BL1358" s="18" t="s">
        <v>323</v>
      </c>
      <c r="BM1358" s="138" t="s">
        <v>2240</v>
      </c>
    </row>
    <row r="1359" spans="2:65" s="1" customFormat="1">
      <c r="B1359" s="33"/>
      <c r="D1359" s="140" t="s">
        <v>164</v>
      </c>
      <c r="F1359" s="141" t="s">
        <v>2239</v>
      </c>
      <c r="I1359" s="142"/>
      <c r="L1359" s="33"/>
      <c r="M1359" s="143"/>
      <c r="T1359" s="54"/>
      <c r="AT1359" s="18" t="s">
        <v>164</v>
      </c>
      <c r="AU1359" s="18" t="s">
        <v>80</v>
      </c>
    </row>
    <row r="1360" spans="2:65" s="1" customFormat="1" ht="16.5" customHeight="1">
      <c r="B1360" s="33"/>
      <c r="C1360" s="160" t="s">
        <v>2241</v>
      </c>
      <c r="D1360" s="160" t="s">
        <v>230</v>
      </c>
      <c r="E1360" s="161" t="s">
        <v>2242</v>
      </c>
      <c r="F1360" s="162" t="s">
        <v>2243</v>
      </c>
      <c r="G1360" s="163" t="s">
        <v>208</v>
      </c>
      <c r="H1360" s="164">
        <v>1</v>
      </c>
      <c r="I1360" s="165">
        <v>498</v>
      </c>
      <c r="J1360" s="164">
        <f>ROUND(I1360*H1360,0)</f>
        <v>498</v>
      </c>
      <c r="K1360" s="162" t="s">
        <v>20</v>
      </c>
      <c r="L1360" s="166"/>
      <c r="M1360" s="167" t="s">
        <v>20</v>
      </c>
      <c r="N1360" s="168" t="s">
        <v>42</v>
      </c>
      <c r="P1360" s="136">
        <f>O1360*H1360</f>
        <v>0</v>
      </c>
      <c r="Q1360" s="136">
        <v>0</v>
      </c>
      <c r="R1360" s="136">
        <f>Q1360*H1360</f>
        <v>0</v>
      </c>
      <c r="S1360" s="136">
        <v>0</v>
      </c>
      <c r="T1360" s="137">
        <f>S1360*H1360</f>
        <v>0</v>
      </c>
      <c r="AR1360" s="138" t="s">
        <v>430</v>
      </c>
      <c r="AT1360" s="138" t="s">
        <v>230</v>
      </c>
      <c r="AU1360" s="138" t="s">
        <v>80</v>
      </c>
      <c r="AY1360" s="18" t="s">
        <v>154</v>
      </c>
      <c r="BE1360" s="139">
        <f>IF(N1360="základní",J1360,0)</f>
        <v>498</v>
      </c>
      <c r="BF1360" s="139">
        <f>IF(N1360="snížená",J1360,0)</f>
        <v>0</v>
      </c>
      <c r="BG1360" s="139">
        <f>IF(N1360="zákl. přenesená",J1360,0)</f>
        <v>0</v>
      </c>
      <c r="BH1360" s="139">
        <f>IF(N1360="sníž. přenesená",J1360,0)</f>
        <v>0</v>
      </c>
      <c r="BI1360" s="139">
        <f>IF(N1360="nulová",J1360,0)</f>
        <v>0</v>
      </c>
      <c r="BJ1360" s="18" t="s">
        <v>8</v>
      </c>
      <c r="BK1360" s="139">
        <f>ROUND(I1360*H1360,0)</f>
        <v>498</v>
      </c>
      <c r="BL1360" s="18" t="s">
        <v>323</v>
      </c>
      <c r="BM1360" s="138" t="s">
        <v>2244</v>
      </c>
    </row>
    <row r="1361" spans="2:65" s="1" customFormat="1">
      <c r="B1361" s="33"/>
      <c r="D1361" s="140" t="s">
        <v>164</v>
      </c>
      <c r="F1361" s="141" t="s">
        <v>2243</v>
      </c>
      <c r="I1361" s="142"/>
      <c r="L1361" s="33"/>
      <c r="M1361" s="143"/>
      <c r="T1361" s="54"/>
      <c r="AT1361" s="18" t="s">
        <v>164</v>
      </c>
      <c r="AU1361" s="18" t="s">
        <v>80</v>
      </c>
    </row>
    <row r="1362" spans="2:65" s="1" customFormat="1" ht="16.5" customHeight="1">
      <c r="B1362" s="33"/>
      <c r="C1362" s="160" t="s">
        <v>2245</v>
      </c>
      <c r="D1362" s="160" t="s">
        <v>230</v>
      </c>
      <c r="E1362" s="161" t="s">
        <v>2246</v>
      </c>
      <c r="F1362" s="162" t="s">
        <v>2247</v>
      </c>
      <c r="G1362" s="163" t="s">
        <v>208</v>
      </c>
      <c r="H1362" s="164">
        <v>2</v>
      </c>
      <c r="I1362" s="165">
        <v>626</v>
      </c>
      <c r="J1362" s="164">
        <f>ROUND(I1362*H1362,0)</f>
        <v>1252</v>
      </c>
      <c r="K1362" s="162" t="s">
        <v>20</v>
      </c>
      <c r="L1362" s="166"/>
      <c r="M1362" s="167" t="s">
        <v>20</v>
      </c>
      <c r="N1362" s="168" t="s">
        <v>42</v>
      </c>
      <c r="P1362" s="136">
        <f>O1362*H1362</f>
        <v>0</v>
      </c>
      <c r="Q1362" s="136">
        <v>0</v>
      </c>
      <c r="R1362" s="136">
        <f>Q1362*H1362</f>
        <v>0</v>
      </c>
      <c r="S1362" s="136">
        <v>0</v>
      </c>
      <c r="T1362" s="137">
        <f>S1362*H1362</f>
        <v>0</v>
      </c>
      <c r="AR1362" s="138" t="s">
        <v>430</v>
      </c>
      <c r="AT1362" s="138" t="s">
        <v>230</v>
      </c>
      <c r="AU1362" s="138" t="s">
        <v>80</v>
      </c>
      <c r="AY1362" s="18" t="s">
        <v>154</v>
      </c>
      <c r="BE1362" s="139">
        <f>IF(N1362="základní",J1362,0)</f>
        <v>1252</v>
      </c>
      <c r="BF1362" s="139">
        <f>IF(N1362="snížená",J1362,0)</f>
        <v>0</v>
      </c>
      <c r="BG1362" s="139">
        <f>IF(N1362="zákl. přenesená",J1362,0)</f>
        <v>0</v>
      </c>
      <c r="BH1362" s="139">
        <f>IF(N1362="sníž. přenesená",J1362,0)</f>
        <v>0</v>
      </c>
      <c r="BI1362" s="139">
        <f>IF(N1362="nulová",J1362,0)</f>
        <v>0</v>
      </c>
      <c r="BJ1362" s="18" t="s">
        <v>8</v>
      </c>
      <c r="BK1362" s="139">
        <f>ROUND(I1362*H1362,0)</f>
        <v>1252</v>
      </c>
      <c r="BL1362" s="18" t="s">
        <v>323</v>
      </c>
      <c r="BM1362" s="138" t="s">
        <v>2248</v>
      </c>
    </row>
    <row r="1363" spans="2:65" s="1" customFormat="1">
      <c r="B1363" s="33"/>
      <c r="D1363" s="140" t="s">
        <v>164</v>
      </c>
      <c r="F1363" s="141" t="s">
        <v>2247</v>
      </c>
      <c r="I1363" s="142"/>
      <c r="L1363" s="33"/>
      <c r="M1363" s="143"/>
      <c r="T1363" s="54"/>
      <c r="AT1363" s="18" t="s">
        <v>164</v>
      </c>
      <c r="AU1363" s="18" t="s">
        <v>80</v>
      </c>
    </row>
    <row r="1364" spans="2:65" s="1" customFormat="1" ht="16.5" customHeight="1">
      <c r="B1364" s="33"/>
      <c r="C1364" s="160" t="s">
        <v>2249</v>
      </c>
      <c r="D1364" s="160" t="s">
        <v>230</v>
      </c>
      <c r="E1364" s="161" t="s">
        <v>2250</v>
      </c>
      <c r="F1364" s="162" t="s">
        <v>2251</v>
      </c>
      <c r="G1364" s="163" t="s">
        <v>208</v>
      </c>
      <c r="H1364" s="164">
        <v>1</v>
      </c>
      <c r="I1364" s="165">
        <v>721</v>
      </c>
      <c r="J1364" s="164">
        <f>ROUND(I1364*H1364,0)</f>
        <v>721</v>
      </c>
      <c r="K1364" s="162" t="s">
        <v>20</v>
      </c>
      <c r="L1364" s="166"/>
      <c r="M1364" s="167" t="s">
        <v>20</v>
      </c>
      <c r="N1364" s="168" t="s">
        <v>42</v>
      </c>
      <c r="P1364" s="136">
        <f>O1364*H1364</f>
        <v>0</v>
      </c>
      <c r="Q1364" s="136">
        <v>0</v>
      </c>
      <c r="R1364" s="136">
        <f>Q1364*H1364</f>
        <v>0</v>
      </c>
      <c r="S1364" s="136">
        <v>0</v>
      </c>
      <c r="T1364" s="137">
        <f>S1364*H1364</f>
        <v>0</v>
      </c>
      <c r="AR1364" s="138" t="s">
        <v>430</v>
      </c>
      <c r="AT1364" s="138" t="s">
        <v>230</v>
      </c>
      <c r="AU1364" s="138" t="s">
        <v>80</v>
      </c>
      <c r="AY1364" s="18" t="s">
        <v>154</v>
      </c>
      <c r="BE1364" s="139">
        <f>IF(N1364="základní",J1364,0)</f>
        <v>721</v>
      </c>
      <c r="BF1364" s="139">
        <f>IF(N1364="snížená",J1364,0)</f>
        <v>0</v>
      </c>
      <c r="BG1364" s="139">
        <f>IF(N1364="zákl. přenesená",J1364,0)</f>
        <v>0</v>
      </c>
      <c r="BH1364" s="139">
        <f>IF(N1364="sníž. přenesená",J1364,0)</f>
        <v>0</v>
      </c>
      <c r="BI1364" s="139">
        <f>IF(N1364="nulová",J1364,0)</f>
        <v>0</v>
      </c>
      <c r="BJ1364" s="18" t="s">
        <v>8</v>
      </c>
      <c r="BK1364" s="139">
        <f>ROUND(I1364*H1364,0)</f>
        <v>721</v>
      </c>
      <c r="BL1364" s="18" t="s">
        <v>323</v>
      </c>
      <c r="BM1364" s="138" t="s">
        <v>2252</v>
      </c>
    </row>
    <row r="1365" spans="2:65" s="1" customFormat="1">
      <c r="B1365" s="33"/>
      <c r="D1365" s="140" t="s">
        <v>164</v>
      </c>
      <c r="F1365" s="141" t="s">
        <v>2251</v>
      </c>
      <c r="I1365" s="142"/>
      <c r="L1365" s="33"/>
      <c r="M1365" s="143"/>
      <c r="T1365" s="54"/>
      <c r="AT1365" s="18" t="s">
        <v>164</v>
      </c>
      <c r="AU1365" s="18" t="s">
        <v>80</v>
      </c>
    </row>
    <row r="1366" spans="2:65" s="1" customFormat="1" ht="16.5" customHeight="1">
      <c r="B1366" s="33"/>
      <c r="C1366" s="160" t="s">
        <v>2253</v>
      </c>
      <c r="D1366" s="160" t="s">
        <v>230</v>
      </c>
      <c r="E1366" s="161" t="s">
        <v>2254</v>
      </c>
      <c r="F1366" s="162" t="s">
        <v>2255</v>
      </c>
      <c r="G1366" s="163" t="s">
        <v>208</v>
      </c>
      <c r="H1366" s="164">
        <v>1</v>
      </c>
      <c r="I1366" s="165">
        <v>267</v>
      </c>
      <c r="J1366" s="164">
        <f>ROUND(I1366*H1366,0)</f>
        <v>267</v>
      </c>
      <c r="K1366" s="162" t="s">
        <v>20</v>
      </c>
      <c r="L1366" s="166"/>
      <c r="M1366" s="167" t="s">
        <v>20</v>
      </c>
      <c r="N1366" s="168" t="s">
        <v>42</v>
      </c>
      <c r="P1366" s="136">
        <f>O1366*H1366</f>
        <v>0</v>
      </c>
      <c r="Q1366" s="136">
        <v>0</v>
      </c>
      <c r="R1366" s="136">
        <f>Q1366*H1366</f>
        <v>0</v>
      </c>
      <c r="S1366" s="136">
        <v>0</v>
      </c>
      <c r="T1366" s="137">
        <f>S1366*H1366</f>
        <v>0</v>
      </c>
      <c r="AR1366" s="138" t="s">
        <v>430</v>
      </c>
      <c r="AT1366" s="138" t="s">
        <v>230</v>
      </c>
      <c r="AU1366" s="138" t="s">
        <v>80</v>
      </c>
      <c r="AY1366" s="18" t="s">
        <v>154</v>
      </c>
      <c r="BE1366" s="139">
        <f>IF(N1366="základní",J1366,0)</f>
        <v>267</v>
      </c>
      <c r="BF1366" s="139">
        <f>IF(N1366="snížená",J1366,0)</f>
        <v>0</v>
      </c>
      <c r="BG1366" s="139">
        <f>IF(N1366="zákl. přenesená",J1366,0)</f>
        <v>0</v>
      </c>
      <c r="BH1366" s="139">
        <f>IF(N1366="sníž. přenesená",J1366,0)</f>
        <v>0</v>
      </c>
      <c r="BI1366" s="139">
        <f>IF(N1366="nulová",J1366,0)</f>
        <v>0</v>
      </c>
      <c r="BJ1366" s="18" t="s">
        <v>8</v>
      </c>
      <c r="BK1366" s="139">
        <f>ROUND(I1366*H1366,0)</f>
        <v>267</v>
      </c>
      <c r="BL1366" s="18" t="s">
        <v>323</v>
      </c>
      <c r="BM1366" s="138" t="s">
        <v>2256</v>
      </c>
    </row>
    <row r="1367" spans="2:65" s="1" customFormat="1">
      <c r="B1367" s="33"/>
      <c r="D1367" s="140" t="s">
        <v>164</v>
      </c>
      <c r="F1367" s="141" t="s">
        <v>2255</v>
      </c>
      <c r="I1367" s="142"/>
      <c r="L1367" s="33"/>
      <c r="M1367" s="143"/>
      <c r="T1367" s="54"/>
      <c r="AT1367" s="18" t="s">
        <v>164</v>
      </c>
      <c r="AU1367" s="18" t="s">
        <v>80</v>
      </c>
    </row>
    <row r="1368" spans="2:65" s="1" customFormat="1" ht="16.5" customHeight="1">
      <c r="B1368" s="33"/>
      <c r="C1368" s="160" t="s">
        <v>2257</v>
      </c>
      <c r="D1368" s="160" t="s">
        <v>230</v>
      </c>
      <c r="E1368" s="161" t="s">
        <v>2258</v>
      </c>
      <c r="F1368" s="162" t="s">
        <v>2259</v>
      </c>
      <c r="G1368" s="163" t="s">
        <v>208</v>
      </c>
      <c r="H1368" s="164">
        <v>2</v>
      </c>
      <c r="I1368" s="165">
        <v>307</v>
      </c>
      <c r="J1368" s="164">
        <f>ROUND(I1368*H1368,0)</f>
        <v>614</v>
      </c>
      <c r="K1368" s="162" t="s">
        <v>20</v>
      </c>
      <c r="L1368" s="166"/>
      <c r="M1368" s="167" t="s">
        <v>20</v>
      </c>
      <c r="N1368" s="168" t="s">
        <v>42</v>
      </c>
      <c r="P1368" s="136">
        <f>O1368*H1368</f>
        <v>0</v>
      </c>
      <c r="Q1368" s="136">
        <v>0</v>
      </c>
      <c r="R1368" s="136">
        <f>Q1368*H1368</f>
        <v>0</v>
      </c>
      <c r="S1368" s="136">
        <v>0</v>
      </c>
      <c r="T1368" s="137">
        <f>S1368*H1368</f>
        <v>0</v>
      </c>
      <c r="AR1368" s="138" t="s">
        <v>430</v>
      </c>
      <c r="AT1368" s="138" t="s">
        <v>230</v>
      </c>
      <c r="AU1368" s="138" t="s">
        <v>80</v>
      </c>
      <c r="AY1368" s="18" t="s">
        <v>154</v>
      </c>
      <c r="BE1368" s="139">
        <f>IF(N1368="základní",J1368,0)</f>
        <v>614</v>
      </c>
      <c r="BF1368" s="139">
        <f>IF(N1368="snížená",J1368,0)</f>
        <v>0</v>
      </c>
      <c r="BG1368" s="139">
        <f>IF(N1368="zákl. přenesená",J1368,0)</f>
        <v>0</v>
      </c>
      <c r="BH1368" s="139">
        <f>IF(N1368="sníž. přenesená",J1368,0)</f>
        <v>0</v>
      </c>
      <c r="BI1368" s="139">
        <f>IF(N1368="nulová",J1368,0)</f>
        <v>0</v>
      </c>
      <c r="BJ1368" s="18" t="s">
        <v>8</v>
      </c>
      <c r="BK1368" s="139">
        <f>ROUND(I1368*H1368,0)</f>
        <v>614</v>
      </c>
      <c r="BL1368" s="18" t="s">
        <v>323</v>
      </c>
      <c r="BM1368" s="138" t="s">
        <v>2260</v>
      </c>
    </row>
    <row r="1369" spans="2:65" s="1" customFormat="1">
      <c r="B1369" s="33"/>
      <c r="D1369" s="140" t="s">
        <v>164</v>
      </c>
      <c r="F1369" s="141" t="s">
        <v>2259</v>
      </c>
      <c r="I1369" s="142"/>
      <c r="L1369" s="33"/>
      <c r="M1369" s="143"/>
      <c r="T1369" s="54"/>
      <c r="AT1369" s="18" t="s">
        <v>164</v>
      </c>
      <c r="AU1369" s="18" t="s">
        <v>80</v>
      </c>
    </row>
    <row r="1370" spans="2:65" s="1" customFormat="1" ht="16.5" customHeight="1">
      <c r="B1370" s="33"/>
      <c r="C1370" s="160" t="s">
        <v>2261</v>
      </c>
      <c r="D1370" s="160" t="s">
        <v>230</v>
      </c>
      <c r="E1370" s="161" t="s">
        <v>2262</v>
      </c>
      <c r="F1370" s="162" t="s">
        <v>2263</v>
      </c>
      <c r="G1370" s="163" t="s">
        <v>208</v>
      </c>
      <c r="H1370" s="164">
        <v>1</v>
      </c>
      <c r="I1370" s="165">
        <v>328</v>
      </c>
      <c r="J1370" s="164">
        <f>ROUND(I1370*H1370,0)</f>
        <v>328</v>
      </c>
      <c r="K1370" s="162" t="s">
        <v>20</v>
      </c>
      <c r="L1370" s="166"/>
      <c r="M1370" s="167" t="s">
        <v>20</v>
      </c>
      <c r="N1370" s="168" t="s">
        <v>42</v>
      </c>
      <c r="P1370" s="136">
        <f>O1370*H1370</f>
        <v>0</v>
      </c>
      <c r="Q1370" s="136">
        <v>0</v>
      </c>
      <c r="R1370" s="136">
        <f>Q1370*H1370</f>
        <v>0</v>
      </c>
      <c r="S1370" s="136">
        <v>0</v>
      </c>
      <c r="T1370" s="137">
        <f>S1370*H1370</f>
        <v>0</v>
      </c>
      <c r="AR1370" s="138" t="s">
        <v>430</v>
      </c>
      <c r="AT1370" s="138" t="s">
        <v>230</v>
      </c>
      <c r="AU1370" s="138" t="s">
        <v>80</v>
      </c>
      <c r="AY1370" s="18" t="s">
        <v>154</v>
      </c>
      <c r="BE1370" s="139">
        <f>IF(N1370="základní",J1370,0)</f>
        <v>328</v>
      </c>
      <c r="BF1370" s="139">
        <f>IF(N1370="snížená",J1370,0)</f>
        <v>0</v>
      </c>
      <c r="BG1370" s="139">
        <f>IF(N1370="zákl. přenesená",J1370,0)</f>
        <v>0</v>
      </c>
      <c r="BH1370" s="139">
        <f>IF(N1370="sníž. přenesená",J1370,0)</f>
        <v>0</v>
      </c>
      <c r="BI1370" s="139">
        <f>IF(N1370="nulová",J1370,0)</f>
        <v>0</v>
      </c>
      <c r="BJ1370" s="18" t="s">
        <v>8</v>
      </c>
      <c r="BK1370" s="139">
        <f>ROUND(I1370*H1370,0)</f>
        <v>328</v>
      </c>
      <c r="BL1370" s="18" t="s">
        <v>323</v>
      </c>
      <c r="BM1370" s="138" t="s">
        <v>2264</v>
      </c>
    </row>
    <row r="1371" spans="2:65" s="1" customFormat="1">
      <c r="B1371" s="33"/>
      <c r="D1371" s="140" t="s">
        <v>164</v>
      </c>
      <c r="F1371" s="141" t="s">
        <v>2263</v>
      </c>
      <c r="I1371" s="142"/>
      <c r="L1371" s="33"/>
      <c r="M1371" s="143"/>
      <c r="T1371" s="54"/>
      <c r="AT1371" s="18" t="s">
        <v>164</v>
      </c>
      <c r="AU1371" s="18" t="s">
        <v>80</v>
      </c>
    </row>
    <row r="1372" spans="2:65" s="1" customFormat="1" ht="16.5" customHeight="1">
      <c r="B1372" s="33"/>
      <c r="C1372" s="160" t="s">
        <v>2265</v>
      </c>
      <c r="D1372" s="160" t="s">
        <v>230</v>
      </c>
      <c r="E1372" s="161" t="s">
        <v>2266</v>
      </c>
      <c r="F1372" s="162" t="s">
        <v>2267</v>
      </c>
      <c r="G1372" s="163" t="s">
        <v>208</v>
      </c>
      <c r="H1372" s="164">
        <v>1</v>
      </c>
      <c r="I1372" s="165">
        <v>431</v>
      </c>
      <c r="J1372" s="164">
        <f>ROUND(I1372*H1372,0)</f>
        <v>431</v>
      </c>
      <c r="K1372" s="162" t="s">
        <v>20</v>
      </c>
      <c r="L1372" s="166"/>
      <c r="M1372" s="167" t="s">
        <v>20</v>
      </c>
      <c r="N1372" s="168" t="s">
        <v>42</v>
      </c>
      <c r="P1372" s="136">
        <f>O1372*H1372</f>
        <v>0</v>
      </c>
      <c r="Q1372" s="136">
        <v>0</v>
      </c>
      <c r="R1372" s="136">
        <f>Q1372*H1372</f>
        <v>0</v>
      </c>
      <c r="S1372" s="136">
        <v>0</v>
      </c>
      <c r="T1372" s="137">
        <f>S1372*H1372</f>
        <v>0</v>
      </c>
      <c r="AR1372" s="138" t="s">
        <v>430</v>
      </c>
      <c r="AT1372" s="138" t="s">
        <v>230</v>
      </c>
      <c r="AU1372" s="138" t="s">
        <v>80</v>
      </c>
      <c r="AY1372" s="18" t="s">
        <v>154</v>
      </c>
      <c r="BE1372" s="139">
        <f>IF(N1372="základní",J1372,0)</f>
        <v>431</v>
      </c>
      <c r="BF1372" s="139">
        <f>IF(N1372="snížená",J1372,0)</f>
        <v>0</v>
      </c>
      <c r="BG1372" s="139">
        <f>IF(N1372="zákl. přenesená",J1372,0)</f>
        <v>0</v>
      </c>
      <c r="BH1372" s="139">
        <f>IF(N1372="sníž. přenesená",J1372,0)</f>
        <v>0</v>
      </c>
      <c r="BI1372" s="139">
        <f>IF(N1372="nulová",J1372,0)</f>
        <v>0</v>
      </c>
      <c r="BJ1372" s="18" t="s">
        <v>8</v>
      </c>
      <c r="BK1372" s="139">
        <f>ROUND(I1372*H1372,0)</f>
        <v>431</v>
      </c>
      <c r="BL1372" s="18" t="s">
        <v>323</v>
      </c>
      <c r="BM1372" s="138" t="s">
        <v>2268</v>
      </c>
    </row>
    <row r="1373" spans="2:65" s="1" customFormat="1">
      <c r="B1373" s="33"/>
      <c r="D1373" s="140" t="s">
        <v>164</v>
      </c>
      <c r="F1373" s="141" t="s">
        <v>2267</v>
      </c>
      <c r="I1373" s="142"/>
      <c r="L1373" s="33"/>
      <c r="M1373" s="143"/>
      <c r="T1373" s="54"/>
      <c r="AT1373" s="18" t="s">
        <v>164</v>
      </c>
      <c r="AU1373" s="18" t="s">
        <v>80</v>
      </c>
    </row>
    <row r="1374" spans="2:65" s="1" customFormat="1" ht="16.5" customHeight="1">
      <c r="B1374" s="33"/>
      <c r="C1374" s="160" t="s">
        <v>2269</v>
      </c>
      <c r="D1374" s="160" t="s">
        <v>230</v>
      </c>
      <c r="E1374" s="161" t="s">
        <v>2270</v>
      </c>
      <c r="F1374" s="162" t="s">
        <v>2271</v>
      </c>
      <c r="G1374" s="163" t="s">
        <v>208</v>
      </c>
      <c r="H1374" s="164">
        <v>2</v>
      </c>
      <c r="I1374" s="165">
        <v>526</v>
      </c>
      <c r="J1374" s="164">
        <f>ROUND(I1374*H1374,0)</f>
        <v>1052</v>
      </c>
      <c r="K1374" s="162" t="s">
        <v>20</v>
      </c>
      <c r="L1374" s="166"/>
      <c r="M1374" s="167" t="s">
        <v>20</v>
      </c>
      <c r="N1374" s="168" t="s">
        <v>42</v>
      </c>
      <c r="P1374" s="136">
        <f>O1374*H1374</f>
        <v>0</v>
      </c>
      <c r="Q1374" s="136">
        <v>0</v>
      </c>
      <c r="R1374" s="136">
        <f>Q1374*H1374</f>
        <v>0</v>
      </c>
      <c r="S1374" s="136">
        <v>0</v>
      </c>
      <c r="T1374" s="137">
        <f>S1374*H1374</f>
        <v>0</v>
      </c>
      <c r="AR1374" s="138" t="s">
        <v>430</v>
      </c>
      <c r="AT1374" s="138" t="s">
        <v>230</v>
      </c>
      <c r="AU1374" s="138" t="s">
        <v>80</v>
      </c>
      <c r="AY1374" s="18" t="s">
        <v>154</v>
      </c>
      <c r="BE1374" s="139">
        <f>IF(N1374="základní",J1374,0)</f>
        <v>1052</v>
      </c>
      <c r="BF1374" s="139">
        <f>IF(N1374="snížená",J1374,0)</f>
        <v>0</v>
      </c>
      <c r="BG1374" s="139">
        <f>IF(N1374="zákl. přenesená",J1374,0)</f>
        <v>0</v>
      </c>
      <c r="BH1374" s="139">
        <f>IF(N1374="sníž. přenesená",J1374,0)</f>
        <v>0</v>
      </c>
      <c r="BI1374" s="139">
        <f>IF(N1374="nulová",J1374,0)</f>
        <v>0</v>
      </c>
      <c r="BJ1374" s="18" t="s">
        <v>8</v>
      </c>
      <c r="BK1374" s="139">
        <f>ROUND(I1374*H1374,0)</f>
        <v>1052</v>
      </c>
      <c r="BL1374" s="18" t="s">
        <v>323</v>
      </c>
      <c r="BM1374" s="138" t="s">
        <v>2272</v>
      </c>
    </row>
    <row r="1375" spans="2:65" s="1" customFormat="1">
      <c r="B1375" s="33"/>
      <c r="D1375" s="140" t="s">
        <v>164</v>
      </c>
      <c r="F1375" s="141" t="s">
        <v>2271</v>
      </c>
      <c r="I1375" s="142"/>
      <c r="L1375" s="33"/>
      <c r="M1375" s="143"/>
      <c r="T1375" s="54"/>
      <c r="AT1375" s="18" t="s">
        <v>164</v>
      </c>
      <c r="AU1375" s="18" t="s">
        <v>80</v>
      </c>
    </row>
    <row r="1376" spans="2:65" s="1" customFormat="1" ht="16.5" customHeight="1">
      <c r="B1376" s="33"/>
      <c r="C1376" s="160" t="s">
        <v>2273</v>
      </c>
      <c r="D1376" s="160" t="s">
        <v>230</v>
      </c>
      <c r="E1376" s="161" t="s">
        <v>2274</v>
      </c>
      <c r="F1376" s="162" t="s">
        <v>2275</v>
      </c>
      <c r="G1376" s="163" t="s">
        <v>208</v>
      </c>
      <c r="H1376" s="164">
        <v>2</v>
      </c>
      <c r="I1376" s="165">
        <v>108</v>
      </c>
      <c r="J1376" s="164">
        <f>ROUND(I1376*H1376,0)</f>
        <v>216</v>
      </c>
      <c r="K1376" s="162" t="s">
        <v>20</v>
      </c>
      <c r="L1376" s="166"/>
      <c r="M1376" s="167" t="s">
        <v>20</v>
      </c>
      <c r="N1376" s="168" t="s">
        <v>42</v>
      </c>
      <c r="P1376" s="136">
        <f>O1376*H1376</f>
        <v>0</v>
      </c>
      <c r="Q1376" s="136">
        <v>0</v>
      </c>
      <c r="R1376" s="136">
        <f>Q1376*H1376</f>
        <v>0</v>
      </c>
      <c r="S1376" s="136">
        <v>0</v>
      </c>
      <c r="T1376" s="137">
        <f>S1376*H1376</f>
        <v>0</v>
      </c>
      <c r="AR1376" s="138" t="s">
        <v>430</v>
      </c>
      <c r="AT1376" s="138" t="s">
        <v>230</v>
      </c>
      <c r="AU1376" s="138" t="s">
        <v>80</v>
      </c>
      <c r="AY1376" s="18" t="s">
        <v>154</v>
      </c>
      <c r="BE1376" s="139">
        <f>IF(N1376="základní",J1376,0)</f>
        <v>216</v>
      </c>
      <c r="BF1376" s="139">
        <f>IF(N1376="snížená",J1376,0)</f>
        <v>0</v>
      </c>
      <c r="BG1376" s="139">
        <f>IF(N1376="zákl. přenesená",J1376,0)</f>
        <v>0</v>
      </c>
      <c r="BH1376" s="139">
        <f>IF(N1376="sníž. přenesená",J1376,0)</f>
        <v>0</v>
      </c>
      <c r="BI1376" s="139">
        <f>IF(N1376="nulová",J1376,0)</f>
        <v>0</v>
      </c>
      <c r="BJ1376" s="18" t="s">
        <v>8</v>
      </c>
      <c r="BK1376" s="139">
        <f>ROUND(I1376*H1376,0)</f>
        <v>216</v>
      </c>
      <c r="BL1376" s="18" t="s">
        <v>323</v>
      </c>
      <c r="BM1376" s="138" t="s">
        <v>2276</v>
      </c>
    </row>
    <row r="1377" spans="2:65" s="1" customFormat="1">
      <c r="B1377" s="33"/>
      <c r="D1377" s="140" t="s">
        <v>164</v>
      </c>
      <c r="F1377" s="141" t="s">
        <v>2275</v>
      </c>
      <c r="I1377" s="142"/>
      <c r="L1377" s="33"/>
      <c r="M1377" s="143"/>
      <c r="T1377" s="54"/>
      <c r="AT1377" s="18" t="s">
        <v>164</v>
      </c>
      <c r="AU1377" s="18" t="s">
        <v>80</v>
      </c>
    </row>
    <row r="1378" spans="2:65" s="1" customFormat="1" ht="16.5" customHeight="1">
      <c r="B1378" s="33"/>
      <c r="C1378" s="160" t="s">
        <v>2277</v>
      </c>
      <c r="D1378" s="160" t="s">
        <v>230</v>
      </c>
      <c r="E1378" s="161" t="s">
        <v>2278</v>
      </c>
      <c r="F1378" s="162" t="s">
        <v>2279</v>
      </c>
      <c r="G1378" s="163" t="s">
        <v>208</v>
      </c>
      <c r="H1378" s="164">
        <v>1</v>
      </c>
      <c r="I1378" s="165">
        <v>158</v>
      </c>
      <c r="J1378" s="164">
        <f>ROUND(I1378*H1378,0)</f>
        <v>158</v>
      </c>
      <c r="K1378" s="162" t="s">
        <v>20</v>
      </c>
      <c r="L1378" s="166"/>
      <c r="M1378" s="167" t="s">
        <v>20</v>
      </c>
      <c r="N1378" s="168" t="s">
        <v>42</v>
      </c>
      <c r="P1378" s="136">
        <f>O1378*H1378</f>
        <v>0</v>
      </c>
      <c r="Q1378" s="136">
        <v>0</v>
      </c>
      <c r="R1378" s="136">
        <f>Q1378*H1378</f>
        <v>0</v>
      </c>
      <c r="S1378" s="136">
        <v>0</v>
      </c>
      <c r="T1378" s="137">
        <f>S1378*H1378</f>
        <v>0</v>
      </c>
      <c r="AR1378" s="138" t="s">
        <v>430</v>
      </c>
      <c r="AT1378" s="138" t="s">
        <v>230</v>
      </c>
      <c r="AU1378" s="138" t="s">
        <v>80</v>
      </c>
      <c r="AY1378" s="18" t="s">
        <v>154</v>
      </c>
      <c r="BE1378" s="139">
        <f>IF(N1378="základní",J1378,0)</f>
        <v>158</v>
      </c>
      <c r="BF1378" s="139">
        <f>IF(N1378="snížená",J1378,0)</f>
        <v>0</v>
      </c>
      <c r="BG1378" s="139">
        <f>IF(N1378="zákl. přenesená",J1378,0)</f>
        <v>0</v>
      </c>
      <c r="BH1378" s="139">
        <f>IF(N1378="sníž. přenesená",J1378,0)</f>
        <v>0</v>
      </c>
      <c r="BI1378" s="139">
        <f>IF(N1378="nulová",J1378,0)</f>
        <v>0</v>
      </c>
      <c r="BJ1378" s="18" t="s">
        <v>8</v>
      </c>
      <c r="BK1378" s="139">
        <f>ROUND(I1378*H1378,0)</f>
        <v>158</v>
      </c>
      <c r="BL1378" s="18" t="s">
        <v>323</v>
      </c>
      <c r="BM1378" s="138" t="s">
        <v>2280</v>
      </c>
    </row>
    <row r="1379" spans="2:65" s="1" customFormat="1">
      <c r="B1379" s="33"/>
      <c r="D1379" s="140" t="s">
        <v>164</v>
      </c>
      <c r="F1379" s="141" t="s">
        <v>2279</v>
      </c>
      <c r="I1379" s="142"/>
      <c r="L1379" s="33"/>
      <c r="M1379" s="143"/>
      <c r="T1379" s="54"/>
      <c r="AT1379" s="18" t="s">
        <v>164</v>
      </c>
      <c r="AU1379" s="18" t="s">
        <v>80</v>
      </c>
    </row>
    <row r="1380" spans="2:65" s="1" customFormat="1" ht="16.5" customHeight="1">
      <c r="B1380" s="33"/>
      <c r="C1380" s="160" t="s">
        <v>2281</v>
      </c>
      <c r="D1380" s="160" t="s">
        <v>230</v>
      </c>
      <c r="E1380" s="161" t="s">
        <v>2282</v>
      </c>
      <c r="F1380" s="162" t="s">
        <v>2283</v>
      </c>
      <c r="G1380" s="163" t="s">
        <v>208</v>
      </c>
      <c r="H1380" s="164">
        <v>1</v>
      </c>
      <c r="I1380" s="165">
        <v>167</v>
      </c>
      <c r="J1380" s="164">
        <f>ROUND(I1380*H1380,0)</f>
        <v>167</v>
      </c>
      <c r="K1380" s="162" t="s">
        <v>20</v>
      </c>
      <c r="L1380" s="166"/>
      <c r="M1380" s="167" t="s">
        <v>20</v>
      </c>
      <c r="N1380" s="168" t="s">
        <v>42</v>
      </c>
      <c r="P1380" s="136">
        <f>O1380*H1380</f>
        <v>0</v>
      </c>
      <c r="Q1380" s="136">
        <v>0</v>
      </c>
      <c r="R1380" s="136">
        <f>Q1380*H1380</f>
        <v>0</v>
      </c>
      <c r="S1380" s="136">
        <v>0</v>
      </c>
      <c r="T1380" s="137">
        <f>S1380*H1380</f>
        <v>0</v>
      </c>
      <c r="AR1380" s="138" t="s">
        <v>430</v>
      </c>
      <c r="AT1380" s="138" t="s">
        <v>230</v>
      </c>
      <c r="AU1380" s="138" t="s">
        <v>80</v>
      </c>
      <c r="AY1380" s="18" t="s">
        <v>154</v>
      </c>
      <c r="BE1380" s="139">
        <f>IF(N1380="základní",J1380,0)</f>
        <v>167</v>
      </c>
      <c r="BF1380" s="139">
        <f>IF(N1380="snížená",J1380,0)</f>
        <v>0</v>
      </c>
      <c r="BG1380" s="139">
        <f>IF(N1380="zákl. přenesená",J1380,0)</f>
        <v>0</v>
      </c>
      <c r="BH1380" s="139">
        <f>IF(N1380="sníž. přenesená",J1380,0)</f>
        <v>0</v>
      </c>
      <c r="BI1380" s="139">
        <f>IF(N1380="nulová",J1380,0)</f>
        <v>0</v>
      </c>
      <c r="BJ1380" s="18" t="s">
        <v>8</v>
      </c>
      <c r="BK1380" s="139">
        <f>ROUND(I1380*H1380,0)</f>
        <v>167</v>
      </c>
      <c r="BL1380" s="18" t="s">
        <v>323</v>
      </c>
      <c r="BM1380" s="138" t="s">
        <v>2284</v>
      </c>
    </row>
    <row r="1381" spans="2:65" s="1" customFormat="1">
      <c r="B1381" s="33"/>
      <c r="D1381" s="140" t="s">
        <v>164</v>
      </c>
      <c r="F1381" s="141" t="s">
        <v>2283</v>
      </c>
      <c r="I1381" s="142"/>
      <c r="L1381" s="33"/>
      <c r="M1381" s="143"/>
      <c r="T1381" s="54"/>
      <c r="AT1381" s="18" t="s">
        <v>164</v>
      </c>
      <c r="AU1381" s="18" t="s">
        <v>80</v>
      </c>
    </row>
    <row r="1382" spans="2:65" s="1" customFormat="1" ht="16.5" customHeight="1">
      <c r="B1382" s="33"/>
      <c r="C1382" s="160" t="s">
        <v>2285</v>
      </c>
      <c r="D1382" s="160" t="s">
        <v>230</v>
      </c>
      <c r="E1382" s="161" t="s">
        <v>2286</v>
      </c>
      <c r="F1382" s="162" t="s">
        <v>2287</v>
      </c>
      <c r="G1382" s="163" t="s">
        <v>213</v>
      </c>
      <c r="H1382" s="164">
        <v>6</v>
      </c>
      <c r="I1382" s="165">
        <v>194</v>
      </c>
      <c r="J1382" s="164">
        <f>ROUND(I1382*H1382,0)</f>
        <v>1164</v>
      </c>
      <c r="K1382" s="162" t="s">
        <v>20</v>
      </c>
      <c r="L1382" s="166"/>
      <c r="M1382" s="167" t="s">
        <v>20</v>
      </c>
      <c r="N1382" s="168" t="s">
        <v>42</v>
      </c>
      <c r="P1382" s="136">
        <f>O1382*H1382</f>
        <v>0</v>
      </c>
      <c r="Q1382" s="136">
        <v>0</v>
      </c>
      <c r="R1382" s="136">
        <f>Q1382*H1382</f>
        <v>0</v>
      </c>
      <c r="S1382" s="136">
        <v>0</v>
      </c>
      <c r="T1382" s="137">
        <f>S1382*H1382</f>
        <v>0</v>
      </c>
      <c r="AR1382" s="138" t="s">
        <v>430</v>
      </c>
      <c r="AT1382" s="138" t="s">
        <v>230</v>
      </c>
      <c r="AU1382" s="138" t="s">
        <v>80</v>
      </c>
      <c r="AY1382" s="18" t="s">
        <v>154</v>
      </c>
      <c r="BE1382" s="139">
        <f>IF(N1382="základní",J1382,0)</f>
        <v>1164</v>
      </c>
      <c r="BF1382" s="139">
        <f>IF(N1382="snížená",J1382,0)</f>
        <v>0</v>
      </c>
      <c r="BG1382" s="139">
        <f>IF(N1382="zákl. přenesená",J1382,0)</f>
        <v>0</v>
      </c>
      <c r="BH1382" s="139">
        <f>IF(N1382="sníž. přenesená",J1382,0)</f>
        <v>0</v>
      </c>
      <c r="BI1382" s="139">
        <f>IF(N1382="nulová",J1382,0)</f>
        <v>0</v>
      </c>
      <c r="BJ1382" s="18" t="s">
        <v>8</v>
      </c>
      <c r="BK1382" s="139">
        <f>ROUND(I1382*H1382,0)</f>
        <v>1164</v>
      </c>
      <c r="BL1382" s="18" t="s">
        <v>323</v>
      </c>
      <c r="BM1382" s="138" t="s">
        <v>2288</v>
      </c>
    </row>
    <row r="1383" spans="2:65" s="1" customFormat="1">
      <c r="B1383" s="33"/>
      <c r="D1383" s="140" t="s">
        <v>164</v>
      </c>
      <c r="F1383" s="141" t="s">
        <v>2287</v>
      </c>
      <c r="I1383" s="142"/>
      <c r="L1383" s="33"/>
      <c r="M1383" s="143"/>
      <c r="T1383" s="54"/>
      <c r="AT1383" s="18" t="s">
        <v>164</v>
      </c>
      <c r="AU1383" s="18" t="s">
        <v>80</v>
      </c>
    </row>
    <row r="1384" spans="2:65" s="1" customFormat="1" ht="16.5" customHeight="1">
      <c r="B1384" s="33"/>
      <c r="C1384" s="160" t="s">
        <v>2289</v>
      </c>
      <c r="D1384" s="160" t="s">
        <v>230</v>
      </c>
      <c r="E1384" s="161" t="s">
        <v>2290</v>
      </c>
      <c r="F1384" s="162" t="s">
        <v>2291</v>
      </c>
      <c r="G1384" s="163" t="s">
        <v>213</v>
      </c>
      <c r="H1384" s="164">
        <v>2.5</v>
      </c>
      <c r="I1384" s="165">
        <v>280</v>
      </c>
      <c r="J1384" s="164">
        <f>ROUND(I1384*H1384,0)</f>
        <v>700</v>
      </c>
      <c r="K1384" s="162" t="s">
        <v>20</v>
      </c>
      <c r="L1384" s="166"/>
      <c r="M1384" s="167" t="s">
        <v>20</v>
      </c>
      <c r="N1384" s="168" t="s">
        <v>42</v>
      </c>
      <c r="P1384" s="136">
        <f>O1384*H1384</f>
        <v>0</v>
      </c>
      <c r="Q1384" s="136">
        <v>0</v>
      </c>
      <c r="R1384" s="136">
        <f>Q1384*H1384</f>
        <v>0</v>
      </c>
      <c r="S1384" s="136">
        <v>0</v>
      </c>
      <c r="T1384" s="137">
        <f>S1384*H1384</f>
        <v>0</v>
      </c>
      <c r="AR1384" s="138" t="s">
        <v>430</v>
      </c>
      <c r="AT1384" s="138" t="s">
        <v>230</v>
      </c>
      <c r="AU1384" s="138" t="s">
        <v>80</v>
      </c>
      <c r="AY1384" s="18" t="s">
        <v>154</v>
      </c>
      <c r="BE1384" s="139">
        <f>IF(N1384="základní",J1384,0)</f>
        <v>700</v>
      </c>
      <c r="BF1384" s="139">
        <f>IF(N1384="snížená",J1384,0)</f>
        <v>0</v>
      </c>
      <c r="BG1384" s="139">
        <f>IF(N1384="zákl. přenesená",J1384,0)</f>
        <v>0</v>
      </c>
      <c r="BH1384" s="139">
        <f>IF(N1384="sníž. přenesená",J1384,0)</f>
        <v>0</v>
      </c>
      <c r="BI1384" s="139">
        <f>IF(N1384="nulová",J1384,0)</f>
        <v>0</v>
      </c>
      <c r="BJ1384" s="18" t="s">
        <v>8</v>
      </c>
      <c r="BK1384" s="139">
        <f>ROUND(I1384*H1384,0)</f>
        <v>700</v>
      </c>
      <c r="BL1384" s="18" t="s">
        <v>323</v>
      </c>
      <c r="BM1384" s="138" t="s">
        <v>2292</v>
      </c>
    </row>
    <row r="1385" spans="2:65" s="1" customFormat="1">
      <c r="B1385" s="33"/>
      <c r="D1385" s="140" t="s">
        <v>164</v>
      </c>
      <c r="F1385" s="141" t="s">
        <v>2291</v>
      </c>
      <c r="I1385" s="142"/>
      <c r="L1385" s="33"/>
      <c r="M1385" s="143"/>
      <c r="T1385" s="54"/>
      <c r="AT1385" s="18" t="s">
        <v>164</v>
      </c>
      <c r="AU1385" s="18" t="s">
        <v>80</v>
      </c>
    </row>
    <row r="1386" spans="2:65" s="1" customFormat="1" ht="16.5" customHeight="1">
      <c r="B1386" s="33"/>
      <c r="C1386" s="160" t="s">
        <v>2293</v>
      </c>
      <c r="D1386" s="160" t="s">
        <v>230</v>
      </c>
      <c r="E1386" s="161" t="s">
        <v>2294</v>
      </c>
      <c r="F1386" s="162" t="s">
        <v>2295</v>
      </c>
      <c r="G1386" s="163" t="s">
        <v>213</v>
      </c>
      <c r="H1386" s="164">
        <v>5</v>
      </c>
      <c r="I1386" s="165">
        <v>356</v>
      </c>
      <c r="J1386" s="164">
        <f>ROUND(I1386*H1386,0)</f>
        <v>1780</v>
      </c>
      <c r="K1386" s="162" t="s">
        <v>20</v>
      </c>
      <c r="L1386" s="166"/>
      <c r="M1386" s="167" t="s">
        <v>20</v>
      </c>
      <c r="N1386" s="168" t="s">
        <v>42</v>
      </c>
      <c r="P1386" s="136">
        <f>O1386*H1386</f>
        <v>0</v>
      </c>
      <c r="Q1386" s="136">
        <v>0</v>
      </c>
      <c r="R1386" s="136">
        <f>Q1386*H1386</f>
        <v>0</v>
      </c>
      <c r="S1386" s="136">
        <v>0</v>
      </c>
      <c r="T1386" s="137">
        <f>S1386*H1386</f>
        <v>0</v>
      </c>
      <c r="AR1386" s="138" t="s">
        <v>430</v>
      </c>
      <c r="AT1386" s="138" t="s">
        <v>230</v>
      </c>
      <c r="AU1386" s="138" t="s">
        <v>80</v>
      </c>
      <c r="AY1386" s="18" t="s">
        <v>154</v>
      </c>
      <c r="BE1386" s="139">
        <f>IF(N1386="základní",J1386,0)</f>
        <v>1780</v>
      </c>
      <c r="BF1386" s="139">
        <f>IF(N1386="snížená",J1386,0)</f>
        <v>0</v>
      </c>
      <c r="BG1386" s="139">
        <f>IF(N1386="zákl. přenesená",J1386,0)</f>
        <v>0</v>
      </c>
      <c r="BH1386" s="139">
        <f>IF(N1386="sníž. přenesená",J1386,0)</f>
        <v>0</v>
      </c>
      <c r="BI1386" s="139">
        <f>IF(N1386="nulová",J1386,0)</f>
        <v>0</v>
      </c>
      <c r="BJ1386" s="18" t="s">
        <v>8</v>
      </c>
      <c r="BK1386" s="139">
        <f>ROUND(I1386*H1386,0)</f>
        <v>1780</v>
      </c>
      <c r="BL1386" s="18" t="s">
        <v>323</v>
      </c>
      <c r="BM1386" s="138" t="s">
        <v>2296</v>
      </c>
    </row>
    <row r="1387" spans="2:65" s="1" customFormat="1">
      <c r="B1387" s="33"/>
      <c r="D1387" s="140" t="s">
        <v>164</v>
      </c>
      <c r="F1387" s="141" t="s">
        <v>2295</v>
      </c>
      <c r="I1387" s="142"/>
      <c r="L1387" s="33"/>
      <c r="M1387" s="143"/>
      <c r="T1387" s="54"/>
      <c r="AT1387" s="18" t="s">
        <v>164</v>
      </c>
      <c r="AU1387" s="18" t="s">
        <v>80</v>
      </c>
    </row>
    <row r="1388" spans="2:65" s="1" customFormat="1" ht="16.5" customHeight="1">
      <c r="B1388" s="33"/>
      <c r="C1388" s="160" t="s">
        <v>2297</v>
      </c>
      <c r="D1388" s="160" t="s">
        <v>230</v>
      </c>
      <c r="E1388" s="161" t="s">
        <v>2298</v>
      </c>
      <c r="F1388" s="162" t="s">
        <v>1282</v>
      </c>
      <c r="G1388" s="163" t="s">
        <v>1104</v>
      </c>
      <c r="H1388" s="164">
        <v>5</v>
      </c>
      <c r="I1388" s="165">
        <v>130</v>
      </c>
      <c r="J1388" s="164">
        <f>ROUND(I1388*H1388,0)</f>
        <v>650</v>
      </c>
      <c r="K1388" s="162" t="s">
        <v>20</v>
      </c>
      <c r="L1388" s="166"/>
      <c r="M1388" s="167" t="s">
        <v>20</v>
      </c>
      <c r="N1388" s="168" t="s">
        <v>42</v>
      </c>
      <c r="P1388" s="136">
        <f>O1388*H1388</f>
        <v>0</v>
      </c>
      <c r="Q1388" s="136">
        <v>0</v>
      </c>
      <c r="R1388" s="136">
        <f>Q1388*H1388</f>
        <v>0</v>
      </c>
      <c r="S1388" s="136">
        <v>0</v>
      </c>
      <c r="T1388" s="137">
        <f>S1388*H1388</f>
        <v>0</v>
      </c>
      <c r="AR1388" s="138" t="s">
        <v>430</v>
      </c>
      <c r="AT1388" s="138" t="s">
        <v>230</v>
      </c>
      <c r="AU1388" s="138" t="s">
        <v>80</v>
      </c>
      <c r="AY1388" s="18" t="s">
        <v>154</v>
      </c>
      <c r="BE1388" s="139">
        <f>IF(N1388="základní",J1388,0)</f>
        <v>650</v>
      </c>
      <c r="BF1388" s="139">
        <f>IF(N1388="snížená",J1388,0)</f>
        <v>0</v>
      </c>
      <c r="BG1388" s="139">
        <f>IF(N1388="zákl. přenesená",J1388,0)</f>
        <v>0</v>
      </c>
      <c r="BH1388" s="139">
        <f>IF(N1388="sníž. přenesená",J1388,0)</f>
        <v>0</v>
      </c>
      <c r="BI1388" s="139">
        <f>IF(N1388="nulová",J1388,0)</f>
        <v>0</v>
      </c>
      <c r="BJ1388" s="18" t="s">
        <v>8</v>
      </c>
      <c r="BK1388" s="139">
        <f>ROUND(I1388*H1388,0)</f>
        <v>650</v>
      </c>
      <c r="BL1388" s="18" t="s">
        <v>323</v>
      </c>
      <c r="BM1388" s="138" t="s">
        <v>2299</v>
      </c>
    </row>
    <row r="1389" spans="2:65" s="1" customFormat="1">
      <c r="B1389" s="33"/>
      <c r="D1389" s="140" t="s">
        <v>164</v>
      </c>
      <c r="F1389" s="141" t="s">
        <v>1282</v>
      </c>
      <c r="I1389" s="142"/>
      <c r="L1389" s="33"/>
      <c r="M1389" s="143"/>
      <c r="T1389" s="54"/>
      <c r="AT1389" s="18" t="s">
        <v>164</v>
      </c>
      <c r="AU1389" s="18" t="s">
        <v>80</v>
      </c>
    </row>
    <row r="1390" spans="2:65" s="1" customFormat="1" ht="16.5" customHeight="1">
      <c r="B1390" s="33"/>
      <c r="C1390" s="160" t="s">
        <v>2300</v>
      </c>
      <c r="D1390" s="160" t="s">
        <v>230</v>
      </c>
      <c r="E1390" s="161" t="s">
        <v>2301</v>
      </c>
      <c r="F1390" s="162" t="s">
        <v>2302</v>
      </c>
      <c r="G1390" s="163" t="s">
        <v>208</v>
      </c>
      <c r="H1390" s="164">
        <v>1</v>
      </c>
      <c r="I1390" s="165">
        <v>1500</v>
      </c>
      <c r="J1390" s="164">
        <f>ROUND(I1390*H1390,0)</f>
        <v>1500</v>
      </c>
      <c r="K1390" s="162" t="s">
        <v>20</v>
      </c>
      <c r="L1390" s="166"/>
      <c r="M1390" s="167" t="s">
        <v>20</v>
      </c>
      <c r="N1390" s="168" t="s">
        <v>42</v>
      </c>
      <c r="P1390" s="136">
        <f>O1390*H1390</f>
        <v>0</v>
      </c>
      <c r="Q1390" s="136">
        <v>0</v>
      </c>
      <c r="R1390" s="136">
        <f>Q1390*H1390</f>
        <v>0</v>
      </c>
      <c r="S1390" s="136">
        <v>0</v>
      </c>
      <c r="T1390" s="137">
        <f>S1390*H1390</f>
        <v>0</v>
      </c>
      <c r="AR1390" s="138" t="s">
        <v>430</v>
      </c>
      <c r="AT1390" s="138" t="s">
        <v>230</v>
      </c>
      <c r="AU1390" s="138" t="s">
        <v>80</v>
      </c>
      <c r="AY1390" s="18" t="s">
        <v>154</v>
      </c>
      <c r="BE1390" s="139">
        <f>IF(N1390="základní",J1390,0)</f>
        <v>1500</v>
      </c>
      <c r="BF1390" s="139">
        <f>IF(N1390="snížená",J1390,0)</f>
        <v>0</v>
      </c>
      <c r="BG1390" s="139">
        <f>IF(N1390="zákl. přenesená",J1390,0)</f>
        <v>0</v>
      </c>
      <c r="BH1390" s="139">
        <f>IF(N1390="sníž. přenesená",J1390,0)</f>
        <v>0</v>
      </c>
      <c r="BI1390" s="139">
        <f>IF(N1390="nulová",J1390,0)</f>
        <v>0</v>
      </c>
      <c r="BJ1390" s="18" t="s">
        <v>8</v>
      </c>
      <c r="BK1390" s="139">
        <f>ROUND(I1390*H1390,0)</f>
        <v>1500</v>
      </c>
      <c r="BL1390" s="18" t="s">
        <v>323</v>
      </c>
      <c r="BM1390" s="138" t="s">
        <v>2303</v>
      </c>
    </row>
    <row r="1391" spans="2:65" s="1" customFormat="1">
      <c r="B1391" s="33"/>
      <c r="D1391" s="140" t="s">
        <v>164</v>
      </c>
      <c r="F1391" s="141" t="s">
        <v>2302</v>
      </c>
      <c r="I1391" s="142"/>
      <c r="L1391" s="33"/>
      <c r="M1391" s="143"/>
      <c r="T1391" s="54"/>
      <c r="AT1391" s="18" t="s">
        <v>164</v>
      </c>
      <c r="AU1391" s="18" t="s">
        <v>80</v>
      </c>
    </row>
    <row r="1392" spans="2:65" s="1" customFormat="1" ht="24.15" customHeight="1">
      <c r="B1392" s="33"/>
      <c r="C1392" s="160" t="s">
        <v>2304</v>
      </c>
      <c r="D1392" s="160" t="s">
        <v>230</v>
      </c>
      <c r="E1392" s="161" t="s">
        <v>2305</v>
      </c>
      <c r="F1392" s="162" t="s">
        <v>2306</v>
      </c>
      <c r="G1392" s="163" t="s">
        <v>208</v>
      </c>
      <c r="H1392" s="164">
        <v>1</v>
      </c>
      <c r="I1392" s="165">
        <v>4785</v>
      </c>
      <c r="J1392" s="164">
        <f>ROUND(I1392*H1392,0)</f>
        <v>4785</v>
      </c>
      <c r="K1392" s="162" t="s">
        <v>20</v>
      </c>
      <c r="L1392" s="166"/>
      <c r="M1392" s="167" t="s">
        <v>20</v>
      </c>
      <c r="N1392" s="168" t="s">
        <v>42</v>
      </c>
      <c r="P1392" s="136">
        <f>O1392*H1392</f>
        <v>0</v>
      </c>
      <c r="Q1392" s="136">
        <v>0</v>
      </c>
      <c r="R1392" s="136">
        <f>Q1392*H1392</f>
        <v>0</v>
      </c>
      <c r="S1392" s="136">
        <v>0</v>
      </c>
      <c r="T1392" s="137">
        <f>S1392*H1392</f>
        <v>0</v>
      </c>
      <c r="AR1392" s="138" t="s">
        <v>430</v>
      </c>
      <c r="AT1392" s="138" t="s">
        <v>230</v>
      </c>
      <c r="AU1392" s="138" t="s">
        <v>80</v>
      </c>
      <c r="AY1392" s="18" t="s">
        <v>154</v>
      </c>
      <c r="BE1392" s="139">
        <f>IF(N1392="základní",J1392,0)</f>
        <v>4785</v>
      </c>
      <c r="BF1392" s="139">
        <f>IF(N1392="snížená",J1392,0)</f>
        <v>0</v>
      </c>
      <c r="BG1392" s="139">
        <f>IF(N1392="zákl. přenesená",J1392,0)</f>
        <v>0</v>
      </c>
      <c r="BH1392" s="139">
        <f>IF(N1392="sníž. přenesená",J1392,0)</f>
        <v>0</v>
      </c>
      <c r="BI1392" s="139">
        <f>IF(N1392="nulová",J1392,0)</f>
        <v>0</v>
      </c>
      <c r="BJ1392" s="18" t="s">
        <v>8</v>
      </c>
      <c r="BK1392" s="139">
        <f>ROUND(I1392*H1392,0)</f>
        <v>4785</v>
      </c>
      <c r="BL1392" s="18" t="s">
        <v>323</v>
      </c>
      <c r="BM1392" s="138" t="s">
        <v>2307</v>
      </c>
    </row>
    <row r="1393" spans="2:65" s="1" customFormat="1" ht="19.2">
      <c r="B1393" s="33"/>
      <c r="D1393" s="140" t="s">
        <v>164</v>
      </c>
      <c r="F1393" s="141" t="s">
        <v>2306</v>
      </c>
      <c r="I1393" s="142"/>
      <c r="L1393" s="33"/>
      <c r="M1393" s="143"/>
      <c r="T1393" s="54"/>
      <c r="AT1393" s="18" t="s">
        <v>164</v>
      </c>
      <c r="AU1393" s="18" t="s">
        <v>80</v>
      </c>
    </row>
    <row r="1394" spans="2:65" s="1" customFormat="1" ht="16.5" customHeight="1">
      <c r="B1394" s="33"/>
      <c r="C1394" s="160" t="s">
        <v>2308</v>
      </c>
      <c r="D1394" s="160" t="s">
        <v>230</v>
      </c>
      <c r="E1394" s="161" t="s">
        <v>2309</v>
      </c>
      <c r="F1394" s="162" t="s">
        <v>2195</v>
      </c>
      <c r="G1394" s="163" t="s">
        <v>208</v>
      </c>
      <c r="H1394" s="164">
        <v>4</v>
      </c>
      <c r="I1394" s="165">
        <v>395</v>
      </c>
      <c r="J1394" s="164">
        <f>ROUND(I1394*H1394,0)</f>
        <v>1580</v>
      </c>
      <c r="K1394" s="162" t="s">
        <v>20</v>
      </c>
      <c r="L1394" s="166"/>
      <c r="M1394" s="167" t="s">
        <v>20</v>
      </c>
      <c r="N1394" s="168" t="s">
        <v>42</v>
      </c>
      <c r="P1394" s="136">
        <f>O1394*H1394</f>
        <v>0</v>
      </c>
      <c r="Q1394" s="136">
        <v>0</v>
      </c>
      <c r="R1394" s="136">
        <f>Q1394*H1394</f>
        <v>0</v>
      </c>
      <c r="S1394" s="136">
        <v>0</v>
      </c>
      <c r="T1394" s="137">
        <f>S1394*H1394</f>
        <v>0</v>
      </c>
      <c r="AR1394" s="138" t="s">
        <v>430</v>
      </c>
      <c r="AT1394" s="138" t="s">
        <v>230</v>
      </c>
      <c r="AU1394" s="138" t="s">
        <v>80</v>
      </c>
      <c r="AY1394" s="18" t="s">
        <v>154</v>
      </c>
      <c r="BE1394" s="139">
        <f>IF(N1394="základní",J1394,0)</f>
        <v>1580</v>
      </c>
      <c r="BF1394" s="139">
        <f>IF(N1394="snížená",J1394,0)</f>
        <v>0</v>
      </c>
      <c r="BG1394" s="139">
        <f>IF(N1394="zákl. přenesená",J1394,0)</f>
        <v>0</v>
      </c>
      <c r="BH1394" s="139">
        <f>IF(N1394="sníž. přenesená",J1394,0)</f>
        <v>0</v>
      </c>
      <c r="BI1394" s="139">
        <f>IF(N1394="nulová",J1394,0)</f>
        <v>0</v>
      </c>
      <c r="BJ1394" s="18" t="s">
        <v>8</v>
      </c>
      <c r="BK1394" s="139">
        <f>ROUND(I1394*H1394,0)</f>
        <v>1580</v>
      </c>
      <c r="BL1394" s="18" t="s">
        <v>323</v>
      </c>
      <c r="BM1394" s="138" t="s">
        <v>2310</v>
      </c>
    </row>
    <row r="1395" spans="2:65" s="1" customFormat="1">
      <c r="B1395" s="33"/>
      <c r="D1395" s="140" t="s">
        <v>164</v>
      </c>
      <c r="F1395" s="141" t="s">
        <v>2195</v>
      </c>
      <c r="I1395" s="142"/>
      <c r="L1395" s="33"/>
      <c r="M1395" s="143"/>
      <c r="T1395" s="54"/>
      <c r="AT1395" s="18" t="s">
        <v>164</v>
      </c>
      <c r="AU1395" s="18" t="s">
        <v>80</v>
      </c>
    </row>
    <row r="1396" spans="2:65" s="1" customFormat="1" ht="16.5" customHeight="1">
      <c r="B1396" s="33"/>
      <c r="C1396" s="160" t="s">
        <v>2311</v>
      </c>
      <c r="D1396" s="160" t="s">
        <v>230</v>
      </c>
      <c r="E1396" s="161" t="s">
        <v>2312</v>
      </c>
      <c r="F1396" s="162" t="s">
        <v>2203</v>
      </c>
      <c r="G1396" s="163" t="s">
        <v>208</v>
      </c>
      <c r="H1396" s="164">
        <v>1</v>
      </c>
      <c r="I1396" s="165">
        <v>533</v>
      </c>
      <c r="J1396" s="164">
        <f>ROUND(I1396*H1396,0)</f>
        <v>533</v>
      </c>
      <c r="K1396" s="162" t="s">
        <v>20</v>
      </c>
      <c r="L1396" s="166"/>
      <c r="M1396" s="167" t="s">
        <v>20</v>
      </c>
      <c r="N1396" s="168" t="s">
        <v>42</v>
      </c>
      <c r="P1396" s="136">
        <f>O1396*H1396</f>
        <v>0</v>
      </c>
      <c r="Q1396" s="136">
        <v>0</v>
      </c>
      <c r="R1396" s="136">
        <f>Q1396*H1396</f>
        <v>0</v>
      </c>
      <c r="S1396" s="136">
        <v>0</v>
      </c>
      <c r="T1396" s="137">
        <f>S1396*H1396</f>
        <v>0</v>
      </c>
      <c r="AR1396" s="138" t="s">
        <v>430</v>
      </c>
      <c r="AT1396" s="138" t="s">
        <v>230</v>
      </c>
      <c r="AU1396" s="138" t="s">
        <v>80</v>
      </c>
      <c r="AY1396" s="18" t="s">
        <v>154</v>
      </c>
      <c r="BE1396" s="139">
        <f>IF(N1396="základní",J1396,0)</f>
        <v>533</v>
      </c>
      <c r="BF1396" s="139">
        <f>IF(N1396="snížená",J1396,0)</f>
        <v>0</v>
      </c>
      <c r="BG1396" s="139">
        <f>IF(N1396="zákl. přenesená",J1396,0)</f>
        <v>0</v>
      </c>
      <c r="BH1396" s="139">
        <f>IF(N1396="sníž. přenesená",J1396,0)</f>
        <v>0</v>
      </c>
      <c r="BI1396" s="139">
        <f>IF(N1396="nulová",J1396,0)</f>
        <v>0</v>
      </c>
      <c r="BJ1396" s="18" t="s">
        <v>8</v>
      </c>
      <c r="BK1396" s="139">
        <f>ROUND(I1396*H1396,0)</f>
        <v>533</v>
      </c>
      <c r="BL1396" s="18" t="s">
        <v>323</v>
      </c>
      <c r="BM1396" s="138" t="s">
        <v>2313</v>
      </c>
    </row>
    <row r="1397" spans="2:65" s="1" customFormat="1">
      <c r="B1397" s="33"/>
      <c r="D1397" s="140" t="s">
        <v>164</v>
      </c>
      <c r="F1397" s="141" t="s">
        <v>2203</v>
      </c>
      <c r="I1397" s="142"/>
      <c r="L1397" s="33"/>
      <c r="M1397" s="143"/>
      <c r="T1397" s="54"/>
      <c r="AT1397" s="18" t="s">
        <v>164</v>
      </c>
      <c r="AU1397" s="18" t="s">
        <v>80</v>
      </c>
    </row>
    <row r="1398" spans="2:65" s="1" customFormat="1" ht="16.5" customHeight="1">
      <c r="B1398" s="33"/>
      <c r="C1398" s="160" t="s">
        <v>2314</v>
      </c>
      <c r="D1398" s="160" t="s">
        <v>230</v>
      </c>
      <c r="E1398" s="161" t="s">
        <v>2315</v>
      </c>
      <c r="F1398" s="162" t="s">
        <v>2316</v>
      </c>
      <c r="G1398" s="163" t="s">
        <v>208</v>
      </c>
      <c r="H1398" s="164">
        <v>2</v>
      </c>
      <c r="I1398" s="165">
        <v>170</v>
      </c>
      <c r="J1398" s="164">
        <f>ROUND(I1398*H1398,0)</f>
        <v>340</v>
      </c>
      <c r="K1398" s="162" t="s">
        <v>20</v>
      </c>
      <c r="L1398" s="166"/>
      <c r="M1398" s="167" t="s">
        <v>20</v>
      </c>
      <c r="N1398" s="168" t="s">
        <v>42</v>
      </c>
      <c r="P1398" s="136">
        <f>O1398*H1398</f>
        <v>0</v>
      </c>
      <c r="Q1398" s="136">
        <v>0</v>
      </c>
      <c r="R1398" s="136">
        <f>Q1398*H1398</f>
        <v>0</v>
      </c>
      <c r="S1398" s="136">
        <v>0</v>
      </c>
      <c r="T1398" s="137">
        <f>S1398*H1398</f>
        <v>0</v>
      </c>
      <c r="AR1398" s="138" t="s">
        <v>430</v>
      </c>
      <c r="AT1398" s="138" t="s">
        <v>230</v>
      </c>
      <c r="AU1398" s="138" t="s">
        <v>80</v>
      </c>
      <c r="AY1398" s="18" t="s">
        <v>154</v>
      </c>
      <c r="BE1398" s="139">
        <f>IF(N1398="základní",J1398,0)</f>
        <v>340</v>
      </c>
      <c r="BF1398" s="139">
        <f>IF(N1398="snížená",J1398,0)</f>
        <v>0</v>
      </c>
      <c r="BG1398" s="139">
        <f>IF(N1398="zákl. přenesená",J1398,0)</f>
        <v>0</v>
      </c>
      <c r="BH1398" s="139">
        <f>IF(N1398="sníž. přenesená",J1398,0)</f>
        <v>0</v>
      </c>
      <c r="BI1398" s="139">
        <f>IF(N1398="nulová",J1398,0)</f>
        <v>0</v>
      </c>
      <c r="BJ1398" s="18" t="s">
        <v>8</v>
      </c>
      <c r="BK1398" s="139">
        <f>ROUND(I1398*H1398,0)</f>
        <v>340</v>
      </c>
      <c r="BL1398" s="18" t="s">
        <v>323</v>
      </c>
      <c r="BM1398" s="138" t="s">
        <v>2317</v>
      </c>
    </row>
    <row r="1399" spans="2:65" s="1" customFormat="1">
      <c r="B1399" s="33"/>
      <c r="D1399" s="140" t="s">
        <v>164</v>
      </c>
      <c r="F1399" s="141" t="s">
        <v>2316</v>
      </c>
      <c r="I1399" s="142"/>
      <c r="L1399" s="33"/>
      <c r="M1399" s="143"/>
      <c r="T1399" s="54"/>
      <c r="AT1399" s="18" t="s">
        <v>164</v>
      </c>
      <c r="AU1399" s="18" t="s">
        <v>80</v>
      </c>
    </row>
    <row r="1400" spans="2:65" s="1" customFormat="1" ht="16.5" customHeight="1">
      <c r="B1400" s="33"/>
      <c r="C1400" s="160" t="s">
        <v>2318</v>
      </c>
      <c r="D1400" s="160" t="s">
        <v>230</v>
      </c>
      <c r="E1400" s="161" t="s">
        <v>2319</v>
      </c>
      <c r="F1400" s="162" t="s">
        <v>2320</v>
      </c>
      <c r="G1400" s="163" t="s">
        <v>208</v>
      </c>
      <c r="H1400" s="164">
        <v>1</v>
      </c>
      <c r="I1400" s="165">
        <v>267</v>
      </c>
      <c r="J1400" s="164">
        <f>ROUND(I1400*H1400,0)</f>
        <v>267</v>
      </c>
      <c r="K1400" s="162" t="s">
        <v>20</v>
      </c>
      <c r="L1400" s="166"/>
      <c r="M1400" s="167" t="s">
        <v>20</v>
      </c>
      <c r="N1400" s="168" t="s">
        <v>42</v>
      </c>
      <c r="P1400" s="136">
        <f>O1400*H1400</f>
        <v>0</v>
      </c>
      <c r="Q1400" s="136">
        <v>0</v>
      </c>
      <c r="R1400" s="136">
        <f>Q1400*H1400</f>
        <v>0</v>
      </c>
      <c r="S1400" s="136">
        <v>0</v>
      </c>
      <c r="T1400" s="137">
        <f>S1400*H1400</f>
        <v>0</v>
      </c>
      <c r="AR1400" s="138" t="s">
        <v>430</v>
      </c>
      <c r="AT1400" s="138" t="s">
        <v>230</v>
      </c>
      <c r="AU1400" s="138" t="s">
        <v>80</v>
      </c>
      <c r="AY1400" s="18" t="s">
        <v>154</v>
      </c>
      <c r="BE1400" s="139">
        <f>IF(N1400="základní",J1400,0)</f>
        <v>267</v>
      </c>
      <c r="BF1400" s="139">
        <f>IF(N1400="snížená",J1400,0)</f>
        <v>0</v>
      </c>
      <c r="BG1400" s="139">
        <f>IF(N1400="zákl. přenesená",J1400,0)</f>
        <v>0</v>
      </c>
      <c r="BH1400" s="139">
        <f>IF(N1400="sníž. přenesená",J1400,0)</f>
        <v>0</v>
      </c>
      <c r="BI1400" s="139">
        <f>IF(N1400="nulová",J1400,0)</f>
        <v>0</v>
      </c>
      <c r="BJ1400" s="18" t="s">
        <v>8</v>
      </c>
      <c r="BK1400" s="139">
        <f>ROUND(I1400*H1400,0)</f>
        <v>267</v>
      </c>
      <c r="BL1400" s="18" t="s">
        <v>323</v>
      </c>
      <c r="BM1400" s="138" t="s">
        <v>2321</v>
      </c>
    </row>
    <row r="1401" spans="2:65" s="1" customFormat="1">
      <c r="B1401" s="33"/>
      <c r="D1401" s="140" t="s">
        <v>164</v>
      </c>
      <c r="F1401" s="141" t="s">
        <v>2320</v>
      </c>
      <c r="I1401" s="142"/>
      <c r="L1401" s="33"/>
      <c r="M1401" s="143"/>
      <c r="T1401" s="54"/>
      <c r="AT1401" s="18" t="s">
        <v>164</v>
      </c>
      <c r="AU1401" s="18" t="s">
        <v>80</v>
      </c>
    </row>
    <row r="1402" spans="2:65" s="1" customFormat="1" ht="16.5" customHeight="1">
      <c r="B1402" s="33"/>
      <c r="C1402" s="160" t="s">
        <v>2322</v>
      </c>
      <c r="D1402" s="160" t="s">
        <v>230</v>
      </c>
      <c r="E1402" s="161" t="s">
        <v>2323</v>
      </c>
      <c r="F1402" s="162" t="s">
        <v>2324</v>
      </c>
      <c r="G1402" s="163" t="s">
        <v>208</v>
      </c>
      <c r="H1402" s="164">
        <v>1</v>
      </c>
      <c r="I1402" s="165">
        <v>228</v>
      </c>
      <c r="J1402" s="164">
        <f>ROUND(I1402*H1402,0)</f>
        <v>228</v>
      </c>
      <c r="K1402" s="162" t="s">
        <v>20</v>
      </c>
      <c r="L1402" s="166"/>
      <c r="M1402" s="167" t="s">
        <v>20</v>
      </c>
      <c r="N1402" s="168" t="s">
        <v>42</v>
      </c>
      <c r="P1402" s="136">
        <f>O1402*H1402</f>
        <v>0</v>
      </c>
      <c r="Q1402" s="136">
        <v>0</v>
      </c>
      <c r="R1402" s="136">
        <f>Q1402*H1402</f>
        <v>0</v>
      </c>
      <c r="S1402" s="136">
        <v>0</v>
      </c>
      <c r="T1402" s="137">
        <f>S1402*H1402</f>
        <v>0</v>
      </c>
      <c r="AR1402" s="138" t="s">
        <v>430</v>
      </c>
      <c r="AT1402" s="138" t="s">
        <v>230</v>
      </c>
      <c r="AU1402" s="138" t="s">
        <v>80</v>
      </c>
      <c r="AY1402" s="18" t="s">
        <v>154</v>
      </c>
      <c r="BE1402" s="139">
        <f>IF(N1402="základní",J1402,0)</f>
        <v>228</v>
      </c>
      <c r="BF1402" s="139">
        <f>IF(N1402="snížená",J1402,0)</f>
        <v>0</v>
      </c>
      <c r="BG1402" s="139">
        <f>IF(N1402="zákl. přenesená",J1402,0)</f>
        <v>0</v>
      </c>
      <c r="BH1402" s="139">
        <f>IF(N1402="sníž. přenesená",J1402,0)</f>
        <v>0</v>
      </c>
      <c r="BI1402" s="139">
        <f>IF(N1402="nulová",J1402,0)</f>
        <v>0</v>
      </c>
      <c r="BJ1402" s="18" t="s">
        <v>8</v>
      </c>
      <c r="BK1402" s="139">
        <f>ROUND(I1402*H1402,0)</f>
        <v>228</v>
      </c>
      <c r="BL1402" s="18" t="s">
        <v>323</v>
      </c>
      <c r="BM1402" s="138" t="s">
        <v>2325</v>
      </c>
    </row>
    <row r="1403" spans="2:65" s="1" customFormat="1">
      <c r="B1403" s="33"/>
      <c r="D1403" s="140" t="s">
        <v>164</v>
      </c>
      <c r="F1403" s="141" t="s">
        <v>2324</v>
      </c>
      <c r="I1403" s="142"/>
      <c r="L1403" s="33"/>
      <c r="M1403" s="143"/>
      <c r="T1403" s="54"/>
      <c r="AT1403" s="18" t="s">
        <v>164</v>
      </c>
      <c r="AU1403" s="18" t="s">
        <v>80</v>
      </c>
    </row>
    <row r="1404" spans="2:65" s="1" customFormat="1" ht="16.5" customHeight="1">
      <c r="B1404" s="33"/>
      <c r="C1404" s="160" t="s">
        <v>2326</v>
      </c>
      <c r="D1404" s="160" t="s">
        <v>230</v>
      </c>
      <c r="E1404" s="161" t="s">
        <v>2327</v>
      </c>
      <c r="F1404" s="162" t="s">
        <v>2231</v>
      </c>
      <c r="G1404" s="163" t="s">
        <v>208</v>
      </c>
      <c r="H1404" s="164">
        <v>3</v>
      </c>
      <c r="I1404" s="165">
        <v>403</v>
      </c>
      <c r="J1404" s="164">
        <f>ROUND(I1404*H1404,0)</f>
        <v>1209</v>
      </c>
      <c r="K1404" s="162" t="s">
        <v>20</v>
      </c>
      <c r="L1404" s="166"/>
      <c r="M1404" s="167" t="s">
        <v>20</v>
      </c>
      <c r="N1404" s="168" t="s">
        <v>42</v>
      </c>
      <c r="P1404" s="136">
        <f>O1404*H1404</f>
        <v>0</v>
      </c>
      <c r="Q1404" s="136">
        <v>0</v>
      </c>
      <c r="R1404" s="136">
        <f>Q1404*H1404</f>
        <v>0</v>
      </c>
      <c r="S1404" s="136">
        <v>0</v>
      </c>
      <c r="T1404" s="137">
        <f>S1404*H1404</f>
        <v>0</v>
      </c>
      <c r="AR1404" s="138" t="s">
        <v>430</v>
      </c>
      <c r="AT1404" s="138" t="s">
        <v>230</v>
      </c>
      <c r="AU1404" s="138" t="s">
        <v>80</v>
      </c>
      <c r="AY1404" s="18" t="s">
        <v>154</v>
      </c>
      <c r="BE1404" s="139">
        <f>IF(N1404="základní",J1404,0)</f>
        <v>1209</v>
      </c>
      <c r="BF1404" s="139">
        <f>IF(N1404="snížená",J1404,0)</f>
        <v>0</v>
      </c>
      <c r="BG1404" s="139">
        <f>IF(N1404="zákl. přenesená",J1404,0)</f>
        <v>0</v>
      </c>
      <c r="BH1404" s="139">
        <f>IF(N1404="sníž. přenesená",J1404,0)</f>
        <v>0</v>
      </c>
      <c r="BI1404" s="139">
        <f>IF(N1404="nulová",J1404,0)</f>
        <v>0</v>
      </c>
      <c r="BJ1404" s="18" t="s">
        <v>8</v>
      </c>
      <c r="BK1404" s="139">
        <f>ROUND(I1404*H1404,0)</f>
        <v>1209</v>
      </c>
      <c r="BL1404" s="18" t="s">
        <v>323</v>
      </c>
      <c r="BM1404" s="138" t="s">
        <v>2328</v>
      </c>
    </row>
    <row r="1405" spans="2:65" s="1" customFormat="1">
      <c r="B1405" s="33"/>
      <c r="D1405" s="140" t="s">
        <v>164</v>
      </c>
      <c r="F1405" s="141" t="s">
        <v>2231</v>
      </c>
      <c r="I1405" s="142"/>
      <c r="L1405" s="33"/>
      <c r="M1405" s="143"/>
      <c r="T1405" s="54"/>
      <c r="AT1405" s="18" t="s">
        <v>164</v>
      </c>
      <c r="AU1405" s="18" t="s">
        <v>80</v>
      </c>
    </row>
    <row r="1406" spans="2:65" s="1" customFormat="1" ht="16.5" customHeight="1">
      <c r="B1406" s="33"/>
      <c r="C1406" s="160" t="s">
        <v>2329</v>
      </c>
      <c r="D1406" s="160" t="s">
        <v>230</v>
      </c>
      <c r="E1406" s="161" t="s">
        <v>2330</v>
      </c>
      <c r="F1406" s="162" t="s">
        <v>2331</v>
      </c>
      <c r="G1406" s="163" t="s">
        <v>208</v>
      </c>
      <c r="H1406" s="164">
        <v>1</v>
      </c>
      <c r="I1406" s="165">
        <v>403</v>
      </c>
      <c r="J1406" s="164">
        <f>ROUND(I1406*H1406,0)</f>
        <v>403</v>
      </c>
      <c r="K1406" s="162" t="s">
        <v>20</v>
      </c>
      <c r="L1406" s="166"/>
      <c r="M1406" s="167" t="s">
        <v>20</v>
      </c>
      <c r="N1406" s="168" t="s">
        <v>42</v>
      </c>
      <c r="P1406" s="136">
        <f>O1406*H1406</f>
        <v>0</v>
      </c>
      <c r="Q1406" s="136">
        <v>0</v>
      </c>
      <c r="R1406" s="136">
        <f>Q1406*H1406</f>
        <v>0</v>
      </c>
      <c r="S1406" s="136">
        <v>0</v>
      </c>
      <c r="T1406" s="137">
        <f>S1406*H1406</f>
        <v>0</v>
      </c>
      <c r="AR1406" s="138" t="s">
        <v>430</v>
      </c>
      <c r="AT1406" s="138" t="s">
        <v>230</v>
      </c>
      <c r="AU1406" s="138" t="s">
        <v>80</v>
      </c>
      <c r="AY1406" s="18" t="s">
        <v>154</v>
      </c>
      <c r="BE1406" s="139">
        <f>IF(N1406="základní",J1406,0)</f>
        <v>403</v>
      </c>
      <c r="BF1406" s="139">
        <f>IF(N1406="snížená",J1406,0)</f>
        <v>0</v>
      </c>
      <c r="BG1406" s="139">
        <f>IF(N1406="zákl. přenesená",J1406,0)</f>
        <v>0</v>
      </c>
      <c r="BH1406" s="139">
        <f>IF(N1406="sníž. přenesená",J1406,0)</f>
        <v>0</v>
      </c>
      <c r="BI1406" s="139">
        <f>IF(N1406="nulová",J1406,0)</f>
        <v>0</v>
      </c>
      <c r="BJ1406" s="18" t="s">
        <v>8</v>
      </c>
      <c r="BK1406" s="139">
        <f>ROUND(I1406*H1406,0)</f>
        <v>403</v>
      </c>
      <c r="BL1406" s="18" t="s">
        <v>323</v>
      </c>
      <c r="BM1406" s="138" t="s">
        <v>2332</v>
      </c>
    </row>
    <row r="1407" spans="2:65" s="1" customFormat="1">
      <c r="B1407" s="33"/>
      <c r="D1407" s="140" t="s">
        <v>164</v>
      </c>
      <c r="F1407" s="141" t="s">
        <v>2331</v>
      </c>
      <c r="I1407" s="142"/>
      <c r="L1407" s="33"/>
      <c r="M1407" s="143"/>
      <c r="T1407" s="54"/>
      <c r="AT1407" s="18" t="s">
        <v>164</v>
      </c>
      <c r="AU1407" s="18" t="s">
        <v>80</v>
      </c>
    </row>
    <row r="1408" spans="2:65" s="1" customFormat="1" ht="16.5" customHeight="1">
      <c r="B1408" s="33"/>
      <c r="C1408" s="160" t="s">
        <v>2333</v>
      </c>
      <c r="D1408" s="160" t="s">
        <v>230</v>
      </c>
      <c r="E1408" s="161" t="s">
        <v>2334</v>
      </c>
      <c r="F1408" s="162" t="s">
        <v>2335</v>
      </c>
      <c r="G1408" s="163" t="s">
        <v>208</v>
      </c>
      <c r="H1408" s="164">
        <v>1</v>
      </c>
      <c r="I1408" s="165">
        <v>266</v>
      </c>
      <c r="J1408" s="164">
        <f>ROUND(I1408*H1408,0)</f>
        <v>266</v>
      </c>
      <c r="K1408" s="162" t="s">
        <v>20</v>
      </c>
      <c r="L1408" s="166"/>
      <c r="M1408" s="167" t="s">
        <v>20</v>
      </c>
      <c r="N1408" s="168" t="s">
        <v>42</v>
      </c>
      <c r="P1408" s="136">
        <f>O1408*H1408</f>
        <v>0</v>
      </c>
      <c r="Q1408" s="136">
        <v>0</v>
      </c>
      <c r="R1408" s="136">
        <f>Q1408*H1408</f>
        <v>0</v>
      </c>
      <c r="S1408" s="136">
        <v>0</v>
      </c>
      <c r="T1408" s="137">
        <f>S1408*H1408</f>
        <v>0</v>
      </c>
      <c r="AR1408" s="138" t="s">
        <v>430</v>
      </c>
      <c r="AT1408" s="138" t="s">
        <v>230</v>
      </c>
      <c r="AU1408" s="138" t="s">
        <v>80</v>
      </c>
      <c r="AY1408" s="18" t="s">
        <v>154</v>
      </c>
      <c r="BE1408" s="139">
        <f>IF(N1408="základní",J1408,0)</f>
        <v>266</v>
      </c>
      <c r="BF1408" s="139">
        <f>IF(N1408="snížená",J1408,0)</f>
        <v>0</v>
      </c>
      <c r="BG1408" s="139">
        <f>IF(N1408="zákl. přenesená",J1408,0)</f>
        <v>0</v>
      </c>
      <c r="BH1408" s="139">
        <f>IF(N1408="sníž. přenesená",J1408,0)</f>
        <v>0</v>
      </c>
      <c r="BI1408" s="139">
        <f>IF(N1408="nulová",J1408,0)</f>
        <v>0</v>
      </c>
      <c r="BJ1408" s="18" t="s">
        <v>8</v>
      </c>
      <c r="BK1408" s="139">
        <f>ROUND(I1408*H1408,0)</f>
        <v>266</v>
      </c>
      <c r="BL1408" s="18" t="s">
        <v>323</v>
      </c>
      <c r="BM1408" s="138" t="s">
        <v>2336</v>
      </c>
    </row>
    <row r="1409" spans="2:65" s="1" customFormat="1">
      <c r="B1409" s="33"/>
      <c r="D1409" s="140" t="s">
        <v>164</v>
      </c>
      <c r="F1409" s="141" t="s">
        <v>2335</v>
      </c>
      <c r="I1409" s="142"/>
      <c r="L1409" s="33"/>
      <c r="M1409" s="143"/>
      <c r="T1409" s="54"/>
      <c r="AT1409" s="18" t="s">
        <v>164</v>
      </c>
      <c r="AU1409" s="18" t="s">
        <v>80</v>
      </c>
    </row>
    <row r="1410" spans="2:65" s="1" customFormat="1" ht="16.5" customHeight="1">
      <c r="B1410" s="33"/>
      <c r="C1410" s="160" t="s">
        <v>2337</v>
      </c>
      <c r="D1410" s="160" t="s">
        <v>230</v>
      </c>
      <c r="E1410" s="161" t="s">
        <v>2338</v>
      </c>
      <c r="F1410" s="162" t="s">
        <v>2339</v>
      </c>
      <c r="G1410" s="163" t="s">
        <v>208</v>
      </c>
      <c r="H1410" s="164">
        <v>1</v>
      </c>
      <c r="I1410" s="165">
        <v>362</v>
      </c>
      <c r="J1410" s="164">
        <f>ROUND(I1410*H1410,0)</f>
        <v>362</v>
      </c>
      <c r="K1410" s="162" t="s">
        <v>20</v>
      </c>
      <c r="L1410" s="166"/>
      <c r="M1410" s="167" t="s">
        <v>20</v>
      </c>
      <c r="N1410" s="168" t="s">
        <v>42</v>
      </c>
      <c r="P1410" s="136">
        <f>O1410*H1410</f>
        <v>0</v>
      </c>
      <c r="Q1410" s="136">
        <v>0</v>
      </c>
      <c r="R1410" s="136">
        <f>Q1410*H1410</f>
        <v>0</v>
      </c>
      <c r="S1410" s="136">
        <v>0</v>
      </c>
      <c r="T1410" s="137">
        <f>S1410*H1410</f>
        <v>0</v>
      </c>
      <c r="AR1410" s="138" t="s">
        <v>430</v>
      </c>
      <c r="AT1410" s="138" t="s">
        <v>230</v>
      </c>
      <c r="AU1410" s="138" t="s">
        <v>80</v>
      </c>
      <c r="AY1410" s="18" t="s">
        <v>154</v>
      </c>
      <c r="BE1410" s="139">
        <f>IF(N1410="základní",J1410,0)</f>
        <v>362</v>
      </c>
      <c r="BF1410" s="139">
        <f>IF(N1410="snížená",J1410,0)</f>
        <v>0</v>
      </c>
      <c r="BG1410" s="139">
        <f>IF(N1410="zákl. přenesená",J1410,0)</f>
        <v>0</v>
      </c>
      <c r="BH1410" s="139">
        <f>IF(N1410="sníž. přenesená",J1410,0)</f>
        <v>0</v>
      </c>
      <c r="BI1410" s="139">
        <f>IF(N1410="nulová",J1410,0)</f>
        <v>0</v>
      </c>
      <c r="BJ1410" s="18" t="s">
        <v>8</v>
      </c>
      <c r="BK1410" s="139">
        <f>ROUND(I1410*H1410,0)</f>
        <v>362</v>
      </c>
      <c r="BL1410" s="18" t="s">
        <v>323</v>
      </c>
      <c r="BM1410" s="138" t="s">
        <v>2340</v>
      </c>
    </row>
    <row r="1411" spans="2:65" s="1" customFormat="1">
      <c r="B1411" s="33"/>
      <c r="D1411" s="140" t="s">
        <v>164</v>
      </c>
      <c r="F1411" s="141" t="s">
        <v>2339</v>
      </c>
      <c r="I1411" s="142"/>
      <c r="L1411" s="33"/>
      <c r="M1411" s="143"/>
      <c r="T1411" s="54"/>
      <c r="AT1411" s="18" t="s">
        <v>164</v>
      </c>
      <c r="AU1411" s="18" t="s">
        <v>80</v>
      </c>
    </row>
    <row r="1412" spans="2:65" s="1" customFormat="1" ht="16.5" customHeight="1">
      <c r="B1412" s="33"/>
      <c r="C1412" s="160" t="s">
        <v>2341</v>
      </c>
      <c r="D1412" s="160" t="s">
        <v>230</v>
      </c>
      <c r="E1412" s="161" t="s">
        <v>2342</v>
      </c>
      <c r="F1412" s="162" t="s">
        <v>2275</v>
      </c>
      <c r="G1412" s="163" t="s">
        <v>208</v>
      </c>
      <c r="H1412" s="164">
        <v>1</v>
      </c>
      <c r="I1412" s="165">
        <v>108</v>
      </c>
      <c r="J1412" s="164">
        <f>ROUND(I1412*H1412,0)</f>
        <v>108</v>
      </c>
      <c r="K1412" s="162" t="s">
        <v>20</v>
      </c>
      <c r="L1412" s="166"/>
      <c r="M1412" s="167" t="s">
        <v>20</v>
      </c>
      <c r="N1412" s="168" t="s">
        <v>42</v>
      </c>
      <c r="P1412" s="136">
        <f>O1412*H1412</f>
        <v>0</v>
      </c>
      <c r="Q1412" s="136">
        <v>0</v>
      </c>
      <c r="R1412" s="136">
        <f>Q1412*H1412</f>
        <v>0</v>
      </c>
      <c r="S1412" s="136">
        <v>0</v>
      </c>
      <c r="T1412" s="137">
        <f>S1412*H1412</f>
        <v>0</v>
      </c>
      <c r="AR1412" s="138" t="s">
        <v>430</v>
      </c>
      <c r="AT1412" s="138" t="s">
        <v>230</v>
      </c>
      <c r="AU1412" s="138" t="s">
        <v>80</v>
      </c>
      <c r="AY1412" s="18" t="s">
        <v>154</v>
      </c>
      <c r="BE1412" s="139">
        <f>IF(N1412="základní",J1412,0)</f>
        <v>108</v>
      </c>
      <c r="BF1412" s="139">
        <f>IF(N1412="snížená",J1412,0)</f>
        <v>0</v>
      </c>
      <c r="BG1412" s="139">
        <f>IF(N1412="zákl. přenesená",J1412,0)</f>
        <v>0</v>
      </c>
      <c r="BH1412" s="139">
        <f>IF(N1412="sníž. přenesená",J1412,0)</f>
        <v>0</v>
      </c>
      <c r="BI1412" s="139">
        <f>IF(N1412="nulová",J1412,0)</f>
        <v>0</v>
      </c>
      <c r="BJ1412" s="18" t="s">
        <v>8</v>
      </c>
      <c r="BK1412" s="139">
        <f>ROUND(I1412*H1412,0)</f>
        <v>108</v>
      </c>
      <c r="BL1412" s="18" t="s">
        <v>323</v>
      </c>
      <c r="BM1412" s="138" t="s">
        <v>2343</v>
      </c>
    </row>
    <row r="1413" spans="2:65" s="1" customFormat="1">
      <c r="B1413" s="33"/>
      <c r="D1413" s="140" t="s">
        <v>164</v>
      </c>
      <c r="F1413" s="141" t="s">
        <v>2275</v>
      </c>
      <c r="I1413" s="142"/>
      <c r="L1413" s="33"/>
      <c r="M1413" s="143"/>
      <c r="T1413" s="54"/>
      <c r="AT1413" s="18" t="s">
        <v>164</v>
      </c>
      <c r="AU1413" s="18" t="s">
        <v>80</v>
      </c>
    </row>
    <row r="1414" spans="2:65" s="1" customFormat="1" ht="16.5" customHeight="1">
      <c r="B1414" s="33"/>
      <c r="C1414" s="160" t="s">
        <v>2344</v>
      </c>
      <c r="D1414" s="160" t="s">
        <v>230</v>
      </c>
      <c r="E1414" s="161" t="s">
        <v>2345</v>
      </c>
      <c r="F1414" s="162" t="s">
        <v>2287</v>
      </c>
      <c r="G1414" s="163" t="s">
        <v>213</v>
      </c>
      <c r="H1414" s="164">
        <v>3.5</v>
      </c>
      <c r="I1414" s="165">
        <v>194</v>
      </c>
      <c r="J1414" s="164">
        <f>ROUND(I1414*H1414,0)</f>
        <v>679</v>
      </c>
      <c r="K1414" s="162" t="s">
        <v>20</v>
      </c>
      <c r="L1414" s="166"/>
      <c r="M1414" s="167" t="s">
        <v>20</v>
      </c>
      <c r="N1414" s="168" t="s">
        <v>42</v>
      </c>
      <c r="P1414" s="136">
        <f>O1414*H1414</f>
        <v>0</v>
      </c>
      <c r="Q1414" s="136">
        <v>0</v>
      </c>
      <c r="R1414" s="136">
        <f>Q1414*H1414</f>
        <v>0</v>
      </c>
      <c r="S1414" s="136">
        <v>0</v>
      </c>
      <c r="T1414" s="137">
        <f>S1414*H1414</f>
        <v>0</v>
      </c>
      <c r="AR1414" s="138" t="s">
        <v>430</v>
      </c>
      <c r="AT1414" s="138" t="s">
        <v>230</v>
      </c>
      <c r="AU1414" s="138" t="s">
        <v>80</v>
      </c>
      <c r="AY1414" s="18" t="s">
        <v>154</v>
      </c>
      <c r="BE1414" s="139">
        <f>IF(N1414="základní",J1414,0)</f>
        <v>679</v>
      </c>
      <c r="BF1414" s="139">
        <f>IF(N1414="snížená",J1414,0)</f>
        <v>0</v>
      </c>
      <c r="BG1414" s="139">
        <f>IF(N1414="zákl. přenesená",J1414,0)</f>
        <v>0</v>
      </c>
      <c r="BH1414" s="139">
        <f>IF(N1414="sníž. přenesená",J1414,0)</f>
        <v>0</v>
      </c>
      <c r="BI1414" s="139">
        <f>IF(N1414="nulová",J1414,0)</f>
        <v>0</v>
      </c>
      <c r="BJ1414" s="18" t="s">
        <v>8</v>
      </c>
      <c r="BK1414" s="139">
        <f>ROUND(I1414*H1414,0)</f>
        <v>679</v>
      </c>
      <c r="BL1414" s="18" t="s">
        <v>323</v>
      </c>
      <c r="BM1414" s="138" t="s">
        <v>2346</v>
      </c>
    </row>
    <row r="1415" spans="2:65" s="1" customFormat="1">
      <c r="B1415" s="33"/>
      <c r="D1415" s="140" t="s">
        <v>164</v>
      </c>
      <c r="F1415" s="141" t="s">
        <v>2287</v>
      </c>
      <c r="I1415" s="142"/>
      <c r="L1415" s="33"/>
      <c r="M1415" s="143"/>
      <c r="T1415" s="54"/>
      <c r="AT1415" s="18" t="s">
        <v>164</v>
      </c>
      <c r="AU1415" s="18" t="s">
        <v>80</v>
      </c>
    </row>
    <row r="1416" spans="2:65" s="1" customFormat="1" ht="16.5" customHeight="1">
      <c r="B1416" s="33"/>
      <c r="C1416" s="160" t="s">
        <v>2347</v>
      </c>
      <c r="D1416" s="160" t="s">
        <v>230</v>
      </c>
      <c r="E1416" s="161" t="s">
        <v>2348</v>
      </c>
      <c r="F1416" s="162" t="s">
        <v>2349</v>
      </c>
      <c r="G1416" s="163" t="s">
        <v>213</v>
      </c>
      <c r="H1416" s="164">
        <v>3.5</v>
      </c>
      <c r="I1416" s="165">
        <v>214</v>
      </c>
      <c r="J1416" s="164">
        <f>ROUND(I1416*H1416,0)</f>
        <v>749</v>
      </c>
      <c r="K1416" s="162" t="s">
        <v>20</v>
      </c>
      <c r="L1416" s="166"/>
      <c r="M1416" s="167" t="s">
        <v>20</v>
      </c>
      <c r="N1416" s="168" t="s">
        <v>42</v>
      </c>
      <c r="P1416" s="136">
        <f>O1416*H1416</f>
        <v>0</v>
      </c>
      <c r="Q1416" s="136">
        <v>0</v>
      </c>
      <c r="R1416" s="136">
        <f>Q1416*H1416</f>
        <v>0</v>
      </c>
      <c r="S1416" s="136">
        <v>0</v>
      </c>
      <c r="T1416" s="137">
        <f>S1416*H1416</f>
        <v>0</v>
      </c>
      <c r="AR1416" s="138" t="s">
        <v>430</v>
      </c>
      <c r="AT1416" s="138" t="s">
        <v>230</v>
      </c>
      <c r="AU1416" s="138" t="s">
        <v>80</v>
      </c>
      <c r="AY1416" s="18" t="s">
        <v>154</v>
      </c>
      <c r="BE1416" s="139">
        <f>IF(N1416="základní",J1416,0)</f>
        <v>749</v>
      </c>
      <c r="BF1416" s="139">
        <f>IF(N1416="snížená",J1416,0)</f>
        <v>0</v>
      </c>
      <c r="BG1416" s="139">
        <f>IF(N1416="zákl. přenesená",J1416,0)</f>
        <v>0</v>
      </c>
      <c r="BH1416" s="139">
        <f>IF(N1416="sníž. přenesená",J1416,0)</f>
        <v>0</v>
      </c>
      <c r="BI1416" s="139">
        <f>IF(N1416="nulová",J1416,0)</f>
        <v>0</v>
      </c>
      <c r="BJ1416" s="18" t="s">
        <v>8</v>
      </c>
      <c r="BK1416" s="139">
        <f>ROUND(I1416*H1416,0)</f>
        <v>749</v>
      </c>
      <c r="BL1416" s="18" t="s">
        <v>323</v>
      </c>
      <c r="BM1416" s="138" t="s">
        <v>2350</v>
      </c>
    </row>
    <row r="1417" spans="2:65" s="1" customFormat="1">
      <c r="B1417" s="33"/>
      <c r="D1417" s="140" t="s">
        <v>164</v>
      </c>
      <c r="F1417" s="141" t="s">
        <v>2349</v>
      </c>
      <c r="I1417" s="142"/>
      <c r="L1417" s="33"/>
      <c r="M1417" s="143"/>
      <c r="T1417" s="54"/>
      <c r="AT1417" s="18" t="s">
        <v>164</v>
      </c>
      <c r="AU1417" s="18" t="s">
        <v>80</v>
      </c>
    </row>
    <row r="1418" spans="2:65" s="1" customFormat="1" ht="16.5" customHeight="1">
      <c r="B1418" s="33"/>
      <c r="C1418" s="160" t="s">
        <v>2351</v>
      </c>
      <c r="D1418" s="160" t="s">
        <v>230</v>
      </c>
      <c r="E1418" s="161" t="s">
        <v>2298</v>
      </c>
      <c r="F1418" s="162" t="s">
        <v>1282</v>
      </c>
      <c r="G1418" s="163" t="s">
        <v>1104</v>
      </c>
      <c r="H1418" s="164">
        <v>5</v>
      </c>
      <c r="I1418" s="165">
        <v>52</v>
      </c>
      <c r="J1418" s="164">
        <f>ROUND(I1418*H1418,0)</f>
        <v>260</v>
      </c>
      <c r="K1418" s="162" t="s">
        <v>20</v>
      </c>
      <c r="L1418" s="166"/>
      <c r="M1418" s="167" t="s">
        <v>20</v>
      </c>
      <c r="N1418" s="168" t="s">
        <v>42</v>
      </c>
      <c r="P1418" s="136">
        <f>O1418*H1418</f>
        <v>0</v>
      </c>
      <c r="Q1418" s="136">
        <v>0</v>
      </c>
      <c r="R1418" s="136">
        <f>Q1418*H1418</f>
        <v>0</v>
      </c>
      <c r="S1418" s="136">
        <v>0</v>
      </c>
      <c r="T1418" s="137">
        <f>S1418*H1418</f>
        <v>0</v>
      </c>
      <c r="AR1418" s="138" t="s">
        <v>430</v>
      </c>
      <c r="AT1418" s="138" t="s">
        <v>230</v>
      </c>
      <c r="AU1418" s="138" t="s">
        <v>80</v>
      </c>
      <c r="AY1418" s="18" t="s">
        <v>154</v>
      </c>
      <c r="BE1418" s="139">
        <f>IF(N1418="základní",J1418,0)</f>
        <v>260</v>
      </c>
      <c r="BF1418" s="139">
        <f>IF(N1418="snížená",J1418,0)</f>
        <v>0</v>
      </c>
      <c r="BG1418" s="139">
        <f>IF(N1418="zákl. přenesená",J1418,0)</f>
        <v>0</v>
      </c>
      <c r="BH1418" s="139">
        <f>IF(N1418="sníž. přenesená",J1418,0)</f>
        <v>0</v>
      </c>
      <c r="BI1418" s="139">
        <f>IF(N1418="nulová",J1418,0)</f>
        <v>0</v>
      </c>
      <c r="BJ1418" s="18" t="s">
        <v>8</v>
      </c>
      <c r="BK1418" s="139">
        <f>ROUND(I1418*H1418,0)</f>
        <v>260</v>
      </c>
      <c r="BL1418" s="18" t="s">
        <v>323</v>
      </c>
      <c r="BM1418" s="138" t="s">
        <v>2352</v>
      </c>
    </row>
    <row r="1419" spans="2:65" s="1" customFormat="1">
      <c r="B1419" s="33"/>
      <c r="D1419" s="140" t="s">
        <v>164</v>
      </c>
      <c r="F1419" s="141" t="s">
        <v>1282</v>
      </c>
      <c r="I1419" s="142"/>
      <c r="L1419" s="33"/>
      <c r="M1419" s="143"/>
      <c r="T1419" s="54"/>
      <c r="AT1419" s="18" t="s">
        <v>164</v>
      </c>
      <c r="AU1419" s="18" t="s">
        <v>80</v>
      </c>
    </row>
    <row r="1420" spans="2:65" s="1" customFormat="1" ht="16.5" customHeight="1">
      <c r="B1420" s="33"/>
      <c r="C1420" s="160" t="s">
        <v>2353</v>
      </c>
      <c r="D1420" s="160" t="s">
        <v>230</v>
      </c>
      <c r="E1420" s="161" t="s">
        <v>2301</v>
      </c>
      <c r="F1420" s="162" t="s">
        <v>2302</v>
      </c>
      <c r="G1420" s="163" t="s">
        <v>208</v>
      </c>
      <c r="H1420" s="164">
        <v>1</v>
      </c>
      <c r="I1420" s="165">
        <v>1500</v>
      </c>
      <c r="J1420" s="164">
        <f>ROUND(I1420*H1420,0)</f>
        <v>1500</v>
      </c>
      <c r="K1420" s="162" t="s">
        <v>20</v>
      </c>
      <c r="L1420" s="166"/>
      <c r="M1420" s="167" t="s">
        <v>20</v>
      </c>
      <c r="N1420" s="168" t="s">
        <v>42</v>
      </c>
      <c r="P1420" s="136">
        <f>O1420*H1420</f>
        <v>0</v>
      </c>
      <c r="Q1420" s="136">
        <v>0</v>
      </c>
      <c r="R1420" s="136">
        <f>Q1420*H1420</f>
        <v>0</v>
      </c>
      <c r="S1420" s="136">
        <v>0</v>
      </c>
      <c r="T1420" s="137">
        <f>S1420*H1420</f>
        <v>0</v>
      </c>
      <c r="AR1420" s="138" t="s">
        <v>430</v>
      </c>
      <c r="AT1420" s="138" t="s">
        <v>230</v>
      </c>
      <c r="AU1420" s="138" t="s">
        <v>80</v>
      </c>
      <c r="AY1420" s="18" t="s">
        <v>154</v>
      </c>
      <c r="BE1420" s="139">
        <f>IF(N1420="základní",J1420,0)</f>
        <v>1500</v>
      </c>
      <c r="BF1420" s="139">
        <f>IF(N1420="snížená",J1420,0)</f>
        <v>0</v>
      </c>
      <c r="BG1420" s="139">
        <f>IF(N1420="zákl. přenesená",J1420,0)</f>
        <v>0</v>
      </c>
      <c r="BH1420" s="139">
        <f>IF(N1420="sníž. přenesená",J1420,0)</f>
        <v>0</v>
      </c>
      <c r="BI1420" s="139">
        <f>IF(N1420="nulová",J1420,0)</f>
        <v>0</v>
      </c>
      <c r="BJ1420" s="18" t="s">
        <v>8</v>
      </c>
      <c r="BK1420" s="139">
        <f>ROUND(I1420*H1420,0)</f>
        <v>1500</v>
      </c>
      <c r="BL1420" s="18" t="s">
        <v>323</v>
      </c>
      <c r="BM1420" s="138" t="s">
        <v>2354</v>
      </c>
    </row>
    <row r="1421" spans="2:65" s="1" customFormat="1">
      <c r="B1421" s="33"/>
      <c r="D1421" s="140" t="s">
        <v>164</v>
      </c>
      <c r="F1421" s="141" t="s">
        <v>2302</v>
      </c>
      <c r="I1421" s="142"/>
      <c r="L1421" s="33"/>
      <c r="M1421" s="143"/>
      <c r="T1421" s="54"/>
      <c r="AT1421" s="18" t="s">
        <v>164</v>
      </c>
      <c r="AU1421" s="18" t="s">
        <v>80</v>
      </c>
    </row>
    <row r="1422" spans="2:65" s="1" customFormat="1" ht="37.950000000000003" customHeight="1">
      <c r="B1422" s="33"/>
      <c r="C1422" s="160" t="s">
        <v>2355</v>
      </c>
      <c r="D1422" s="160" t="s">
        <v>230</v>
      </c>
      <c r="E1422" s="161" t="s">
        <v>2356</v>
      </c>
      <c r="F1422" s="162" t="s">
        <v>2357</v>
      </c>
      <c r="G1422" s="163" t="s">
        <v>1140</v>
      </c>
      <c r="H1422" s="164">
        <v>1</v>
      </c>
      <c r="I1422" s="165">
        <v>21280</v>
      </c>
      <c r="J1422" s="164">
        <f>ROUND(I1422*H1422,0)</f>
        <v>21280</v>
      </c>
      <c r="K1422" s="162" t="s">
        <v>20</v>
      </c>
      <c r="L1422" s="166"/>
      <c r="M1422" s="167" t="s">
        <v>20</v>
      </c>
      <c r="N1422" s="168" t="s">
        <v>42</v>
      </c>
      <c r="P1422" s="136">
        <f>O1422*H1422</f>
        <v>0</v>
      </c>
      <c r="Q1422" s="136">
        <v>0</v>
      </c>
      <c r="R1422" s="136">
        <f>Q1422*H1422</f>
        <v>0</v>
      </c>
      <c r="S1422" s="136">
        <v>0</v>
      </c>
      <c r="T1422" s="137">
        <f>S1422*H1422</f>
        <v>0</v>
      </c>
      <c r="AR1422" s="138" t="s">
        <v>430</v>
      </c>
      <c r="AT1422" s="138" t="s">
        <v>230</v>
      </c>
      <c r="AU1422" s="138" t="s">
        <v>80</v>
      </c>
      <c r="AY1422" s="18" t="s">
        <v>154</v>
      </c>
      <c r="BE1422" s="139">
        <f>IF(N1422="základní",J1422,0)</f>
        <v>21280</v>
      </c>
      <c r="BF1422" s="139">
        <f>IF(N1422="snížená",J1422,0)</f>
        <v>0</v>
      </c>
      <c r="BG1422" s="139">
        <f>IF(N1422="zákl. přenesená",J1422,0)</f>
        <v>0</v>
      </c>
      <c r="BH1422" s="139">
        <f>IF(N1422="sníž. přenesená",J1422,0)</f>
        <v>0</v>
      </c>
      <c r="BI1422" s="139">
        <f>IF(N1422="nulová",J1422,0)</f>
        <v>0</v>
      </c>
      <c r="BJ1422" s="18" t="s">
        <v>8</v>
      </c>
      <c r="BK1422" s="139">
        <f>ROUND(I1422*H1422,0)</f>
        <v>21280</v>
      </c>
      <c r="BL1422" s="18" t="s">
        <v>323</v>
      </c>
      <c r="BM1422" s="138" t="s">
        <v>2358</v>
      </c>
    </row>
    <row r="1423" spans="2:65" s="1" customFormat="1" ht="28.8">
      <c r="B1423" s="33"/>
      <c r="D1423" s="140" t="s">
        <v>164</v>
      </c>
      <c r="F1423" s="141" t="s">
        <v>2359</v>
      </c>
      <c r="I1423" s="142"/>
      <c r="L1423" s="33"/>
      <c r="M1423" s="143"/>
      <c r="T1423" s="54"/>
      <c r="AT1423" s="18" t="s">
        <v>164</v>
      </c>
      <c r="AU1423" s="18" t="s">
        <v>80</v>
      </c>
    </row>
    <row r="1424" spans="2:65" s="1" customFormat="1" ht="37.950000000000003" customHeight="1">
      <c r="B1424" s="33"/>
      <c r="C1424" s="160" t="s">
        <v>2360</v>
      </c>
      <c r="D1424" s="160" t="s">
        <v>230</v>
      </c>
      <c r="E1424" s="161" t="s">
        <v>2361</v>
      </c>
      <c r="F1424" s="162" t="s">
        <v>2362</v>
      </c>
      <c r="G1424" s="163" t="s">
        <v>208</v>
      </c>
      <c r="H1424" s="164">
        <v>1</v>
      </c>
      <c r="I1424" s="165">
        <v>9500</v>
      </c>
      <c r="J1424" s="164">
        <f>ROUND(I1424*H1424,0)</f>
        <v>9500</v>
      </c>
      <c r="K1424" s="162" t="s">
        <v>20</v>
      </c>
      <c r="L1424" s="166"/>
      <c r="M1424" s="167" t="s">
        <v>20</v>
      </c>
      <c r="N1424" s="168" t="s">
        <v>42</v>
      </c>
      <c r="P1424" s="136">
        <f>O1424*H1424</f>
        <v>0</v>
      </c>
      <c r="Q1424" s="136">
        <v>0</v>
      </c>
      <c r="R1424" s="136">
        <f>Q1424*H1424</f>
        <v>0</v>
      </c>
      <c r="S1424" s="136">
        <v>0</v>
      </c>
      <c r="T1424" s="137">
        <f>S1424*H1424</f>
        <v>0</v>
      </c>
      <c r="AR1424" s="138" t="s">
        <v>430</v>
      </c>
      <c r="AT1424" s="138" t="s">
        <v>230</v>
      </c>
      <c r="AU1424" s="138" t="s">
        <v>80</v>
      </c>
      <c r="AY1424" s="18" t="s">
        <v>154</v>
      </c>
      <c r="BE1424" s="139">
        <f>IF(N1424="základní",J1424,0)</f>
        <v>9500</v>
      </c>
      <c r="BF1424" s="139">
        <f>IF(N1424="snížená",J1424,0)</f>
        <v>0</v>
      </c>
      <c r="BG1424" s="139">
        <f>IF(N1424="zákl. přenesená",J1424,0)</f>
        <v>0</v>
      </c>
      <c r="BH1424" s="139">
        <f>IF(N1424="sníž. přenesená",J1424,0)</f>
        <v>0</v>
      </c>
      <c r="BI1424" s="139">
        <f>IF(N1424="nulová",J1424,0)</f>
        <v>0</v>
      </c>
      <c r="BJ1424" s="18" t="s">
        <v>8</v>
      </c>
      <c r="BK1424" s="139">
        <f>ROUND(I1424*H1424,0)</f>
        <v>9500</v>
      </c>
      <c r="BL1424" s="18" t="s">
        <v>323</v>
      </c>
      <c r="BM1424" s="138" t="s">
        <v>2363</v>
      </c>
    </row>
    <row r="1425" spans="2:65" s="1" customFormat="1" ht="19.2">
      <c r="B1425" s="33"/>
      <c r="D1425" s="140" t="s">
        <v>164</v>
      </c>
      <c r="F1425" s="141" t="s">
        <v>2362</v>
      </c>
      <c r="I1425" s="142"/>
      <c r="L1425" s="33"/>
      <c r="M1425" s="143"/>
      <c r="T1425" s="54"/>
      <c r="AT1425" s="18" t="s">
        <v>164</v>
      </c>
      <c r="AU1425" s="18" t="s">
        <v>80</v>
      </c>
    </row>
    <row r="1426" spans="2:65" s="1" customFormat="1" ht="16.5" customHeight="1">
      <c r="B1426" s="33"/>
      <c r="C1426" s="160" t="s">
        <v>2364</v>
      </c>
      <c r="D1426" s="160" t="s">
        <v>230</v>
      </c>
      <c r="E1426" s="161" t="s">
        <v>2365</v>
      </c>
      <c r="F1426" s="162" t="s">
        <v>2366</v>
      </c>
      <c r="G1426" s="163" t="s">
        <v>1140</v>
      </c>
      <c r="H1426" s="164">
        <v>1</v>
      </c>
      <c r="I1426" s="165">
        <v>3500</v>
      </c>
      <c r="J1426" s="164">
        <f>ROUND(I1426*H1426,0)</f>
        <v>3500</v>
      </c>
      <c r="K1426" s="162" t="s">
        <v>20</v>
      </c>
      <c r="L1426" s="166"/>
      <c r="M1426" s="167" t="s">
        <v>20</v>
      </c>
      <c r="N1426" s="168" t="s">
        <v>42</v>
      </c>
      <c r="P1426" s="136">
        <f>O1426*H1426</f>
        <v>0</v>
      </c>
      <c r="Q1426" s="136">
        <v>0</v>
      </c>
      <c r="R1426" s="136">
        <f>Q1426*H1426</f>
        <v>0</v>
      </c>
      <c r="S1426" s="136">
        <v>0</v>
      </c>
      <c r="T1426" s="137">
        <f>S1426*H1426</f>
        <v>0</v>
      </c>
      <c r="AR1426" s="138" t="s">
        <v>430</v>
      </c>
      <c r="AT1426" s="138" t="s">
        <v>230</v>
      </c>
      <c r="AU1426" s="138" t="s">
        <v>80</v>
      </c>
      <c r="AY1426" s="18" t="s">
        <v>154</v>
      </c>
      <c r="BE1426" s="139">
        <f>IF(N1426="základní",J1426,0)</f>
        <v>3500</v>
      </c>
      <c r="BF1426" s="139">
        <f>IF(N1426="snížená",J1426,0)</f>
        <v>0</v>
      </c>
      <c r="BG1426" s="139">
        <f>IF(N1426="zákl. přenesená",J1426,0)</f>
        <v>0</v>
      </c>
      <c r="BH1426" s="139">
        <f>IF(N1426="sníž. přenesená",J1426,0)</f>
        <v>0</v>
      </c>
      <c r="BI1426" s="139">
        <f>IF(N1426="nulová",J1426,0)</f>
        <v>0</v>
      </c>
      <c r="BJ1426" s="18" t="s">
        <v>8</v>
      </c>
      <c r="BK1426" s="139">
        <f>ROUND(I1426*H1426,0)</f>
        <v>3500</v>
      </c>
      <c r="BL1426" s="18" t="s">
        <v>323</v>
      </c>
      <c r="BM1426" s="138" t="s">
        <v>2367</v>
      </c>
    </row>
    <row r="1427" spans="2:65" s="1" customFormat="1">
      <c r="B1427" s="33"/>
      <c r="D1427" s="140" t="s">
        <v>164</v>
      </c>
      <c r="F1427" s="141" t="s">
        <v>2366</v>
      </c>
      <c r="I1427" s="142"/>
      <c r="L1427" s="33"/>
      <c r="M1427" s="143"/>
      <c r="T1427" s="54"/>
      <c r="AT1427" s="18" t="s">
        <v>164</v>
      </c>
      <c r="AU1427" s="18" t="s">
        <v>80</v>
      </c>
    </row>
    <row r="1428" spans="2:65" s="1" customFormat="1" ht="16.5" customHeight="1">
      <c r="B1428" s="33"/>
      <c r="C1428" s="160" t="s">
        <v>2368</v>
      </c>
      <c r="D1428" s="160" t="s">
        <v>230</v>
      </c>
      <c r="E1428" s="161" t="s">
        <v>2369</v>
      </c>
      <c r="F1428" s="162" t="s">
        <v>2370</v>
      </c>
      <c r="G1428" s="163" t="s">
        <v>1104</v>
      </c>
      <c r="H1428" s="164">
        <v>4</v>
      </c>
      <c r="I1428" s="165">
        <v>137</v>
      </c>
      <c r="J1428" s="164">
        <f>ROUND(I1428*H1428,0)</f>
        <v>548</v>
      </c>
      <c r="K1428" s="162" t="s">
        <v>20</v>
      </c>
      <c r="L1428" s="166"/>
      <c r="M1428" s="167" t="s">
        <v>20</v>
      </c>
      <c r="N1428" s="168" t="s">
        <v>42</v>
      </c>
      <c r="P1428" s="136">
        <f>O1428*H1428</f>
        <v>0</v>
      </c>
      <c r="Q1428" s="136">
        <v>0</v>
      </c>
      <c r="R1428" s="136">
        <f>Q1428*H1428</f>
        <v>0</v>
      </c>
      <c r="S1428" s="136">
        <v>0</v>
      </c>
      <c r="T1428" s="137">
        <f>S1428*H1428</f>
        <v>0</v>
      </c>
      <c r="AR1428" s="138" t="s">
        <v>430</v>
      </c>
      <c r="AT1428" s="138" t="s">
        <v>230</v>
      </c>
      <c r="AU1428" s="138" t="s">
        <v>80</v>
      </c>
      <c r="AY1428" s="18" t="s">
        <v>154</v>
      </c>
      <c r="BE1428" s="139">
        <f>IF(N1428="základní",J1428,0)</f>
        <v>548</v>
      </c>
      <c r="BF1428" s="139">
        <f>IF(N1428="snížená",J1428,0)</f>
        <v>0</v>
      </c>
      <c r="BG1428" s="139">
        <f>IF(N1428="zákl. přenesená",J1428,0)</f>
        <v>0</v>
      </c>
      <c r="BH1428" s="139">
        <f>IF(N1428="sníž. přenesená",J1428,0)</f>
        <v>0</v>
      </c>
      <c r="BI1428" s="139">
        <f>IF(N1428="nulová",J1428,0)</f>
        <v>0</v>
      </c>
      <c r="BJ1428" s="18" t="s">
        <v>8</v>
      </c>
      <c r="BK1428" s="139">
        <f>ROUND(I1428*H1428,0)</f>
        <v>548</v>
      </c>
      <c r="BL1428" s="18" t="s">
        <v>323</v>
      </c>
      <c r="BM1428" s="138" t="s">
        <v>2371</v>
      </c>
    </row>
    <row r="1429" spans="2:65" s="1" customFormat="1">
      <c r="B1429" s="33"/>
      <c r="D1429" s="140" t="s">
        <v>164</v>
      </c>
      <c r="F1429" s="141" t="s">
        <v>2370</v>
      </c>
      <c r="I1429" s="142"/>
      <c r="L1429" s="33"/>
      <c r="M1429" s="143"/>
      <c r="T1429" s="54"/>
      <c r="AT1429" s="18" t="s">
        <v>164</v>
      </c>
      <c r="AU1429" s="18" t="s">
        <v>80</v>
      </c>
    </row>
    <row r="1430" spans="2:65" s="1" customFormat="1" ht="16.5" customHeight="1">
      <c r="B1430" s="33"/>
      <c r="C1430" s="160" t="s">
        <v>2372</v>
      </c>
      <c r="D1430" s="160" t="s">
        <v>230</v>
      </c>
      <c r="E1430" s="161" t="s">
        <v>2301</v>
      </c>
      <c r="F1430" s="162" t="s">
        <v>2302</v>
      </c>
      <c r="G1430" s="163" t="s">
        <v>208</v>
      </c>
      <c r="H1430" s="164">
        <v>1</v>
      </c>
      <c r="I1430" s="165">
        <v>1500</v>
      </c>
      <c r="J1430" s="164">
        <f>ROUND(I1430*H1430,0)</f>
        <v>1500</v>
      </c>
      <c r="K1430" s="162" t="s">
        <v>20</v>
      </c>
      <c r="L1430" s="166"/>
      <c r="M1430" s="167" t="s">
        <v>20</v>
      </c>
      <c r="N1430" s="168" t="s">
        <v>42</v>
      </c>
      <c r="P1430" s="136">
        <f>O1430*H1430</f>
        <v>0</v>
      </c>
      <c r="Q1430" s="136">
        <v>0</v>
      </c>
      <c r="R1430" s="136">
        <f>Q1430*H1430</f>
        <v>0</v>
      </c>
      <c r="S1430" s="136">
        <v>0</v>
      </c>
      <c r="T1430" s="137">
        <f>S1430*H1430</f>
        <v>0</v>
      </c>
      <c r="AR1430" s="138" t="s">
        <v>430</v>
      </c>
      <c r="AT1430" s="138" t="s">
        <v>230</v>
      </c>
      <c r="AU1430" s="138" t="s">
        <v>80</v>
      </c>
      <c r="AY1430" s="18" t="s">
        <v>154</v>
      </c>
      <c r="BE1430" s="139">
        <f>IF(N1430="základní",J1430,0)</f>
        <v>1500</v>
      </c>
      <c r="BF1430" s="139">
        <f>IF(N1430="snížená",J1430,0)</f>
        <v>0</v>
      </c>
      <c r="BG1430" s="139">
        <f>IF(N1430="zákl. přenesená",J1430,0)</f>
        <v>0</v>
      </c>
      <c r="BH1430" s="139">
        <f>IF(N1430="sníž. přenesená",J1430,0)</f>
        <v>0</v>
      </c>
      <c r="BI1430" s="139">
        <f>IF(N1430="nulová",J1430,0)</f>
        <v>0</v>
      </c>
      <c r="BJ1430" s="18" t="s">
        <v>8</v>
      </c>
      <c r="BK1430" s="139">
        <f>ROUND(I1430*H1430,0)</f>
        <v>1500</v>
      </c>
      <c r="BL1430" s="18" t="s">
        <v>323</v>
      </c>
      <c r="BM1430" s="138" t="s">
        <v>2373</v>
      </c>
    </row>
    <row r="1431" spans="2:65" s="1" customFormat="1">
      <c r="B1431" s="33"/>
      <c r="D1431" s="140" t="s">
        <v>164</v>
      </c>
      <c r="F1431" s="141" t="s">
        <v>2302</v>
      </c>
      <c r="I1431" s="142"/>
      <c r="L1431" s="33"/>
      <c r="M1431" s="143"/>
      <c r="T1431" s="54"/>
      <c r="AT1431" s="18" t="s">
        <v>164</v>
      </c>
      <c r="AU1431" s="18" t="s">
        <v>80</v>
      </c>
    </row>
    <row r="1432" spans="2:65" s="1" customFormat="1" ht="37.950000000000003" customHeight="1">
      <c r="B1432" s="33"/>
      <c r="C1432" s="160" t="s">
        <v>2374</v>
      </c>
      <c r="D1432" s="160" t="s">
        <v>230</v>
      </c>
      <c r="E1432" s="161" t="s">
        <v>2375</v>
      </c>
      <c r="F1432" s="162" t="s">
        <v>2376</v>
      </c>
      <c r="G1432" s="163" t="s">
        <v>1140</v>
      </c>
      <c r="H1432" s="164">
        <v>1</v>
      </c>
      <c r="I1432" s="165">
        <v>69315</v>
      </c>
      <c r="J1432" s="164">
        <f>ROUND(I1432*H1432,0)</f>
        <v>69315</v>
      </c>
      <c r="K1432" s="162" t="s">
        <v>20</v>
      </c>
      <c r="L1432" s="166"/>
      <c r="M1432" s="167" t="s">
        <v>20</v>
      </c>
      <c r="N1432" s="168" t="s">
        <v>42</v>
      </c>
      <c r="P1432" s="136">
        <f>O1432*H1432</f>
        <v>0</v>
      </c>
      <c r="Q1432" s="136">
        <v>0</v>
      </c>
      <c r="R1432" s="136">
        <f>Q1432*H1432</f>
        <v>0</v>
      </c>
      <c r="S1432" s="136">
        <v>0</v>
      </c>
      <c r="T1432" s="137">
        <f>S1432*H1432</f>
        <v>0</v>
      </c>
      <c r="AR1432" s="138" t="s">
        <v>430</v>
      </c>
      <c r="AT1432" s="138" t="s">
        <v>230</v>
      </c>
      <c r="AU1432" s="138" t="s">
        <v>80</v>
      </c>
      <c r="AY1432" s="18" t="s">
        <v>154</v>
      </c>
      <c r="BE1432" s="139">
        <f>IF(N1432="základní",J1432,0)</f>
        <v>69315</v>
      </c>
      <c r="BF1432" s="139">
        <f>IF(N1432="snížená",J1432,0)</f>
        <v>0</v>
      </c>
      <c r="BG1432" s="139">
        <f>IF(N1432="zákl. přenesená",J1432,0)</f>
        <v>0</v>
      </c>
      <c r="BH1432" s="139">
        <f>IF(N1432="sníž. přenesená",J1432,0)</f>
        <v>0</v>
      </c>
      <c r="BI1432" s="139">
        <f>IF(N1432="nulová",J1432,0)</f>
        <v>0</v>
      </c>
      <c r="BJ1432" s="18" t="s">
        <v>8</v>
      </c>
      <c r="BK1432" s="139">
        <f>ROUND(I1432*H1432,0)</f>
        <v>69315</v>
      </c>
      <c r="BL1432" s="18" t="s">
        <v>323</v>
      </c>
      <c r="BM1432" s="138" t="s">
        <v>2377</v>
      </c>
    </row>
    <row r="1433" spans="2:65" s="1" customFormat="1" ht="38.4">
      <c r="B1433" s="33"/>
      <c r="D1433" s="140" t="s">
        <v>164</v>
      </c>
      <c r="F1433" s="141" t="s">
        <v>2378</v>
      </c>
      <c r="I1433" s="142"/>
      <c r="L1433" s="33"/>
      <c r="M1433" s="143"/>
      <c r="T1433" s="54"/>
      <c r="AT1433" s="18" t="s">
        <v>164</v>
      </c>
      <c r="AU1433" s="18" t="s">
        <v>80</v>
      </c>
    </row>
    <row r="1434" spans="2:65" s="1" customFormat="1" ht="16.5" customHeight="1">
      <c r="B1434" s="33"/>
      <c r="C1434" s="160" t="s">
        <v>2379</v>
      </c>
      <c r="D1434" s="160" t="s">
        <v>230</v>
      </c>
      <c r="E1434" s="161" t="s">
        <v>2298</v>
      </c>
      <c r="F1434" s="162" t="s">
        <v>1282</v>
      </c>
      <c r="G1434" s="163" t="s">
        <v>1104</v>
      </c>
      <c r="H1434" s="164">
        <v>4</v>
      </c>
      <c r="I1434" s="165">
        <v>392</v>
      </c>
      <c r="J1434" s="164">
        <f>ROUND(I1434*H1434,0)</f>
        <v>1568</v>
      </c>
      <c r="K1434" s="162" t="s">
        <v>20</v>
      </c>
      <c r="L1434" s="166"/>
      <c r="M1434" s="167" t="s">
        <v>20</v>
      </c>
      <c r="N1434" s="168" t="s">
        <v>42</v>
      </c>
      <c r="P1434" s="136">
        <f>O1434*H1434</f>
        <v>0</v>
      </c>
      <c r="Q1434" s="136">
        <v>0</v>
      </c>
      <c r="R1434" s="136">
        <f>Q1434*H1434</f>
        <v>0</v>
      </c>
      <c r="S1434" s="136">
        <v>0</v>
      </c>
      <c r="T1434" s="137">
        <f>S1434*H1434</f>
        <v>0</v>
      </c>
      <c r="AR1434" s="138" t="s">
        <v>430</v>
      </c>
      <c r="AT1434" s="138" t="s">
        <v>230</v>
      </c>
      <c r="AU1434" s="138" t="s">
        <v>80</v>
      </c>
      <c r="AY1434" s="18" t="s">
        <v>154</v>
      </c>
      <c r="BE1434" s="139">
        <f>IF(N1434="základní",J1434,0)</f>
        <v>1568</v>
      </c>
      <c r="BF1434" s="139">
        <f>IF(N1434="snížená",J1434,0)</f>
        <v>0</v>
      </c>
      <c r="BG1434" s="139">
        <f>IF(N1434="zákl. přenesená",J1434,0)</f>
        <v>0</v>
      </c>
      <c r="BH1434" s="139">
        <f>IF(N1434="sníž. přenesená",J1434,0)</f>
        <v>0</v>
      </c>
      <c r="BI1434" s="139">
        <f>IF(N1434="nulová",J1434,0)</f>
        <v>0</v>
      </c>
      <c r="BJ1434" s="18" t="s">
        <v>8</v>
      </c>
      <c r="BK1434" s="139">
        <f>ROUND(I1434*H1434,0)</f>
        <v>1568</v>
      </c>
      <c r="BL1434" s="18" t="s">
        <v>323</v>
      </c>
      <c r="BM1434" s="138" t="s">
        <v>2380</v>
      </c>
    </row>
    <row r="1435" spans="2:65" s="1" customFormat="1">
      <c r="B1435" s="33"/>
      <c r="D1435" s="140" t="s">
        <v>164</v>
      </c>
      <c r="F1435" s="141" t="s">
        <v>1282</v>
      </c>
      <c r="I1435" s="142"/>
      <c r="L1435" s="33"/>
      <c r="M1435" s="143"/>
      <c r="T1435" s="54"/>
      <c r="AT1435" s="18" t="s">
        <v>164</v>
      </c>
      <c r="AU1435" s="18" t="s">
        <v>80</v>
      </c>
    </row>
    <row r="1436" spans="2:65" s="1" customFormat="1" ht="16.5" customHeight="1">
      <c r="B1436" s="33"/>
      <c r="C1436" s="160" t="s">
        <v>2381</v>
      </c>
      <c r="D1436" s="160" t="s">
        <v>230</v>
      </c>
      <c r="E1436" s="161" t="s">
        <v>2301</v>
      </c>
      <c r="F1436" s="162" t="s">
        <v>2302</v>
      </c>
      <c r="G1436" s="163" t="s">
        <v>208</v>
      </c>
      <c r="H1436" s="164">
        <v>1</v>
      </c>
      <c r="I1436" s="165">
        <v>1500</v>
      </c>
      <c r="J1436" s="164">
        <f>ROUND(I1436*H1436,0)</f>
        <v>1500</v>
      </c>
      <c r="K1436" s="162" t="s">
        <v>20</v>
      </c>
      <c r="L1436" s="166"/>
      <c r="M1436" s="167" t="s">
        <v>20</v>
      </c>
      <c r="N1436" s="168" t="s">
        <v>42</v>
      </c>
      <c r="P1436" s="136">
        <f>O1436*H1436</f>
        <v>0</v>
      </c>
      <c r="Q1436" s="136">
        <v>0</v>
      </c>
      <c r="R1436" s="136">
        <f>Q1436*H1436</f>
        <v>0</v>
      </c>
      <c r="S1436" s="136">
        <v>0</v>
      </c>
      <c r="T1436" s="137">
        <f>S1436*H1436</f>
        <v>0</v>
      </c>
      <c r="AR1436" s="138" t="s">
        <v>430</v>
      </c>
      <c r="AT1436" s="138" t="s">
        <v>230</v>
      </c>
      <c r="AU1436" s="138" t="s">
        <v>80</v>
      </c>
      <c r="AY1436" s="18" t="s">
        <v>154</v>
      </c>
      <c r="BE1436" s="139">
        <f>IF(N1436="základní",J1436,0)</f>
        <v>1500</v>
      </c>
      <c r="BF1436" s="139">
        <f>IF(N1436="snížená",J1436,0)</f>
        <v>0</v>
      </c>
      <c r="BG1436" s="139">
        <f>IF(N1436="zákl. přenesená",J1436,0)</f>
        <v>0</v>
      </c>
      <c r="BH1436" s="139">
        <f>IF(N1436="sníž. přenesená",J1436,0)</f>
        <v>0</v>
      </c>
      <c r="BI1436" s="139">
        <f>IF(N1436="nulová",J1436,0)</f>
        <v>0</v>
      </c>
      <c r="BJ1436" s="18" t="s">
        <v>8</v>
      </c>
      <c r="BK1436" s="139">
        <f>ROUND(I1436*H1436,0)</f>
        <v>1500</v>
      </c>
      <c r="BL1436" s="18" t="s">
        <v>323</v>
      </c>
      <c r="BM1436" s="138" t="s">
        <v>2382</v>
      </c>
    </row>
    <row r="1437" spans="2:65" s="1" customFormat="1">
      <c r="B1437" s="33"/>
      <c r="D1437" s="140" t="s">
        <v>164</v>
      </c>
      <c r="F1437" s="141" t="s">
        <v>2302</v>
      </c>
      <c r="I1437" s="142"/>
      <c r="L1437" s="33"/>
      <c r="M1437" s="143"/>
      <c r="T1437" s="54"/>
      <c r="AT1437" s="18" t="s">
        <v>164</v>
      </c>
      <c r="AU1437" s="18" t="s">
        <v>80</v>
      </c>
    </row>
    <row r="1438" spans="2:65" s="1" customFormat="1" ht="24.15" customHeight="1">
      <c r="B1438" s="33"/>
      <c r="C1438" s="160" t="s">
        <v>2383</v>
      </c>
      <c r="D1438" s="160" t="s">
        <v>230</v>
      </c>
      <c r="E1438" s="161" t="s">
        <v>2384</v>
      </c>
      <c r="F1438" s="162" t="s">
        <v>2385</v>
      </c>
      <c r="G1438" s="163" t="s">
        <v>208</v>
      </c>
      <c r="H1438" s="164">
        <v>1</v>
      </c>
      <c r="I1438" s="165">
        <v>12217</v>
      </c>
      <c r="J1438" s="164">
        <f>ROUND(I1438*H1438,0)</f>
        <v>12217</v>
      </c>
      <c r="K1438" s="162" t="s">
        <v>20</v>
      </c>
      <c r="L1438" s="166"/>
      <c r="M1438" s="167" t="s">
        <v>20</v>
      </c>
      <c r="N1438" s="168" t="s">
        <v>42</v>
      </c>
      <c r="P1438" s="136">
        <f>O1438*H1438</f>
        <v>0</v>
      </c>
      <c r="Q1438" s="136">
        <v>0</v>
      </c>
      <c r="R1438" s="136">
        <f>Q1438*H1438</f>
        <v>0</v>
      </c>
      <c r="S1438" s="136">
        <v>0</v>
      </c>
      <c r="T1438" s="137">
        <f>S1438*H1438</f>
        <v>0</v>
      </c>
      <c r="AR1438" s="138" t="s">
        <v>430</v>
      </c>
      <c r="AT1438" s="138" t="s">
        <v>230</v>
      </c>
      <c r="AU1438" s="138" t="s">
        <v>80</v>
      </c>
      <c r="AY1438" s="18" t="s">
        <v>154</v>
      </c>
      <c r="BE1438" s="139">
        <f>IF(N1438="základní",J1438,0)</f>
        <v>12217</v>
      </c>
      <c r="BF1438" s="139">
        <f>IF(N1438="snížená",J1438,0)</f>
        <v>0</v>
      </c>
      <c r="BG1438" s="139">
        <f>IF(N1438="zákl. přenesená",J1438,0)</f>
        <v>0</v>
      </c>
      <c r="BH1438" s="139">
        <f>IF(N1438="sníž. přenesená",J1438,0)</f>
        <v>0</v>
      </c>
      <c r="BI1438" s="139">
        <f>IF(N1438="nulová",J1438,0)</f>
        <v>0</v>
      </c>
      <c r="BJ1438" s="18" t="s">
        <v>8</v>
      </c>
      <c r="BK1438" s="139">
        <f>ROUND(I1438*H1438,0)</f>
        <v>12217</v>
      </c>
      <c r="BL1438" s="18" t="s">
        <v>323</v>
      </c>
      <c r="BM1438" s="138" t="s">
        <v>2386</v>
      </c>
    </row>
    <row r="1439" spans="2:65" s="1" customFormat="1" ht="19.2">
      <c r="B1439" s="33"/>
      <c r="D1439" s="140" t="s">
        <v>164</v>
      </c>
      <c r="F1439" s="141" t="s">
        <v>2385</v>
      </c>
      <c r="I1439" s="142"/>
      <c r="L1439" s="33"/>
      <c r="M1439" s="143"/>
      <c r="T1439" s="54"/>
      <c r="AT1439" s="18" t="s">
        <v>164</v>
      </c>
      <c r="AU1439" s="18" t="s">
        <v>80</v>
      </c>
    </row>
    <row r="1440" spans="2:65" s="1" customFormat="1" ht="16.5" customHeight="1">
      <c r="B1440" s="33"/>
      <c r="C1440" s="160" t="s">
        <v>2387</v>
      </c>
      <c r="D1440" s="160" t="s">
        <v>230</v>
      </c>
      <c r="E1440" s="161" t="s">
        <v>2388</v>
      </c>
      <c r="F1440" s="162" t="s">
        <v>2389</v>
      </c>
      <c r="G1440" s="163" t="s">
        <v>208</v>
      </c>
      <c r="H1440" s="164">
        <v>3</v>
      </c>
      <c r="I1440" s="165">
        <v>948</v>
      </c>
      <c r="J1440" s="164">
        <f>ROUND(I1440*H1440,0)</f>
        <v>2844</v>
      </c>
      <c r="K1440" s="162" t="s">
        <v>20</v>
      </c>
      <c r="L1440" s="166"/>
      <c r="M1440" s="167" t="s">
        <v>20</v>
      </c>
      <c r="N1440" s="168" t="s">
        <v>42</v>
      </c>
      <c r="P1440" s="136">
        <f>O1440*H1440</f>
        <v>0</v>
      </c>
      <c r="Q1440" s="136">
        <v>0</v>
      </c>
      <c r="R1440" s="136">
        <f>Q1440*H1440</f>
        <v>0</v>
      </c>
      <c r="S1440" s="136">
        <v>0</v>
      </c>
      <c r="T1440" s="137">
        <f>S1440*H1440</f>
        <v>0</v>
      </c>
      <c r="AR1440" s="138" t="s">
        <v>430</v>
      </c>
      <c r="AT1440" s="138" t="s">
        <v>230</v>
      </c>
      <c r="AU1440" s="138" t="s">
        <v>80</v>
      </c>
      <c r="AY1440" s="18" t="s">
        <v>154</v>
      </c>
      <c r="BE1440" s="139">
        <f>IF(N1440="základní",J1440,0)</f>
        <v>2844</v>
      </c>
      <c r="BF1440" s="139">
        <f>IF(N1440="snížená",J1440,0)</f>
        <v>0</v>
      </c>
      <c r="BG1440" s="139">
        <f>IF(N1440="zákl. přenesená",J1440,0)</f>
        <v>0</v>
      </c>
      <c r="BH1440" s="139">
        <f>IF(N1440="sníž. přenesená",J1440,0)</f>
        <v>0</v>
      </c>
      <c r="BI1440" s="139">
        <f>IF(N1440="nulová",J1440,0)</f>
        <v>0</v>
      </c>
      <c r="BJ1440" s="18" t="s">
        <v>8</v>
      </c>
      <c r="BK1440" s="139">
        <f>ROUND(I1440*H1440,0)</f>
        <v>2844</v>
      </c>
      <c r="BL1440" s="18" t="s">
        <v>323</v>
      </c>
      <c r="BM1440" s="138" t="s">
        <v>2390</v>
      </c>
    </row>
    <row r="1441" spans="2:65" s="1" customFormat="1">
      <c r="B1441" s="33"/>
      <c r="D1441" s="140" t="s">
        <v>164</v>
      </c>
      <c r="F1441" s="141" t="s">
        <v>2389</v>
      </c>
      <c r="I1441" s="142"/>
      <c r="L1441" s="33"/>
      <c r="M1441" s="143"/>
      <c r="T1441" s="54"/>
      <c r="AT1441" s="18" t="s">
        <v>164</v>
      </c>
      <c r="AU1441" s="18" t="s">
        <v>80</v>
      </c>
    </row>
    <row r="1442" spans="2:65" s="1" customFormat="1" ht="24.15" customHeight="1">
      <c r="B1442" s="33"/>
      <c r="C1442" s="160" t="s">
        <v>2391</v>
      </c>
      <c r="D1442" s="160" t="s">
        <v>230</v>
      </c>
      <c r="E1442" s="161" t="s">
        <v>2392</v>
      </c>
      <c r="F1442" s="162" t="s">
        <v>2393</v>
      </c>
      <c r="G1442" s="163" t="s">
        <v>208</v>
      </c>
      <c r="H1442" s="164">
        <v>1</v>
      </c>
      <c r="I1442" s="165">
        <v>4543</v>
      </c>
      <c r="J1442" s="164">
        <f>ROUND(I1442*H1442,0)</f>
        <v>4543</v>
      </c>
      <c r="K1442" s="162" t="s">
        <v>20</v>
      </c>
      <c r="L1442" s="166"/>
      <c r="M1442" s="167" t="s">
        <v>20</v>
      </c>
      <c r="N1442" s="168" t="s">
        <v>42</v>
      </c>
      <c r="P1442" s="136">
        <f>O1442*H1442</f>
        <v>0</v>
      </c>
      <c r="Q1442" s="136">
        <v>0</v>
      </c>
      <c r="R1442" s="136">
        <f>Q1442*H1442</f>
        <v>0</v>
      </c>
      <c r="S1442" s="136">
        <v>0</v>
      </c>
      <c r="T1442" s="137">
        <f>S1442*H1442</f>
        <v>0</v>
      </c>
      <c r="AR1442" s="138" t="s">
        <v>430</v>
      </c>
      <c r="AT1442" s="138" t="s">
        <v>230</v>
      </c>
      <c r="AU1442" s="138" t="s">
        <v>80</v>
      </c>
      <c r="AY1442" s="18" t="s">
        <v>154</v>
      </c>
      <c r="BE1442" s="139">
        <f>IF(N1442="základní",J1442,0)</f>
        <v>4543</v>
      </c>
      <c r="BF1442" s="139">
        <f>IF(N1442="snížená",J1442,0)</f>
        <v>0</v>
      </c>
      <c r="BG1442" s="139">
        <f>IF(N1442="zákl. přenesená",J1442,0)</f>
        <v>0</v>
      </c>
      <c r="BH1442" s="139">
        <f>IF(N1442="sníž. přenesená",J1442,0)</f>
        <v>0</v>
      </c>
      <c r="BI1442" s="139">
        <f>IF(N1442="nulová",J1442,0)</f>
        <v>0</v>
      </c>
      <c r="BJ1442" s="18" t="s">
        <v>8</v>
      </c>
      <c r="BK1442" s="139">
        <f>ROUND(I1442*H1442,0)</f>
        <v>4543</v>
      </c>
      <c r="BL1442" s="18" t="s">
        <v>323</v>
      </c>
      <c r="BM1442" s="138" t="s">
        <v>2394</v>
      </c>
    </row>
    <row r="1443" spans="2:65" s="1" customFormat="1">
      <c r="B1443" s="33"/>
      <c r="D1443" s="140" t="s">
        <v>164</v>
      </c>
      <c r="F1443" s="141" t="s">
        <v>2393</v>
      </c>
      <c r="I1443" s="142"/>
      <c r="L1443" s="33"/>
      <c r="M1443" s="143"/>
      <c r="T1443" s="54"/>
      <c r="AT1443" s="18" t="s">
        <v>164</v>
      </c>
      <c r="AU1443" s="18" t="s">
        <v>80</v>
      </c>
    </row>
    <row r="1444" spans="2:65" s="1" customFormat="1" ht="16.5" customHeight="1">
      <c r="B1444" s="33"/>
      <c r="C1444" s="160" t="s">
        <v>2395</v>
      </c>
      <c r="D1444" s="160" t="s">
        <v>230</v>
      </c>
      <c r="E1444" s="161" t="s">
        <v>2396</v>
      </c>
      <c r="F1444" s="162" t="s">
        <v>2397</v>
      </c>
      <c r="G1444" s="163" t="s">
        <v>208</v>
      </c>
      <c r="H1444" s="164">
        <v>2</v>
      </c>
      <c r="I1444" s="165">
        <v>298</v>
      </c>
      <c r="J1444" s="164">
        <f>ROUND(I1444*H1444,0)</f>
        <v>596</v>
      </c>
      <c r="K1444" s="162" t="s">
        <v>20</v>
      </c>
      <c r="L1444" s="166"/>
      <c r="M1444" s="167" t="s">
        <v>20</v>
      </c>
      <c r="N1444" s="168" t="s">
        <v>42</v>
      </c>
      <c r="P1444" s="136">
        <f>O1444*H1444</f>
        <v>0</v>
      </c>
      <c r="Q1444" s="136">
        <v>0</v>
      </c>
      <c r="R1444" s="136">
        <f>Q1444*H1444</f>
        <v>0</v>
      </c>
      <c r="S1444" s="136">
        <v>0</v>
      </c>
      <c r="T1444" s="137">
        <f>S1444*H1444</f>
        <v>0</v>
      </c>
      <c r="AR1444" s="138" t="s">
        <v>430</v>
      </c>
      <c r="AT1444" s="138" t="s">
        <v>230</v>
      </c>
      <c r="AU1444" s="138" t="s">
        <v>80</v>
      </c>
      <c r="AY1444" s="18" t="s">
        <v>154</v>
      </c>
      <c r="BE1444" s="139">
        <f>IF(N1444="základní",J1444,0)</f>
        <v>596</v>
      </c>
      <c r="BF1444" s="139">
        <f>IF(N1444="snížená",J1444,0)</f>
        <v>0</v>
      </c>
      <c r="BG1444" s="139">
        <f>IF(N1444="zákl. přenesená",J1444,0)</f>
        <v>0</v>
      </c>
      <c r="BH1444" s="139">
        <f>IF(N1444="sníž. přenesená",J1444,0)</f>
        <v>0</v>
      </c>
      <c r="BI1444" s="139">
        <f>IF(N1444="nulová",J1444,0)</f>
        <v>0</v>
      </c>
      <c r="BJ1444" s="18" t="s">
        <v>8</v>
      </c>
      <c r="BK1444" s="139">
        <f>ROUND(I1444*H1444,0)</f>
        <v>596</v>
      </c>
      <c r="BL1444" s="18" t="s">
        <v>323</v>
      </c>
      <c r="BM1444" s="138" t="s">
        <v>2398</v>
      </c>
    </row>
    <row r="1445" spans="2:65" s="1" customFormat="1">
      <c r="B1445" s="33"/>
      <c r="D1445" s="140" t="s">
        <v>164</v>
      </c>
      <c r="F1445" s="141" t="s">
        <v>2397</v>
      </c>
      <c r="I1445" s="142"/>
      <c r="L1445" s="33"/>
      <c r="M1445" s="143"/>
      <c r="T1445" s="54"/>
      <c r="AT1445" s="18" t="s">
        <v>164</v>
      </c>
      <c r="AU1445" s="18" t="s">
        <v>80</v>
      </c>
    </row>
    <row r="1446" spans="2:65" s="1" customFormat="1" ht="16.5" customHeight="1">
      <c r="B1446" s="33"/>
      <c r="C1446" s="160" t="s">
        <v>2399</v>
      </c>
      <c r="D1446" s="160" t="s">
        <v>230</v>
      </c>
      <c r="E1446" s="161" t="s">
        <v>2400</v>
      </c>
      <c r="F1446" s="162" t="s">
        <v>2401</v>
      </c>
      <c r="G1446" s="163" t="s">
        <v>208</v>
      </c>
      <c r="H1446" s="164">
        <v>1</v>
      </c>
      <c r="I1446" s="165">
        <v>613</v>
      </c>
      <c r="J1446" s="164">
        <f>ROUND(I1446*H1446,0)</f>
        <v>613</v>
      </c>
      <c r="K1446" s="162" t="s">
        <v>20</v>
      </c>
      <c r="L1446" s="166"/>
      <c r="M1446" s="167" t="s">
        <v>20</v>
      </c>
      <c r="N1446" s="168" t="s">
        <v>42</v>
      </c>
      <c r="P1446" s="136">
        <f>O1446*H1446</f>
        <v>0</v>
      </c>
      <c r="Q1446" s="136">
        <v>0</v>
      </c>
      <c r="R1446" s="136">
        <f>Q1446*H1446</f>
        <v>0</v>
      </c>
      <c r="S1446" s="136">
        <v>0</v>
      </c>
      <c r="T1446" s="137">
        <f>S1446*H1446</f>
        <v>0</v>
      </c>
      <c r="AR1446" s="138" t="s">
        <v>430</v>
      </c>
      <c r="AT1446" s="138" t="s">
        <v>230</v>
      </c>
      <c r="AU1446" s="138" t="s">
        <v>80</v>
      </c>
      <c r="AY1446" s="18" t="s">
        <v>154</v>
      </c>
      <c r="BE1446" s="139">
        <f>IF(N1446="základní",J1446,0)</f>
        <v>613</v>
      </c>
      <c r="BF1446" s="139">
        <f>IF(N1446="snížená",J1446,0)</f>
        <v>0</v>
      </c>
      <c r="BG1446" s="139">
        <f>IF(N1446="zákl. přenesená",J1446,0)</f>
        <v>0</v>
      </c>
      <c r="BH1446" s="139">
        <f>IF(N1446="sníž. přenesená",J1446,0)</f>
        <v>0</v>
      </c>
      <c r="BI1446" s="139">
        <f>IF(N1446="nulová",J1446,0)</f>
        <v>0</v>
      </c>
      <c r="BJ1446" s="18" t="s">
        <v>8</v>
      </c>
      <c r="BK1446" s="139">
        <f>ROUND(I1446*H1446,0)</f>
        <v>613</v>
      </c>
      <c r="BL1446" s="18" t="s">
        <v>323</v>
      </c>
      <c r="BM1446" s="138" t="s">
        <v>2402</v>
      </c>
    </row>
    <row r="1447" spans="2:65" s="1" customFormat="1">
      <c r="B1447" s="33"/>
      <c r="D1447" s="140" t="s">
        <v>164</v>
      </c>
      <c r="F1447" s="141" t="s">
        <v>2401</v>
      </c>
      <c r="I1447" s="142"/>
      <c r="L1447" s="33"/>
      <c r="M1447" s="143"/>
      <c r="T1447" s="54"/>
      <c r="AT1447" s="18" t="s">
        <v>164</v>
      </c>
      <c r="AU1447" s="18" t="s">
        <v>80</v>
      </c>
    </row>
    <row r="1448" spans="2:65" s="1" customFormat="1" ht="16.5" customHeight="1">
      <c r="B1448" s="33"/>
      <c r="C1448" s="160" t="s">
        <v>2403</v>
      </c>
      <c r="D1448" s="160" t="s">
        <v>230</v>
      </c>
      <c r="E1448" s="161" t="s">
        <v>2404</v>
      </c>
      <c r="F1448" s="162" t="s">
        <v>2405</v>
      </c>
      <c r="G1448" s="163" t="s">
        <v>208</v>
      </c>
      <c r="H1448" s="164">
        <v>1</v>
      </c>
      <c r="I1448" s="165">
        <v>677</v>
      </c>
      <c r="J1448" s="164">
        <f>ROUND(I1448*H1448,0)</f>
        <v>677</v>
      </c>
      <c r="K1448" s="162" t="s">
        <v>20</v>
      </c>
      <c r="L1448" s="166"/>
      <c r="M1448" s="167" t="s">
        <v>20</v>
      </c>
      <c r="N1448" s="168" t="s">
        <v>42</v>
      </c>
      <c r="P1448" s="136">
        <f>O1448*H1448</f>
        <v>0</v>
      </c>
      <c r="Q1448" s="136">
        <v>0</v>
      </c>
      <c r="R1448" s="136">
        <f>Q1448*H1448</f>
        <v>0</v>
      </c>
      <c r="S1448" s="136">
        <v>0</v>
      </c>
      <c r="T1448" s="137">
        <f>S1448*H1448</f>
        <v>0</v>
      </c>
      <c r="AR1448" s="138" t="s">
        <v>430</v>
      </c>
      <c r="AT1448" s="138" t="s">
        <v>230</v>
      </c>
      <c r="AU1448" s="138" t="s">
        <v>80</v>
      </c>
      <c r="AY1448" s="18" t="s">
        <v>154</v>
      </c>
      <c r="BE1448" s="139">
        <f>IF(N1448="základní",J1448,0)</f>
        <v>677</v>
      </c>
      <c r="BF1448" s="139">
        <f>IF(N1448="snížená",J1448,0)</f>
        <v>0</v>
      </c>
      <c r="BG1448" s="139">
        <f>IF(N1448="zákl. přenesená",J1448,0)</f>
        <v>0</v>
      </c>
      <c r="BH1448" s="139">
        <f>IF(N1448="sníž. přenesená",J1448,0)</f>
        <v>0</v>
      </c>
      <c r="BI1448" s="139">
        <f>IF(N1448="nulová",J1448,0)</f>
        <v>0</v>
      </c>
      <c r="BJ1448" s="18" t="s">
        <v>8</v>
      </c>
      <c r="BK1448" s="139">
        <f>ROUND(I1448*H1448,0)</f>
        <v>677</v>
      </c>
      <c r="BL1448" s="18" t="s">
        <v>323</v>
      </c>
      <c r="BM1448" s="138" t="s">
        <v>2406</v>
      </c>
    </row>
    <row r="1449" spans="2:65" s="1" customFormat="1">
      <c r="B1449" s="33"/>
      <c r="D1449" s="140" t="s">
        <v>164</v>
      </c>
      <c r="F1449" s="141" t="s">
        <v>2405</v>
      </c>
      <c r="I1449" s="142"/>
      <c r="L1449" s="33"/>
      <c r="M1449" s="143"/>
      <c r="T1449" s="54"/>
      <c r="AT1449" s="18" t="s">
        <v>164</v>
      </c>
      <c r="AU1449" s="18" t="s">
        <v>80</v>
      </c>
    </row>
    <row r="1450" spans="2:65" s="1" customFormat="1" ht="16.5" customHeight="1">
      <c r="B1450" s="33"/>
      <c r="C1450" s="160" t="s">
        <v>2407</v>
      </c>
      <c r="D1450" s="160" t="s">
        <v>230</v>
      </c>
      <c r="E1450" s="161" t="s">
        <v>2408</v>
      </c>
      <c r="F1450" s="162" t="s">
        <v>2409</v>
      </c>
      <c r="G1450" s="163" t="s">
        <v>208</v>
      </c>
      <c r="H1450" s="164">
        <v>1</v>
      </c>
      <c r="I1450" s="165">
        <v>798</v>
      </c>
      <c r="J1450" s="164">
        <f>ROUND(I1450*H1450,0)</f>
        <v>798</v>
      </c>
      <c r="K1450" s="162" t="s">
        <v>20</v>
      </c>
      <c r="L1450" s="166"/>
      <c r="M1450" s="167" t="s">
        <v>20</v>
      </c>
      <c r="N1450" s="168" t="s">
        <v>42</v>
      </c>
      <c r="P1450" s="136">
        <f>O1450*H1450</f>
        <v>0</v>
      </c>
      <c r="Q1450" s="136">
        <v>0</v>
      </c>
      <c r="R1450" s="136">
        <f>Q1450*H1450</f>
        <v>0</v>
      </c>
      <c r="S1450" s="136">
        <v>0</v>
      </c>
      <c r="T1450" s="137">
        <f>S1450*H1450</f>
        <v>0</v>
      </c>
      <c r="AR1450" s="138" t="s">
        <v>430</v>
      </c>
      <c r="AT1450" s="138" t="s">
        <v>230</v>
      </c>
      <c r="AU1450" s="138" t="s">
        <v>80</v>
      </c>
      <c r="AY1450" s="18" t="s">
        <v>154</v>
      </c>
      <c r="BE1450" s="139">
        <f>IF(N1450="základní",J1450,0)</f>
        <v>798</v>
      </c>
      <c r="BF1450" s="139">
        <f>IF(N1450="snížená",J1450,0)</f>
        <v>0</v>
      </c>
      <c r="BG1450" s="139">
        <f>IF(N1450="zákl. přenesená",J1450,0)</f>
        <v>0</v>
      </c>
      <c r="BH1450" s="139">
        <f>IF(N1450="sníž. přenesená",J1450,0)</f>
        <v>0</v>
      </c>
      <c r="BI1450" s="139">
        <f>IF(N1450="nulová",J1450,0)</f>
        <v>0</v>
      </c>
      <c r="BJ1450" s="18" t="s">
        <v>8</v>
      </c>
      <c r="BK1450" s="139">
        <f>ROUND(I1450*H1450,0)</f>
        <v>798</v>
      </c>
      <c r="BL1450" s="18" t="s">
        <v>323</v>
      </c>
      <c r="BM1450" s="138" t="s">
        <v>2410</v>
      </c>
    </row>
    <row r="1451" spans="2:65" s="1" customFormat="1">
      <c r="B1451" s="33"/>
      <c r="D1451" s="140" t="s">
        <v>164</v>
      </c>
      <c r="F1451" s="141" t="s">
        <v>2409</v>
      </c>
      <c r="I1451" s="142"/>
      <c r="L1451" s="33"/>
      <c r="M1451" s="143"/>
      <c r="T1451" s="54"/>
      <c r="AT1451" s="18" t="s">
        <v>164</v>
      </c>
      <c r="AU1451" s="18" t="s">
        <v>80</v>
      </c>
    </row>
    <row r="1452" spans="2:65" s="1" customFormat="1" ht="16.5" customHeight="1">
      <c r="B1452" s="33"/>
      <c r="C1452" s="160" t="s">
        <v>2411</v>
      </c>
      <c r="D1452" s="160" t="s">
        <v>230</v>
      </c>
      <c r="E1452" s="161" t="s">
        <v>2412</v>
      </c>
      <c r="F1452" s="162" t="s">
        <v>2413</v>
      </c>
      <c r="G1452" s="163" t="s">
        <v>208</v>
      </c>
      <c r="H1452" s="164">
        <v>1</v>
      </c>
      <c r="I1452" s="165">
        <v>354</v>
      </c>
      <c r="J1452" s="164">
        <f>ROUND(I1452*H1452,0)</f>
        <v>354</v>
      </c>
      <c r="K1452" s="162" t="s">
        <v>20</v>
      </c>
      <c r="L1452" s="166"/>
      <c r="M1452" s="167" t="s">
        <v>20</v>
      </c>
      <c r="N1452" s="168" t="s">
        <v>42</v>
      </c>
      <c r="P1452" s="136">
        <f>O1452*H1452</f>
        <v>0</v>
      </c>
      <c r="Q1452" s="136">
        <v>0</v>
      </c>
      <c r="R1452" s="136">
        <f>Q1452*H1452</f>
        <v>0</v>
      </c>
      <c r="S1452" s="136">
        <v>0</v>
      </c>
      <c r="T1452" s="137">
        <f>S1452*H1452</f>
        <v>0</v>
      </c>
      <c r="AR1452" s="138" t="s">
        <v>430</v>
      </c>
      <c r="AT1452" s="138" t="s">
        <v>230</v>
      </c>
      <c r="AU1452" s="138" t="s">
        <v>80</v>
      </c>
      <c r="AY1452" s="18" t="s">
        <v>154</v>
      </c>
      <c r="BE1452" s="139">
        <f>IF(N1452="základní",J1452,0)</f>
        <v>354</v>
      </c>
      <c r="BF1452" s="139">
        <f>IF(N1452="snížená",J1452,0)</f>
        <v>0</v>
      </c>
      <c r="BG1452" s="139">
        <f>IF(N1452="zákl. přenesená",J1452,0)</f>
        <v>0</v>
      </c>
      <c r="BH1452" s="139">
        <f>IF(N1452="sníž. přenesená",J1452,0)</f>
        <v>0</v>
      </c>
      <c r="BI1452" s="139">
        <f>IF(N1452="nulová",J1452,0)</f>
        <v>0</v>
      </c>
      <c r="BJ1452" s="18" t="s">
        <v>8</v>
      </c>
      <c r="BK1452" s="139">
        <f>ROUND(I1452*H1452,0)</f>
        <v>354</v>
      </c>
      <c r="BL1452" s="18" t="s">
        <v>323</v>
      </c>
      <c r="BM1452" s="138" t="s">
        <v>2414</v>
      </c>
    </row>
    <row r="1453" spans="2:65" s="1" customFormat="1">
      <c r="B1453" s="33"/>
      <c r="D1453" s="140" t="s">
        <v>164</v>
      </c>
      <c r="F1453" s="141" t="s">
        <v>2413</v>
      </c>
      <c r="I1453" s="142"/>
      <c r="L1453" s="33"/>
      <c r="M1453" s="143"/>
      <c r="T1453" s="54"/>
      <c r="AT1453" s="18" t="s">
        <v>164</v>
      </c>
      <c r="AU1453" s="18" t="s">
        <v>80</v>
      </c>
    </row>
    <row r="1454" spans="2:65" s="1" customFormat="1" ht="16.5" customHeight="1">
      <c r="B1454" s="33"/>
      <c r="C1454" s="160" t="s">
        <v>2415</v>
      </c>
      <c r="D1454" s="160" t="s">
        <v>230</v>
      </c>
      <c r="E1454" s="161" t="s">
        <v>2416</v>
      </c>
      <c r="F1454" s="162" t="s">
        <v>2417</v>
      </c>
      <c r="G1454" s="163" t="s">
        <v>213</v>
      </c>
      <c r="H1454" s="164">
        <v>5</v>
      </c>
      <c r="I1454" s="165">
        <v>601</v>
      </c>
      <c r="J1454" s="164">
        <f>ROUND(I1454*H1454,0)</f>
        <v>3005</v>
      </c>
      <c r="K1454" s="162" t="s">
        <v>20</v>
      </c>
      <c r="L1454" s="166"/>
      <c r="M1454" s="167" t="s">
        <v>20</v>
      </c>
      <c r="N1454" s="168" t="s">
        <v>42</v>
      </c>
      <c r="P1454" s="136">
        <f>O1454*H1454</f>
        <v>0</v>
      </c>
      <c r="Q1454" s="136">
        <v>0</v>
      </c>
      <c r="R1454" s="136">
        <f>Q1454*H1454</f>
        <v>0</v>
      </c>
      <c r="S1454" s="136">
        <v>0</v>
      </c>
      <c r="T1454" s="137">
        <f>S1454*H1454</f>
        <v>0</v>
      </c>
      <c r="AR1454" s="138" t="s">
        <v>430</v>
      </c>
      <c r="AT1454" s="138" t="s">
        <v>230</v>
      </c>
      <c r="AU1454" s="138" t="s">
        <v>80</v>
      </c>
      <c r="AY1454" s="18" t="s">
        <v>154</v>
      </c>
      <c r="BE1454" s="139">
        <f>IF(N1454="základní",J1454,0)</f>
        <v>3005</v>
      </c>
      <c r="BF1454" s="139">
        <f>IF(N1454="snížená",J1454,0)</f>
        <v>0</v>
      </c>
      <c r="BG1454" s="139">
        <f>IF(N1454="zákl. přenesená",J1454,0)</f>
        <v>0</v>
      </c>
      <c r="BH1454" s="139">
        <f>IF(N1454="sníž. přenesená",J1454,0)</f>
        <v>0</v>
      </c>
      <c r="BI1454" s="139">
        <f>IF(N1454="nulová",J1454,0)</f>
        <v>0</v>
      </c>
      <c r="BJ1454" s="18" t="s">
        <v>8</v>
      </c>
      <c r="BK1454" s="139">
        <f>ROUND(I1454*H1454,0)</f>
        <v>3005</v>
      </c>
      <c r="BL1454" s="18" t="s">
        <v>323</v>
      </c>
      <c r="BM1454" s="138" t="s">
        <v>2418</v>
      </c>
    </row>
    <row r="1455" spans="2:65" s="1" customFormat="1">
      <c r="B1455" s="33"/>
      <c r="D1455" s="140" t="s">
        <v>164</v>
      </c>
      <c r="F1455" s="141" t="s">
        <v>2417</v>
      </c>
      <c r="I1455" s="142"/>
      <c r="L1455" s="33"/>
      <c r="M1455" s="143"/>
      <c r="T1455" s="54"/>
      <c r="AT1455" s="18" t="s">
        <v>164</v>
      </c>
      <c r="AU1455" s="18" t="s">
        <v>80</v>
      </c>
    </row>
    <row r="1456" spans="2:65" s="1" customFormat="1" ht="16.5" customHeight="1">
      <c r="B1456" s="33"/>
      <c r="C1456" s="160" t="s">
        <v>2419</v>
      </c>
      <c r="D1456" s="160" t="s">
        <v>230</v>
      </c>
      <c r="E1456" s="161" t="s">
        <v>2298</v>
      </c>
      <c r="F1456" s="162" t="s">
        <v>1282</v>
      </c>
      <c r="G1456" s="163" t="s">
        <v>1104</v>
      </c>
      <c r="H1456" s="164">
        <v>4</v>
      </c>
      <c r="I1456" s="165">
        <v>130</v>
      </c>
      <c r="J1456" s="164">
        <f>ROUND(I1456*H1456,0)</f>
        <v>520</v>
      </c>
      <c r="K1456" s="162" t="s">
        <v>20</v>
      </c>
      <c r="L1456" s="166"/>
      <c r="M1456" s="167" t="s">
        <v>20</v>
      </c>
      <c r="N1456" s="168" t="s">
        <v>42</v>
      </c>
      <c r="P1456" s="136">
        <f>O1456*H1456</f>
        <v>0</v>
      </c>
      <c r="Q1456" s="136">
        <v>0</v>
      </c>
      <c r="R1456" s="136">
        <f>Q1456*H1456</f>
        <v>0</v>
      </c>
      <c r="S1456" s="136">
        <v>0</v>
      </c>
      <c r="T1456" s="137">
        <f>S1456*H1456</f>
        <v>0</v>
      </c>
      <c r="AR1456" s="138" t="s">
        <v>430</v>
      </c>
      <c r="AT1456" s="138" t="s">
        <v>230</v>
      </c>
      <c r="AU1456" s="138" t="s">
        <v>80</v>
      </c>
      <c r="AY1456" s="18" t="s">
        <v>154</v>
      </c>
      <c r="BE1456" s="139">
        <f>IF(N1456="základní",J1456,0)</f>
        <v>520</v>
      </c>
      <c r="BF1456" s="139">
        <f>IF(N1456="snížená",J1456,0)</f>
        <v>0</v>
      </c>
      <c r="BG1456" s="139">
        <f>IF(N1456="zákl. přenesená",J1456,0)</f>
        <v>0</v>
      </c>
      <c r="BH1456" s="139">
        <f>IF(N1456="sníž. přenesená",J1456,0)</f>
        <v>0</v>
      </c>
      <c r="BI1456" s="139">
        <f>IF(N1456="nulová",J1456,0)</f>
        <v>0</v>
      </c>
      <c r="BJ1456" s="18" t="s">
        <v>8</v>
      </c>
      <c r="BK1456" s="139">
        <f>ROUND(I1456*H1456,0)</f>
        <v>520</v>
      </c>
      <c r="BL1456" s="18" t="s">
        <v>323</v>
      </c>
      <c r="BM1456" s="138" t="s">
        <v>2420</v>
      </c>
    </row>
    <row r="1457" spans="2:65" s="1" customFormat="1">
      <c r="B1457" s="33"/>
      <c r="D1457" s="140" t="s">
        <v>164</v>
      </c>
      <c r="F1457" s="141" t="s">
        <v>1282</v>
      </c>
      <c r="I1457" s="142"/>
      <c r="L1457" s="33"/>
      <c r="M1457" s="143"/>
      <c r="T1457" s="54"/>
      <c r="AT1457" s="18" t="s">
        <v>164</v>
      </c>
      <c r="AU1457" s="18" t="s">
        <v>80</v>
      </c>
    </row>
    <row r="1458" spans="2:65" s="1" customFormat="1" ht="16.5" customHeight="1">
      <c r="B1458" s="33"/>
      <c r="C1458" s="160" t="s">
        <v>2421</v>
      </c>
      <c r="D1458" s="160" t="s">
        <v>230</v>
      </c>
      <c r="E1458" s="161" t="s">
        <v>2422</v>
      </c>
      <c r="F1458" s="162" t="s">
        <v>2423</v>
      </c>
      <c r="G1458" s="163" t="s">
        <v>208</v>
      </c>
      <c r="H1458" s="164">
        <v>1</v>
      </c>
      <c r="I1458" s="165">
        <v>3106</v>
      </c>
      <c r="J1458" s="164">
        <f>ROUND(I1458*H1458,0)</f>
        <v>3106</v>
      </c>
      <c r="K1458" s="162" t="s">
        <v>20</v>
      </c>
      <c r="L1458" s="166"/>
      <c r="M1458" s="167" t="s">
        <v>20</v>
      </c>
      <c r="N1458" s="168" t="s">
        <v>42</v>
      </c>
      <c r="P1458" s="136">
        <f>O1458*H1458</f>
        <v>0</v>
      </c>
      <c r="Q1458" s="136">
        <v>0</v>
      </c>
      <c r="R1458" s="136">
        <f>Q1458*H1458</f>
        <v>0</v>
      </c>
      <c r="S1458" s="136">
        <v>0</v>
      </c>
      <c r="T1458" s="137">
        <f>S1458*H1458</f>
        <v>0</v>
      </c>
      <c r="AR1458" s="138" t="s">
        <v>430</v>
      </c>
      <c r="AT1458" s="138" t="s">
        <v>230</v>
      </c>
      <c r="AU1458" s="138" t="s">
        <v>80</v>
      </c>
      <c r="AY1458" s="18" t="s">
        <v>154</v>
      </c>
      <c r="BE1458" s="139">
        <f>IF(N1458="základní",J1458,0)</f>
        <v>3106</v>
      </c>
      <c r="BF1458" s="139">
        <f>IF(N1458="snížená",J1458,0)</f>
        <v>0</v>
      </c>
      <c r="BG1458" s="139">
        <f>IF(N1458="zákl. přenesená",J1458,0)</f>
        <v>0</v>
      </c>
      <c r="BH1458" s="139">
        <f>IF(N1458="sníž. přenesená",J1458,0)</f>
        <v>0</v>
      </c>
      <c r="BI1458" s="139">
        <f>IF(N1458="nulová",J1458,0)</f>
        <v>0</v>
      </c>
      <c r="BJ1458" s="18" t="s">
        <v>8</v>
      </c>
      <c r="BK1458" s="139">
        <f>ROUND(I1458*H1458,0)</f>
        <v>3106</v>
      </c>
      <c r="BL1458" s="18" t="s">
        <v>323</v>
      </c>
      <c r="BM1458" s="138" t="s">
        <v>2424</v>
      </c>
    </row>
    <row r="1459" spans="2:65" s="1" customFormat="1">
      <c r="B1459" s="33"/>
      <c r="D1459" s="140" t="s">
        <v>164</v>
      </c>
      <c r="F1459" s="141" t="s">
        <v>2423</v>
      </c>
      <c r="I1459" s="142"/>
      <c r="L1459" s="33"/>
      <c r="M1459" s="143"/>
      <c r="T1459" s="54"/>
      <c r="AT1459" s="18" t="s">
        <v>164</v>
      </c>
      <c r="AU1459" s="18" t="s">
        <v>80</v>
      </c>
    </row>
    <row r="1460" spans="2:65" s="1" customFormat="1" ht="16.5" customHeight="1">
      <c r="B1460" s="33"/>
      <c r="C1460" s="160" t="s">
        <v>2425</v>
      </c>
      <c r="D1460" s="160" t="s">
        <v>230</v>
      </c>
      <c r="E1460" s="161" t="s">
        <v>2301</v>
      </c>
      <c r="F1460" s="162" t="s">
        <v>2302</v>
      </c>
      <c r="G1460" s="163" t="s">
        <v>208</v>
      </c>
      <c r="H1460" s="164">
        <v>1</v>
      </c>
      <c r="I1460" s="165">
        <v>1500</v>
      </c>
      <c r="J1460" s="164">
        <f>ROUND(I1460*H1460,0)</f>
        <v>1500</v>
      </c>
      <c r="K1460" s="162" t="s">
        <v>20</v>
      </c>
      <c r="L1460" s="166"/>
      <c r="M1460" s="167" t="s">
        <v>20</v>
      </c>
      <c r="N1460" s="168" t="s">
        <v>42</v>
      </c>
      <c r="P1460" s="136">
        <f>O1460*H1460</f>
        <v>0</v>
      </c>
      <c r="Q1460" s="136">
        <v>0</v>
      </c>
      <c r="R1460" s="136">
        <f>Q1460*H1460</f>
        <v>0</v>
      </c>
      <c r="S1460" s="136">
        <v>0</v>
      </c>
      <c r="T1460" s="137">
        <f>S1460*H1460</f>
        <v>0</v>
      </c>
      <c r="AR1460" s="138" t="s">
        <v>430</v>
      </c>
      <c r="AT1460" s="138" t="s">
        <v>230</v>
      </c>
      <c r="AU1460" s="138" t="s">
        <v>80</v>
      </c>
      <c r="AY1460" s="18" t="s">
        <v>154</v>
      </c>
      <c r="BE1460" s="139">
        <f>IF(N1460="základní",J1460,0)</f>
        <v>1500</v>
      </c>
      <c r="BF1460" s="139">
        <f>IF(N1460="snížená",J1460,0)</f>
        <v>0</v>
      </c>
      <c r="BG1460" s="139">
        <f>IF(N1460="zákl. přenesená",J1460,0)</f>
        <v>0</v>
      </c>
      <c r="BH1460" s="139">
        <f>IF(N1460="sníž. přenesená",J1460,0)</f>
        <v>0</v>
      </c>
      <c r="BI1460" s="139">
        <f>IF(N1460="nulová",J1460,0)</f>
        <v>0</v>
      </c>
      <c r="BJ1460" s="18" t="s">
        <v>8</v>
      </c>
      <c r="BK1460" s="139">
        <f>ROUND(I1460*H1460,0)</f>
        <v>1500</v>
      </c>
      <c r="BL1460" s="18" t="s">
        <v>323</v>
      </c>
      <c r="BM1460" s="138" t="s">
        <v>2426</v>
      </c>
    </row>
    <row r="1461" spans="2:65" s="1" customFormat="1">
      <c r="B1461" s="33"/>
      <c r="D1461" s="140" t="s">
        <v>164</v>
      </c>
      <c r="F1461" s="141" t="s">
        <v>2302</v>
      </c>
      <c r="I1461" s="142"/>
      <c r="L1461" s="33"/>
      <c r="M1461" s="143"/>
      <c r="T1461" s="54"/>
      <c r="AT1461" s="18" t="s">
        <v>164</v>
      </c>
      <c r="AU1461" s="18" t="s">
        <v>80</v>
      </c>
    </row>
    <row r="1462" spans="2:65" s="1" customFormat="1" ht="33" customHeight="1">
      <c r="B1462" s="33"/>
      <c r="C1462" s="160" t="s">
        <v>2427</v>
      </c>
      <c r="D1462" s="160" t="s">
        <v>230</v>
      </c>
      <c r="E1462" s="161" t="s">
        <v>2428</v>
      </c>
      <c r="F1462" s="162" t="s">
        <v>2429</v>
      </c>
      <c r="G1462" s="163" t="s">
        <v>1140</v>
      </c>
      <c r="H1462" s="164">
        <v>1</v>
      </c>
      <c r="I1462" s="165">
        <v>52509</v>
      </c>
      <c r="J1462" s="164">
        <f>ROUND(I1462*H1462,0)</f>
        <v>52509</v>
      </c>
      <c r="K1462" s="162" t="s">
        <v>20</v>
      </c>
      <c r="L1462" s="166"/>
      <c r="M1462" s="167" t="s">
        <v>20</v>
      </c>
      <c r="N1462" s="168" t="s">
        <v>42</v>
      </c>
      <c r="P1462" s="136">
        <f>O1462*H1462</f>
        <v>0</v>
      </c>
      <c r="Q1462" s="136">
        <v>0</v>
      </c>
      <c r="R1462" s="136">
        <f>Q1462*H1462</f>
        <v>0</v>
      </c>
      <c r="S1462" s="136">
        <v>0</v>
      </c>
      <c r="T1462" s="137">
        <f>S1462*H1462</f>
        <v>0</v>
      </c>
      <c r="AR1462" s="138" t="s">
        <v>430</v>
      </c>
      <c r="AT1462" s="138" t="s">
        <v>230</v>
      </c>
      <c r="AU1462" s="138" t="s">
        <v>80</v>
      </c>
      <c r="AY1462" s="18" t="s">
        <v>154</v>
      </c>
      <c r="BE1462" s="139">
        <f>IF(N1462="základní",J1462,0)</f>
        <v>52509</v>
      </c>
      <c r="BF1462" s="139">
        <f>IF(N1462="snížená",J1462,0)</f>
        <v>0</v>
      </c>
      <c r="BG1462" s="139">
        <f>IF(N1462="zákl. přenesená",J1462,0)</f>
        <v>0</v>
      </c>
      <c r="BH1462" s="139">
        <f>IF(N1462="sníž. přenesená",J1462,0)</f>
        <v>0</v>
      </c>
      <c r="BI1462" s="139">
        <f>IF(N1462="nulová",J1462,0)</f>
        <v>0</v>
      </c>
      <c r="BJ1462" s="18" t="s">
        <v>8</v>
      </c>
      <c r="BK1462" s="139">
        <f>ROUND(I1462*H1462,0)</f>
        <v>52509</v>
      </c>
      <c r="BL1462" s="18" t="s">
        <v>323</v>
      </c>
      <c r="BM1462" s="138" t="s">
        <v>2430</v>
      </c>
    </row>
    <row r="1463" spans="2:65" s="1" customFormat="1" ht="19.2">
      <c r="B1463" s="33"/>
      <c r="D1463" s="140" t="s">
        <v>164</v>
      </c>
      <c r="F1463" s="141" t="s">
        <v>2429</v>
      </c>
      <c r="I1463" s="142"/>
      <c r="L1463" s="33"/>
      <c r="M1463" s="143"/>
      <c r="T1463" s="54"/>
      <c r="AT1463" s="18" t="s">
        <v>164</v>
      </c>
      <c r="AU1463" s="18" t="s">
        <v>80</v>
      </c>
    </row>
    <row r="1464" spans="2:65" s="1" customFormat="1" ht="33" customHeight="1">
      <c r="B1464" s="33"/>
      <c r="C1464" s="160" t="s">
        <v>2431</v>
      </c>
      <c r="D1464" s="160" t="s">
        <v>230</v>
      </c>
      <c r="E1464" s="161" t="s">
        <v>2432</v>
      </c>
      <c r="F1464" s="162" t="s">
        <v>2433</v>
      </c>
      <c r="G1464" s="163" t="s">
        <v>208</v>
      </c>
      <c r="H1464" s="164">
        <v>1</v>
      </c>
      <c r="I1464" s="165">
        <v>50408</v>
      </c>
      <c r="J1464" s="164">
        <f>ROUND(I1464*H1464,0)</f>
        <v>50408</v>
      </c>
      <c r="K1464" s="162" t="s">
        <v>20</v>
      </c>
      <c r="L1464" s="166"/>
      <c r="M1464" s="167" t="s">
        <v>20</v>
      </c>
      <c r="N1464" s="168" t="s">
        <v>42</v>
      </c>
      <c r="P1464" s="136">
        <f>O1464*H1464</f>
        <v>0</v>
      </c>
      <c r="Q1464" s="136">
        <v>0</v>
      </c>
      <c r="R1464" s="136">
        <f>Q1464*H1464</f>
        <v>0</v>
      </c>
      <c r="S1464" s="136">
        <v>0</v>
      </c>
      <c r="T1464" s="137">
        <f>S1464*H1464</f>
        <v>0</v>
      </c>
      <c r="AR1464" s="138" t="s">
        <v>430</v>
      </c>
      <c r="AT1464" s="138" t="s">
        <v>230</v>
      </c>
      <c r="AU1464" s="138" t="s">
        <v>80</v>
      </c>
      <c r="AY1464" s="18" t="s">
        <v>154</v>
      </c>
      <c r="BE1464" s="139">
        <f>IF(N1464="základní",J1464,0)</f>
        <v>50408</v>
      </c>
      <c r="BF1464" s="139">
        <f>IF(N1464="snížená",J1464,0)</f>
        <v>0</v>
      </c>
      <c r="BG1464" s="139">
        <f>IF(N1464="zákl. přenesená",J1464,0)</f>
        <v>0</v>
      </c>
      <c r="BH1464" s="139">
        <f>IF(N1464="sníž. přenesená",J1464,0)</f>
        <v>0</v>
      </c>
      <c r="BI1464" s="139">
        <f>IF(N1464="nulová",J1464,0)</f>
        <v>0</v>
      </c>
      <c r="BJ1464" s="18" t="s">
        <v>8</v>
      </c>
      <c r="BK1464" s="139">
        <f>ROUND(I1464*H1464,0)</f>
        <v>50408</v>
      </c>
      <c r="BL1464" s="18" t="s">
        <v>323</v>
      </c>
      <c r="BM1464" s="138" t="s">
        <v>2434</v>
      </c>
    </row>
    <row r="1465" spans="2:65" s="1" customFormat="1" ht="19.2">
      <c r="B1465" s="33"/>
      <c r="D1465" s="140" t="s">
        <v>164</v>
      </c>
      <c r="F1465" s="141" t="s">
        <v>2433</v>
      </c>
      <c r="I1465" s="142"/>
      <c r="L1465" s="33"/>
      <c r="M1465" s="143"/>
      <c r="T1465" s="54"/>
      <c r="AT1465" s="18" t="s">
        <v>164</v>
      </c>
      <c r="AU1465" s="18" t="s">
        <v>80</v>
      </c>
    </row>
    <row r="1466" spans="2:65" s="1" customFormat="1" ht="16.5" customHeight="1">
      <c r="B1466" s="33"/>
      <c r="C1466" s="160" t="s">
        <v>2435</v>
      </c>
      <c r="D1466" s="160" t="s">
        <v>230</v>
      </c>
      <c r="E1466" s="161" t="s">
        <v>2436</v>
      </c>
      <c r="F1466" s="162" t="s">
        <v>2437</v>
      </c>
      <c r="G1466" s="163" t="s">
        <v>208</v>
      </c>
      <c r="H1466" s="164">
        <v>1</v>
      </c>
      <c r="I1466" s="165">
        <v>532</v>
      </c>
      <c r="J1466" s="164">
        <f>ROUND(I1466*H1466,0)</f>
        <v>532</v>
      </c>
      <c r="K1466" s="162" t="s">
        <v>20</v>
      </c>
      <c r="L1466" s="166"/>
      <c r="M1466" s="167" t="s">
        <v>20</v>
      </c>
      <c r="N1466" s="168" t="s">
        <v>42</v>
      </c>
      <c r="P1466" s="136">
        <f>O1466*H1466</f>
        <v>0</v>
      </c>
      <c r="Q1466" s="136">
        <v>0</v>
      </c>
      <c r="R1466" s="136">
        <f>Q1466*H1466</f>
        <v>0</v>
      </c>
      <c r="S1466" s="136">
        <v>0</v>
      </c>
      <c r="T1466" s="137">
        <f>S1466*H1466</f>
        <v>0</v>
      </c>
      <c r="AR1466" s="138" t="s">
        <v>430</v>
      </c>
      <c r="AT1466" s="138" t="s">
        <v>230</v>
      </c>
      <c r="AU1466" s="138" t="s">
        <v>80</v>
      </c>
      <c r="AY1466" s="18" t="s">
        <v>154</v>
      </c>
      <c r="BE1466" s="139">
        <f>IF(N1466="základní",J1466,0)</f>
        <v>532</v>
      </c>
      <c r="BF1466" s="139">
        <f>IF(N1466="snížená",J1466,0)</f>
        <v>0</v>
      </c>
      <c r="BG1466" s="139">
        <f>IF(N1466="zákl. přenesená",J1466,0)</f>
        <v>0</v>
      </c>
      <c r="BH1466" s="139">
        <f>IF(N1466="sníž. přenesená",J1466,0)</f>
        <v>0</v>
      </c>
      <c r="BI1466" s="139">
        <f>IF(N1466="nulová",J1466,0)</f>
        <v>0</v>
      </c>
      <c r="BJ1466" s="18" t="s">
        <v>8</v>
      </c>
      <c r="BK1466" s="139">
        <f>ROUND(I1466*H1466,0)</f>
        <v>532</v>
      </c>
      <c r="BL1466" s="18" t="s">
        <v>323</v>
      </c>
      <c r="BM1466" s="138" t="s">
        <v>2438</v>
      </c>
    </row>
    <row r="1467" spans="2:65" s="1" customFormat="1">
      <c r="B1467" s="33"/>
      <c r="D1467" s="140" t="s">
        <v>164</v>
      </c>
      <c r="F1467" s="141" t="s">
        <v>2437</v>
      </c>
      <c r="I1467" s="142"/>
      <c r="L1467" s="33"/>
      <c r="M1467" s="143"/>
      <c r="T1467" s="54"/>
      <c r="AT1467" s="18" t="s">
        <v>164</v>
      </c>
      <c r="AU1467" s="18" t="s">
        <v>80</v>
      </c>
    </row>
    <row r="1468" spans="2:65" s="1" customFormat="1" ht="16.5" customHeight="1">
      <c r="B1468" s="33"/>
      <c r="C1468" s="160" t="s">
        <v>2439</v>
      </c>
      <c r="D1468" s="160" t="s">
        <v>230</v>
      </c>
      <c r="E1468" s="161" t="s">
        <v>2440</v>
      </c>
      <c r="F1468" s="162" t="s">
        <v>2441</v>
      </c>
      <c r="G1468" s="163" t="s">
        <v>208</v>
      </c>
      <c r="H1468" s="164">
        <v>1</v>
      </c>
      <c r="I1468" s="165">
        <v>1811</v>
      </c>
      <c r="J1468" s="164">
        <f>ROUND(I1468*H1468,0)</f>
        <v>1811</v>
      </c>
      <c r="K1468" s="162" t="s">
        <v>20</v>
      </c>
      <c r="L1468" s="166"/>
      <c r="M1468" s="167" t="s">
        <v>20</v>
      </c>
      <c r="N1468" s="168" t="s">
        <v>42</v>
      </c>
      <c r="P1468" s="136">
        <f>O1468*H1468</f>
        <v>0</v>
      </c>
      <c r="Q1468" s="136">
        <v>0</v>
      </c>
      <c r="R1468" s="136">
        <f>Q1468*H1468</f>
        <v>0</v>
      </c>
      <c r="S1468" s="136">
        <v>0</v>
      </c>
      <c r="T1468" s="137">
        <f>S1468*H1468</f>
        <v>0</v>
      </c>
      <c r="AR1468" s="138" t="s">
        <v>430</v>
      </c>
      <c r="AT1468" s="138" t="s">
        <v>230</v>
      </c>
      <c r="AU1468" s="138" t="s">
        <v>80</v>
      </c>
      <c r="AY1468" s="18" t="s">
        <v>154</v>
      </c>
      <c r="BE1468" s="139">
        <f>IF(N1468="základní",J1468,0)</f>
        <v>1811</v>
      </c>
      <c r="BF1468" s="139">
        <f>IF(N1468="snížená",J1468,0)</f>
        <v>0</v>
      </c>
      <c r="BG1468" s="139">
        <f>IF(N1468="zákl. přenesená",J1468,0)</f>
        <v>0</v>
      </c>
      <c r="BH1468" s="139">
        <f>IF(N1468="sníž. přenesená",J1468,0)</f>
        <v>0</v>
      </c>
      <c r="BI1468" s="139">
        <f>IF(N1468="nulová",J1468,0)</f>
        <v>0</v>
      </c>
      <c r="BJ1468" s="18" t="s">
        <v>8</v>
      </c>
      <c r="BK1468" s="139">
        <f>ROUND(I1468*H1468,0)</f>
        <v>1811</v>
      </c>
      <c r="BL1468" s="18" t="s">
        <v>323</v>
      </c>
      <c r="BM1468" s="138" t="s">
        <v>2442</v>
      </c>
    </row>
    <row r="1469" spans="2:65" s="1" customFormat="1">
      <c r="B1469" s="33"/>
      <c r="D1469" s="140" t="s">
        <v>164</v>
      </c>
      <c r="F1469" s="141" t="s">
        <v>2441</v>
      </c>
      <c r="I1469" s="142"/>
      <c r="L1469" s="33"/>
      <c r="M1469" s="143"/>
      <c r="T1469" s="54"/>
      <c r="AT1469" s="18" t="s">
        <v>164</v>
      </c>
      <c r="AU1469" s="18" t="s">
        <v>80</v>
      </c>
    </row>
    <row r="1470" spans="2:65" s="1" customFormat="1" ht="16.5" customHeight="1">
      <c r="B1470" s="33"/>
      <c r="C1470" s="160" t="s">
        <v>2443</v>
      </c>
      <c r="D1470" s="160" t="s">
        <v>230</v>
      </c>
      <c r="E1470" s="161" t="s">
        <v>2444</v>
      </c>
      <c r="F1470" s="162" t="s">
        <v>2445</v>
      </c>
      <c r="G1470" s="163" t="s">
        <v>213</v>
      </c>
      <c r="H1470" s="164">
        <v>6</v>
      </c>
      <c r="I1470" s="165">
        <v>459</v>
      </c>
      <c r="J1470" s="164">
        <f>ROUND(I1470*H1470,0)</f>
        <v>2754</v>
      </c>
      <c r="K1470" s="162" t="s">
        <v>20</v>
      </c>
      <c r="L1470" s="166"/>
      <c r="M1470" s="167" t="s">
        <v>20</v>
      </c>
      <c r="N1470" s="168" t="s">
        <v>42</v>
      </c>
      <c r="P1470" s="136">
        <f>O1470*H1470</f>
        <v>0</v>
      </c>
      <c r="Q1470" s="136">
        <v>0</v>
      </c>
      <c r="R1470" s="136">
        <f>Q1470*H1470</f>
        <v>0</v>
      </c>
      <c r="S1470" s="136">
        <v>0</v>
      </c>
      <c r="T1470" s="137">
        <f>S1470*H1470</f>
        <v>0</v>
      </c>
      <c r="AR1470" s="138" t="s">
        <v>430</v>
      </c>
      <c r="AT1470" s="138" t="s">
        <v>230</v>
      </c>
      <c r="AU1470" s="138" t="s">
        <v>80</v>
      </c>
      <c r="AY1470" s="18" t="s">
        <v>154</v>
      </c>
      <c r="BE1470" s="139">
        <f>IF(N1470="základní",J1470,0)</f>
        <v>2754</v>
      </c>
      <c r="BF1470" s="139">
        <f>IF(N1470="snížená",J1470,0)</f>
        <v>0</v>
      </c>
      <c r="BG1470" s="139">
        <f>IF(N1470="zákl. přenesená",J1470,0)</f>
        <v>0</v>
      </c>
      <c r="BH1470" s="139">
        <f>IF(N1470="sníž. přenesená",J1470,0)</f>
        <v>0</v>
      </c>
      <c r="BI1470" s="139">
        <f>IF(N1470="nulová",J1470,0)</f>
        <v>0</v>
      </c>
      <c r="BJ1470" s="18" t="s">
        <v>8</v>
      </c>
      <c r="BK1470" s="139">
        <f>ROUND(I1470*H1470,0)</f>
        <v>2754</v>
      </c>
      <c r="BL1470" s="18" t="s">
        <v>323</v>
      </c>
      <c r="BM1470" s="138" t="s">
        <v>2446</v>
      </c>
    </row>
    <row r="1471" spans="2:65" s="1" customFormat="1">
      <c r="B1471" s="33"/>
      <c r="D1471" s="140" t="s">
        <v>164</v>
      </c>
      <c r="F1471" s="141" t="s">
        <v>2445</v>
      </c>
      <c r="I1471" s="142"/>
      <c r="L1471" s="33"/>
      <c r="M1471" s="143"/>
      <c r="T1471" s="54"/>
      <c r="AT1471" s="18" t="s">
        <v>164</v>
      </c>
      <c r="AU1471" s="18" t="s">
        <v>80</v>
      </c>
    </row>
    <row r="1472" spans="2:65" s="1" customFormat="1" ht="16.5" customHeight="1">
      <c r="B1472" s="33"/>
      <c r="C1472" s="160" t="s">
        <v>2447</v>
      </c>
      <c r="D1472" s="160" t="s">
        <v>230</v>
      </c>
      <c r="E1472" s="161" t="s">
        <v>2448</v>
      </c>
      <c r="F1472" s="162" t="s">
        <v>2449</v>
      </c>
      <c r="G1472" s="163" t="s">
        <v>1104</v>
      </c>
      <c r="H1472" s="164">
        <v>5</v>
      </c>
      <c r="I1472" s="165">
        <v>430</v>
      </c>
      <c r="J1472" s="164">
        <f>ROUND(I1472*H1472,0)</f>
        <v>2150</v>
      </c>
      <c r="K1472" s="162" t="s">
        <v>20</v>
      </c>
      <c r="L1472" s="166"/>
      <c r="M1472" s="167" t="s">
        <v>20</v>
      </c>
      <c r="N1472" s="168" t="s">
        <v>42</v>
      </c>
      <c r="P1472" s="136">
        <f>O1472*H1472</f>
        <v>0</v>
      </c>
      <c r="Q1472" s="136">
        <v>0</v>
      </c>
      <c r="R1472" s="136">
        <f>Q1472*H1472</f>
        <v>0</v>
      </c>
      <c r="S1472" s="136">
        <v>0</v>
      </c>
      <c r="T1472" s="137">
        <f>S1472*H1472</f>
        <v>0</v>
      </c>
      <c r="AR1472" s="138" t="s">
        <v>430</v>
      </c>
      <c r="AT1472" s="138" t="s">
        <v>230</v>
      </c>
      <c r="AU1472" s="138" t="s">
        <v>80</v>
      </c>
      <c r="AY1472" s="18" t="s">
        <v>154</v>
      </c>
      <c r="BE1472" s="139">
        <f>IF(N1472="základní",J1472,0)</f>
        <v>2150</v>
      </c>
      <c r="BF1472" s="139">
        <f>IF(N1472="snížená",J1472,0)</f>
        <v>0</v>
      </c>
      <c r="BG1472" s="139">
        <f>IF(N1472="zákl. přenesená",J1472,0)</f>
        <v>0</v>
      </c>
      <c r="BH1472" s="139">
        <f>IF(N1472="sníž. přenesená",J1472,0)</f>
        <v>0</v>
      </c>
      <c r="BI1472" s="139">
        <f>IF(N1472="nulová",J1472,0)</f>
        <v>0</v>
      </c>
      <c r="BJ1472" s="18" t="s">
        <v>8</v>
      </c>
      <c r="BK1472" s="139">
        <f>ROUND(I1472*H1472,0)</f>
        <v>2150</v>
      </c>
      <c r="BL1472" s="18" t="s">
        <v>323</v>
      </c>
      <c r="BM1472" s="138" t="s">
        <v>2450</v>
      </c>
    </row>
    <row r="1473" spans="2:65" s="1" customFormat="1">
      <c r="B1473" s="33"/>
      <c r="D1473" s="140" t="s">
        <v>164</v>
      </c>
      <c r="F1473" s="141" t="s">
        <v>2449</v>
      </c>
      <c r="I1473" s="142"/>
      <c r="L1473" s="33"/>
      <c r="M1473" s="143"/>
      <c r="T1473" s="54"/>
      <c r="AT1473" s="18" t="s">
        <v>164</v>
      </c>
      <c r="AU1473" s="18" t="s">
        <v>80</v>
      </c>
    </row>
    <row r="1474" spans="2:65" s="1" customFormat="1" ht="16.5" customHeight="1">
      <c r="B1474" s="33"/>
      <c r="C1474" s="160" t="s">
        <v>2451</v>
      </c>
      <c r="D1474" s="160" t="s">
        <v>230</v>
      </c>
      <c r="E1474" s="161" t="s">
        <v>2301</v>
      </c>
      <c r="F1474" s="162" t="s">
        <v>2302</v>
      </c>
      <c r="G1474" s="163" t="s">
        <v>208</v>
      </c>
      <c r="H1474" s="164">
        <v>1</v>
      </c>
      <c r="I1474" s="165">
        <v>1500</v>
      </c>
      <c r="J1474" s="164">
        <f>ROUND(I1474*H1474,0)</f>
        <v>1500</v>
      </c>
      <c r="K1474" s="162" t="s">
        <v>20</v>
      </c>
      <c r="L1474" s="166"/>
      <c r="M1474" s="167" t="s">
        <v>20</v>
      </c>
      <c r="N1474" s="168" t="s">
        <v>42</v>
      </c>
      <c r="P1474" s="136">
        <f>O1474*H1474</f>
        <v>0</v>
      </c>
      <c r="Q1474" s="136">
        <v>0</v>
      </c>
      <c r="R1474" s="136">
        <f>Q1474*H1474</f>
        <v>0</v>
      </c>
      <c r="S1474" s="136">
        <v>0</v>
      </c>
      <c r="T1474" s="137">
        <f>S1474*H1474</f>
        <v>0</v>
      </c>
      <c r="AR1474" s="138" t="s">
        <v>430</v>
      </c>
      <c r="AT1474" s="138" t="s">
        <v>230</v>
      </c>
      <c r="AU1474" s="138" t="s">
        <v>80</v>
      </c>
      <c r="AY1474" s="18" t="s">
        <v>154</v>
      </c>
      <c r="BE1474" s="139">
        <f>IF(N1474="základní",J1474,0)</f>
        <v>1500</v>
      </c>
      <c r="BF1474" s="139">
        <f>IF(N1474="snížená",J1474,0)</f>
        <v>0</v>
      </c>
      <c r="BG1474" s="139">
        <f>IF(N1474="zákl. přenesená",J1474,0)</f>
        <v>0</v>
      </c>
      <c r="BH1474" s="139">
        <f>IF(N1474="sníž. přenesená",J1474,0)</f>
        <v>0</v>
      </c>
      <c r="BI1474" s="139">
        <f>IF(N1474="nulová",J1474,0)</f>
        <v>0</v>
      </c>
      <c r="BJ1474" s="18" t="s">
        <v>8</v>
      </c>
      <c r="BK1474" s="139">
        <f>ROUND(I1474*H1474,0)</f>
        <v>1500</v>
      </c>
      <c r="BL1474" s="18" t="s">
        <v>323</v>
      </c>
      <c r="BM1474" s="138" t="s">
        <v>2452</v>
      </c>
    </row>
    <row r="1475" spans="2:65" s="1" customFormat="1">
      <c r="B1475" s="33"/>
      <c r="D1475" s="140" t="s">
        <v>164</v>
      </c>
      <c r="F1475" s="141" t="s">
        <v>2302</v>
      </c>
      <c r="I1475" s="142"/>
      <c r="L1475" s="33"/>
      <c r="M1475" s="143"/>
      <c r="T1475" s="54"/>
      <c r="AT1475" s="18" t="s">
        <v>164</v>
      </c>
      <c r="AU1475" s="18" t="s">
        <v>80</v>
      </c>
    </row>
    <row r="1476" spans="2:65" s="1" customFormat="1" ht="16.5" customHeight="1">
      <c r="B1476" s="33"/>
      <c r="C1476" s="160" t="s">
        <v>2453</v>
      </c>
      <c r="D1476" s="160" t="s">
        <v>230</v>
      </c>
      <c r="E1476" s="161" t="s">
        <v>2454</v>
      </c>
      <c r="F1476" s="162" t="s">
        <v>2455</v>
      </c>
      <c r="G1476" s="163" t="s">
        <v>208</v>
      </c>
      <c r="H1476" s="164">
        <v>1</v>
      </c>
      <c r="I1476" s="165">
        <v>5000</v>
      </c>
      <c r="J1476" s="164">
        <f>ROUND(I1476*H1476,0)</f>
        <v>5000</v>
      </c>
      <c r="K1476" s="162" t="s">
        <v>20</v>
      </c>
      <c r="L1476" s="166"/>
      <c r="M1476" s="167" t="s">
        <v>20</v>
      </c>
      <c r="N1476" s="168" t="s">
        <v>42</v>
      </c>
      <c r="P1476" s="136">
        <f>O1476*H1476</f>
        <v>0</v>
      </c>
      <c r="Q1476" s="136">
        <v>0</v>
      </c>
      <c r="R1476" s="136">
        <f>Q1476*H1476</f>
        <v>0</v>
      </c>
      <c r="S1476" s="136">
        <v>0</v>
      </c>
      <c r="T1476" s="137">
        <f>S1476*H1476</f>
        <v>0</v>
      </c>
      <c r="AR1476" s="138" t="s">
        <v>430</v>
      </c>
      <c r="AT1476" s="138" t="s">
        <v>230</v>
      </c>
      <c r="AU1476" s="138" t="s">
        <v>80</v>
      </c>
      <c r="AY1476" s="18" t="s">
        <v>154</v>
      </c>
      <c r="BE1476" s="139">
        <f>IF(N1476="základní",J1476,0)</f>
        <v>5000</v>
      </c>
      <c r="BF1476" s="139">
        <f>IF(N1476="snížená",J1476,0)</f>
        <v>0</v>
      </c>
      <c r="BG1476" s="139">
        <f>IF(N1476="zákl. přenesená",J1476,0)</f>
        <v>0</v>
      </c>
      <c r="BH1476" s="139">
        <f>IF(N1476="sníž. přenesená",J1476,0)</f>
        <v>0</v>
      </c>
      <c r="BI1476" s="139">
        <f>IF(N1476="nulová",J1476,0)</f>
        <v>0</v>
      </c>
      <c r="BJ1476" s="18" t="s">
        <v>8</v>
      </c>
      <c r="BK1476" s="139">
        <f>ROUND(I1476*H1476,0)</f>
        <v>5000</v>
      </c>
      <c r="BL1476" s="18" t="s">
        <v>323</v>
      </c>
      <c r="BM1476" s="138" t="s">
        <v>2456</v>
      </c>
    </row>
    <row r="1477" spans="2:65" s="1" customFormat="1">
      <c r="B1477" s="33"/>
      <c r="D1477" s="140" t="s">
        <v>164</v>
      </c>
      <c r="F1477" s="141" t="s">
        <v>2455</v>
      </c>
      <c r="I1477" s="142"/>
      <c r="L1477" s="33"/>
      <c r="M1477" s="143"/>
      <c r="T1477" s="54"/>
      <c r="AT1477" s="18" t="s">
        <v>164</v>
      </c>
      <c r="AU1477" s="18" t="s">
        <v>80</v>
      </c>
    </row>
    <row r="1478" spans="2:65" s="1" customFormat="1" ht="16.5" customHeight="1">
      <c r="B1478" s="33"/>
      <c r="C1478" s="160" t="s">
        <v>2457</v>
      </c>
      <c r="D1478" s="160" t="s">
        <v>230</v>
      </c>
      <c r="E1478" s="161" t="s">
        <v>2458</v>
      </c>
      <c r="F1478" s="162" t="s">
        <v>2459</v>
      </c>
      <c r="G1478" s="163" t="s">
        <v>208</v>
      </c>
      <c r="H1478" s="164">
        <v>1</v>
      </c>
      <c r="I1478" s="165">
        <v>1800</v>
      </c>
      <c r="J1478" s="164">
        <f>ROUND(I1478*H1478,0)</f>
        <v>1800</v>
      </c>
      <c r="K1478" s="162" t="s">
        <v>20</v>
      </c>
      <c r="L1478" s="166"/>
      <c r="M1478" s="167" t="s">
        <v>20</v>
      </c>
      <c r="N1478" s="168" t="s">
        <v>42</v>
      </c>
      <c r="P1478" s="136">
        <f>O1478*H1478</f>
        <v>0</v>
      </c>
      <c r="Q1478" s="136">
        <v>0</v>
      </c>
      <c r="R1478" s="136">
        <f>Q1478*H1478</f>
        <v>0</v>
      </c>
      <c r="S1478" s="136">
        <v>0</v>
      </c>
      <c r="T1478" s="137">
        <f>S1478*H1478</f>
        <v>0</v>
      </c>
      <c r="AR1478" s="138" t="s">
        <v>430</v>
      </c>
      <c r="AT1478" s="138" t="s">
        <v>230</v>
      </c>
      <c r="AU1478" s="138" t="s">
        <v>80</v>
      </c>
      <c r="AY1478" s="18" t="s">
        <v>154</v>
      </c>
      <c r="BE1478" s="139">
        <f>IF(N1478="základní",J1478,0)</f>
        <v>1800</v>
      </c>
      <c r="BF1478" s="139">
        <f>IF(N1478="snížená",J1478,0)</f>
        <v>0</v>
      </c>
      <c r="BG1478" s="139">
        <f>IF(N1478="zákl. přenesená",J1478,0)</f>
        <v>0</v>
      </c>
      <c r="BH1478" s="139">
        <f>IF(N1478="sníž. přenesená",J1478,0)</f>
        <v>0</v>
      </c>
      <c r="BI1478" s="139">
        <f>IF(N1478="nulová",J1478,0)</f>
        <v>0</v>
      </c>
      <c r="BJ1478" s="18" t="s">
        <v>8</v>
      </c>
      <c r="BK1478" s="139">
        <f>ROUND(I1478*H1478,0)</f>
        <v>1800</v>
      </c>
      <c r="BL1478" s="18" t="s">
        <v>323</v>
      </c>
      <c r="BM1478" s="138" t="s">
        <v>2460</v>
      </c>
    </row>
    <row r="1479" spans="2:65" s="1" customFormat="1">
      <c r="B1479" s="33"/>
      <c r="D1479" s="140" t="s">
        <v>164</v>
      </c>
      <c r="F1479" s="141" t="s">
        <v>2459</v>
      </c>
      <c r="I1479" s="142"/>
      <c r="L1479" s="33"/>
      <c r="M1479" s="143"/>
      <c r="T1479" s="54"/>
      <c r="AT1479" s="18" t="s">
        <v>164</v>
      </c>
      <c r="AU1479" s="18" t="s">
        <v>80</v>
      </c>
    </row>
    <row r="1480" spans="2:65" s="11" customFormat="1" ht="22.95" customHeight="1">
      <c r="B1480" s="116"/>
      <c r="D1480" s="117" t="s">
        <v>70</v>
      </c>
      <c r="E1480" s="126" t="s">
        <v>2461</v>
      </c>
      <c r="F1480" s="126" t="s">
        <v>2462</v>
      </c>
      <c r="I1480" s="119"/>
      <c r="J1480" s="127">
        <f>BK1480</f>
        <v>91423</v>
      </c>
      <c r="L1480" s="116"/>
      <c r="M1480" s="121"/>
      <c r="P1480" s="122">
        <f>SUM(P1481:P1632)</f>
        <v>0</v>
      </c>
      <c r="R1480" s="122">
        <f>SUM(R1481:R1632)</f>
        <v>0</v>
      </c>
      <c r="T1480" s="123">
        <f>SUM(T1481:T1632)</f>
        <v>0</v>
      </c>
      <c r="AR1480" s="117" t="s">
        <v>80</v>
      </c>
      <c r="AT1480" s="124" t="s">
        <v>70</v>
      </c>
      <c r="AU1480" s="124" t="s">
        <v>8</v>
      </c>
      <c r="AY1480" s="117" t="s">
        <v>154</v>
      </c>
      <c r="BK1480" s="125">
        <f>SUM(BK1481:BK1632)</f>
        <v>91423</v>
      </c>
    </row>
    <row r="1481" spans="2:65" s="1" customFormat="1" ht="24.15" customHeight="1">
      <c r="B1481" s="33"/>
      <c r="C1481" s="128" t="s">
        <v>2463</v>
      </c>
      <c r="D1481" s="128" t="s">
        <v>157</v>
      </c>
      <c r="E1481" s="129" t="s">
        <v>2190</v>
      </c>
      <c r="F1481" s="130" t="s">
        <v>2191</v>
      </c>
      <c r="G1481" s="131" t="s">
        <v>208</v>
      </c>
      <c r="H1481" s="132">
        <v>1</v>
      </c>
      <c r="I1481" s="133">
        <v>2000</v>
      </c>
      <c r="J1481" s="132">
        <f>ROUND(I1481*H1481,0)</f>
        <v>2000</v>
      </c>
      <c r="K1481" s="130" t="s">
        <v>20</v>
      </c>
      <c r="L1481" s="33"/>
      <c r="M1481" s="134" t="s">
        <v>20</v>
      </c>
      <c r="N1481" s="135" t="s">
        <v>42</v>
      </c>
      <c r="P1481" s="136">
        <f>O1481*H1481</f>
        <v>0</v>
      </c>
      <c r="Q1481" s="136">
        <v>0</v>
      </c>
      <c r="R1481" s="136">
        <f>Q1481*H1481</f>
        <v>0</v>
      </c>
      <c r="S1481" s="136">
        <v>0</v>
      </c>
      <c r="T1481" s="137">
        <f>S1481*H1481</f>
        <v>0</v>
      </c>
      <c r="AR1481" s="138" t="s">
        <v>323</v>
      </c>
      <c r="AT1481" s="138" t="s">
        <v>157</v>
      </c>
      <c r="AU1481" s="138" t="s">
        <v>80</v>
      </c>
      <c r="AY1481" s="18" t="s">
        <v>154</v>
      </c>
      <c r="BE1481" s="139">
        <f>IF(N1481="základní",J1481,0)</f>
        <v>2000</v>
      </c>
      <c r="BF1481" s="139">
        <f>IF(N1481="snížená",J1481,0)</f>
        <v>0</v>
      </c>
      <c r="BG1481" s="139">
        <f>IF(N1481="zákl. přenesená",J1481,0)</f>
        <v>0</v>
      </c>
      <c r="BH1481" s="139">
        <f>IF(N1481="sníž. přenesená",J1481,0)</f>
        <v>0</v>
      </c>
      <c r="BI1481" s="139">
        <f>IF(N1481="nulová",J1481,0)</f>
        <v>0</v>
      </c>
      <c r="BJ1481" s="18" t="s">
        <v>8</v>
      </c>
      <c r="BK1481" s="139">
        <f>ROUND(I1481*H1481,0)</f>
        <v>2000</v>
      </c>
      <c r="BL1481" s="18" t="s">
        <v>323</v>
      </c>
      <c r="BM1481" s="138" t="s">
        <v>2464</v>
      </c>
    </row>
    <row r="1482" spans="2:65" s="1" customFormat="1" ht="19.2">
      <c r="B1482" s="33"/>
      <c r="D1482" s="140" t="s">
        <v>164</v>
      </c>
      <c r="F1482" s="141" t="s">
        <v>2465</v>
      </c>
      <c r="I1482" s="142"/>
      <c r="L1482" s="33"/>
      <c r="M1482" s="143"/>
      <c r="T1482" s="54"/>
      <c r="AT1482" s="18" t="s">
        <v>164</v>
      </c>
      <c r="AU1482" s="18" t="s">
        <v>80</v>
      </c>
    </row>
    <row r="1483" spans="2:65" s="1" customFormat="1" ht="16.5" customHeight="1">
      <c r="B1483" s="33"/>
      <c r="C1483" s="128" t="s">
        <v>2466</v>
      </c>
      <c r="D1483" s="128" t="s">
        <v>157</v>
      </c>
      <c r="E1483" s="129" t="s">
        <v>2194</v>
      </c>
      <c r="F1483" s="130" t="s">
        <v>2195</v>
      </c>
      <c r="G1483" s="131" t="s">
        <v>208</v>
      </c>
      <c r="H1483" s="132">
        <v>5</v>
      </c>
      <c r="I1483" s="133">
        <v>158</v>
      </c>
      <c r="J1483" s="132">
        <f>ROUND(I1483*H1483,0)</f>
        <v>790</v>
      </c>
      <c r="K1483" s="130" t="s">
        <v>20</v>
      </c>
      <c r="L1483" s="33"/>
      <c r="M1483" s="134" t="s">
        <v>20</v>
      </c>
      <c r="N1483" s="135" t="s">
        <v>42</v>
      </c>
      <c r="P1483" s="136">
        <f>O1483*H1483</f>
        <v>0</v>
      </c>
      <c r="Q1483" s="136">
        <v>0</v>
      </c>
      <c r="R1483" s="136">
        <f>Q1483*H1483</f>
        <v>0</v>
      </c>
      <c r="S1483" s="136">
        <v>0</v>
      </c>
      <c r="T1483" s="137">
        <f>S1483*H1483</f>
        <v>0</v>
      </c>
      <c r="AR1483" s="138" t="s">
        <v>323</v>
      </c>
      <c r="AT1483" s="138" t="s">
        <v>157</v>
      </c>
      <c r="AU1483" s="138" t="s">
        <v>80</v>
      </c>
      <c r="AY1483" s="18" t="s">
        <v>154</v>
      </c>
      <c r="BE1483" s="139">
        <f>IF(N1483="základní",J1483,0)</f>
        <v>790</v>
      </c>
      <c r="BF1483" s="139">
        <f>IF(N1483="snížená",J1483,0)</f>
        <v>0</v>
      </c>
      <c r="BG1483" s="139">
        <f>IF(N1483="zákl. přenesená",J1483,0)</f>
        <v>0</v>
      </c>
      <c r="BH1483" s="139">
        <f>IF(N1483="sníž. přenesená",J1483,0)</f>
        <v>0</v>
      </c>
      <c r="BI1483" s="139">
        <f>IF(N1483="nulová",J1483,0)</f>
        <v>0</v>
      </c>
      <c r="BJ1483" s="18" t="s">
        <v>8</v>
      </c>
      <c r="BK1483" s="139">
        <f>ROUND(I1483*H1483,0)</f>
        <v>790</v>
      </c>
      <c r="BL1483" s="18" t="s">
        <v>323</v>
      </c>
      <c r="BM1483" s="138" t="s">
        <v>2467</v>
      </c>
    </row>
    <row r="1484" spans="2:65" s="1" customFormat="1">
      <c r="B1484" s="33"/>
      <c r="D1484" s="140" t="s">
        <v>164</v>
      </c>
      <c r="F1484" s="141" t="s">
        <v>2195</v>
      </c>
      <c r="I1484" s="142"/>
      <c r="L1484" s="33"/>
      <c r="M1484" s="143"/>
      <c r="T1484" s="54"/>
      <c r="AT1484" s="18" t="s">
        <v>164</v>
      </c>
      <c r="AU1484" s="18" t="s">
        <v>80</v>
      </c>
    </row>
    <row r="1485" spans="2:65" s="1" customFormat="1" ht="16.5" customHeight="1">
      <c r="B1485" s="33"/>
      <c r="C1485" s="128" t="s">
        <v>2468</v>
      </c>
      <c r="D1485" s="128" t="s">
        <v>157</v>
      </c>
      <c r="E1485" s="129" t="s">
        <v>2198</v>
      </c>
      <c r="F1485" s="130" t="s">
        <v>2199</v>
      </c>
      <c r="G1485" s="131" t="s">
        <v>208</v>
      </c>
      <c r="H1485" s="132">
        <v>3</v>
      </c>
      <c r="I1485" s="133">
        <v>227</v>
      </c>
      <c r="J1485" s="132">
        <f>ROUND(I1485*H1485,0)</f>
        <v>681</v>
      </c>
      <c r="K1485" s="130" t="s">
        <v>20</v>
      </c>
      <c r="L1485" s="33"/>
      <c r="M1485" s="134" t="s">
        <v>20</v>
      </c>
      <c r="N1485" s="135" t="s">
        <v>42</v>
      </c>
      <c r="P1485" s="136">
        <f>O1485*H1485</f>
        <v>0</v>
      </c>
      <c r="Q1485" s="136">
        <v>0</v>
      </c>
      <c r="R1485" s="136">
        <f>Q1485*H1485</f>
        <v>0</v>
      </c>
      <c r="S1485" s="136">
        <v>0</v>
      </c>
      <c r="T1485" s="137">
        <f>S1485*H1485</f>
        <v>0</v>
      </c>
      <c r="AR1485" s="138" t="s">
        <v>323</v>
      </c>
      <c r="AT1485" s="138" t="s">
        <v>157</v>
      </c>
      <c r="AU1485" s="138" t="s">
        <v>80</v>
      </c>
      <c r="AY1485" s="18" t="s">
        <v>154</v>
      </c>
      <c r="BE1485" s="139">
        <f>IF(N1485="základní",J1485,0)</f>
        <v>681</v>
      </c>
      <c r="BF1485" s="139">
        <f>IF(N1485="snížená",J1485,0)</f>
        <v>0</v>
      </c>
      <c r="BG1485" s="139">
        <f>IF(N1485="zákl. přenesená",J1485,0)</f>
        <v>0</v>
      </c>
      <c r="BH1485" s="139">
        <f>IF(N1485="sníž. přenesená",J1485,0)</f>
        <v>0</v>
      </c>
      <c r="BI1485" s="139">
        <f>IF(N1485="nulová",J1485,0)</f>
        <v>0</v>
      </c>
      <c r="BJ1485" s="18" t="s">
        <v>8</v>
      </c>
      <c r="BK1485" s="139">
        <f>ROUND(I1485*H1485,0)</f>
        <v>681</v>
      </c>
      <c r="BL1485" s="18" t="s">
        <v>323</v>
      </c>
      <c r="BM1485" s="138" t="s">
        <v>2469</v>
      </c>
    </row>
    <row r="1486" spans="2:65" s="1" customFormat="1">
      <c r="B1486" s="33"/>
      <c r="D1486" s="140" t="s">
        <v>164</v>
      </c>
      <c r="F1486" s="141" t="s">
        <v>2199</v>
      </c>
      <c r="I1486" s="142"/>
      <c r="L1486" s="33"/>
      <c r="M1486" s="143"/>
      <c r="T1486" s="54"/>
      <c r="AT1486" s="18" t="s">
        <v>164</v>
      </c>
      <c r="AU1486" s="18" t="s">
        <v>80</v>
      </c>
    </row>
    <row r="1487" spans="2:65" s="1" customFormat="1" ht="16.5" customHeight="1">
      <c r="B1487" s="33"/>
      <c r="C1487" s="128" t="s">
        <v>2470</v>
      </c>
      <c r="D1487" s="128" t="s">
        <v>157</v>
      </c>
      <c r="E1487" s="129" t="s">
        <v>2202</v>
      </c>
      <c r="F1487" s="130" t="s">
        <v>2203</v>
      </c>
      <c r="G1487" s="131" t="s">
        <v>208</v>
      </c>
      <c r="H1487" s="132">
        <v>1</v>
      </c>
      <c r="I1487" s="133">
        <v>213</v>
      </c>
      <c r="J1487" s="132">
        <f>ROUND(I1487*H1487,0)</f>
        <v>213</v>
      </c>
      <c r="K1487" s="130" t="s">
        <v>20</v>
      </c>
      <c r="L1487" s="33"/>
      <c r="M1487" s="134" t="s">
        <v>20</v>
      </c>
      <c r="N1487" s="135" t="s">
        <v>42</v>
      </c>
      <c r="P1487" s="136">
        <f>O1487*H1487</f>
        <v>0</v>
      </c>
      <c r="Q1487" s="136">
        <v>0</v>
      </c>
      <c r="R1487" s="136">
        <f>Q1487*H1487</f>
        <v>0</v>
      </c>
      <c r="S1487" s="136">
        <v>0</v>
      </c>
      <c r="T1487" s="137">
        <f>S1487*H1487</f>
        <v>0</v>
      </c>
      <c r="AR1487" s="138" t="s">
        <v>323</v>
      </c>
      <c r="AT1487" s="138" t="s">
        <v>157</v>
      </c>
      <c r="AU1487" s="138" t="s">
        <v>80</v>
      </c>
      <c r="AY1487" s="18" t="s">
        <v>154</v>
      </c>
      <c r="BE1487" s="139">
        <f>IF(N1487="základní",J1487,0)</f>
        <v>213</v>
      </c>
      <c r="BF1487" s="139">
        <f>IF(N1487="snížená",J1487,0)</f>
        <v>0</v>
      </c>
      <c r="BG1487" s="139">
        <f>IF(N1487="zákl. přenesená",J1487,0)</f>
        <v>0</v>
      </c>
      <c r="BH1487" s="139">
        <f>IF(N1487="sníž. přenesená",J1487,0)</f>
        <v>0</v>
      </c>
      <c r="BI1487" s="139">
        <f>IF(N1487="nulová",J1487,0)</f>
        <v>0</v>
      </c>
      <c r="BJ1487" s="18" t="s">
        <v>8</v>
      </c>
      <c r="BK1487" s="139">
        <f>ROUND(I1487*H1487,0)</f>
        <v>213</v>
      </c>
      <c r="BL1487" s="18" t="s">
        <v>323</v>
      </c>
      <c r="BM1487" s="138" t="s">
        <v>2471</v>
      </c>
    </row>
    <row r="1488" spans="2:65" s="1" customFormat="1">
      <c r="B1488" s="33"/>
      <c r="D1488" s="140" t="s">
        <v>164</v>
      </c>
      <c r="F1488" s="141" t="s">
        <v>2203</v>
      </c>
      <c r="I1488" s="142"/>
      <c r="L1488" s="33"/>
      <c r="M1488" s="143"/>
      <c r="T1488" s="54"/>
      <c r="AT1488" s="18" t="s">
        <v>164</v>
      </c>
      <c r="AU1488" s="18" t="s">
        <v>80</v>
      </c>
    </row>
    <row r="1489" spans="2:65" s="1" customFormat="1" ht="16.5" customHeight="1">
      <c r="B1489" s="33"/>
      <c r="C1489" s="128" t="s">
        <v>2472</v>
      </c>
      <c r="D1489" s="128" t="s">
        <v>157</v>
      </c>
      <c r="E1489" s="129" t="s">
        <v>2206</v>
      </c>
      <c r="F1489" s="130" t="s">
        <v>2207</v>
      </c>
      <c r="G1489" s="131" t="s">
        <v>208</v>
      </c>
      <c r="H1489" s="132">
        <v>2</v>
      </c>
      <c r="I1489" s="133">
        <v>238</v>
      </c>
      <c r="J1489" s="132">
        <f>ROUND(I1489*H1489,0)</f>
        <v>476</v>
      </c>
      <c r="K1489" s="130" t="s">
        <v>20</v>
      </c>
      <c r="L1489" s="33"/>
      <c r="M1489" s="134" t="s">
        <v>20</v>
      </c>
      <c r="N1489" s="135" t="s">
        <v>42</v>
      </c>
      <c r="P1489" s="136">
        <f>O1489*H1489</f>
        <v>0</v>
      </c>
      <c r="Q1489" s="136">
        <v>0</v>
      </c>
      <c r="R1489" s="136">
        <f>Q1489*H1489</f>
        <v>0</v>
      </c>
      <c r="S1489" s="136">
        <v>0</v>
      </c>
      <c r="T1489" s="137">
        <f>S1489*H1489</f>
        <v>0</v>
      </c>
      <c r="AR1489" s="138" t="s">
        <v>323</v>
      </c>
      <c r="AT1489" s="138" t="s">
        <v>157</v>
      </c>
      <c r="AU1489" s="138" t="s">
        <v>80</v>
      </c>
      <c r="AY1489" s="18" t="s">
        <v>154</v>
      </c>
      <c r="BE1489" s="139">
        <f>IF(N1489="základní",J1489,0)</f>
        <v>476</v>
      </c>
      <c r="BF1489" s="139">
        <f>IF(N1489="snížená",J1489,0)</f>
        <v>0</v>
      </c>
      <c r="BG1489" s="139">
        <f>IF(N1489="zákl. přenesená",J1489,0)</f>
        <v>0</v>
      </c>
      <c r="BH1489" s="139">
        <f>IF(N1489="sníž. přenesená",J1489,0)</f>
        <v>0</v>
      </c>
      <c r="BI1489" s="139">
        <f>IF(N1489="nulová",J1489,0)</f>
        <v>0</v>
      </c>
      <c r="BJ1489" s="18" t="s">
        <v>8</v>
      </c>
      <c r="BK1489" s="139">
        <f>ROUND(I1489*H1489,0)</f>
        <v>476</v>
      </c>
      <c r="BL1489" s="18" t="s">
        <v>323</v>
      </c>
      <c r="BM1489" s="138" t="s">
        <v>2473</v>
      </c>
    </row>
    <row r="1490" spans="2:65" s="1" customFormat="1">
      <c r="B1490" s="33"/>
      <c r="D1490" s="140" t="s">
        <v>164</v>
      </c>
      <c r="F1490" s="141" t="s">
        <v>2207</v>
      </c>
      <c r="I1490" s="142"/>
      <c r="L1490" s="33"/>
      <c r="M1490" s="143"/>
      <c r="T1490" s="54"/>
      <c r="AT1490" s="18" t="s">
        <v>164</v>
      </c>
      <c r="AU1490" s="18" t="s">
        <v>80</v>
      </c>
    </row>
    <row r="1491" spans="2:65" s="1" customFormat="1" ht="16.5" customHeight="1">
      <c r="B1491" s="33"/>
      <c r="C1491" s="128" t="s">
        <v>2474</v>
      </c>
      <c r="D1491" s="128" t="s">
        <v>157</v>
      </c>
      <c r="E1491" s="129" t="s">
        <v>2210</v>
      </c>
      <c r="F1491" s="130" t="s">
        <v>2211</v>
      </c>
      <c r="G1491" s="131" t="s">
        <v>208</v>
      </c>
      <c r="H1491" s="132">
        <v>2</v>
      </c>
      <c r="I1491" s="133">
        <v>344</v>
      </c>
      <c r="J1491" s="132">
        <f>ROUND(I1491*H1491,0)</f>
        <v>688</v>
      </c>
      <c r="K1491" s="130" t="s">
        <v>20</v>
      </c>
      <c r="L1491" s="33"/>
      <c r="M1491" s="134" t="s">
        <v>20</v>
      </c>
      <c r="N1491" s="135" t="s">
        <v>42</v>
      </c>
      <c r="P1491" s="136">
        <f>O1491*H1491</f>
        <v>0</v>
      </c>
      <c r="Q1491" s="136">
        <v>0</v>
      </c>
      <c r="R1491" s="136">
        <f>Q1491*H1491</f>
        <v>0</v>
      </c>
      <c r="S1491" s="136">
        <v>0</v>
      </c>
      <c r="T1491" s="137">
        <f>S1491*H1491</f>
        <v>0</v>
      </c>
      <c r="AR1491" s="138" t="s">
        <v>323</v>
      </c>
      <c r="AT1491" s="138" t="s">
        <v>157</v>
      </c>
      <c r="AU1491" s="138" t="s">
        <v>80</v>
      </c>
      <c r="AY1491" s="18" t="s">
        <v>154</v>
      </c>
      <c r="BE1491" s="139">
        <f>IF(N1491="základní",J1491,0)</f>
        <v>688</v>
      </c>
      <c r="BF1491" s="139">
        <f>IF(N1491="snížená",J1491,0)</f>
        <v>0</v>
      </c>
      <c r="BG1491" s="139">
        <f>IF(N1491="zákl. přenesená",J1491,0)</f>
        <v>0</v>
      </c>
      <c r="BH1491" s="139">
        <f>IF(N1491="sníž. přenesená",J1491,0)</f>
        <v>0</v>
      </c>
      <c r="BI1491" s="139">
        <f>IF(N1491="nulová",J1491,0)</f>
        <v>0</v>
      </c>
      <c r="BJ1491" s="18" t="s">
        <v>8</v>
      </c>
      <c r="BK1491" s="139">
        <f>ROUND(I1491*H1491,0)</f>
        <v>688</v>
      </c>
      <c r="BL1491" s="18" t="s">
        <v>323</v>
      </c>
      <c r="BM1491" s="138" t="s">
        <v>2475</v>
      </c>
    </row>
    <row r="1492" spans="2:65" s="1" customFormat="1">
      <c r="B1492" s="33"/>
      <c r="D1492" s="140" t="s">
        <v>164</v>
      </c>
      <c r="F1492" s="141" t="s">
        <v>2211</v>
      </c>
      <c r="I1492" s="142"/>
      <c r="L1492" s="33"/>
      <c r="M1492" s="143"/>
      <c r="T1492" s="54"/>
      <c r="AT1492" s="18" t="s">
        <v>164</v>
      </c>
      <c r="AU1492" s="18" t="s">
        <v>80</v>
      </c>
    </row>
    <row r="1493" spans="2:65" s="1" customFormat="1" ht="24.15" customHeight="1">
      <c r="B1493" s="33"/>
      <c r="C1493" s="128" t="s">
        <v>2476</v>
      </c>
      <c r="D1493" s="128" t="s">
        <v>157</v>
      </c>
      <c r="E1493" s="129" t="s">
        <v>2214</v>
      </c>
      <c r="F1493" s="130" t="s">
        <v>2215</v>
      </c>
      <c r="G1493" s="131" t="s">
        <v>208</v>
      </c>
      <c r="H1493" s="132">
        <v>1</v>
      </c>
      <c r="I1493" s="133">
        <v>982</v>
      </c>
      <c r="J1493" s="132">
        <f>ROUND(I1493*H1493,0)</f>
        <v>982</v>
      </c>
      <c r="K1493" s="130" t="s">
        <v>20</v>
      </c>
      <c r="L1493" s="33"/>
      <c r="M1493" s="134" t="s">
        <v>20</v>
      </c>
      <c r="N1493" s="135" t="s">
        <v>42</v>
      </c>
      <c r="P1493" s="136">
        <f>O1493*H1493</f>
        <v>0</v>
      </c>
      <c r="Q1493" s="136">
        <v>0</v>
      </c>
      <c r="R1493" s="136">
        <f>Q1493*H1493</f>
        <v>0</v>
      </c>
      <c r="S1493" s="136">
        <v>0</v>
      </c>
      <c r="T1493" s="137">
        <f>S1493*H1493</f>
        <v>0</v>
      </c>
      <c r="AR1493" s="138" t="s">
        <v>323</v>
      </c>
      <c r="AT1493" s="138" t="s">
        <v>157</v>
      </c>
      <c r="AU1493" s="138" t="s">
        <v>80</v>
      </c>
      <c r="AY1493" s="18" t="s">
        <v>154</v>
      </c>
      <c r="BE1493" s="139">
        <f>IF(N1493="základní",J1493,0)</f>
        <v>982</v>
      </c>
      <c r="BF1493" s="139">
        <f>IF(N1493="snížená",J1493,0)</f>
        <v>0</v>
      </c>
      <c r="BG1493" s="139">
        <f>IF(N1493="zákl. přenesená",J1493,0)</f>
        <v>0</v>
      </c>
      <c r="BH1493" s="139">
        <f>IF(N1493="sníž. přenesená",J1493,0)</f>
        <v>0</v>
      </c>
      <c r="BI1493" s="139">
        <f>IF(N1493="nulová",J1493,0)</f>
        <v>0</v>
      </c>
      <c r="BJ1493" s="18" t="s">
        <v>8</v>
      </c>
      <c r="BK1493" s="139">
        <f>ROUND(I1493*H1493,0)</f>
        <v>982</v>
      </c>
      <c r="BL1493" s="18" t="s">
        <v>323</v>
      </c>
      <c r="BM1493" s="138" t="s">
        <v>2477</v>
      </c>
    </row>
    <row r="1494" spans="2:65" s="1" customFormat="1">
      <c r="B1494" s="33"/>
      <c r="D1494" s="140" t="s">
        <v>164</v>
      </c>
      <c r="F1494" s="141" t="s">
        <v>2478</v>
      </c>
      <c r="I1494" s="142"/>
      <c r="L1494" s="33"/>
      <c r="M1494" s="143"/>
      <c r="T1494" s="54"/>
      <c r="AT1494" s="18" t="s">
        <v>164</v>
      </c>
      <c r="AU1494" s="18" t="s">
        <v>80</v>
      </c>
    </row>
    <row r="1495" spans="2:65" s="1" customFormat="1" ht="16.5" customHeight="1">
      <c r="B1495" s="33"/>
      <c r="C1495" s="128" t="s">
        <v>2479</v>
      </c>
      <c r="D1495" s="128" t="s">
        <v>157</v>
      </c>
      <c r="E1495" s="129" t="s">
        <v>2218</v>
      </c>
      <c r="F1495" s="130" t="s">
        <v>2219</v>
      </c>
      <c r="G1495" s="131" t="s">
        <v>208</v>
      </c>
      <c r="H1495" s="132">
        <v>2</v>
      </c>
      <c r="I1495" s="133">
        <v>88</v>
      </c>
      <c r="J1495" s="132">
        <f>ROUND(I1495*H1495,0)</f>
        <v>176</v>
      </c>
      <c r="K1495" s="130" t="s">
        <v>20</v>
      </c>
      <c r="L1495" s="33"/>
      <c r="M1495" s="134" t="s">
        <v>20</v>
      </c>
      <c r="N1495" s="135" t="s">
        <v>42</v>
      </c>
      <c r="P1495" s="136">
        <f>O1495*H1495</f>
        <v>0</v>
      </c>
      <c r="Q1495" s="136">
        <v>0</v>
      </c>
      <c r="R1495" s="136">
        <f>Q1495*H1495</f>
        <v>0</v>
      </c>
      <c r="S1495" s="136">
        <v>0</v>
      </c>
      <c r="T1495" s="137">
        <f>S1495*H1495</f>
        <v>0</v>
      </c>
      <c r="AR1495" s="138" t="s">
        <v>323</v>
      </c>
      <c r="AT1495" s="138" t="s">
        <v>157</v>
      </c>
      <c r="AU1495" s="138" t="s">
        <v>80</v>
      </c>
      <c r="AY1495" s="18" t="s">
        <v>154</v>
      </c>
      <c r="BE1495" s="139">
        <f>IF(N1495="základní",J1495,0)</f>
        <v>176</v>
      </c>
      <c r="BF1495" s="139">
        <f>IF(N1495="snížená",J1495,0)</f>
        <v>0</v>
      </c>
      <c r="BG1495" s="139">
        <f>IF(N1495="zákl. přenesená",J1495,0)</f>
        <v>0</v>
      </c>
      <c r="BH1495" s="139">
        <f>IF(N1495="sníž. přenesená",J1495,0)</f>
        <v>0</v>
      </c>
      <c r="BI1495" s="139">
        <f>IF(N1495="nulová",J1495,0)</f>
        <v>0</v>
      </c>
      <c r="BJ1495" s="18" t="s">
        <v>8</v>
      </c>
      <c r="BK1495" s="139">
        <f>ROUND(I1495*H1495,0)</f>
        <v>176</v>
      </c>
      <c r="BL1495" s="18" t="s">
        <v>323</v>
      </c>
      <c r="BM1495" s="138" t="s">
        <v>2480</v>
      </c>
    </row>
    <row r="1496" spans="2:65" s="1" customFormat="1">
      <c r="B1496" s="33"/>
      <c r="D1496" s="140" t="s">
        <v>164</v>
      </c>
      <c r="F1496" s="141" t="s">
        <v>2219</v>
      </c>
      <c r="I1496" s="142"/>
      <c r="L1496" s="33"/>
      <c r="M1496" s="143"/>
      <c r="T1496" s="54"/>
      <c r="AT1496" s="18" t="s">
        <v>164</v>
      </c>
      <c r="AU1496" s="18" t="s">
        <v>80</v>
      </c>
    </row>
    <row r="1497" spans="2:65" s="1" customFormat="1" ht="16.5" customHeight="1">
      <c r="B1497" s="33"/>
      <c r="C1497" s="128" t="s">
        <v>2481</v>
      </c>
      <c r="D1497" s="128" t="s">
        <v>157</v>
      </c>
      <c r="E1497" s="129" t="s">
        <v>2222</v>
      </c>
      <c r="F1497" s="130" t="s">
        <v>2223</v>
      </c>
      <c r="G1497" s="131" t="s">
        <v>208</v>
      </c>
      <c r="H1497" s="132">
        <v>1</v>
      </c>
      <c r="I1497" s="133">
        <v>188</v>
      </c>
      <c r="J1497" s="132">
        <f>ROUND(I1497*H1497,0)</f>
        <v>188</v>
      </c>
      <c r="K1497" s="130" t="s">
        <v>20</v>
      </c>
      <c r="L1497" s="33"/>
      <c r="M1497" s="134" t="s">
        <v>20</v>
      </c>
      <c r="N1497" s="135" t="s">
        <v>42</v>
      </c>
      <c r="P1497" s="136">
        <f>O1497*H1497</f>
        <v>0</v>
      </c>
      <c r="Q1497" s="136">
        <v>0</v>
      </c>
      <c r="R1497" s="136">
        <f>Q1497*H1497</f>
        <v>0</v>
      </c>
      <c r="S1497" s="136">
        <v>0</v>
      </c>
      <c r="T1497" s="137">
        <f>S1497*H1497</f>
        <v>0</v>
      </c>
      <c r="AR1497" s="138" t="s">
        <v>323</v>
      </c>
      <c r="AT1497" s="138" t="s">
        <v>157</v>
      </c>
      <c r="AU1497" s="138" t="s">
        <v>80</v>
      </c>
      <c r="AY1497" s="18" t="s">
        <v>154</v>
      </c>
      <c r="BE1497" s="139">
        <f>IF(N1497="základní",J1497,0)</f>
        <v>188</v>
      </c>
      <c r="BF1497" s="139">
        <f>IF(N1497="snížená",J1497,0)</f>
        <v>0</v>
      </c>
      <c r="BG1497" s="139">
        <f>IF(N1497="zákl. přenesená",J1497,0)</f>
        <v>0</v>
      </c>
      <c r="BH1497" s="139">
        <f>IF(N1497="sníž. přenesená",J1497,0)</f>
        <v>0</v>
      </c>
      <c r="BI1497" s="139">
        <f>IF(N1497="nulová",J1497,0)</f>
        <v>0</v>
      </c>
      <c r="BJ1497" s="18" t="s">
        <v>8</v>
      </c>
      <c r="BK1497" s="139">
        <f>ROUND(I1497*H1497,0)</f>
        <v>188</v>
      </c>
      <c r="BL1497" s="18" t="s">
        <v>323</v>
      </c>
      <c r="BM1497" s="138" t="s">
        <v>2482</v>
      </c>
    </row>
    <row r="1498" spans="2:65" s="1" customFormat="1">
      <c r="B1498" s="33"/>
      <c r="D1498" s="140" t="s">
        <v>164</v>
      </c>
      <c r="F1498" s="141" t="s">
        <v>2223</v>
      </c>
      <c r="I1498" s="142"/>
      <c r="L1498" s="33"/>
      <c r="M1498" s="143"/>
      <c r="T1498" s="54"/>
      <c r="AT1498" s="18" t="s">
        <v>164</v>
      </c>
      <c r="AU1498" s="18" t="s">
        <v>80</v>
      </c>
    </row>
    <row r="1499" spans="2:65" s="1" customFormat="1" ht="16.5" customHeight="1">
      <c r="B1499" s="33"/>
      <c r="C1499" s="128" t="s">
        <v>2483</v>
      </c>
      <c r="D1499" s="128" t="s">
        <v>157</v>
      </c>
      <c r="E1499" s="129" t="s">
        <v>2226</v>
      </c>
      <c r="F1499" s="130" t="s">
        <v>2227</v>
      </c>
      <c r="G1499" s="131" t="s">
        <v>208</v>
      </c>
      <c r="H1499" s="132">
        <v>1</v>
      </c>
      <c r="I1499" s="133">
        <v>135</v>
      </c>
      <c r="J1499" s="132">
        <f>ROUND(I1499*H1499,0)</f>
        <v>135</v>
      </c>
      <c r="K1499" s="130" t="s">
        <v>20</v>
      </c>
      <c r="L1499" s="33"/>
      <c r="M1499" s="134" t="s">
        <v>20</v>
      </c>
      <c r="N1499" s="135" t="s">
        <v>42</v>
      </c>
      <c r="P1499" s="136">
        <f>O1499*H1499</f>
        <v>0</v>
      </c>
      <c r="Q1499" s="136">
        <v>0</v>
      </c>
      <c r="R1499" s="136">
        <f>Q1499*H1499</f>
        <v>0</v>
      </c>
      <c r="S1499" s="136">
        <v>0</v>
      </c>
      <c r="T1499" s="137">
        <f>S1499*H1499</f>
        <v>0</v>
      </c>
      <c r="AR1499" s="138" t="s">
        <v>323</v>
      </c>
      <c r="AT1499" s="138" t="s">
        <v>157</v>
      </c>
      <c r="AU1499" s="138" t="s">
        <v>80</v>
      </c>
      <c r="AY1499" s="18" t="s">
        <v>154</v>
      </c>
      <c r="BE1499" s="139">
        <f>IF(N1499="základní",J1499,0)</f>
        <v>135</v>
      </c>
      <c r="BF1499" s="139">
        <f>IF(N1499="snížená",J1499,0)</f>
        <v>0</v>
      </c>
      <c r="BG1499" s="139">
        <f>IF(N1499="zákl. přenesená",J1499,0)</f>
        <v>0</v>
      </c>
      <c r="BH1499" s="139">
        <f>IF(N1499="sníž. přenesená",J1499,0)</f>
        <v>0</v>
      </c>
      <c r="BI1499" s="139">
        <f>IF(N1499="nulová",J1499,0)</f>
        <v>0</v>
      </c>
      <c r="BJ1499" s="18" t="s">
        <v>8</v>
      </c>
      <c r="BK1499" s="139">
        <f>ROUND(I1499*H1499,0)</f>
        <v>135</v>
      </c>
      <c r="BL1499" s="18" t="s">
        <v>323</v>
      </c>
      <c r="BM1499" s="138" t="s">
        <v>2484</v>
      </c>
    </row>
    <row r="1500" spans="2:65" s="1" customFormat="1">
      <c r="B1500" s="33"/>
      <c r="D1500" s="140" t="s">
        <v>164</v>
      </c>
      <c r="F1500" s="141" t="s">
        <v>2485</v>
      </c>
      <c r="I1500" s="142"/>
      <c r="L1500" s="33"/>
      <c r="M1500" s="143"/>
      <c r="T1500" s="54"/>
      <c r="AT1500" s="18" t="s">
        <v>164</v>
      </c>
      <c r="AU1500" s="18" t="s">
        <v>80</v>
      </c>
    </row>
    <row r="1501" spans="2:65" s="1" customFormat="1" ht="16.5" customHeight="1">
      <c r="B1501" s="33"/>
      <c r="C1501" s="128" t="s">
        <v>2486</v>
      </c>
      <c r="D1501" s="128" t="s">
        <v>157</v>
      </c>
      <c r="E1501" s="129" t="s">
        <v>2230</v>
      </c>
      <c r="F1501" s="130" t="s">
        <v>2231</v>
      </c>
      <c r="G1501" s="131" t="s">
        <v>208</v>
      </c>
      <c r="H1501" s="132">
        <v>3</v>
      </c>
      <c r="I1501" s="133">
        <v>161</v>
      </c>
      <c r="J1501" s="132">
        <f>ROUND(I1501*H1501,0)</f>
        <v>483</v>
      </c>
      <c r="K1501" s="130" t="s">
        <v>20</v>
      </c>
      <c r="L1501" s="33"/>
      <c r="M1501" s="134" t="s">
        <v>20</v>
      </c>
      <c r="N1501" s="135" t="s">
        <v>42</v>
      </c>
      <c r="P1501" s="136">
        <f>O1501*H1501</f>
        <v>0</v>
      </c>
      <c r="Q1501" s="136">
        <v>0</v>
      </c>
      <c r="R1501" s="136">
        <f>Q1501*H1501</f>
        <v>0</v>
      </c>
      <c r="S1501" s="136">
        <v>0</v>
      </c>
      <c r="T1501" s="137">
        <f>S1501*H1501</f>
        <v>0</v>
      </c>
      <c r="AR1501" s="138" t="s">
        <v>323</v>
      </c>
      <c r="AT1501" s="138" t="s">
        <v>157</v>
      </c>
      <c r="AU1501" s="138" t="s">
        <v>80</v>
      </c>
      <c r="AY1501" s="18" t="s">
        <v>154</v>
      </c>
      <c r="BE1501" s="139">
        <f>IF(N1501="základní",J1501,0)</f>
        <v>483</v>
      </c>
      <c r="BF1501" s="139">
        <f>IF(N1501="snížená",J1501,0)</f>
        <v>0</v>
      </c>
      <c r="BG1501" s="139">
        <f>IF(N1501="zákl. přenesená",J1501,0)</f>
        <v>0</v>
      </c>
      <c r="BH1501" s="139">
        <f>IF(N1501="sníž. přenesená",J1501,0)</f>
        <v>0</v>
      </c>
      <c r="BI1501" s="139">
        <f>IF(N1501="nulová",J1501,0)</f>
        <v>0</v>
      </c>
      <c r="BJ1501" s="18" t="s">
        <v>8</v>
      </c>
      <c r="BK1501" s="139">
        <f>ROUND(I1501*H1501,0)</f>
        <v>483</v>
      </c>
      <c r="BL1501" s="18" t="s">
        <v>323</v>
      </c>
      <c r="BM1501" s="138" t="s">
        <v>2487</v>
      </c>
    </row>
    <row r="1502" spans="2:65" s="1" customFormat="1">
      <c r="B1502" s="33"/>
      <c r="D1502" s="140" t="s">
        <v>164</v>
      </c>
      <c r="F1502" s="141" t="s">
        <v>2488</v>
      </c>
      <c r="I1502" s="142"/>
      <c r="L1502" s="33"/>
      <c r="M1502" s="143"/>
      <c r="T1502" s="54"/>
      <c r="AT1502" s="18" t="s">
        <v>164</v>
      </c>
      <c r="AU1502" s="18" t="s">
        <v>80</v>
      </c>
    </row>
    <row r="1503" spans="2:65" s="1" customFormat="1" ht="16.5" customHeight="1">
      <c r="B1503" s="33"/>
      <c r="C1503" s="128" t="s">
        <v>2489</v>
      </c>
      <c r="D1503" s="128" t="s">
        <v>157</v>
      </c>
      <c r="E1503" s="129" t="s">
        <v>2234</v>
      </c>
      <c r="F1503" s="130" t="s">
        <v>2235</v>
      </c>
      <c r="G1503" s="131" t="s">
        <v>208</v>
      </c>
      <c r="H1503" s="132">
        <v>2</v>
      </c>
      <c r="I1503" s="133">
        <v>162</v>
      </c>
      <c r="J1503" s="132">
        <f>ROUND(I1503*H1503,0)</f>
        <v>324</v>
      </c>
      <c r="K1503" s="130" t="s">
        <v>20</v>
      </c>
      <c r="L1503" s="33"/>
      <c r="M1503" s="134" t="s">
        <v>20</v>
      </c>
      <c r="N1503" s="135" t="s">
        <v>42</v>
      </c>
      <c r="P1503" s="136">
        <f>O1503*H1503</f>
        <v>0</v>
      </c>
      <c r="Q1503" s="136">
        <v>0</v>
      </c>
      <c r="R1503" s="136">
        <f>Q1503*H1503</f>
        <v>0</v>
      </c>
      <c r="S1503" s="136">
        <v>0</v>
      </c>
      <c r="T1503" s="137">
        <f>S1503*H1503</f>
        <v>0</v>
      </c>
      <c r="AR1503" s="138" t="s">
        <v>323</v>
      </c>
      <c r="AT1503" s="138" t="s">
        <v>157</v>
      </c>
      <c r="AU1503" s="138" t="s">
        <v>80</v>
      </c>
      <c r="AY1503" s="18" t="s">
        <v>154</v>
      </c>
      <c r="BE1503" s="139">
        <f>IF(N1503="základní",J1503,0)</f>
        <v>324</v>
      </c>
      <c r="BF1503" s="139">
        <f>IF(N1503="snížená",J1503,0)</f>
        <v>0</v>
      </c>
      <c r="BG1503" s="139">
        <f>IF(N1503="zákl. přenesená",J1503,0)</f>
        <v>0</v>
      </c>
      <c r="BH1503" s="139">
        <f>IF(N1503="sníž. přenesená",J1503,0)</f>
        <v>0</v>
      </c>
      <c r="BI1503" s="139">
        <f>IF(N1503="nulová",J1503,0)</f>
        <v>0</v>
      </c>
      <c r="BJ1503" s="18" t="s">
        <v>8</v>
      </c>
      <c r="BK1503" s="139">
        <f>ROUND(I1503*H1503,0)</f>
        <v>324</v>
      </c>
      <c r="BL1503" s="18" t="s">
        <v>323</v>
      </c>
      <c r="BM1503" s="138" t="s">
        <v>2490</v>
      </c>
    </row>
    <row r="1504" spans="2:65" s="1" customFormat="1">
      <c r="B1504" s="33"/>
      <c r="D1504" s="140" t="s">
        <v>164</v>
      </c>
      <c r="F1504" s="141" t="s">
        <v>2491</v>
      </c>
      <c r="I1504" s="142"/>
      <c r="L1504" s="33"/>
      <c r="M1504" s="143"/>
      <c r="T1504" s="54"/>
      <c r="AT1504" s="18" t="s">
        <v>164</v>
      </c>
      <c r="AU1504" s="18" t="s">
        <v>80</v>
      </c>
    </row>
    <row r="1505" spans="2:65" s="1" customFormat="1" ht="16.5" customHeight="1">
      <c r="B1505" s="33"/>
      <c r="C1505" s="128" t="s">
        <v>2492</v>
      </c>
      <c r="D1505" s="128" t="s">
        <v>157</v>
      </c>
      <c r="E1505" s="129" t="s">
        <v>2238</v>
      </c>
      <c r="F1505" s="130" t="s">
        <v>2239</v>
      </c>
      <c r="G1505" s="131" t="s">
        <v>208</v>
      </c>
      <c r="H1505" s="132">
        <v>2</v>
      </c>
      <c r="I1505" s="133">
        <v>206</v>
      </c>
      <c r="J1505" s="132">
        <f>ROUND(I1505*H1505,0)</f>
        <v>412</v>
      </c>
      <c r="K1505" s="130" t="s">
        <v>20</v>
      </c>
      <c r="L1505" s="33"/>
      <c r="M1505" s="134" t="s">
        <v>20</v>
      </c>
      <c r="N1505" s="135" t="s">
        <v>42</v>
      </c>
      <c r="P1505" s="136">
        <f>O1505*H1505</f>
        <v>0</v>
      </c>
      <c r="Q1505" s="136">
        <v>0</v>
      </c>
      <c r="R1505" s="136">
        <f>Q1505*H1505</f>
        <v>0</v>
      </c>
      <c r="S1505" s="136">
        <v>0</v>
      </c>
      <c r="T1505" s="137">
        <f>S1505*H1505</f>
        <v>0</v>
      </c>
      <c r="AR1505" s="138" t="s">
        <v>323</v>
      </c>
      <c r="AT1505" s="138" t="s">
        <v>157</v>
      </c>
      <c r="AU1505" s="138" t="s">
        <v>80</v>
      </c>
      <c r="AY1505" s="18" t="s">
        <v>154</v>
      </c>
      <c r="BE1505" s="139">
        <f>IF(N1505="základní",J1505,0)</f>
        <v>412</v>
      </c>
      <c r="BF1505" s="139">
        <f>IF(N1505="snížená",J1505,0)</f>
        <v>0</v>
      </c>
      <c r="BG1505" s="139">
        <f>IF(N1505="zákl. přenesená",J1505,0)</f>
        <v>0</v>
      </c>
      <c r="BH1505" s="139">
        <f>IF(N1505="sníž. přenesená",J1505,0)</f>
        <v>0</v>
      </c>
      <c r="BI1505" s="139">
        <f>IF(N1505="nulová",J1505,0)</f>
        <v>0</v>
      </c>
      <c r="BJ1505" s="18" t="s">
        <v>8</v>
      </c>
      <c r="BK1505" s="139">
        <f>ROUND(I1505*H1505,0)</f>
        <v>412</v>
      </c>
      <c r="BL1505" s="18" t="s">
        <v>323</v>
      </c>
      <c r="BM1505" s="138" t="s">
        <v>2493</v>
      </c>
    </row>
    <row r="1506" spans="2:65" s="1" customFormat="1">
      <c r="B1506" s="33"/>
      <c r="D1506" s="140" t="s">
        <v>164</v>
      </c>
      <c r="F1506" s="141" t="s">
        <v>2494</v>
      </c>
      <c r="I1506" s="142"/>
      <c r="L1506" s="33"/>
      <c r="M1506" s="143"/>
      <c r="T1506" s="54"/>
      <c r="AT1506" s="18" t="s">
        <v>164</v>
      </c>
      <c r="AU1506" s="18" t="s">
        <v>80</v>
      </c>
    </row>
    <row r="1507" spans="2:65" s="1" customFormat="1" ht="16.5" customHeight="1">
      <c r="B1507" s="33"/>
      <c r="C1507" s="128" t="s">
        <v>2495</v>
      </c>
      <c r="D1507" s="128" t="s">
        <v>157</v>
      </c>
      <c r="E1507" s="129" t="s">
        <v>2242</v>
      </c>
      <c r="F1507" s="130" t="s">
        <v>2243</v>
      </c>
      <c r="G1507" s="131" t="s">
        <v>208</v>
      </c>
      <c r="H1507" s="132">
        <v>1</v>
      </c>
      <c r="I1507" s="133">
        <v>199</v>
      </c>
      <c r="J1507" s="132">
        <f>ROUND(I1507*H1507,0)</f>
        <v>199</v>
      </c>
      <c r="K1507" s="130" t="s">
        <v>20</v>
      </c>
      <c r="L1507" s="33"/>
      <c r="M1507" s="134" t="s">
        <v>20</v>
      </c>
      <c r="N1507" s="135" t="s">
        <v>42</v>
      </c>
      <c r="P1507" s="136">
        <f>O1507*H1507</f>
        <v>0</v>
      </c>
      <c r="Q1507" s="136">
        <v>0</v>
      </c>
      <c r="R1507" s="136">
        <f>Q1507*H1507</f>
        <v>0</v>
      </c>
      <c r="S1507" s="136">
        <v>0</v>
      </c>
      <c r="T1507" s="137">
        <f>S1507*H1507</f>
        <v>0</v>
      </c>
      <c r="AR1507" s="138" t="s">
        <v>323</v>
      </c>
      <c r="AT1507" s="138" t="s">
        <v>157</v>
      </c>
      <c r="AU1507" s="138" t="s">
        <v>80</v>
      </c>
      <c r="AY1507" s="18" t="s">
        <v>154</v>
      </c>
      <c r="BE1507" s="139">
        <f>IF(N1507="základní",J1507,0)</f>
        <v>199</v>
      </c>
      <c r="BF1507" s="139">
        <f>IF(N1507="snížená",J1507,0)</f>
        <v>0</v>
      </c>
      <c r="BG1507" s="139">
        <f>IF(N1507="zákl. přenesená",J1507,0)</f>
        <v>0</v>
      </c>
      <c r="BH1507" s="139">
        <f>IF(N1507="sníž. přenesená",J1507,0)</f>
        <v>0</v>
      </c>
      <c r="BI1507" s="139">
        <f>IF(N1507="nulová",J1507,0)</f>
        <v>0</v>
      </c>
      <c r="BJ1507" s="18" t="s">
        <v>8</v>
      </c>
      <c r="BK1507" s="139">
        <f>ROUND(I1507*H1507,0)</f>
        <v>199</v>
      </c>
      <c r="BL1507" s="18" t="s">
        <v>323</v>
      </c>
      <c r="BM1507" s="138" t="s">
        <v>2496</v>
      </c>
    </row>
    <row r="1508" spans="2:65" s="1" customFormat="1">
      <c r="B1508" s="33"/>
      <c r="D1508" s="140" t="s">
        <v>164</v>
      </c>
      <c r="F1508" s="141" t="s">
        <v>2497</v>
      </c>
      <c r="I1508" s="142"/>
      <c r="L1508" s="33"/>
      <c r="M1508" s="143"/>
      <c r="T1508" s="54"/>
      <c r="AT1508" s="18" t="s">
        <v>164</v>
      </c>
      <c r="AU1508" s="18" t="s">
        <v>80</v>
      </c>
    </row>
    <row r="1509" spans="2:65" s="1" customFormat="1" ht="16.5" customHeight="1">
      <c r="B1509" s="33"/>
      <c r="C1509" s="128" t="s">
        <v>2498</v>
      </c>
      <c r="D1509" s="128" t="s">
        <v>157</v>
      </c>
      <c r="E1509" s="129" t="s">
        <v>2246</v>
      </c>
      <c r="F1509" s="130" t="s">
        <v>2247</v>
      </c>
      <c r="G1509" s="131" t="s">
        <v>208</v>
      </c>
      <c r="H1509" s="132">
        <v>2</v>
      </c>
      <c r="I1509" s="133">
        <v>250.00000000000003</v>
      </c>
      <c r="J1509" s="132">
        <f>ROUND(I1509*H1509,0)</f>
        <v>500</v>
      </c>
      <c r="K1509" s="130" t="s">
        <v>20</v>
      </c>
      <c r="L1509" s="33"/>
      <c r="M1509" s="134" t="s">
        <v>20</v>
      </c>
      <c r="N1509" s="135" t="s">
        <v>42</v>
      </c>
      <c r="P1509" s="136">
        <f>O1509*H1509</f>
        <v>0</v>
      </c>
      <c r="Q1509" s="136">
        <v>0</v>
      </c>
      <c r="R1509" s="136">
        <f>Q1509*H1509</f>
        <v>0</v>
      </c>
      <c r="S1509" s="136">
        <v>0</v>
      </c>
      <c r="T1509" s="137">
        <f>S1509*H1509</f>
        <v>0</v>
      </c>
      <c r="AR1509" s="138" t="s">
        <v>323</v>
      </c>
      <c r="AT1509" s="138" t="s">
        <v>157</v>
      </c>
      <c r="AU1509" s="138" t="s">
        <v>80</v>
      </c>
      <c r="AY1509" s="18" t="s">
        <v>154</v>
      </c>
      <c r="BE1509" s="139">
        <f>IF(N1509="základní",J1509,0)</f>
        <v>500</v>
      </c>
      <c r="BF1509" s="139">
        <f>IF(N1509="snížená",J1509,0)</f>
        <v>0</v>
      </c>
      <c r="BG1509" s="139">
        <f>IF(N1509="zákl. přenesená",J1509,0)</f>
        <v>0</v>
      </c>
      <c r="BH1509" s="139">
        <f>IF(N1509="sníž. přenesená",J1509,0)</f>
        <v>0</v>
      </c>
      <c r="BI1509" s="139">
        <f>IF(N1509="nulová",J1509,0)</f>
        <v>0</v>
      </c>
      <c r="BJ1509" s="18" t="s">
        <v>8</v>
      </c>
      <c r="BK1509" s="139">
        <f>ROUND(I1509*H1509,0)</f>
        <v>500</v>
      </c>
      <c r="BL1509" s="18" t="s">
        <v>323</v>
      </c>
      <c r="BM1509" s="138" t="s">
        <v>2499</v>
      </c>
    </row>
    <row r="1510" spans="2:65" s="1" customFormat="1">
      <c r="B1510" s="33"/>
      <c r="D1510" s="140" t="s">
        <v>164</v>
      </c>
      <c r="F1510" s="141" t="s">
        <v>2500</v>
      </c>
      <c r="I1510" s="142"/>
      <c r="L1510" s="33"/>
      <c r="M1510" s="143"/>
      <c r="T1510" s="54"/>
      <c r="AT1510" s="18" t="s">
        <v>164</v>
      </c>
      <c r="AU1510" s="18" t="s">
        <v>80</v>
      </c>
    </row>
    <row r="1511" spans="2:65" s="1" customFormat="1" ht="16.5" customHeight="1">
      <c r="B1511" s="33"/>
      <c r="C1511" s="128" t="s">
        <v>2501</v>
      </c>
      <c r="D1511" s="128" t="s">
        <v>157</v>
      </c>
      <c r="E1511" s="129" t="s">
        <v>2250</v>
      </c>
      <c r="F1511" s="130" t="s">
        <v>2251</v>
      </c>
      <c r="G1511" s="131" t="s">
        <v>208</v>
      </c>
      <c r="H1511" s="132">
        <v>1</v>
      </c>
      <c r="I1511" s="133">
        <v>288</v>
      </c>
      <c r="J1511" s="132">
        <f>ROUND(I1511*H1511,0)</f>
        <v>288</v>
      </c>
      <c r="K1511" s="130" t="s">
        <v>20</v>
      </c>
      <c r="L1511" s="33"/>
      <c r="M1511" s="134" t="s">
        <v>20</v>
      </c>
      <c r="N1511" s="135" t="s">
        <v>42</v>
      </c>
      <c r="P1511" s="136">
        <f>O1511*H1511</f>
        <v>0</v>
      </c>
      <c r="Q1511" s="136">
        <v>0</v>
      </c>
      <c r="R1511" s="136">
        <f>Q1511*H1511</f>
        <v>0</v>
      </c>
      <c r="S1511" s="136">
        <v>0</v>
      </c>
      <c r="T1511" s="137">
        <f>S1511*H1511</f>
        <v>0</v>
      </c>
      <c r="AR1511" s="138" t="s">
        <v>323</v>
      </c>
      <c r="AT1511" s="138" t="s">
        <v>157</v>
      </c>
      <c r="AU1511" s="138" t="s">
        <v>80</v>
      </c>
      <c r="AY1511" s="18" t="s">
        <v>154</v>
      </c>
      <c r="BE1511" s="139">
        <f>IF(N1511="základní",J1511,0)</f>
        <v>288</v>
      </c>
      <c r="BF1511" s="139">
        <f>IF(N1511="snížená",J1511,0)</f>
        <v>0</v>
      </c>
      <c r="BG1511" s="139">
        <f>IF(N1511="zákl. přenesená",J1511,0)</f>
        <v>0</v>
      </c>
      <c r="BH1511" s="139">
        <f>IF(N1511="sníž. přenesená",J1511,0)</f>
        <v>0</v>
      </c>
      <c r="BI1511" s="139">
        <f>IF(N1511="nulová",J1511,0)</f>
        <v>0</v>
      </c>
      <c r="BJ1511" s="18" t="s">
        <v>8</v>
      </c>
      <c r="BK1511" s="139">
        <f>ROUND(I1511*H1511,0)</f>
        <v>288</v>
      </c>
      <c r="BL1511" s="18" t="s">
        <v>323</v>
      </c>
      <c r="BM1511" s="138" t="s">
        <v>2502</v>
      </c>
    </row>
    <row r="1512" spans="2:65" s="1" customFormat="1">
      <c r="B1512" s="33"/>
      <c r="D1512" s="140" t="s">
        <v>164</v>
      </c>
      <c r="F1512" s="141" t="s">
        <v>2503</v>
      </c>
      <c r="I1512" s="142"/>
      <c r="L1512" s="33"/>
      <c r="M1512" s="143"/>
      <c r="T1512" s="54"/>
      <c r="AT1512" s="18" t="s">
        <v>164</v>
      </c>
      <c r="AU1512" s="18" t="s">
        <v>80</v>
      </c>
    </row>
    <row r="1513" spans="2:65" s="1" customFormat="1" ht="16.5" customHeight="1">
      <c r="B1513" s="33"/>
      <c r="C1513" s="128" t="s">
        <v>2504</v>
      </c>
      <c r="D1513" s="128" t="s">
        <v>157</v>
      </c>
      <c r="E1513" s="129" t="s">
        <v>2254</v>
      </c>
      <c r="F1513" s="130" t="s">
        <v>2255</v>
      </c>
      <c r="G1513" s="131" t="s">
        <v>208</v>
      </c>
      <c r="H1513" s="132">
        <v>1</v>
      </c>
      <c r="I1513" s="133">
        <v>106</v>
      </c>
      <c r="J1513" s="132">
        <f>ROUND(I1513*H1513,0)</f>
        <v>106</v>
      </c>
      <c r="K1513" s="130" t="s">
        <v>20</v>
      </c>
      <c r="L1513" s="33"/>
      <c r="M1513" s="134" t="s">
        <v>20</v>
      </c>
      <c r="N1513" s="135" t="s">
        <v>42</v>
      </c>
      <c r="P1513" s="136">
        <f>O1513*H1513</f>
        <v>0</v>
      </c>
      <c r="Q1513" s="136">
        <v>0</v>
      </c>
      <c r="R1513" s="136">
        <f>Q1513*H1513</f>
        <v>0</v>
      </c>
      <c r="S1513" s="136">
        <v>0</v>
      </c>
      <c r="T1513" s="137">
        <f>S1513*H1513</f>
        <v>0</v>
      </c>
      <c r="AR1513" s="138" t="s">
        <v>323</v>
      </c>
      <c r="AT1513" s="138" t="s">
        <v>157</v>
      </c>
      <c r="AU1513" s="138" t="s">
        <v>80</v>
      </c>
      <c r="AY1513" s="18" t="s">
        <v>154</v>
      </c>
      <c r="BE1513" s="139">
        <f>IF(N1513="základní",J1513,0)</f>
        <v>106</v>
      </c>
      <c r="BF1513" s="139">
        <f>IF(N1513="snížená",J1513,0)</f>
        <v>0</v>
      </c>
      <c r="BG1513" s="139">
        <f>IF(N1513="zákl. přenesená",J1513,0)</f>
        <v>0</v>
      </c>
      <c r="BH1513" s="139">
        <f>IF(N1513="sníž. přenesená",J1513,0)</f>
        <v>0</v>
      </c>
      <c r="BI1513" s="139">
        <f>IF(N1513="nulová",J1513,0)</f>
        <v>0</v>
      </c>
      <c r="BJ1513" s="18" t="s">
        <v>8</v>
      </c>
      <c r="BK1513" s="139">
        <f>ROUND(I1513*H1513,0)</f>
        <v>106</v>
      </c>
      <c r="BL1513" s="18" t="s">
        <v>323</v>
      </c>
      <c r="BM1513" s="138" t="s">
        <v>2505</v>
      </c>
    </row>
    <row r="1514" spans="2:65" s="1" customFormat="1">
      <c r="B1514" s="33"/>
      <c r="D1514" s="140" t="s">
        <v>164</v>
      </c>
      <c r="F1514" s="141" t="s">
        <v>2255</v>
      </c>
      <c r="I1514" s="142"/>
      <c r="L1514" s="33"/>
      <c r="M1514" s="143"/>
      <c r="T1514" s="54"/>
      <c r="AT1514" s="18" t="s">
        <v>164</v>
      </c>
      <c r="AU1514" s="18" t="s">
        <v>80</v>
      </c>
    </row>
    <row r="1515" spans="2:65" s="1" customFormat="1" ht="16.5" customHeight="1">
      <c r="B1515" s="33"/>
      <c r="C1515" s="128" t="s">
        <v>2506</v>
      </c>
      <c r="D1515" s="128" t="s">
        <v>157</v>
      </c>
      <c r="E1515" s="129" t="s">
        <v>2258</v>
      </c>
      <c r="F1515" s="130" t="s">
        <v>2259</v>
      </c>
      <c r="G1515" s="131" t="s">
        <v>208</v>
      </c>
      <c r="H1515" s="132">
        <v>2</v>
      </c>
      <c r="I1515" s="133">
        <v>122</v>
      </c>
      <c r="J1515" s="132">
        <f>ROUND(I1515*H1515,0)</f>
        <v>244</v>
      </c>
      <c r="K1515" s="130" t="s">
        <v>20</v>
      </c>
      <c r="L1515" s="33"/>
      <c r="M1515" s="134" t="s">
        <v>20</v>
      </c>
      <c r="N1515" s="135" t="s">
        <v>42</v>
      </c>
      <c r="P1515" s="136">
        <f>O1515*H1515</f>
        <v>0</v>
      </c>
      <c r="Q1515" s="136">
        <v>0</v>
      </c>
      <c r="R1515" s="136">
        <f>Q1515*H1515</f>
        <v>0</v>
      </c>
      <c r="S1515" s="136">
        <v>0</v>
      </c>
      <c r="T1515" s="137">
        <f>S1515*H1515</f>
        <v>0</v>
      </c>
      <c r="AR1515" s="138" t="s">
        <v>323</v>
      </c>
      <c r="AT1515" s="138" t="s">
        <v>157</v>
      </c>
      <c r="AU1515" s="138" t="s">
        <v>80</v>
      </c>
      <c r="AY1515" s="18" t="s">
        <v>154</v>
      </c>
      <c r="BE1515" s="139">
        <f>IF(N1515="základní",J1515,0)</f>
        <v>244</v>
      </c>
      <c r="BF1515" s="139">
        <f>IF(N1515="snížená",J1515,0)</f>
        <v>0</v>
      </c>
      <c r="BG1515" s="139">
        <f>IF(N1515="zákl. přenesená",J1515,0)</f>
        <v>0</v>
      </c>
      <c r="BH1515" s="139">
        <f>IF(N1515="sníž. přenesená",J1515,0)</f>
        <v>0</v>
      </c>
      <c r="BI1515" s="139">
        <f>IF(N1515="nulová",J1515,0)</f>
        <v>0</v>
      </c>
      <c r="BJ1515" s="18" t="s">
        <v>8</v>
      </c>
      <c r="BK1515" s="139">
        <f>ROUND(I1515*H1515,0)</f>
        <v>244</v>
      </c>
      <c r="BL1515" s="18" t="s">
        <v>323</v>
      </c>
      <c r="BM1515" s="138" t="s">
        <v>2507</v>
      </c>
    </row>
    <row r="1516" spans="2:65" s="1" customFormat="1">
      <c r="B1516" s="33"/>
      <c r="D1516" s="140" t="s">
        <v>164</v>
      </c>
      <c r="F1516" s="141" t="s">
        <v>2259</v>
      </c>
      <c r="I1516" s="142"/>
      <c r="L1516" s="33"/>
      <c r="M1516" s="143"/>
      <c r="T1516" s="54"/>
      <c r="AT1516" s="18" t="s">
        <v>164</v>
      </c>
      <c r="AU1516" s="18" t="s">
        <v>80</v>
      </c>
    </row>
    <row r="1517" spans="2:65" s="1" customFormat="1" ht="16.5" customHeight="1">
      <c r="B1517" s="33"/>
      <c r="C1517" s="128" t="s">
        <v>2508</v>
      </c>
      <c r="D1517" s="128" t="s">
        <v>157</v>
      </c>
      <c r="E1517" s="129" t="s">
        <v>2262</v>
      </c>
      <c r="F1517" s="130" t="s">
        <v>2263</v>
      </c>
      <c r="G1517" s="131" t="s">
        <v>208</v>
      </c>
      <c r="H1517" s="132">
        <v>1</v>
      </c>
      <c r="I1517" s="133">
        <v>131</v>
      </c>
      <c r="J1517" s="132">
        <f>ROUND(I1517*H1517,0)</f>
        <v>131</v>
      </c>
      <c r="K1517" s="130" t="s">
        <v>20</v>
      </c>
      <c r="L1517" s="33"/>
      <c r="M1517" s="134" t="s">
        <v>20</v>
      </c>
      <c r="N1517" s="135" t="s">
        <v>42</v>
      </c>
      <c r="P1517" s="136">
        <f>O1517*H1517</f>
        <v>0</v>
      </c>
      <c r="Q1517" s="136">
        <v>0</v>
      </c>
      <c r="R1517" s="136">
        <f>Q1517*H1517</f>
        <v>0</v>
      </c>
      <c r="S1517" s="136">
        <v>0</v>
      </c>
      <c r="T1517" s="137">
        <f>S1517*H1517</f>
        <v>0</v>
      </c>
      <c r="AR1517" s="138" t="s">
        <v>323</v>
      </c>
      <c r="AT1517" s="138" t="s">
        <v>157</v>
      </c>
      <c r="AU1517" s="138" t="s">
        <v>80</v>
      </c>
      <c r="AY1517" s="18" t="s">
        <v>154</v>
      </c>
      <c r="BE1517" s="139">
        <f>IF(N1517="základní",J1517,0)</f>
        <v>131</v>
      </c>
      <c r="BF1517" s="139">
        <f>IF(N1517="snížená",J1517,0)</f>
        <v>0</v>
      </c>
      <c r="BG1517" s="139">
        <f>IF(N1517="zákl. přenesená",J1517,0)</f>
        <v>0</v>
      </c>
      <c r="BH1517" s="139">
        <f>IF(N1517="sníž. přenesená",J1517,0)</f>
        <v>0</v>
      </c>
      <c r="BI1517" s="139">
        <f>IF(N1517="nulová",J1517,0)</f>
        <v>0</v>
      </c>
      <c r="BJ1517" s="18" t="s">
        <v>8</v>
      </c>
      <c r="BK1517" s="139">
        <f>ROUND(I1517*H1517,0)</f>
        <v>131</v>
      </c>
      <c r="BL1517" s="18" t="s">
        <v>323</v>
      </c>
      <c r="BM1517" s="138" t="s">
        <v>2509</v>
      </c>
    </row>
    <row r="1518" spans="2:65" s="1" customFormat="1">
      <c r="B1518" s="33"/>
      <c r="D1518" s="140" t="s">
        <v>164</v>
      </c>
      <c r="F1518" s="141" t="s">
        <v>2263</v>
      </c>
      <c r="I1518" s="142"/>
      <c r="L1518" s="33"/>
      <c r="M1518" s="143"/>
      <c r="T1518" s="54"/>
      <c r="AT1518" s="18" t="s">
        <v>164</v>
      </c>
      <c r="AU1518" s="18" t="s">
        <v>80</v>
      </c>
    </row>
    <row r="1519" spans="2:65" s="1" customFormat="1" ht="16.5" customHeight="1">
      <c r="B1519" s="33"/>
      <c r="C1519" s="128" t="s">
        <v>2510</v>
      </c>
      <c r="D1519" s="128" t="s">
        <v>157</v>
      </c>
      <c r="E1519" s="129" t="s">
        <v>2266</v>
      </c>
      <c r="F1519" s="130" t="s">
        <v>2267</v>
      </c>
      <c r="G1519" s="131" t="s">
        <v>208</v>
      </c>
      <c r="H1519" s="132">
        <v>1</v>
      </c>
      <c r="I1519" s="133">
        <v>172</v>
      </c>
      <c r="J1519" s="132">
        <f>ROUND(I1519*H1519,0)</f>
        <v>172</v>
      </c>
      <c r="K1519" s="130" t="s">
        <v>20</v>
      </c>
      <c r="L1519" s="33"/>
      <c r="M1519" s="134" t="s">
        <v>20</v>
      </c>
      <c r="N1519" s="135" t="s">
        <v>42</v>
      </c>
      <c r="P1519" s="136">
        <f>O1519*H1519</f>
        <v>0</v>
      </c>
      <c r="Q1519" s="136">
        <v>0</v>
      </c>
      <c r="R1519" s="136">
        <f>Q1519*H1519</f>
        <v>0</v>
      </c>
      <c r="S1519" s="136">
        <v>0</v>
      </c>
      <c r="T1519" s="137">
        <f>S1519*H1519</f>
        <v>0</v>
      </c>
      <c r="AR1519" s="138" t="s">
        <v>323</v>
      </c>
      <c r="AT1519" s="138" t="s">
        <v>157</v>
      </c>
      <c r="AU1519" s="138" t="s">
        <v>80</v>
      </c>
      <c r="AY1519" s="18" t="s">
        <v>154</v>
      </c>
      <c r="BE1519" s="139">
        <f>IF(N1519="základní",J1519,0)</f>
        <v>172</v>
      </c>
      <c r="BF1519" s="139">
        <f>IF(N1519="snížená",J1519,0)</f>
        <v>0</v>
      </c>
      <c r="BG1519" s="139">
        <f>IF(N1519="zákl. přenesená",J1519,0)</f>
        <v>0</v>
      </c>
      <c r="BH1519" s="139">
        <f>IF(N1519="sníž. přenesená",J1519,0)</f>
        <v>0</v>
      </c>
      <c r="BI1519" s="139">
        <f>IF(N1519="nulová",J1519,0)</f>
        <v>0</v>
      </c>
      <c r="BJ1519" s="18" t="s">
        <v>8</v>
      </c>
      <c r="BK1519" s="139">
        <f>ROUND(I1519*H1519,0)</f>
        <v>172</v>
      </c>
      <c r="BL1519" s="18" t="s">
        <v>323</v>
      </c>
      <c r="BM1519" s="138" t="s">
        <v>2511</v>
      </c>
    </row>
    <row r="1520" spans="2:65" s="1" customFormat="1">
      <c r="B1520" s="33"/>
      <c r="D1520" s="140" t="s">
        <v>164</v>
      </c>
      <c r="F1520" s="141" t="s">
        <v>2267</v>
      </c>
      <c r="I1520" s="142"/>
      <c r="L1520" s="33"/>
      <c r="M1520" s="143"/>
      <c r="T1520" s="54"/>
      <c r="AT1520" s="18" t="s">
        <v>164</v>
      </c>
      <c r="AU1520" s="18" t="s">
        <v>80</v>
      </c>
    </row>
    <row r="1521" spans="2:65" s="1" customFormat="1" ht="16.5" customHeight="1">
      <c r="B1521" s="33"/>
      <c r="C1521" s="128" t="s">
        <v>2512</v>
      </c>
      <c r="D1521" s="128" t="s">
        <v>157</v>
      </c>
      <c r="E1521" s="129" t="s">
        <v>2270</v>
      </c>
      <c r="F1521" s="130" t="s">
        <v>2271</v>
      </c>
      <c r="G1521" s="131" t="s">
        <v>208</v>
      </c>
      <c r="H1521" s="132">
        <v>2</v>
      </c>
      <c r="I1521" s="133">
        <v>210</v>
      </c>
      <c r="J1521" s="132">
        <f>ROUND(I1521*H1521,0)</f>
        <v>420</v>
      </c>
      <c r="K1521" s="130" t="s">
        <v>20</v>
      </c>
      <c r="L1521" s="33"/>
      <c r="M1521" s="134" t="s">
        <v>20</v>
      </c>
      <c r="N1521" s="135" t="s">
        <v>42</v>
      </c>
      <c r="P1521" s="136">
        <f>O1521*H1521</f>
        <v>0</v>
      </c>
      <c r="Q1521" s="136">
        <v>0</v>
      </c>
      <c r="R1521" s="136">
        <f>Q1521*H1521</f>
        <v>0</v>
      </c>
      <c r="S1521" s="136">
        <v>0</v>
      </c>
      <c r="T1521" s="137">
        <f>S1521*H1521</f>
        <v>0</v>
      </c>
      <c r="AR1521" s="138" t="s">
        <v>323</v>
      </c>
      <c r="AT1521" s="138" t="s">
        <v>157</v>
      </c>
      <c r="AU1521" s="138" t="s">
        <v>80</v>
      </c>
      <c r="AY1521" s="18" t="s">
        <v>154</v>
      </c>
      <c r="BE1521" s="139">
        <f>IF(N1521="základní",J1521,0)</f>
        <v>420</v>
      </c>
      <c r="BF1521" s="139">
        <f>IF(N1521="snížená",J1521,0)</f>
        <v>0</v>
      </c>
      <c r="BG1521" s="139">
        <f>IF(N1521="zákl. přenesená",J1521,0)</f>
        <v>0</v>
      </c>
      <c r="BH1521" s="139">
        <f>IF(N1521="sníž. přenesená",J1521,0)</f>
        <v>0</v>
      </c>
      <c r="BI1521" s="139">
        <f>IF(N1521="nulová",J1521,0)</f>
        <v>0</v>
      </c>
      <c r="BJ1521" s="18" t="s">
        <v>8</v>
      </c>
      <c r="BK1521" s="139">
        <f>ROUND(I1521*H1521,0)</f>
        <v>420</v>
      </c>
      <c r="BL1521" s="18" t="s">
        <v>323</v>
      </c>
      <c r="BM1521" s="138" t="s">
        <v>2513</v>
      </c>
    </row>
    <row r="1522" spans="2:65" s="1" customFormat="1">
      <c r="B1522" s="33"/>
      <c r="D1522" s="140" t="s">
        <v>164</v>
      </c>
      <c r="F1522" s="141" t="s">
        <v>2271</v>
      </c>
      <c r="I1522" s="142"/>
      <c r="L1522" s="33"/>
      <c r="M1522" s="143"/>
      <c r="T1522" s="54"/>
      <c r="AT1522" s="18" t="s">
        <v>164</v>
      </c>
      <c r="AU1522" s="18" t="s">
        <v>80</v>
      </c>
    </row>
    <row r="1523" spans="2:65" s="1" customFormat="1" ht="16.5" customHeight="1">
      <c r="B1523" s="33"/>
      <c r="C1523" s="128" t="s">
        <v>2514</v>
      </c>
      <c r="D1523" s="128" t="s">
        <v>157</v>
      </c>
      <c r="E1523" s="129" t="s">
        <v>2274</v>
      </c>
      <c r="F1523" s="130" t="s">
        <v>2275</v>
      </c>
      <c r="G1523" s="131" t="s">
        <v>208</v>
      </c>
      <c r="H1523" s="132">
        <v>2</v>
      </c>
      <c r="I1523" s="133">
        <v>43</v>
      </c>
      <c r="J1523" s="132">
        <f>ROUND(I1523*H1523,0)</f>
        <v>86</v>
      </c>
      <c r="K1523" s="130" t="s">
        <v>20</v>
      </c>
      <c r="L1523" s="33"/>
      <c r="M1523" s="134" t="s">
        <v>20</v>
      </c>
      <c r="N1523" s="135" t="s">
        <v>42</v>
      </c>
      <c r="P1523" s="136">
        <f>O1523*H1523</f>
        <v>0</v>
      </c>
      <c r="Q1523" s="136">
        <v>0</v>
      </c>
      <c r="R1523" s="136">
        <f>Q1523*H1523</f>
        <v>0</v>
      </c>
      <c r="S1523" s="136">
        <v>0</v>
      </c>
      <c r="T1523" s="137">
        <f>S1523*H1523</f>
        <v>0</v>
      </c>
      <c r="AR1523" s="138" t="s">
        <v>323</v>
      </c>
      <c r="AT1523" s="138" t="s">
        <v>157</v>
      </c>
      <c r="AU1523" s="138" t="s">
        <v>80</v>
      </c>
      <c r="AY1523" s="18" t="s">
        <v>154</v>
      </c>
      <c r="BE1523" s="139">
        <f>IF(N1523="základní",J1523,0)</f>
        <v>86</v>
      </c>
      <c r="BF1523" s="139">
        <f>IF(N1523="snížená",J1523,0)</f>
        <v>0</v>
      </c>
      <c r="BG1523" s="139">
        <f>IF(N1523="zákl. přenesená",J1523,0)</f>
        <v>0</v>
      </c>
      <c r="BH1523" s="139">
        <f>IF(N1523="sníž. přenesená",J1523,0)</f>
        <v>0</v>
      </c>
      <c r="BI1523" s="139">
        <f>IF(N1523="nulová",J1523,0)</f>
        <v>0</v>
      </c>
      <c r="BJ1523" s="18" t="s">
        <v>8</v>
      </c>
      <c r="BK1523" s="139">
        <f>ROUND(I1523*H1523,0)</f>
        <v>86</v>
      </c>
      <c r="BL1523" s="18" t="s">
        <v>323</v>
      </c>
      <c r="BM1523" s="138" t="s">
        <v>2515</v>
      </c>
    </row>
    <row r="1524" spans="2:65" s="1" customFormat="1">
      <c r="B1524" s="33"/>
      <c r="D1524" s="140" t="s">
        <v>164</v>
      </c>
      <c r="F1524" s="141" t="s">
        <v>2275</v>
      </c>
      <c r="I1524" s="142"/>
      <c r="L1524" s="33"/>
      <c r="M1524" s="143"/>
      <c r="T1524" s="54"/>
      <c r="AT1524" s="18" t="s">
        <v>164</v>
      </c>
      <c r="AU1524" s="18" t="s">
        <v>80</v>
      </c>
    </row>
    <row r="1525" spans="2:65" s="1" customFormat="1" ht="16.5" customHeight="1">
      <c r="B1525" s="33"/>
      <c r="C1525" s="128" t="s">
        <v>2516</v>
      </c>
      <c r="D1525" s="128" t="s">
        <v>157</v>
      </c>
      <c r="E1525" s="129" t="s">
        <v>2278</v>
      </c>
      <c r="F1525" s="130" t="s">
        <v>2279</v>
      </c>
      <c r="G1525" s="131" t="s">
        <v>208</v>
      </c>
      <c r="H1525" s="132">
        <v>1</v>
      </c>
      <c r="I1525" s="133">
        <v>63</v>
      </c>
      <c r="J1525" s="132">
        <f>ROUND(I1525*H1525,0)</f>
        <v>63</v>
      </c>
      <c r="K1525" s="130" t="s">
        <v>20</v>
      </c>
      <c r="L1525" s="33"/>
      <c r="M1525" s="134" t="s">
        <v>20</v>
      </c>
      <c r="N1525" s="135" t="s">
        <v>42</v>
      </c>
      <c r="P1525" s="136">
        <f>O1525*H1525</f>
        <v>0</v>
      </c>
      <c r="Q1525" s="136">
        <v>0</v>
      </c>
      <c r="R1525" s="136">
        <f>Q1525*H1525</f>
        <v>0</v>
      </c>
      <c r="S1525" s="136">
        <v>0</v>
      </c>
      <c r="T1525" s="137">
        <f>S1525*H1525</f>
        <v>0</v>
      </c>
      <c r="AR1525" s="138" t="s">
        <v>323</v>
      </c>
      <c r="AT1525" s="138" t="s">
        <v>157</v>
      </c>
      <c r="AU1525" s="138" t="s">
        <v>80</v>
      </c>
      <c r="AY1525" s="18" t="s">
        <v>154</v>
      </c>
      <c r="BE1525" s="139">
        <f>IF(N1525="základní",J1525,0)</f>
        <v>63</v>
      </c>
      <c r="BF1525" s="139">
        <f>IF(N1525="snížená",J1525,0)</f>
        <v>0</v>
      </c>
      <c r="BG1525" s="139">
        <f>IF(N1525="zákl. přenesená",J1525,0)</f>
        <v>0</v>
      </c>
      <c r="BH1525" s="139">
        <f>IF(N1525="sníž. přenesená",J1525,0)</f>
        <v>0</v>
      </c>
      <c r="BI1525" s="139">
        <f>IF(N1525="nulová",J1525,0)</f>
        <v>0</v>
      </c>
      <c r="BJ1525" s="18" t="s">
        <v>8</v>
      </c>
      <c r="BK1525" s="139">
        <f>ROUND(I1525*H1525,0)</f>
        <v>63</v>
      </c>
      <c r="BL1525" s="18" t="s">
        <v>323</v>
      </c>
      <c r="BM1525" s="138" t="s">
        <v>2517</v>
      </c>
    </row>
    <row r="1526" spans="2:65" s="1" customFormat="1">
      <c r="B1526" s="33"/>
      <c r="D1526" s="140" t="s">
        <v>164</v>
      </c>
      <c r="F1526" s="141" t="s">
        <v>2279</v>
      </c>
      <c r="I1526" s="142"/>
      <c r="L1526" s="33"/>
      <c r="M1526" s="143"/>
      <c r="T1526" s="54"/>
      <c r="AT1526" s="18" t="s">
        <v>164</v>
      </c>
      <c r="AU1526" s="18" t="s">
        <v>80</v>
      </c>
    </row>
    <row r="1527" spans="2:65" s="1" customFormat="1" ht="16.5" customHeight="1">
      <c r="B1527" s="33"/>
      <c r="C1527" s="128" t="s">
        <v>2518</v>
      </c>
      <c r="D1527" s="128" t="s">
        <v>157</v>
      </c>
      <c r="E1527" s="129" t="s">
        <v>2282</v>
      </c>
      <c r="F1527" s="130" t="s">
        <v>2283</v>
      </c>
      <c r="G1527" s="131" t="s">
        <v>208</v>
      </c>
      <c r="H1527" s="132">
        <v>1</v>
      </c>
      <c r="I1527" s="133">
        <v>66</v>
      </c>
      <c r="J1527" s="132">
        <f>ROUND(I1527*H1527,0)</f>
        <v>66</v>
      </c>
      <c r="K1527" s="130" t="s">
        <v>20</v>
      </c>
      <c r="L1527" s="33"/>
      <c r="M1527" s="134" t="s">
        <v>20</v>
      </c>
      <c r="N1527" s="135" t="s">
        <v>42</v>
      </c>
      <c r="P1527" s="136">
        <f>O1527*H1527</f>
        <v>0</v>
      </c>
      <c r="Q1527" s="136">
        <v>0</v>
      </c>
      <c r="R1527" s="136">
        <f>Q1527*H1527</f>
        <v>0</v>
      </c>
      <c r="S1527" s="136">
        <v>0</v>
      </c>
      <c r="T1527" s="137">
        <f>S1527*H1527</f>
        <v>0</v>
      </c>
      <c r="AR1527" s="138" t="s">
        <v>323</v>
      </c>
      <c r="AT1527" s="138" t="s">
        <v>157</v>
      </c>
      <c r="AU1527" s="138" t="s">
        <v>80</v>
      </c>
      <c r="AY1527" s="18" t="s">
        <v>154</v>
      </c>
      <c r="BE1527" s="139">
        <f>IF(N1527="základní",J1527,0)</f>
        <v>66</v>
      </c>
      <c r="BF1527" s="139">
        <f>IF(N1527="snížená",J1527,0)</f>
        <v>0</v>
      </c>
      <c r="BG1527" s="139">
        <f>IF(N1527="zákl. přenesená",J1527,0)</f>
        <v>0</v>
      </c>
      <c r="BH1527" s="139">
        <f>IF(N1527="sníž. přenesená",J1527,0)</f>
        <v>0</v>
      </c>
      <c r="BI1527" s="139">
        <f>IF(N1527="nulová",J1527,0)</f>
        <v>0</v>
      </c>
      <c r="BJ1527" s="18" t="s">
        <v>8</v>
      </c>
      <c r="BK1527" s="139">
        <f>ROUND(I1527*H1527,0)</f>
        <v>66</v>
      </c>
      <c r="BL1527" s="18" t="s">
        <v>323</v>
      </c>
      <c r="BM1527" s="138" t="s">
        <v>2519</v>
      </c>
    </row>
    <row r="1528" spans="2:65" s="1" customFormat="1">
      <c r="B1528" s="33"/>
      <c r="D1528" s="140" t="s">
        <v>164</v>
      </c>
      <c r="F1528" s="141" t="s">
        <v>2283</v>
      </c>
      <c r="I1528" s="142"/>
      <c r="L1528" s="33"/>
      <c r="M1528" s="143"/>
      <c r="T1528" s="54"/>
      <c r="AT1528" s="18" t="s">
        <v>164</v>
      </c>
      <c r="AU1528" s="18" t="s">
        <v>80</v>
      </c>
    </row>
    <row r="1529" spans="2:65" s="1" customFormat="1" ht="16.5" customHeight="1">
      <c r="B1529" s="33"/>
      <c r="C1529" s="128" t="s">
        <v>2520</v>
      </c>
      <c r="D1529" s="128" t="s">
        <v>157</v>
      </c>
      <c r="E1529" s="129" t="s">
        <v>2286</v>
      </c>
      <c r="F1529" s="130" t="s">
        <v>2287</v>
      </c>
      <c r="G1529" s="131" t="s">
        <v>213</v>
      </c>
      <c r="H1529" s="132">
        <v>6</v>
      </c>
      <c r="I1529" s="133">
        <v>77</v>
      </c>
      <c r="J1529" s="132">
        <f>ROUND(I1529*H1529,0)</f>
        <v>462</v>
      </c>
      <c r="K1529" s="130" t="s">
        <v>20</v>
      </c>
      <c r="L1529" s="33"/>
      <c r="M1529" s="134" t="s">
        <v>20</v>
      </c>
      <c r="N1529" s="135" t="s">
        <v>42</v>
      </c>
      <c r="P1529" s="136">
        <f>O1529*H1529</f>
        <v>0</v>
      </c>
      <c r="Q1529" s="136">
        <v>0</v>
      </c>
      <c r="R1529" s="136">
        <f>Q1529*H1529</f>
        <v>0</v>
      </c>
      <c r="S1529" s="136">
        <v>0</v>
      </c>
      <c r="T1529" s="137">
        <f>S1529*H1529</f>
        <v>0</v>
      </c>
      <c r="AR1529" s="138" t="s">
        <v>323</v>
      </c>
      <c r="AT1529" s="138" t="s">
        <v>157</v>
      </c>
      <c r="AU1529" s="138" t="s">
        <v>80</v>
      </c>
      <c r="AY1529" s="18" t="s">
        <v>154</v>
      </c>
      <c r="BE1529" s="139">
        <f>IF(N1529="základní",J1529,0)</f>
        <v>462</v>
      </c>
      <c r="BF1529" s="139">
        <f>IF(N1529="snížená",J1529,0)</f>
        <v>0</v>
      </c>
      <c r="BG1529" s="139">
        <f>IF(N1529="zákl. přenesená",J1529,0)</f>
        <v>0</v>
      </c>
      <c r="BH1529" s="139">
        <f>IF(N1529="sníž. přenesená",J1529,0)</f>
        <v>0</v>
      </c>
      <c r="BI1529" s="139">
        <f>IF(N1529="nulová",J1529,0)</f>
        <v>0</v>
      </c>
      <c r="BJ1529" s="18" t="s">
        <v>8</v>
      </c>
      <c r="BK1529" s="139">
        <f>ROUND(I1529*H1529,0)</f>
        <v>462</v>
      </c>
      <c r="BL1529" s="18" t="s">
        <v>323</v>
      </c>
      <c r="BM1529" s="138" t="s">
        <v>2521</v>
      </c>
    </row>
    <row r="1530" spans="2:65" s="1" customFormat="1">
      <c r="B1530" s="33"/>
      <c r="D1530" s="140" t="s">
        <v>164</v>
      </c>
      <c r="F1530" s="141" t="s">
        <v>2287</v>
      </c>
      <c r="I1530" s="142"/>
      <c r="L1530" s="33"/>
      <c r="M1530" s="143"/>
      <c r="T1530" s="54"/>
      <c r="AT1530" s="18" t="s">
        <v>164</v>
      </c>
      <c r="AU1530" s="18" t="s">
        <v>80</v>
      </c>
    </row>
    <row r="1531" spans="2:65" s="1" customFormat="1" ht="16.5" customHeight="1">
      <c r="B1531" s="33"/>
      <c r="C1531" s="128" t="s">
        <v>2522</v>
      </c>
      <c r="D1531" s="128" t="s">
        <v>157</v>
      </c>
      <c r="E1531" s="129" t="s">
        <v>2290</v>
      </c>
      <c r="F1531" s="130" t="s">
        <v>2291</v>
      </c>
      <c r="G1531" s="131" t="s">
        <v>213</v>
      </c>
      <c r="H1531" s="132">
        <v>2.5</v>
      </c>
      <c r="I1531" s="133">
        <v>112</v>
      </c>
      <c r="J1531" s="132">
        <f>ROUND(I1531*H1531,0)</f>
        <v>280</v>
      </c>
      <c r="K1531" s="130" t="s">
        <v>20</v>
      </c>
      <c r="L1531" s="33"/>
      <c r="M1531" s="134" t="s">
        <v>20</v>
      </c>
      <c r="N1531" s="135" t="s">
        <v>42</v>
      </c>
      <c r="P1531" s="136">
        <f>O1531*H1531</f>
        <v>0</v>
      </c>
      <c r="Q1531" s="136">
        <v>0</v>
      </c>
      <c r="R1531" s="136">
        <f>Q1531*H1531</f>
        <v>0</v>
      </c>
      <c r="S1531" s="136">
        <v>0</v>
      </c>
      <c r="T1531" s="137">
        <f>S1531*H1531</f>
        <v>0</v>
      </c>
      <c r="AR1531" s="138" t="s">
        <v>323</v>
      </c>
      <c r="AT1531" s="138" t="s">
        <v>157</v>
      </c>
      <c r="AU1531" s="138" t="s">
        <v>80</v>
      </c>
      <c r="AY1531" s="18" t="s">
        <v>154</v>
      </c>
      <c r="BE1531" s="139">
        <f>IF(N1531="základní",J1531,0)</f>
        <v>280</v>
      </c>
      <c r="BF1531" s="139">
        <f>IF(N1531="snížená",J1531,0)</f>
        <v>0</v>
      </c>
      <c r="BG1531" s="139">
        <f>IF(N1531="zákl. přenesená",J1531,0)</f>
        <v>0</v>
      </c>
      <c r="BH1531" s="139">
        <f>IF(N1531="sníž. přenesená",J1531,0)</f>
        <v>0</v>
      </c>
      <c r="BI1531" s="139">
        <f>IF(N1531="nulová",J1531,0)</f>
        <v>0</v>
      </c>
      <c r="BJ1531" s="18" t="s">
        <v>8</v>
      </c>
      <c r="BK1531" s="139">
        <f>ROUND(I1531*H1531,0)</f>
        <v>280</v>
      </c>
      <c r="BL1531" s="18" t="s">
        <v>323</v>
      </c>
      <c r="BM1531" s="138" t="s">
        <v>2523</v>
      </c>
    </row>
    <row r="1532" spans="2:65" s="1" customFormat="1">
      <c r="B1532" s="33"/>
      <c r="D1532" s="140" t="s">
        <v>164</v>
      </c>
      <c r="F1532" s="141" t="s">
        <v>2291</v>
      </c>
      <c r="I1532" s="142"/>
      <c r="L1532" s="33"/>
      <c r="M1532" s="143"/>
      <c r="T1532" s="54"/>
      <c r="AT1532" s="18" t="s">
        <v>164</v>
      </c>
      <c r="AU1532" s="18" t="s">
        <v>80</v>
      </c>
    </row>
    <row r="1533" spans="2:65" s="1" customFormat="1" ht="16.5" customHeight="1">
      <c r="B1533" s="33"/>
      <c r="C1533" s="128" t="s">
        <v>2524</v>
      </c>
      <c r="D1533" s="128" t="s">
        <v>157</v>
      </c>
      <c r="E1533" s="129" t="s">
        <v>2294</v>
      </c>
      <c r="F1533" s="130" t="s">
        <v>2295</v>
      </c>
      <c r="G1533" s="131" t="s">
        <v>213</v>
      </c>
      <c r="H1533" s="132">
        <v>5</v>
      </c>
      <c r="I1533" s="133">
        <v>142</v>
      </c>
      <c r="J1533" s="132">
        <f>ROUND(I1533*H1533,0)</f>
        <v>710</v>
      </c>
      <c r="K1533" s="130" t="s">
        <v>20</v>
      </c>
      <c r="L1533" s="33"/>
      <c r="M1533" s="134" t="s">
        <v>20</v>
      </c>
      <c r="N1533" s="135" t="s">
        <v>42</v>
      </c>
      <c r="P1533" s="136">
        <f>O1533*H1533</f>
        <v>0</v>
      </c>
      <c r="Q1533" s="136">
        <v>0</v>
      </c>
      <c r="R1533" s="136">
        <f>Q1533*H1533</f>
        <v>0</v>
      </c>
      <c r="S1533" s="136">
        <v>0</v>
      </c>
      <c r="T1533" s="137">
        <f>S1533*H1533</f>
        <v>0</v>
      </c>
      <c r="AR1533" s="138" t="s">
        <v>323</v>
      </c>
      <c r="AT1533" s="138" t="s">
        <v>157</v>
      </c>
      <c r="AU1533" s="138" t="s">
        <v>80</v>
      </c>
      <c r="AY1533" s="18" t="s">
        <v>154</v>
      </c>
      <c r="BE1533" s="139">
        <f>IF(N1533="základní",J1533,0)</f>
        <v>710</v>
      </c>
      <c r="BF1533" s="139">
        <f>IF(N1533="snížená",J1533,0)</f>
        <v>0</v>
      </c>
      <c r="BG1533" s="139">
        <f>IF(N1533="zákl. přenesená",J1533,0)</f>
        <v>0</v>
      </c>
      <c r="BH1533" s="139">
        <f>IF(N1533="sníž. přenesená",J1533,0)</f>
        <v>0</v>
      </c>
      <c r="BI1533" s="139">
        <f>IF(N1533="nulová",J1533,0)</f>
        <v>0</v>
      </c>
      <c r="BJ1533" s="18" t="s">
        <v>8</v>
      </c>
      <c r="BK1533" s="139">
        <f>ROUND(I1533*H1533,0)</f>
        <v>710</v>
      </c>
      <c r="BL1533" s="18" t="s">
        <v>323</v>
      </c>
      <c r="BM1533" s="138" t="s">
        <v>2525</v>
      </c>
    </row>
    <row r="1534" spans="2:65" s="1" customFormat="1">
      <c r="B1534" s="33"/>
      <c r="D1534" s="140" t="s">
        <v>164</v>
      </c>
      <c r="F1534" s="141" t="s">
        <v>2295</v>
      </c>
      <c r="I1534" s="142"/>
      <c r="L1534" s="33"/>
      <c r="M1534" s="143"/>
      <c r="T1534" s="54"/>
      <c r="AT1534" s="18" t="s">
        <v>164</v>
      </c>
      <c r="AU1534" s="18" t="s">
        <v>80</v>
      </c>
    </row>
    <row r="1535" spans="2:65" s="1" customFormat="1" ht="16.5" customHeight="1">
      <c r="B1535" s="33"/>
      <c r="C1535" s="128" t="s">
        <v>2526</v>
      </c>
      <c r="D1535" s="128" t="s">
        <v>157</v>
      </c>
      <c r="E1535" s="129" t="s">
        <v>2298</v>
      </c>
      <c r="F1535" s="130" t="s">
        <v>1282</v>
      </c>
      <c r="G1535" s="131" t="s">
        <v>1104</v>
      </c>
      <c r="H1535" s="132">
        <v>5</v>
      </c>
      <c r="I1535" s="133">
        <v>52</v>
      </c>
      <c r="J1535" s="132">
        <f>ROUND(I1535*H1535,0)</f>
        <v>260</v>
      </c>
      <c r="K1535" s="130" t="s">
        <v>20</v>
      </c>
      <c r="L1535" s="33"/>
      <c r="M1535" s="134" t="s">
        <v>20</v>
      </c>
      <c r="N1535" s="135" t="s">
        <v>42</v>
      </c>
      <c r="P1535" s="136">
        <f>O1535*H1535</f>
        <v>0</v>
      </c>
      <c r="Q1535" s="136">
        <v>0</v>
      </c>
      <c r="R1535" s="136">
        <f>Q1535*H1535</f>
        <v>0</v>
      </c>
      <c r="S1535" s="136">
        <v>0</v>
      </c>
      <c r="T1535" s="137">
        <f>S1535*H1535</f>
        <v>0</v>
      </c>
      <c r="AR1535" s="138" t="s">
        <v>323</v>
      </c>
      <c r="AT1535" s="138" t="s">
        <v>157</v>
      </c>
      <c r="AU1535" s="138" t="s">
        <v>80</v>
      </c>
      <c r="AY1535" s="18" t="s">
        <v>154</v>
      </c>
      <c r="BE1535" s="139">
        <f>IF(N1535="základní",J1535,0)</f>
        <v>260</v>
      </c>
      <c r="BF1535" s="139">
        <f>IF(N1535="snížená",J1535,0)</f>
        <v>0</v>
      </c>
      <c r="BG1535" s="139">
        <f>IF(N1535="zákl. přenesená",J1535,0)</f>
        <v>0</v>
      </c>
      <c r="BH1535" s="139">
        <f>IF(N1535="sníž. přenesená",J1535,0)</f>
        <v>0</v>
      </c>
      <c r="BI1535" s="139">
        <f>IF(N1535="nulová",J1535,0)</f>
        <v>0</v>
      </c>
      <c r="BJ1535" s="18" t="s">
        <v>8</v>
      </c>
      <c r="BK1535" s="139">
        <f>ROUND(I1535*H1535,0)</f>
        <v>260</v>
      </c>
      <c r="BL1535" s="18" t="s">
        <v>323</v>
      </c>
      <c r="BM1535" s="138" t="s">
        <v>2527</v>
      </c>
    </row>
    <row r="1536" spans="2:65" s="1" customFormat="1">
      <c r="B1536" s="33"/>
      <c r="D1536" s="140" t="s">
        <v>164</v>
      </c>
      <c r="F1536" s="141" t="s">
        <v>1282</v>
      </c>
      <c r="I1536" s="142"/>
      <c r="L1536" s="33"/>
      <c r="M1536" s="143"/>
      <c r="T1536" s="54"/>
      <c r="AT1536" s="18" t="s">
        <v>164</v>
      </c>
      <c r="AU1536" s="18" t="s">
        <v>80</v>
      </c>
    </row>
    <row r="1537" spans="2:65" s="1" customFormat="1" ht="16.5" customHeight="1">
      <c r="B1537" s="33"/>
      <c r="C1537" s="128" t="s">
        <v>2528</v>
      </c>
      <c r="D1537" s="128" t="s">
        <v>157</v>
      </c>
      <c r="E1537" s="129" t="s">
        <v>2301</v>
      </c>
      <c r="F1537" s="130" t="s">
        <v>2302</v>
      </c>
      <c r="G1537" s="131" t="s">
        <v>208</v>
      </c>
      <c r="H1537" s="132">
        <v>1</v>
      </c>
      <c r="I1537" s="133">
        <v>840.00000000000011</v>
      </c>
      <c r="J1537" s="132">
        <f>ROUND(I1537*H1537,0)</f>
        <v>840</v>
      </c>
      <c r="K1537" s="130" t="s">
        <v>20</v>
      </c>
      <c r="L1537" s="33"/>
      <c r="M1537" s="134" t="s">
        <v>20</v>
      </c>
      <c r="N1537" s="135" t="s">
        <v>42</v>
      </c>
      <c r="P1537" s="136">
        <f>O1537*H1537</f>
        <v>0</v>
      </c>
      <c r="Q1537" s="136">
        <v>0</v>
      </c>
      <c r="R1537" s="136">
        <f>Q1537*H1537</f>
        <v>0</v>
      </c>
      <c r="S1537" s="136">
        <v>0</v>
      </c>
      <c r="T1537" s="137">
        <f>S1537*H1537</f>
        <v>0</v>
      </c>
      <c r="AR1537" s="138" t="s">
        <v>323</v>
      </c>
      <c r="AT1537" s="138" t="s">
        <v>157</v>
      </c>
      <c r="AU1537" s="138" t="s">
        <v>80</v>
      </c>
      <c r="AY1537" s="18" t="s">
        <v>154</v>
      </c>
      <c r="BE1537" s="139">
        <f>IF(N1537="základní",J1537,0)</f>
        <v>840</v>
      </c>
      <c r="BF1537" s="139">
        <f>IF(N1537="snížená",J1537,0)</f>
        <v>0</v>
      </c>
      <c r="BG1537" s="139">
        <f>IF(N1537="zákl. přenesená",J1537,0)</f>
        <v>0</v>
      </c>
      <c r="BH1537" s="139">
        <f>IF(N1537="sníž. přenesená",J1537,0)</f>
        <v>0</v>
      </c>
      <c r="BI1537" s="139">
        <f>IF(N1537="nulová",J1537,0)</f>
        <v>0</v>
      </c>
      <c r="BJ1537" s="18" t="s">
        <v>8</v>
      </c>
      <c r="BK1537" s="139">
        <f>ROUND(I1537*H1537,0)</f>
        <v>840</v>
      </c>
      <c r="BL1537" s="18" t="s">
        <v>323</v>
      </c>
      <c r="BM1537" s="138" t="s">
        <v>2529</v>
      </c>
    </row>
    <row r="1538" spans="2:65" s="1" customFormat="1">
      <c r="B1538" s="33"/>
      <c r="D1538" s="140" t="s">
        <v>164</v>
      </c>
      <c r="F1538" s="141" t="s">
        <v>2302</v>
      </c>
      <c r="I1538" s="142"/>
      <c r="L1538" s="33"/>
      <c r="M1538" s="143"/>
      <c r="T1538" s="54"/>
      <c r="AT1538" s="18" t="s">
        <v>164</v>
      </c>
      <c r="AU1538" s="18" t="s">
        <v>80</v>
      </c>
    </row>
    <row r="1539" spans="2:65" s="1" customFormat="1" ht="24.15" customHeight="1">
      <c r="B1539" s="33"/>
      <c r="C1539" s="128" t="s">
        <v>2530</v>
      </c>
      <c r="D1539" s="128" t="s">
        <v>157</v>
      </c>
      <c r="E1539" s="129" t="s">
        <v>2305</v>
      </c>
      <c r="F1539" s="130" t="s">
        <v>2306</v>
      </c>
      <c r="G1539" s="131" t="s">
        <v>208</v>
      </c>
      <c r="H1539" s="132">
        <v>1</v>
      </c>
      <c r="I1539" s="133">
        <v>1500.0000000000002</v>
      </c>
      <c r="J1539" s="132">
        <f>ROUND(I1539*H1539,0)</f>
        <v>1500</v>
      </c>
      <c r="K1539" s="130" t="s">
        <v>20</v>
      </c>
      <c r="L1539" s="33"/>
      <c r="M1539" s="134" t="s">
        <v>20</v>
      </c>
      <c r="N1539" s="135" t="s">
        <v>42</v>
      </c>
      <c r="P1539" s="136">
        <f>O1539*H1539</f>
        <v>0</v>
      </c>
      <c r="Q1539" s="136">
        <v>0</v>
      </c>
      <c r="R1539" s="136">
        <f>Q1539*H1539</f>
        <v>0</v>
      </c>
      <c r="S1539" s="136">
        <v>0</v>
      </c>
      <c r="T1539" s="137">
        <f>S1539*H1539</f>
        <v>0</v>
      </c>
      <c r="AR1539" s="138" t="s">
        <v>323</v>
      </c>
      <c r="AT1539" s="138" t="s">
        <v>157</v>
      </c>
      <c r="AU1539" s="138" t="s">
        <v>80</v>
      </c>
      <c r="AY1539" s="18" t="s">
        <v>154</v>
      </c>
      <c r="BE1539" s="139">
        <f>IF(N1539="základní",J1539,0)</f>
        <v>1500</v>
      </c>
      <c r="BF1539" s="139">
        <f>IF(N1539="snížená",J1539,0)</f>
        <v>0</v>
      </c>
      <c r="BG1539" s="139">
        <f>IF(N1539="zákl. přenesená",J1539,0)</f>
        <v>0</v>
      </c>
      <c r="BH1539" s="139">
        <f>IF(N1539="sníž. přenesená",J1539,0)</f>
        <v>0</v>
      </c>
      <c r="BI1539" s="139">
        <f>IF(N1539="nulová",J1539,0)</f>
        <v>0</v>
      </c>
      <c r="BJ1539" s="18" t="s">
        <v>8</v>
      </c>
      <c r="BK1539" s="139">
        <f>ROUND(I1539*H1539,0)</f>
        <v>1500</v>
      </c>
      <c r="BL1539" s="18" t="s">
        <v>323</v>
      </c>
      <c r="BM1539" s="138" t="s">
        <v>2531</v>
      </c>
    </row>
    <row r="1540" spans="2:65" s="1" customFormat="1" ht="19.2">
      <c r="B1540" s="33"/>
      <c r="D1540" s="140" t="s">
        <v>164</v>
      </c>
      <c r="F1540" s="141" t="s">
        <v>2532</v>
      </c>
      <c r="I1540" s="142"/>
      <c r="L1540" s="33"/>
      <c r="M1540" s="143"/>
      <c r="T1540" s="54"/>
      <c r="AT1540" s="18" t="s">
        <v>164</v>
      </c>
      <c r="AU1540" s="18" t="s">
        <v>80</v>
      </c>
    </row>
    <row r="1541" spans="2:65" s="1" customFormat="1" ht="16.5" customHeight="1">
      <c r="B1541" s="33"/>
      <c r="C1541" s="128" t="s">
        <v>2533</v>
      </c>
      <c r="D1541" s="128" t="s">
        <v>157</v>
      </c>
      <c r="E1541" s="129" t="s">
        <v>2309</v>
      </c>
      <c r="F1541" s="130" t="s">
        <v>2195</v>
      </c>
      <c r="G1541" s="131" t="s">
        <v>208</v>
      </c>
      <c r="H1541" s="132">
        <v>4</v>
      </c>
      <c r="I1541" s="133">
        <v>158</v>
      </c>
      <c r="J1541" s="132">
        <f>ROUND(I1541*H1541,0)</f>
        <v>632</v>
      </c>
      <c r="K1541" s="130" t="s">
        <v>20</v>
      </c>
      <c r="L1541" s="33"/>
      <c r="M1541" s="134" t="s">
        <v>20</v>
      </c>
      <c r="N1541" s="135" t="s">
        <v>42</v>
      </c>
      <c r="P1541" s="136">
        <f>O1541*H1541</f>
        <v>0</v>
      </c>
      <c r="Q1541" s="136">
        <v>0</v>
      </c>
      <c r="R1541" s="136">
        <f>Q1541*H1541</f>
        <v>0</v>
      </c>
      <c r="S1541" s="136">
        <v>0</v>
      </c>
      <c r="T1541" s="137">
        <f>S1541*H1541</f>
        <v>0</v>
      </c>
      <c r="AR1541" s="138" t="s">
        <v>323</v>
      </c>
      <c r="AT1541" s="138" t="s">
        <v>157</v>
      </c>
      <c r="AU1541" s="138" t="s">
        <v>80</v>
      </c>
      <c r="AY1541" s="18" t="s">
        <v>154</v>
      </c>
      <c r="BE1541" s="139">
        <f>IF(N1541="základní",J1541,0)</f>
        <v>632</v>
      </c>
      <c r="BF1541" s="139">
        <f>IF(N1541="snížená",J1541,0)</f>
        <v>0</v>
      </c>
      <c r="BG1541" s="139">
        <f>IF(N1541="zákl. přenesená",J1541,0)</f>
        <v>0</v>
      </c>
      <c r="BH1541" s="139">
        <f>IF(N1541="sníž. přenesená",J1541,0)</f>
        <v>0</v>
      </c>
      <c r="BI1541" s="139">
        <f>IF(N1541="nulová",J1541,0)</f>
        <v>0</v>
      </c>
      <c r="BJ1541" s="18" t="s">
        <v>8</v>
      </c>
      <c r="BK1541" s="139">
        <f>ROUND(I1541*H1541,0)</f>
        <v>632</v>
      </c>
      <c r="BL1541" s="18" t="s">
        <v>323</v>
      </c>
      <c r="BM1541" s="138" t="s">
        <v>2534</v>
      </c>
    </row>
    <row r="1542" spans="2:65" s="1" customFormat="1">
      <c r="B1542" s="33"/>
      <c r="D1542" s="140" t="s">
        <v>164</v>
      </c>
      <c r="F1542" s="141" t="s">
        <v>2195</v>
      </c>
      <c r="I1542" s="142"/>
      <c r="L1542" s="33"/>
      <c r="M1542" s="143"/>
      <c r="T1542" s="54"/>
      <c r="AT1542" s="18" t="s">
        <v>164</v>
      </c>
      <c r="AU1542" s="18" t="s">
        <v>80</v>
      </c>
    </row>
    <row r="1543" spans="2:65" s="1" customFormat="1" ht="16.5" customHeight="1">
      <c r="B1543" s="33"/>
      <c r="C1543" s="128" t="s">
        <v>2535</v>
      </c>
      <c r="D1543" s="128" t="s">
        <v>157</v>
      </c>
      <c r="E1543" s="129" t="s">
        <v>2312</v>
      </c>
      <c r="F1543" s="130" t="s">
        <v>2203</v>
      </c>
      <c r="G1543" s="131" t="s">
        <v>208</v>
      </c>
      <c r="H1543" s="132">
        <v>1</v>
      </c>
      <c r="I1543" s="133">
        <v>213</v>
      </c>
      <c r="J1543" s="132">
        <f>ROUND(I1543*H1543,0)</f>
        <v>213</v>
      </c>
      <c r="K1543" s="130" t="s">
        <v>20</v>
      </c>
      <c r="L1543" s="33"/>
      <c r="M1543" s="134" t="s">
        <v>20</v>
      </c>
      <c r="N1543" s="135" t="s">
        <v>42</v>
      </c>
      <c r="P1543" s="136">
        <f>O1543*H1543</f>
        <v>0</v>
      </c>
      <c r="Q1543" s="136">
        <v>0</v>
      </c>
      <c r="R1543" s="136">
        <f>Q1543*H1543</f>
        <v>0</v>
      </c>
      <c r="S1543" s="136">
        <v>0</v>
      </c>
      <c r="T1543" s="137">
        <f>S1543*H1543</f>
        <v>0</v>
      </c>
      <c r="AR1543" s="138" t="s">
        <v>323</v>
      </c>
      <c r="AT1543" s="138" t="s">
        <v>157</v>
      </c>
      <c r="AU1543" s="138" t="s">
        <v>80</v>
      </c>
      <c r="AY1543" s="18" t="s">
        <v>154</v>
      </c>
      <c r="BE1543" s="139">
        <f>IF(N1543="základní",J1543,0)</f>
        <v>213</v>
      </c>
      <c r="BF1543" s="139">
        <f>IF(N1543="snížená",J1543,0)</f>
        <v>0</v>
      </c>
      <c r="BG1543" s="139">
        <f>IF(N1543="zákl. přenesená",J1543,0)</f>
        <v>0</v>
      </c>
      <c r="BH1543" s="139">
        <f>IF(N1543="sníž. přenesená",J1543,0)</f>
        <v>0</v>
      </c>
      <c r="BI1543" s="139">
        <f>IF(N1543="nulová",J1543,0)</f>
        <v>0</v>
      </c>
      <c r="BJ1543" s="18" t="s">
        <v>8</v>
      </c>
      <c r="BK1543" s="139">
        <f>ROUND(I1543*H1543,0)</f>
        <v>213</v>
      </c>
      <c r="BL1543" s="18" t="s">
        <v>323</v>
      </c>
      <c r="BM1543" s="138" t="s">
        <v>2536</v>
      </c>
    </row>
    <row r="1544" spans="2:65" s="1" customFormat="1">
      <c r="B1544" s="33"/>
      <c r="D1544" s="140" t="s">
        <v>164</v>
      </c>
      <c r="F1544" s="141" t="s">
        <v>2203</v>
      </c>
      <c r="I1544" s="142"/>
      <c r="L1544" s="33"/>
      <c r="M1544" s="143"/>
      <c r="T1544" s="54"/>
      <c r="AT1544" s="18" t="s">
        <v>164</v>
      </c>
      <c r="AU1544" s="18" t="s">
        <v>80</v>
      </c>
    </row>
    <row r="1545" spans="2:65" s="1" customFormat="1" ht="16.5" customHeight="1">
      <c r="B1545" s="33"/>
      <c r="C1545" s="128" t="s">
        <v>2537</v>
      </c>
      <c r="D1545" s="128" t="s">
        <v>157</v>
      </c>
      <c r="E1545" s="129" t="s">
        <v>2315</v>
      </c>
      <c r="F1545" s="130" t="s">
        <v>2316</v>
      </c>
      <c r="G1545" s="131" t="s">
        <v>208</v>
      </c>
      <c r="H1545" s="132">
        <v>2</v>
      </c>
      <c r="I1545" s="133">
        <v>68</v>
      </c>
      <c r="J1545" s="132">
        <f>ROUND(I1545*H1545,0)</f>
        <v>136</v>
      </c>
      <c r="K1545" s="130" t="s">
        <v>20</v>
      </c>
      <c r="L1545" s="33"/>
      <c r="M1545" s="134" t="s">
        <v>20</v>
      </c>
      <c r="N1545" s="135" t="s">
        <v>42</v>
      </c>
      <c r="P1545" s="136">
        <f>O1545*H1545</f>
        <v>0</v>
      </c>
      <c r="Q1545" s="136">
        <v>0</v>
      </c>
      <c r="R1545" s="136">
        <f>Q1545*H1545</f>
        <v>0</v>
      </c>
      <c r="S1545" s="136">
        <v>0</v>
      </c>
      <c r="T1545" s="137">
        <f>S1545*H1545</f>
        <v>0</v>
      </c>
      <c r="AR1545" s="138" t="s">
        <v>323</v>
      </c>
      <c r="AT1545" s="138" t="s">
        <v>157</v>
      </c>
      <c r="AU1545" s="138" t="s">
        <v>80</v>
      </c>
      <c r="AY1545" s="18" t="s">
        <v>154</v>
      </c>
      <c r="BE1545" s="139">
        <f>IF(N1545="základní",J1545,0)</f>
        <v>136</v>
      </c>
      <c r="BF1545" s="139">
        <f>IF(N1545="snížená",J1545,0)</f>
        <v>0</v>
      </c>
      <c r="BG1545" s="139">
        <f>IF(N1545="zákl. přenesená",J1545,0)</f>
        <v>0</v>
      </c>
      <c r="BH1545" s="139">
        <f>IF(N1545="sníž. přenesená",J1545,0)</f>
        <v>0</v>
      </c>
      <c r="BI1545" s="139">
        <f>IF(N1545="nulová",J1545,0)</f>
        <v>0</v>
      </c>
      <c r="BJ1545" s="18" t="s">
        <v>8</v>
      </c>
      <c r="BK1545" s="139">
        <f>ROUND(I1545*H1545,0)</f>
        <v>136</v>
      </c>
      <c r="BL1545" s="18" t="s">
        <v>323</v>
      </c>
      <c r="BM1545" s="138" t="s">
        <v>2538</v>
      </c>
    </row>
    <row r="1546" spans="2:65" s="1" customFormat="1">
      <c r="B1546" s="33"/>
      <c r="D1546" s="140" t="s">
        <v>164</v>
      </c>
      <c r="F1546" s="141" t="s">
        <v>2316</v>
      </c>
      <c r="I1546" s="142"/>
      <c r="L1546" s="33"/>
      <c r="M1546" s="143"/>
      <c r="T1546" s="54"/>
      <c r="AT1546" s="18" t="s">
        <v>164</v>
      </c>
      <c r="AU1546" s="18" t="s">
        <v>80</v>
      </c>
    </row>
    <row r="1547" spans="2:65" s="1" customFormat="1" ht="16.5" customHeight="1">
      <c r="B1547" s="33"/>
      <c r="C1547" s="128" t="s">
        <v>2539</v>
      </c>
      <c r="D1547" s="128" t="s">
        <v>157</v>
      </c>
      <c r="E1547" s="129" t="s">
        <v>2319</v>
      </c>
      <c r="F1547" s="130" t="s">
        <v>2320</v>
      </c>
      <c r="G1547" s="131" t="s">
        <v>208</v>
      </c>
      <c r="H1547" s="132">
        <v>1</v>
      </c>
      <c r="I1547" s="133">
        <v>106</v>
      </c>
      <c r="J1547" s="132">
        <f>ROUND(I1547*H1547,0)</f>
        <v>106</v>
      </c>
      <c r="K1547" s="130" t="s">
        <v>20</v>
      </c>
      <c r="L1547" s="33"/>
      <c r="M1547" s="134" t="s">
        <v>20</v>
      </c>
      <c r="N1547" s="135" t="s">
        <v>42</v>
      </c>
      <c r="P1547" s="136">
        <f>O1547*H1547</f>
        <v>0</v>
      </c>
      <c r="Q1547" s="136">
        <v>0</v>
      </c>
      <c r="R1547" s="136">
        <f>Q1547*H1547</f>
        <v>0</v>
      </c>
      <c r="S1547" s="136">
        <v>0</v>
      </c>
      <c r="T1547" s="137">
        <f>S1547*H1547</f>
        <v>0</v>
      </c>
      <c r="AR1547" s="138" t="s">
        <v>323</v>
      </c>
      <c r="AT1547" s="138" t="s">
        <v>157</v>
      </c>
      <c r="AU1547" s="138" t="s">
        <v>80</v>
      </c>
      <c r="AY1547" s="18" t="s">
        <v>154</v>
      </c>
      <c r="BE1547" s="139">
        <f>IF(N1547="základní",J1547,0)</f>
        <v>106</v>
      </c>
      <c r="BF1547" s="139">
        <f>IF(N1547="snížená",J1547,0)</f>
        <v>0</v>
      </c>
      <c r="BG1547" s="139">
        <f>IF(N1547="zákl. přenesená",J1547,0)</f>
        <v>0</v>
      </c>
      <c r="BH1547" s="139">
        <f>IF(N1547="sníž. přenesená",J1547,0)</f>
        <v>0</v>
      </c>
      <c r="BI1547" s="139">
        <f>IF(N1547="nulová",J1547,0)</f>
        <v>0</v>
      </c>
      <c r="BJ1547" s="18" t="s">
        <v>8</v>
      </c>
      <c r="BK1547" s="139">
        <f>ROUND(I1547*H1547,0)</f>
        <v>106</v>
      </c>
      <c r="BL1547" s="18" t="s">
        <v>323</v>
      </c>
      <c r="BM1547" s="138" t="s">
        <v>2540</v>
      </c>
    </row>
    <row r="1548" spans="2:65" s="1" customFormat="1">
      <c r="B1548" s="33"/>
      <c r="D1548" s="140" t="s">
        <v>164</v>
      </c>
      <c r="F1548" s="141" t="s">
        <v>2320</v>
      </c>
      <c r="I1548" s="142"/>
      <c r="L1548" s="33"/>
      <c r="M1548" s="143"/>
      <c r="T1548" s="54"/>
      <c r="AT1548" s="18" t="s">
        <v>164</v>
      </c>
      <c r="AU1548" s="18" t="s">
        <v>80</v>
      </c>
    </row>
    <row r="1549" spans="2:65" s="1" customFormat="1" ht="16.5" customHeight="1">
      <c r="B1549" s="33"/>
      <c r="C1549" s="128" t="s">
        <v>2541</v>
      </c>
      <c r="D1549" s="128" t="s">
        <v>157</v>
      </c>
      <c r="E1549" s="129" t="s">
        <v>2323</v>
      </c>
      <c r="F1549" s="130" t="s">
        <v>2324</v>
      </c>
      <c r="G1549" s="131" t="s">
        <v>208</v>
      </c>
      <c r="H1549" s="132">
        <v>1</v>
      </c>
      <c r="I1549" s="133">
        <v>91</v>
      </c>
      <c r="J1549" s="132">
        <f>ROUND(I1549*H1549,0)</f>
        <v>91</v>
      </c>
      <c r="K1549" s="130" t="s">
        <v>20</v>
      </c>
      <c r="L1549" s="33"/>
      <c r="M1549" s="134" t="s">
        <v>20</v>
      </c>
      <c r="N1549" s="135" t="s">
        <v>42</v>
      </c>
      <c r="P1549" s="136">
        <f>O1549*H1549</f>
        <v>0</v>
      </c>
      <c r="Q1549" s="136">
        <v>0</v>
      </c>
      <c r="R1549" s="136">
        <f>Q1549*H1549</f>
        <v>0</v>
      </c>
      <c r="S1549" s="136">
        <v>0</v>
      </c>
      <c r="T1549" s="137">
        <f>S1549*H1549</f>
        <v>0</v>
      </c>
      <c r="AR1549" s="138" t="s">
        <v>323</v>
      </c>
      <c r="AT1549" s="138" t="s">
        <v>157</v>
      </c>
      <c r="AU1549" s="138" t="s">
        <v>80</v>
      </c>
      <c r="AY1549" s="18" t="s">
        <v>154</v>
      </c>
      <c r="BE1549" s="139">
        <f>IF(N1549="základní",J1549,0)</f>
        <v>91</v>
      </c>
      <c r="BF1549" s="139">
        <f>IF(N1549="snížená",J1549,0)</f>
        <v>0</v>
      </c>
      <c r="BG1549" s="139">
        <f>IF(N1549="zákl. přenesená",J1549,0)</f>
        <v>0</v>
      </c>
      <c r="BH1549" s="139">
        <f>IF(N1549="sníž. přenesená",J1549,0)</f>
        <v>0</v>
      </c>
      <c r="BI1549" s="139">
        <f>IF(N1549="nulová",J1549,0)</f>
        <v>0</v>
      </c>
      <c r="BJ1549" s="18" t="s">
        <v>8</v>
      </c>
      <c r="BK1549" s="139">
        <f>ROUND(I1549*H1549,0)</f>
        <v>91</v>
      </c>
      <c r="BL1549" s="18" t="s">
        <v>323</v>
      </c>
      <c r="BM1549" s="138" t="s">
        <v>2542</v>
      </c>
    </row>
    <row r="1550" spans="2:65" s="1" customFormat="1">
      <c r="B1550" s="33"/>
      <c r="D1550" s="140" t="s">
        <v>164</v>
      </c>
      <c r="F1550" s="141" t="s">
        <v>2324</v>
      </c>
      <c r="I1550" s="142"/>
      <c r="L1550" s="33"/>
      <c r="M1550" s="143"/>
      <c r="T1550" s="54"/>
      <c r="AT1550" s="18" t="s">
        <v>164</v>
      </c>
      <c r="AU1550" s="18" t="s">
        <v>80</v>
      </c>
    </row>
    <row r="1551" spans="2:65" s="1" customFormat="1" ht="16.5" customHeight="1">
      <c r="B1551" s="33"/>
      <c r="C1551" s="128" t="s">
        <v>2543</v>
      </c>
      <c r="D1551" s="128" t="s">
        <v>157</v>
      </c>
      <c r="E1551" s="129" t="s">
        <v>2327</v>
      </c>
      <c r="F1551" s="130" t="s">
        <v>2231</v>
      </c>
      <c r="G1551" s="131" t="s">
        <v>208</v>
      </c>
      <c r="H1551" s="132">
        <v>3</v>
      </c>
      <c r="I1551" s="133">
        <v>161</v>
      </c>
      <c r="J1551" s="132">
        <f>ROUND(I1551*H1551,0)</f>
        <v>483</v>
      </c>
      <c r="K1551" s="130" t="s">
        <v>20</v>
      </c>
      <c r="L1551" s="33"/>
      <c r="M1551" s="134" t="s">
        <v>20</v>
      </c>
      <c r="N1551" s="135" t="s">
        <v>42</v>
      </c>
      <c r="P1551" s="136">
        <f>O1551*H1551</f>
        <v>0</v>
      </c>
      <c r="Q1551" s="136">
        <v>0</v>
      </c>
      <c r="R1551" s="136">
        <f>Q1551*H1551</f>
        <v>0</v>
      </c>
      <c r="S1551" s="136">
        <v>0</v>
      </c>
      <c r="T1551" s="137">
        <f>S1551*H1551</f>
        <v>0</v>
      </c>
      <c r="AR1551" s="138" t="s">
        <v>323</v>
      </c>
      <c r="AT1551" s="138" t="s">
        <v>157</v>
      </c>
      <c r="AU1551" s="138" t="s">
        <v>80</v>
      </c>
      <c r="AY1551" s="18" t="s">
        <v>154</v>
      </c>
      <c r="BE1551" s="139">
        <f>IF(N1551="základní",J1551,0)</f>
        <v>483</v>
      </c>
      <c r="BF1551" s="139">
        <f>IF(N1551="snížená",J1551,0)</f>
        <v>0</v>
      </c>
      <c r="BG1551" s="139">
        <f>IF(N1551="zákl. přenesená",J1551,0)</f>
        <v>0</v>
      </c>
      <c r="BH1551" s="139">
        <f>IF(N1551="sníž. přenesená",J1551,0)</f>
        <v>0</v>
      </c>
      <c r="BI1551" s="139">
        <f>IF(N1551="nulová",J1551,0)</f>
        <v>0</v>
      </c>
      <c r="BJ1551" s="18" t="s">
        <v>8</v>
      </c>
      <c r="BK1551" s="139">
        <f>ROUND(I1551*H1551,0)</f>
        <v>483</v>
      </c>
      <c r="BL1551" s="18" t="s">
        <v>323</v>
      </c>
      <c r="BM1551" s="138" t="s">
        <v>2544</v>
      </c>
    </row>
    <row r="1552" spans="2:65" s="1" customFormat="1">
      <c r="B1552" s="33"/>
      <c r="D1552" s="140" t="s">
        <v>164</v>
      </c>
      <c r="F1552" s="141" t="s">
        <v>2488</v>
      </c>
      <c r="I1552" s="142"/>
      <c r="L1552" s="33"/>
      <c r="M1552" s="143"/>
      <c r="T1552" s="54"/>
      <c r="AT1552" s="18" t="s">
        <v>164</v>
      </c>
      <c r="AU1552" s="18" t="s">
        <v>80</v>
      </c>
    </row>
    <row r="1553" spans="2:65" s="1" customFormat="1" ht="16.5" customHeight="1">
      <c r="B1553" s="33"/>
      <c r="C1553" s="128" t="s">
        <v>2545</v>
      </c>
      <c r="D1553" s="128" t="s">
        <v>157</v>
      </c>
      <c r="E1553" s="129" t="s">
        <v>2330</v>
      </c>
      <c r="F1553" s="130" t="s">
        <v>2331</v>
      </c>
      <c r="G1553" s="131" t="s">
        <v>208</v>
      </c>
      <c r="H1553" s="132">
        <v>1</v>
      </c>
      <c r="I1553" s="133">
        <v>161</v>
      </c>
      <c r="J1553" s="132">
        <f>ROUND(I1553*H1553,0)</f>
        <v>161</v>
      </c>
      <c r="K1553" s="130" t="s">
        <v>20</v>
      </c>
      <c r="L1553" s="33"/>
      <c r="M1553" s="134" t="s">
        <v>20</v>
      </c>
      <c r="N1553" s="135" t="s">
        <v>42</v>
      </c>
      <c r="P1553" s="136">
        <f>O1553*H1553</f>
        <v>0</v>
      </c>
      <c r="Q1553" s="136">
        <v>0</v>
      </c>
      <c r="R1553" s="136">
        <f>Q1553*H1553</f>
        <v>0</v>
      </c>
      <c r="S1553" s="136">
        <v>0</v>
      </c>
      <c r="T1553" s="137">
        <f>S1553*H1553</f>
        <v>0</v>
      </c>
      <c r="AR1553" s="138" t="s">
        <v>323</v>
      </c>
      <c r="AT1553" s="138" t="s">
        <v>157</v>
      </c>
      <c r="AU1553" s="138" t="s">
        <v>80</v>
      </c>
      <c r="AY1553" s="18" t="s">
        <v>154</v>
      </c>
      <c r="BE1553" s="139">
        <f>IF(N1553="základní",J1553,0)</f>
        <v>161</v>
      </c>
      <c r="BF1553" s="139">
        <f>IF(N1553="snížená",J1553,0)</f>
        <v>0</v>
      </c>
      <c r="BG1553" s="139">
        <f>IF(N1553="zákl. přenesená",J1553,0)</f>
        <v>0</v>
      </c>
      <c r="BH1553" s="139">
        <f>IF(N1553="sníž. přenesená",J1553,0)</f>
        <v>0</v>
      </c>
      <c r="BI1553" s="139">
        <f>IF(N1553="nulová",J1553,0)</f>
        <v>0</v>
      </c>
      <c r="BJ1553" s="18" t="s">
        <v>8</v>
      </c>
      <c r="BK1553" s="139">
        <f>ROUND(I1553*H1553,0)</f>
        <v>161</v>
      </c>
      <c r="BL1553" s="18" t="s">
        <v>323</v>
      </c>
      <c r="BM1553" s="138" t="s">
        <v>2546</v>
      </c>
    </row>
    <row r="1554" spans="2:65" s="1" customFormat="1">
      <c r="B1554" s="33"/>
      <c r="D1554" s="140" t="s">
        <v>164</v>
      </c>
      <c r="F1554" s="141" t="s">
        <v>2547</v>
      </c>
      <c r="I1554" s="142"/>
      <c r="L1554" s="33"/>
      <c r="M1554" s="143"/>
      <c r="T1554" s="54"/>
      <c r="AT1554" s="18" t="s">
        <v>164</v>
      </c>
      <c r="AU1554" s="18" t="s">
        <v>80</v>
      </c>
    </row>
    <row r="1555" spans="2:65" s="1" customFormat="1" ht="16.5" customHeight="1">
      <c r="B1555" s="33"/>
      <c r="C1555" s="128" t="s">
        <v>2548</v>
      </c>
      <c r="D1555" s="128" t="s">
        <v>157</v>
      </c>
      <c r="E1555" s="129" t="s">
        <v>2334</v>
      </c>
      <c r="F1555" s="130" t="s">
        <v>2335</v>
      </c>
      <c r="G1555" s="131" t="s">
        <v>208</v>
      </c>
      <c r="H1555" s="132">
        <v>1</v>
      </c>
      <c r="I1555" s="133">
        <v>106</v>
      </c>
      <c r="J1555" s="132">
        <f>ROUND(I1555*H1555,0)</f>
        <v>106</v>
      </c>
      <c r="K1555" s="130" t="s">
        <v>20</v>
      </c>
      <c r="L1555" s="33"/>
      <c r="M1555" s="134" t="s">
        <v>20</v>
      </c>
      <c r="N1555" s="135" t="s">
        <v>42</v>
      </c>
      <c r="P1555" s="136">
        <f>O1555*H1555</f>
        <v>0</v>
      </c>
      <c r="Q1555" s="136">
        <v>0</v>
      </c>
      <c r="R1555" s="136">
        <f>Q1555*H1555</f>
        <v>0</v>
      </c>
      <c r="S1555" s="136">
        <v>0</v>
      </c>
      <c r="T1555" s="137">
        <f>S1555*H1555</f>
        <v>0</v>
      </c>
      <c r="AR1555" s="138" t="s">
        <v>323</v>
      </c>
      <c r="AT1555" s="138" t="s">
        <v>157</v>
      </c>
      <c r="AU1555" s="138" t="s">
        <v>80</v>
      </c>
      <c r="AY1555" s="18" t="s">
        <v>154</v>
      </c>
      <c r="BE1555" s="139">
        <f>IF(N1555="základní",J1555,0)</f>
        <v>106</v>
      </c>
      <c r="BF1555" s="139">
        <f>IF(N1555="snížená",J1555,0)</f>
        <v>0</v>
      </c>
      <c r="BG1555" s="139">
        <f>IF(N1555="zákl. přenesená",J1555,0)</f>
        <v>0</v>
      </c>
      <c r="BH1555" s="139">
        <f>IF(N1555="sníž. přenesená",J1555,0)</f>
        <v>0</v>
      </c>
      <c r="BI1555" s="139">
        <f>IF(N1555="nulová",J1555,0)</f>
        <v>0</v>
      </c>
      <c r="BJ1555" s="18" t="s">
        <v>8</v>
      </c>
      <c r="BK1555" s="139">
        <f>ROUND(I1555*H1555,0)</f>
        <v>106</v>
      </c>
      <c r="BL1555" s="18" t="s">
        <v>323</v>
      </c>
      <c r="BM1555" s="138" t="s">
        <v>2549</v>
      </c>
    </row>
    <row r="1556" spans="2:65" s="1" customFormat="1">
      <c r="B1556" s="33"/>
      <c r="D1556" s="140" t="s">
        <v>164</v>
      </c>
      <c r="F1556" s="141" t="s">
        <v>2335</v>
      </c>
      <c r="I1556" s="142"/>
      <c r="L1556" s="33"/>
      <c r="M1556" s="143"/>
      <c r="T1556" s="54"/>
      <c r="AT1556" s="18" t="s">
        <v>164</v>
      </c>
      <c r="AU1556" s="18" t="s">
        <v>80</v>
      </c>
    </row>
    <row r="1557" spans="2:65" s="1" customFormat="1" ht="16.5" customHeight="1">
      <c r="B1557" s="33"/>
      <c r="C1557" s="128" t="s">
        <v>2550</v>
      </c>
      <c r="D1557" s="128" t="s">
        <v>157</v>
      </c>
      <c r="E1557" s="129" t="s">
        <v>2338</v>
      </c>
      <c r="F1557" s="130" t="s">
        <v>2339</v>
      </c>
      <c r="G1557" s="131" t="s">
        <v>208</v>
      </c>
      <c r="H1557" s="132">
        <v>1</v>
      </c>
      <c r="I1557" s="133">
        <v>145</v>
      </c>
      <c r="J1557" s="132">
        <f>ROUND(I1557*H1557,0)</f>
        <v>145</v>
      </c>
      <c r="K1557" s="130" t="s">
        <v>20</v>
      </c>
      <c r="L1557" s="33"/>
      <c r="M1557" s="134" t="s">
        <v>20</v>
      </c>
      <c r="N1557" s="135" t="s">
        <v>42</v>
      </c>
      <c r="P1557" s="136">
        <f>O1557*H1557</f>
        <v>0</v>
      </c>
      <c r="Q1557" s="136">
        <v>0</v>
      </c>
      <c r="R1557" s="136">
        <f>Q1557*H1557</f>
        <v>0</v>
      </c>
      <c r="S1557" s="136">
        <v>0</v>
      </c>
      <c r="T1557" s="137">
        <f>S1557*H1557</f>
        <v>0</v>
      </c>
      <c r="AR1557" s="138" t="s">
        <v>323</v>
      </c>
      <c r="AT1557" s="138" t="s">
        <v>157</v>
      </c>
      <c r="AU1557" s="138" t="s">
        <v>80</v>
      </c>
      <c r="AY1557" s="18" t="s">
        <v>154</v>
      </c>
      <c r="BE1557" s="139">
        <f>IF(N1557="základní",J1557,0)</f>
        <v>145</v>
      </c>
      <c r="BF1557" s="139">
        <f>IF(N1557="snížená",J1557,0)</f>
        <v>0</v>
      </c>
      <c r="BG1557" s="139">
        <f>IF(N1557="zákl. přenesená",J1557,0)</f>
        <v>0</v>
      </c>
      <c r="BH1557" s="139">
        <f>IF(N1557="sníž. přenesená",J1557,0)</f>
        <v>0</v>
      </c>
      <c r="BI1557" s="139">
        <f>IF(N1557="nulová",J1557,0)</f>
        <v>0</v>
      </c>
      <c r="BJ1557" s="18" t="s">
        <v>8</v>
      </c>
      <c r="BK1557" s="139">
        <f>ROUND(I1557*H1557,0)</f>
        <v>145</v>
      </c>
      <c r="BL1557" s="18" t="s">
        <v>323</v>
      </c>
      <c r="BM1557" s="138" t="s">
        <v>2551</v>
      </c>
    </row>
    <row r="1558" spans="2:65" s="1" customFormat="1">
      <c r="B1558" s="33"/>
      <c r="D1558" s="140" t="s">
        <v>164</v>
      </c>
      <c r="F1558" s="141" t="s">
        <v>2339</v>
      </c>
      <c r="I1558" s="142"/>
      <c r="L1558" s="33"/>
      <c r="M1558" s="143"/>
      <c r="T1558" s="54"/>
      <c r="AT1558" s="18" t="s">
        <v>164</v>
      </c>
      <c r="AU1558" s="18" t="s">
        <v>80</v>
      </c>
    </row>
    <row r="1559" spans="2:65" s="1" customFormat="1" ht="16.5" customHeight="1">
      <c r="B1559" s="33"/>
      <c r="C1559" s="128" t="s">
        <v>2552</v>
      </c>
      <c r="D1559" s="128" t="s">
        <v>157</v>
      </c>
      <c r="E1559" s="129" t="s">
        <v>2342</v>
      </c>
      <c r="F1559" s="130" t="s">
        <v>2275</v>
      </c>
      <c r="G1559" s="131" t="s">
        <v>208</v>
      </c>
      <c r="H1559" s="132">
        <v>1</v>
      </c>
      <c r="I1559" s="133">
        <v>43</v>
      </c>
      <c r="J1559" s="132">
        <f>ROUND(I1559*H1559,0)</f>
        <v>43</v>
      </c>
      <c r="K1559" s="130" t="s">
        <v>20</v>
      </c>
      <c r="L1559" s="33"/>
      <c r="M1559" s="134" t="s">
        <v>20</v>
      </c>
      <c r="N1559" s="135" t="s">
        <v>42</v>
      </c>
      <c r="P1559" s="136">
        <f>O1559*H1559</f>
        <v>0</v>
      </c>
      <c r="Q1559" s="136">
        <v>0</v>
      </c>
      <c r="R1559" s="136">
        <f>Q1559*H1559</f>
        <v>0</v>
      </c>
      <c r="S1559" s="136">
        <v>0</v>
      </c>
      <c r="T1559" s="137">
        <f>S1559*H1559</f>
        <v>0</v>
      </c>
      <c r="AR1559" s="138" t="s">
        <v>323</v>
      </c>
      <c r="AT1559" s="138" t="s">
        <v>157</v>
      </c>
      <c r="AU1559" s="138" t="s">
        <v>80</v>
      </c>
      <c r="AY1559" s="18" t="s">
        <v>154</v>
      </c>
      <c r="BE1559" s="139">
        <f>IF(N1559="základní",J1559,0)</f>
        <v>43</v>
      </c>
      <c r="BF1559" s="139">
        <f>IF(N1559="snížená",J1559,0)</f>
        <v>0</v>
      </c>
      <c r="BG1559" s="139">
        <f>IF(N1559="zákl. přenesená",J1559,0)</f>
        <v>0</v>
      </c>
      <c r="BH1559" s="139">
        <f>IF(N1559="sníž. přenesená",J1559,0)</f>
        <v>0</v>
      </c>
      <c r="BI1559" s="139">
        <f>IF(N1559="nulová",J1559,0)</f>
        <v>0</v>
      </c>
      <c r="BJ1559" s="18" t="s">
        <v>8</v>
      </c>
      <c r="BK1559" s="139">
        <f>ROUND(I1559*H1559,0)</f>
        <v>43</v>
      </c>
      <c r="BL1559" s="18" t="s">
        <v>323</v>
      </c>
      <c r="BM1559" s="138" t="s">
        <v>2553</v>
      </c>
    </row>
    <row r="1560" spans="2:65" s="1" customFormat="1">
      <c r="B1560" s="33"/>
      <c r="D1560" s="140" t="s">
        <v>164</v>
      </c>
      <c r="F1560" s="141" t="s">
        <v>2275</v>
      </c>
      <c r="I1560" s="142"/>
      <c r="L1560" s="33"/>
      <c r="M1560" s="143"/>
      <c r="T1560" s="54"/>
      <c r="AT1560" s="18" t="s">
        <v>164</v>
      </c>
      <c r="AU1560" s="18" t="s">
        <v>80</v>
      </c>
    </row>
    <row r="1561" spans="2:65" s="1" customFormat="1" ht="16.5" customHeight="1">
      <c r="B1561" s="33"/>
      <c r="C1561" s="128" t="s">
        <v>2554</v>
      </c>
      <c r="D1561" s="128" t="s">
        <v>157</v>
      </c>
      <c r="E1561" s="129" t="s">
        <v>2345</v>
      </c>
      <c r="F1561" s="130" t="s">
        <v>2287</v>
      </c>
      <c r="G1561" s="131" t="s">
        <v>213</v>
      </c>
      <c r="H1561" s="132">
        <v>3.5</v>
      </c>
      <c r="I1561" s="133">
        <v>77</v>
      </c>
      <c r="J1561" s="132">
        <f>ROUND(I1561*H1561,0)</f>
        <v>270</v>
      </c>
      <c r="K1561" s="130" t="s">
        <v>20</v>
      </c>
      <c r="L1561" s="33"/>
      <c r="M1561" s="134" t="s">
        <v>20</v>
      </c>
      <c r="N1561" s="135" t="s">
        <v>42</v>
      </c>
      <c r="P1561" s="136">
        <f>O1561*H1561</f>
        <v>0</v>
      </c>
      <c r="Q1561" s="136">
        <v>0</v>
      </c>
      <c r="R1561" s="136">
        <f>Q1561*H1561</f>
        <v>0</v>
      </c>
      <c r="S1561" s="136">
        <v>0</v>
      </c>
      <c r="T1561" s="137">
        <f>S1561*H1561</f>
        <v>0</v>
      </c>
      <c r="AR1561" s="138" t="s">
        <v>323</v>
      </c>
      <c r="AT1561" s="138" t="s">
        <v>157</v>
      </c>
      <c r="AU1561" s="138" t="s">
        <v>80</v>
      </c>
      <c r="AY1561" s="18" t="s">
        <v>154</v>
      </c>
      <c r="BE1561" s="139">
        <f>IF(N1561="základní",J1561,0)</f>
        <v>270</v>
      </c>
      <c r="BF1561" s="139">
        <f>IF(N1561="snížená",J1561,0)</f>
        <v>0</v>
      </c>
      <c r="BG1561" s="139">
        <f>IF(N1561="zákl. přenesená",J1561,0)</f>
        <v>0</v>
      </c>
      <c r="BH1561" s="139">
        <f>IF(N1561="sníž. přenesená",J1561,0)</f>
        <v>0</v>
      </c>
      <c r="BI1561" s="139">
        <f>IF(N1561="nulová",J1561,0)</f>
        <v>0</v>
      </c>
      <c r="BJ1561" s="18" t="s">
        <v>8</v>
      </c>
      <c r="BK1561" s="139">
        <f>ROUND(I1561*H1561,0)</f>
        <v>270</v>
      </c>
      <c r="BL1561" s="18" t="s">
        <v>323</v>
      </c>
      <c r="BM1561" s="138" t="s">
        <v>2555</v>
      </c>
    </row>
    <row r="1562" spans="2:65" s="1" customFormat="1">
      <c r="B1562" s="33"/>
      <c r="D1562" s="140" t="s">
        <v>164</v>
      </c>
      <c r="F1562" s="141" t="s">
        <v>2287</v>
      </c>
      <c r="I1562" s="142"/>
      <c r="L1562" s="33"/>
      <c r="M1562" s="143"/>
      <c r="T1562" s="54"/>
      <c r="AT1562" s="18" t="s">
        <v>164</v>
      </c>
      <c r="AU1562" s="18" t="s">
        <v>80</v>
      </c>
    </row>
    <row r="1563" spans="2:65" s="1" customFormat="1" ht="16.5" customHeight="1">
      <c r="B1563" s="33"/>
      <c r="C1563" s="128" t="s">
        <v>2556</v>
      </c>
      <c r="D1563" s="128" t="s">
        <v>157</v>
      </c>
      <c r="E1563" s="129" t="s">
        <v>2348</v>
      </c>
      <c r="F1563" s="130" t="s">
        <v>2349</v>
      </c>
      <c r="G1563" s="131" t="s">
        <v>213</v>
      </c>
      <c r="H1563" s="132">
        <v>3.5</v>
      </c>
      <c r="I1563" s="133">
        <v>85</v>
      </c>
      <c r="J1563" s="132">
        <f>ROUND(I1563*H1563,0)</f>
        <v>298</v>
      </c>
      <c r="K1563" s="130" t="s">
        <v>20</v>
      </c>
      <c r="L1563" s="33"/>
      <c r="M1563" s="134" t="s">
        <v>20</v>
      </c>
      <c r="N1563" s="135" t="s">
        <v>42</v>
      </c>
      <c r="P1563" s="136">
        <f>O1563*H1563</f>
        <v>0</v>
      </c>
      <c r="Q1563" s="136">
        <v>0</v>
      </c>
      <c r="R1563" s="136">
        <f>Q1563*H1563</f>
        <v>0</v>
      </c>
      <c r="S1563" s="136">
        <v>0</v>
      </c>
      <c r="T1563" s="137">
        <f>S1563*H1563</f>
        <v>0</v>
      </c>
      <c r="AR1563" s="138" t="s">
        <v>323</v>
      </c>
      <c r="AT1563" s="138" t="s">
        <v>157</v>
      </c>
      <c r="AU1563" s="138" t="s">
        <v>80</v>
      </c>
      <c r="AY1563" s="18" t="s">
        <v>154</v>
      </c>
      <c r="BE1563" s="139">
        <f>IF(N1563="základní",J1563,0)</f>
        <v>298</v>
      </c>
      <c r="BF1563" s="139">
        <f>IF(N1563="snížená",J1563,0)</f>
        <v>0</v>
      </c>
      <c r="BG1563" s="139">
        <f>IF(N1563="zákl. přenesená",J1563,0)</f>
        <v>0</v>
      </c>
      <c r="BH1563" s="139">
        <f>IF(N1563="sníž. přenesená",J1563,0)</f>
        <v>0</v>
      </c>
      <c r="BI1563" s="139">
        <f>IF(N1563="nulová",J1563,0)</f>
        <v>0</v>
      </c>
      <c r="BJ1563" s="18" t="s">
        <v>8</v>
      </c>
      <c r="BK1563" s="139">
        <f>ROUND(I1563*H1563,0)</f>
        <v>298</v>
      </c>
      <c r="BL1563" s="18" t="s">
        <v>323</v>
      </c>
      <c r="BM1563" s="138" t="s">
        <v>2557</v>
      </c>
    </row>
    <row r="1564" spans="2:65" s="1" customFormat="1">
      <c r="B1564" s="33"/>
      <c r="D1564" s="140" t="s">
        <v>164</v>
      </c>
      <c r="F1564" s="141" t="s">
        <v>2349</v>
      </c>
      <c r="I1564" s="142"/>
      <c r="L1564" s="33"/>
      <c r="M1564" s="143"/>
      <c r="T1564" s="54"/>
      <c r="AT1564" s="18" t="s">
        <v>164</v>
      </c>
      <c r="AU1564" s="18" t="s">
        <v>80</v>
      </c>
    </row>
    <row r="1565" spans="2:65" s="1" customFormat="1" ht="16.5" customHeight="1">
      <c r="B1565" s="33"/>
      <c r="C1565" s="128" t="s">
        <v>2558</v>
      </c>
      <c r="D1565" s="128" t="s">
        <v>157</v>
      </c>
      <c r="E1565" s="129" t="s">
        <v>2298</v>
      </c>
      <c r="F1565" s="130" t="s">
        <v>1282</v>
      </c>
      <c r="G1565" s="131" t="s">
        <v>1104</v>
      </c>
      <c r="H1565" s="132">
        <v>5</v>
      </c>
      <c r="I1565" s="133">
        <v>21</v>
      </c>
      <c r="J1565" s="132">
        <f>ROUND(I1565*H1565,0)</f>
        <v>105</v>
      </c>
      <c r="K1565" s="130" t="s">
        <v>20</v>
      </c>
      <c r="L1565" s="33"/>
      <c r="M1565" s="134" t="s">
        <v>20</v>
      </c>
      <c r="N1565" s="135" t="s">
        <v>42</v>
      </c>
      <c r="P1565" s="136">
        <f>O1565*H1565</f>
        <v>0</v>
      </c>
      <c r="Q1565" s="136">
        <v>0</v>
      </c>
      <c r="R1565" s="136">
        <f>Q1565*H1565</f>
        <v>0</v>
      </c>
      <c r="S1565" s="136">
        <v>0</v>
      </c>
      <c r="T1565" s="137">
        <f>S1565*H1565</f>
        <v>0</v>
      </c>
      <c r="AR1565" s="138" t="s">
        <v>323</v>
      </c>
      <c r="AT1565" s="138" t="s">
        <v>157</v>
      </c>
      <c r="AU1565" s="138" t="s">
        <v>80</v>
      </c>
      <c r="AY1565" s="18" t="s">
        <v>154</v>
      </c>
      <c r="BE1565" s="139">
        <f>IF(N1565="základní",J1565,0)</f>
        <v>105</v>
      </c>
      <c r="BF1565" s="139">
        <f>IF(N1565="snížená",J1565,0)</f>
        <v>0</v>
      </c>
      <c r="BG1565" s="139">
        <f>IF(N1565="zákl. přenesená",J1565,0)</f>
        <v>0</v>
      </c>
      <c r="BH1565" s="139">
        <f>IF(N1565="sníž. přenesená",J1565,0)</f>
        <v>0</v>
      </c>
      <c r="BI1565" s="139">
        <f>IF(N1565="nulová",J1565,0)</f>
        <v>0</v>
      </c>
      <c r="BJ1565" s="18" t="s">
        <v>8</v>
      </c>
      <c r="BK1565" s="139">
        <f>ROUND(I1565*H1565,0)</f>
        <v>105</v>
      </c>
      <c r="BL1565" s="18" t="s">
        <v>323</v>
      </c>
      <c r="BM1565" s="138" t="s">
        <v>2559</v>
      </c>
    </row>
    <row r="1566" spans="2:65" s="1" customFormat="1">
      <c r="B1566" s="33"/>
      <c r="D1566" s="140" t="s">
        <v>164</v>
      </c>
      <c r="F1566" s="141" t="s">
        <v>1282</v>
      </c>
      <c r="I1566" s="142"/>
      <c r="L1566" s="33"/>
      <c r="M1566" s="143"/>
      <c r="T1566" s="54"/>
      <c r="AT1566" s="18" t="s">
        <v>164</v>
      </c>
      <c r="AU1566" s="18" t="s">
        <v>80</v>
      </c>
    </row>
    <row r="1567" spans="2:65" s="1" customFormat="1" ht="16.5" customHeight="1">
      <c r="B1567" s="33"/>
      <c r="C1567" s="128" t="s">
        <v>2560</v>
      </c>
      <c r="D1567" s="128" t="s">
        <v>157</v>
      </c>
      <c r="E1567" s="129" t="s">
        <v>2301</v>
      </c>
      <c r="F1567" s="130" t="s">
        <v>2302</v>
      </c>
      <c r="G1567" s="131" t="s">
        <v>208</v>
      </c>
      <c r="H1567" s="132">
        <v>1</v>
      </c>
      <c r="I1567" s="133">
        <v>600</v>
      </c>
      <c r="J1567" s="132">
        <f>ROUND(I1567*H1567,0)</f>
        <v>600</v>
      </c>
      <c r="K1567" s="130" t="s">
        <v>20</v>
      </c>
      <c r="L1567" s="33"/>
      <c r="M1567" s="134" t="s">
        <v>20</v>
      </c>
      <c r="N1567" s="135" t="s">
        <v>42</v>
      </c>
      <c r="P1567" s="136">
        <f>O1567*H1567</f>
        <v>0</v>
      </c>
      <c r="Q1567" s="136">
        <v>0</v>
      </c>
      <c r="R1567" s="136">
        <f>Q1567*H1567</f>
        <v>0</v>
      </c>
      <c r="S1567" s="136">
        <v>0</v>
      </c>
      <c r="T1567" s="137">
        <f>S1567*H1567</f>
        <v>0</v>
      </c>
      <c r="AR1567" s="138" t="s">
        <v>323</v>
      </c>
      <c r="AT1567" s="138" t="s">
        <v>157</v>
      </c>
      <c r="AU1567" s="138" t="s">
        <v>80</v>
      </c>
      <c r="AY1567" s="18" t="s">
        <v>154</v>
      </c>
      <c r="BE1567" s="139">
        <f>IF(N1567="základní",J1567,0)</f>
        <v>600</v>
      </c>
      <c r="BF1567" s="139">
        <f>IF(N1567="snížená",J1567,0)</f>
        <v>0</v>
      </c>
      <c r="BG1567" s="139">
        <f>IF(N1567="zákl. přenesená",J1567,0)</f>
        <v>0</v>
      </c>
      <c r="BH1567" s="139">
        <f>IF(N1567="sníž. přenesená",J1567,0)</f>
        <v>0</v>
      </c>
      <c r="BI1567" s="139">
        <f>IF(N1567="nulová",J1567,0)</f>
        <v>0</v>
      </c>
      <c r="BJ1567" s="18" t="s">
        <v>8</v>
      </c>
      <c r="BK1567" s="139">
        <f>ROUND(I1567*H1567,0)</f>
        <v>600</v>
      </c>
      <c r="BL1567" s="18" t="s">
        <v>323</v>
      </c>
      <c r="BM1567" s="138" t="s">
        <v>2561</v>
      </c>
    </row>
    <row r="1568" spans="2:65" s="1" customFormat="1">
      <c r="B1568" s="33"/>
      <c r="D1568" s="140" t="s">
        <v>164</v>
      </c>
      <c r="F1568" s="141" t="s">
        <v>2302</v>
      </c>
      <c r="I1568" s="142"/>
      <c r="L1568" s="33"/>
      <c r="M1568" s="143"/>
      <c r="T1568" s="54"/>
      <c r="AT1568" s="18" t="s">
        <v>164</v>
      </c>
      <c r="AU1568" s="18" t="s">
        <v>80</v>
      </c>
    </row>
    <row r="1569" spans="2:65" s="1" customFormat="1" ht="37.950000000000003" customHeight="1">
      <c r="B1569" s="33"/>
      <c r="C1569" s="128" t="s">
        <v>2562</v>
      </c>
      <c r="D1569" s="128" t="s">
        <v>157</v>
      </c>
      <c r="E1569" s="129" t="s">
        <v>2356</v>
      </c>
      <c r="F1569" s="130" t="s">
        <v>2357</v>
      </c>
      <c r="G1569" s="131" t="s">
        <v>1140</v>
      </c>
      <c r="H1569" s="132">
        <v>1</v>
      </c>
      <c r="I1569" s="133">
        <v>9000</v>
      </c>
      <c r="J1569" s="132">
        <f>ROUND(I1569*H1569,0)</f>
        <v>9000</v>
      </c>
      <c r="K1569" s="130" t="s">
        <v>20</v>
      </c>
      <c r="L1569" s="33"/>
      <c r="M1569" s="134" t="s">
        <v>20</v>
      </c>
      <c r="N1569" s="135" t="s">
        <v>42</v>
      </c>
      <c r="P1569" s="136">
        <f>O1569*H1569</f>
        <v>0</v>
      </c>
      <c r="Q1569" s="136">
        <v>0</v>
      </c>
      <c r="R1569" s="136">
        <f>Q1569*H1569</f>
        <v>0</v>
      </c>
      <c r="S1569" s="136">
        <v>0</v>
      </c>
      <c r="T1569" s="137">
        <f>S1569*H1569</f>
        <v>0</v>
      </c>
      <c r="AR1569" s="138" t="s">
        <v>323</v>
      </c>
      <c r="AT1569" s="138" t="s">
        <v>157</v>
      </c>
      <c r="AU1569" s="138" t="s">
        <v>80</v>
      </c>
      <c r="AY1569" s="18" t="s">
        <v>154</v>
      </c>
      <c r="BE1569" s="139">
        <f>IF(N1569="základní",J1569,0)</f>
        <v>9000</v>
      </c>
      <c r="BF1569" s="139">
        <f>IF(N1569="snížená",J1569,0)</f>
        <v>0</v>
      </c>
      <c r="BG1569" s="139">
        <f>IF(N1569="zákl. přenesená",J1569,0)</f>
        <v>0</v>
      </c>
      <c r="BH1569" s="139">
        <f>IF(N1569="sníž. přenesená",J1569,0)</f>
        <v>0</v>
      </c>
      <c r="BI1569" s="139">
        <f>IF(N1569="nulová",J1569,0)</f>
        <v>0</v>
      </c>
      <c r="BJ1569" s="18" t="s">
        <v>8</v>
      </c>
      <c r="BK1569" s="139">
        <f>ROUND(I1569*H1569,0)</f>
        <v>9000</v>
      </c>
      <c r="BL1569" s="18" t="s">
        <v>323</v>
      </c>
      <c r="BM1569" s="138" t="s">
        <v>2563</v>
      </c>
    </row>
    <row r="1570" spans="2:65" s="1" customFormat="1" ht="28.8">
      <c r="B1570" s="33"/>
      <c r="D1570" s="140" t="s">
        <v>164</v>
      </c>
      <c r="F1570" s="141" t="s">
        <v>2564</v>
      </c>
      <c r="I1570" s="142"/>
      <c r="L1570" s="33"/>
      <c r="M1570" s="143"/>
      <c r="T1570" s="54"/>
      <c r="AT1570" s="18" t="s">
        <v>164</v>
      </c>
      <c r="AU1570" s="18" t="s">
        <v>80</v>
      </c>
    </row>
    <row r="1571" spans="2:65" s="1" customFormat="1" ht="37.950000000000003" customHeight="1">
      <c r="B1571" s="33"/>
      <c r="C1571" s="128" t="s">
        <v>2565</v>
      </c>
      <c r="D1571" s="128" t="s">
        <v>157</v>
      </c>
      <c r="E1571" s="129" t="s">
        <v>2361</v>
      </c>
      <c r="F1571" s="130" t="s">
        <v>2362</v>
      </c>
      <c r="G1571" s="131" t="s">
        <v>208</v>
      </c>
      <c r="H1571" s="132">
        <v>1</v>
      </c>
      <c r="I1571" s="133">
        <v>3800</v>
      </c>
      <c r="J1571" s="132">
        <f>ROUND(I1571*H1571,0)</f>
        <v>3800</v>
      </c>
      <c r="K1571" s="130" t="s">
        <v>20</v>
      </c>
      <c r="L1571" s="33"/>
      <c r="M1571" s="134" t="s">
        <v>20</v>
      </c>
      <c r="N1571" s="135" t="s">
        <v>42</v>
      </c>
      <c r="P1571" s="136">
        <f>O1571*H1571</f>
        <v>0</v>
      </c>
      <c r="Q1571" s="136">
        <v>0</v>
      </c>
      <c r="R1571" s="136">
        <f>Q1571*H1571</f>
        <v>0</v>
      </c>
      <c r="S1571" s="136">
        <v>0</v>
      </c>
      <c r="T1571" s="137">
        <f>S1571*H1571</f>
        <v>0</v>
      </c>
      <c r="AR1571" s="138" t="s">
        <v>323</v>
      </c>
      <c r="AT1571" s="138" t="s">
        <v>157</v>
      </c>
      <c r="AU1571" s="138" t="s">
        <v>80</v>
      </c>
      <c r="AY1571" s="18" t="s">
        <v>154</v>
      </c>
      <c r="BE1571" s="139">
        <f>IF(N1571="základní",J1571,0)</f>
        <v>3800</v>
      </c>
      <c r="BF1571" s="139">
        <f>IF(N1571="snížená",J1571,0)</f>
        <v>0</v>
      </c>
      <c r="BG1571" s="139">
        <f>IF(N1571="zákl. přenesená",J1571,0)</f>
        <v>0</v>
      </c>
      <c r="BH1571" s="139">
        <f>IF(N1571="sníž. přenesená",J1571,0)</f>
        <v>0</v>
      </c>
      <c r="BI1571" s="139">
        <f>IF(N1571="nulová",J1571,0)</f>
        <v>0</v>
      </c>
      <c r="BJ1571" s="18" t="s">
        <v>8</v>
      </c>
      <c r="BK1571" s="139">
        <f>ROUND(I1571*H1571,0)</f>
        <v>3800</v>
      </c>
      <c r="BL1571" s="18" t="s">
        <v>323</v>
      </c>
      <c r="BM1571" s="138" t="s">
        <v>2566</v>
      </c>
    </row>
    <row r="1572" spans="2:65" s="1" customFormat="1" ht="19.2">
      <c r="B1572" s="33"/>
      <c r="D1572" s="140" t="s">
        <v>164</v>
      </c>
      <c r="F1572" s="141" t="s">
        <v>2567</v>
      </c>
      <c r="I1572" s="142"/>
      <c r="L1572" s="33"/>
      <c r="M1572" s="143"/>
      <c r="T1572" s="54"/>
      <c r="AT1572" s="18" t="s">
        <v>164</v>
      </c>
      <c r="AU1572" s="18" t="s">
        <v>80</v>
      </c>
    </row>
    <row r="1573" spans="2:65" s="1" customFormat="1" ht="16.5" customHeight="1">
      <c r="B1573" s="33"/>
      <c r="C1573" s="128" t="s">
        <v>2568</v>
      </c>
      <c r="D1573" s="128" t="s">
        <v>157</v>
      </c>
      <c r="E1573" s="129" t="s">
        <v>2365</v>
      </c>
      <c r="F1573" s="130" t="s">
        <v>2366</v>
      </c>
      <c r="G1573" s="131" t="s">
        <v>1140</v>
      </c>
      <c r="H1573" s="132">
        <v>1</v>
      </c>
      <c r="I1573" s="133">
        <v>1400</v>
      </c>
      <c r="J1573" s="132">
        <f>ROUND(I1573*H1573,0)</f>
        <v>1400</v>
      </c>
      <c r="K1573" s="130" t="s">
        <v>20</v>
      </c>
      <c r="L1573" s="33"/>
      <c r="M1573" s="134" t="s">
        <v>20</v>
      </c>
      <c r="N1573" s="135" t="s">
        <v>42</v>
      </c>
      <c r="P1573" s="136">
        <f>O1573*H1573</f>
        <v>0</v>
      </c>
      <c r="Q1573" s="136">
        <v>0</v>
      </c>
      <c r="R1573" s="136">
        <f>Q1573*H1573</f>
        <v>0</v>
      </c>
      <c r="S1573" s="136">
        <v>0</v>
      </c>
      <c r="T1573" s="137">
        <f>S1573*H1573</f>
        <v>0</v>
      </c>
      <c r="AR1573" s="138" t="s">
        <v>323</v>
      </c>
      <c r="AT1573" s="138" t="s">
        <v>157</v>
      </c>
      <c r="AU1573" s="138" t="s">
        <v>80</v>
      </c>
      <c r="AY1573" s="18" t="s">
        <v>154</v>
      </c>
      <c r="BE1573" s="139">
        <f>IF(N1573="základní",J1573,0)</f>
        <v>1400</v>
      </c>
      <c r="BF1573" s="139">
        <f>IF(N1573="snížená",J1573,0)</f>
        <v>0</v>
      </c>
      <c r="BG1573" s="139">
        <f>IF(N1573="zákl. přenesená",J1573,0)</f>
        <v>0</v>
      </c>
      <c r="BH1573" s="139">
        <f>IF(N1573="sníž. přenesená",J1573,0)</f>
        <v>0</v>
      </c>
      <c r="BI1573" s="139">
        <f>IF(N1573="nulová",J1573,0)</f>
        <v>0</v>
      </c>
      <c r="BJ1573" s="18" t="s">
        <v>8</v>
      </c>
      <c r="BK1573" s="139">
        <f>ROUND(I1573*H1573,0)</f>
        <v>1400</v>
      </c>
      <c r="BL1573" s="18" t="s">
        <v>323</v>
      </c>
      <c r="BM1573" s="138" t="s">
        <v>2569</v>
      </c>
    </row>
    <row r="1574" spans="2:65" s="1" customFormat="1">
      <c r="B1574" s="33"/>
      <c r="D1574" s="140" t="s">
        <v>164</v>
      </c>
      <c r="F1574" s="141" t="s">
        <v>2366</v>
      </c>
      <c r="I1574" s="142"/>
      <c r="L1574" s="33"/>
      <c r="M1574" s="143"/>
      <c r="T1574" s="54"/>
      <c r="AT1574" s="18" t="s">
        <v>164</v>
      </c>
      <c r="AU1574" s="18" t="s">
        <v>80</v>
      </c>
    </row>
    <row r="1575" spans="2:65" s="1" customFormat="1" ht="16.5" customHeight="1">
      <c r="B1575" s="33"/>
      <c r="C1575" s="128" t="s">
        <v>2570</v>
      </c>
      <c r="D1575" s="128" t="s">
        <v>157</v>
      </c>
      <c r="E1575" s="129" t="s">
        <v>2369</v>
      </c>
      <c r="F1575" s="130" t="s">
        <v>2370</v>
      </c>
      <c r="G1575" s="131" t="s">
        <v>1104</v>
      </c>
      <c r="H1575" s="132">
        <v>4</v>
      </c>
      <c r="I1575" s="133">
        <v>55</v>
      </c>
      <c r="J1575" s="132">
        <f>ROUND(I1575*H1575,0)</f>
        <v>220</v>
      </c>
      <c r="K1575" s="130" t="s">
        <v>20</v>
      </c>
      <c r="L1575" s="33"/>
      <c r="M1575" s="134" t="s">
        <v>20</v>
      </c>
      <c r="N1575" s="135" t="s">
        <v>42</v>
      </c>
      <c r="P1575" s="136">
        <f>O1575*H1575</f>
        <v>0</v>
      </c>
      <c r="Q1575" s="136">
        <v>0</v>
      </c>
      <c r="R1575" s="136">
        <f>Q1575*H1575</f>
        <v>0</v>
      </c>
      <c r="S1575" s="136">
        <v>0</v>
      </c>
      <c r="T1575" s="137">
        <f>S1575*H1575</f>
        <v>0</v>
      </c>
      <c r="AR1575" s="138" t="s">
        <v>323</v>
      </c>
      <c r="AT1575" s="138" t="s">
        <v>157</v>
      </c>
      <c r="AU1575" s="138" t="s">
        <v>80</v>
      </c>
      <c r="AY1575" s="18" t="s">
        <v>154</v>
      </c>
      <c r="BE1575" s="139">
        <f>IF(N1575="základní",J1575,0)</f>
        <v>220</v>
      </c>
      <c r="BF1575" s="139">
        <f>IF(N1575="snížená",J1575,0)</f>
        <v>0</v>
      </c>
      <c r="BG1575" s="139">
        <f>IF(N1575="zákl. přenesená",J1575,0)</f>
        <v>0</v>
      </c>
      <c r="BH1575" s="139">
        <f>IF(N1575="sníž. přenesená",J1575,0)</f>
        <v>0</v>
      </c>
      <c r="BI1575" s="139">
        <f>IF(N1575="nulová",J1575,0)</f>
        <v>0</v>
      </c>
      <c r="BJ1575" s="18" t="s">
        <v>8</v>
      </c>
      <c r="BK1575" s="139">
        <f>ROUND(I1575*H1575,0)</f>
        <v>220</v>
      </c>
      <c r="BL1575" s="18" t="s">
        <v>323</v>
      </c>
      <c r="BM1575" s="138" t="s">
        <v>2571</v>
      </c>
    </row>
    <row r="1576" spans="2:65" s="1" customFormat="1">
      <c r="B1576" s="33"/>
      <c r="D1576" s="140" t="s">
        <v>164</v>
      </c>
      <c r="F1576" s="141" t="s">
        <v>2370</v>
      </c>
      <c r="I1576" s="142"/>
      <c r="L1576" s="33"/>
      <c r="M1576" s="143"/>
      <c r="T1576" s="54"/>
      <c r="AT1576" s="18" t="s">
        <v>164</v>
      </c>
      <c r="AU1576" s="18" t="s">
        <v>80</v>
      </c>
    </row>
    <row r="1577" spans="2:65" s="1" customFormat="1" ht="16.5" customHeight="1">
      <c r="B1577" s="33"/>
      <c r="C1577" s="128" t="s">
        <v>2572</v>
      </c>
      <c r="D1577" s="128" t="s">
        <v>157</v>
      </c>
      <c r="E1577" s="129" t="s">
        <v>2301</v>
      </c>
      <c r="F1577" s="130" t="s">
        <v>2302</v>
      </c>
      <c r="G1577" s="131" t="s">
        <v>208</v>
      </c>
      <c r="H1577" s="132">
        <v>1</v>
      </c>
      <c r="I1577" s="133">
        <v>600</v>
      </c>
      <c r="J1577" s="132">
        <f>ROUND(I1577*H1577,0)</f>
        <v>600</v>
      </c>
      <c r="K1577" s="130" t="s">
        <v>20</v>
      </c>
      <c r="L1577" s="33"/>
      <c r="M1577" s="134" t="s">
        <v>20</v>
      </c>
      <c r="N1577" s="135" t="s">
        <v>42</v>
      </c>
      <c r="P1577" s="136">
        <f>O1577*H1577</f>
        <v>0</v>
      </c>
      <c r="Q1577" s="136">
        <v>0</v>
      </c>
      <c r="R1577" s="136">
        <f>Q1577*H1577</f>
        <v>0</v>
      </c>
      <c r="S1577" s="136">
        <v>0</v>
      </c>
      <c r="T1577" s="137">
        <f>S1577*H1577</f>
        <v>0</v>
      </c>
      <c r="AR1577" s="138" t="s">
        <v>323</v>
      </c>
      <c r="AT1577" s="138" t="s">
        <v>157</v>
      </c>
      <c r="AU1577" s="138" t="s">
        <v>80</v>
      </c>
      <c r="AY1577" s="18" t="s">
        <v>154</v>
      </c>
      <c r="BE1577" s="139">
        <f>IF(N1577="základní",J1577,0)</f>
        <v>600</v>
      </c>
      <c r="BF1577" s="139">
        <f>IF(N1577="snížená",J1577,0)</f>
        <v>0</v>
      </c>
      <c r="BG1577" s="139">
        <f>IF(N1577="zákl. přenesená",J1577,0)</f>
        <v>0</v>
      </c>
      <c r="BH1577" s="139">
        <f>IF(N1577="sníž. přenesená",J1577,0)</f>
        <v>0</v>
      </c>
      <c r="BI1577" s="139">
        <f>IF(N1577="nulová",J1577,0)</f>
        <v>0</v>
      </c>
      <c r="BJ1577" s="18" t="s">
        <v>8</v>
      </c>
      <c r="BK1577" s="139">
        <f>ROUND(I1577*H1577,0)</f>
        <v>600</v>
      </c>
      <c r="BL1577" s="18" t="s">
        <v>323</v>
      </c>
      <c r="BM1577" s="138" t="s">
        <v>2573</v>
      </c>
    </row>
    <row r="1578" spans="2:65" s="1" customFormat="1">
      <c r="B1578" s="33"/>
      <c r="D1578" s="140" t="s">
        <v>164</v>
      </c>
      <c r="F1578" s="141" t="s">
        <v>2302</v>
      </c>
      <c r="I1578" s="142"/>
      <c r="L1578" s="33"/>
      <c r="M1578" s="143"/>
      <c r="T1578" s="54"/>
      <c r="AT1578" s="18" t="s">
        <v>164</v>
      </c>
      <c r="AU1578" s="18" t="s">
        <v>80</v>
      </c>
    </row>
    <row r="1579" spans="2:65" s="1" customFormat="1" ht="37.950000000000003" customHeight="1">
      <c r="B1579" s="33"/>
      <c r="C1579" s="128" t="s">
        <v>2574</v>
      </c>
      <c r="D1579" s="128" t="s">
        <v>157</v>
      </c>
      <c r="E1579" s="129" t="s">
        <v>2375</v>
      </c>
      <c r="F1579" s="130" t="s">
        <v>2376</v>
      </c>
      <c r="G1579" s="131" t="s">
        <v>1140</v>
      </c>
      <c r="H1579" s="132">
        <v>1</v>
      </c>
      <c r="I1579" s="133">
        <v>7500</v>
      </c>
      <c r="J1579" s="132">
        <f>ROUND(I1579*H1579,0)</f>
        <v>7500</v>
      </c>
      <c r="K1579" s="130" t="s">
        <v>20</v>
      </c>
      <c r="L1579" s="33"/>
      <c r="M1579" s="134" t="s">
        <v>20</v>
      </c>
      <c r="N1579" s="135" t="s">
        <v>42</v>
      </c>
      <c r="P1579" s="136">
        <f>O1579*H1579</f>
        <v>0</v>
      </c>
      <c r="Q1579" s="136">
        <v>0</v>
      </c>
      <c r="R1579" s="136">
        <f>Q1579*H1579</f>
        <v>0</v>
      </c>
      <c r="S1579" s="136">
        <v>0</v>
      </c>
      <c r="T1579" s="137">
        <f>S1579*H1579</f>
        <v>0</v>
      </c>
      <c r="AR1579" s="138" t="s">
        <v>323</v>
      </c>
      <c r="AT1579" s="138" t="s">
        <v>157</v>
      </c>
      <c r="AU1579" s="138" t="s">
        <v>80</v>
      </c>
      <c r="AY1579" s="18" t="s">
        <v>154</v>
      </c>
      <c r="BE1579" s="139">
        <f>IF(N1579="základní",J1579,0)</f>
        <v>7500</v>
      </c>
      <c r="BF1579" s="139">
        <f>IF(N1579="snížená",J1579,0)</f>
        <v>0</v>
      </c>
      <c r="BG1579" s="139">
        <f>IF(N1579="zákl. přenesená",J1579,0)</f>
        <v>0</v>
      </c>
      <c r="BH1579" s="139">
        <f>IF(N1579="sníž. přenesená",J1579,0)</f>
        <v>0</v>
      </c>
      <c r="BI1579" s="139">
        <f>IF(N1579="nulová",J1579,0)</f>
        <v>0</v>
      </c>
      <c r="BJ1579" s="18" t="s">
        <v>8</v>
      </c>
      <c r="BK1579" s="139">
        <f>ROUND(I1579*H1579,0)</f>
        <v>7500</v>
      </c>
      <c r="BL1579" s="18" t="s">
        <v>323</v>
      </c>
      <c r="BM1579" s="138" t="s">
        <v>2575</v>
      </c>
    </row>
    <row r="1580" spans="2:65" s="1" customFormat="1" ht="38.4">
      <c r="B1580" s="33"/>
      <c r="D1580" s="140" t="s">
        <v>164</v>
      </c>
      <c r="F1580" s="141" t="s">
        <v>2576</v>
      </c>
      <c r="I1580" s="142"/>
      <c r="L1580" s="33"/>
      <c r="M1580" s="143"/>
      <c r="T1580" s="54"/>
      <c r="AT1580" s="18" t="s">
        <v>164</v>
      </c>
      <c r="AU1580" s="18" t="s">
        <v>80</v>
      </c>
    </row>
    <row r="1581" spans="2:65" s="1" customFormat="1" ht="16.5" customHeight="1">
      <c r="B1581" s="33"/>
      <c r="C1581" s="128" t="s">
        <v>2577</v>
      </c>
      <c r="D1581" s="128" t="s">
        <v>157</v>
      </c>
      <c r="E1581" s="129" t="s">
        <v>2298</v>
      </c>
      <c r="F1581" s="130" t="s">
        <v>1282</v>
      </c>
      <c r="G1581" s="131" t="s">
        <v>1104</v>
      </c>
      <c r="H1581" s="132">
        <v>4</v>
      </c>
      <c r="I1581" s="133">
        <v>157</v>
      </c>
      <c r="J1581" s="132">
        <f>ROUND(I1581*H1581,0)</f>
        <v>628</v>
      </c>
      <c r="K1581" s="130" t="s">
        <v>20</v>
      </c>
      <c r="L1581" s="33"/>
      <c r="M1581" s="134" t="s">
        <v>20</v>
      </c>
      <c r="N1581" s="135" t="s">
        <v>42</v>
      </c>
      <c r="P1581" s="136">
        <f>O1581*H1581</f>
        <v>0</v>
      </c>
      <c r="Q1581" s="136">
        <v>0</v>
      </c>
      <c r="R1581" s="136">
        <f>Q1581*H1581</f>
        <v>0</v>
      </c>
      <c r="S1581" s="136">
        <v>0</v>
      </c>
      <c r="T1581" s="137">
        <f>S1581*H1581</f>
        <v>0</v>
      </c>
      <c r="AR1581" s="138" t="s">
        <v>323</v>
      </c>
      <c r="AT1581" s="138" t="s">
        <v>157</v>
      </c>
      <c r="AU1581" s="138" t="s">
        <v>80</v>
      </c>
      <c r="AY1581" s="18" t="s">
        <v>154</v>
      </c>
      <c r="BE1581" s="139">
        <f>IF(N1581="základní",J1581,0)</f>
        <v>628</v>
      </c>
      <c r="BF1581" s="139">
        <f>IF(N1581="snížená",J1581,0)</f>
        <v>0</v>
      </c>
      <c r="BG1581" s="139">
        <f>IF(N1581="zákl. přenesená",J1581,0)</f>
        <v>0</v>
      </c>
      <c r="BH1581" s="139">
        <f>IF(N1581="sníž. přenesená",J1581,0)</f>
        <v>0</v>
      </c>
      <c r="BI1581" s="139">
        <f>IF(N1581="nulová",J1581,0)</f>
        <v>0</v>
      </c>
      <c r="BJ1581" s="18" t="s">
        <v>8</v>
      </c>
      <c r="BK1581" s="139">
        <f>ROUND(I1581*H1581,0)</f>
        <v>628</v>
      </c>
      <c r="BL1581" s="18" t="s">
        <v>323</v>
      </c>
      <c r="BM1581" s="138" t="s">
        <v>2578</v>
      </c>
    </row>
    <row r="1582" spans="2:65" s="1" customFormat="1">
      <c r="B1582" s="33"/>
      <c r="D1582" s="140" t="s">
        <v>164</v>
      </c>
      <c r="F1582" s="141" t="s">
        <v>1282</v>
      </c>
      <c r="I1582" s="142"/>
      <c r="L1582" s="33"/>
      <c r="M1582" s="143"/>
      <c r="T1582" s="54"/>
      <c r="AT1582" s="18" t="s">
        <v>164</v>
      </c>
      <c r="AU1582" s="18" t="s">
        <v>80</v>
      </c>
    </row>
    <row r="1583" spans="2:65" s="1" customFormat="1" ht="16.5" customHeight="1">
      <c r="B1583" s="33"/>
      <c r="C1583" s="128" t="s">
        <v>2579</v>
      </c>
      <c r="D1583" s="128" t="s">
        <v>157</v>
      </c>
      <c r="E1583" s="129" t="s">
        <v>2301</v>
      </c>
      <c r="F1583" s="130" t="s">
        <v>2302</v>
      </c>
      <c r="G1583" s="131" t="s">
        <v>208</v>
      </c>
      <c r="H1583" s="132">
        <v>1</v>
      </c>
      <c r="I1583" s="133">
        <v>600</v>
      </c>
      <c r="J1583" s="132">
        <f>ROUND(I1583*H1583,0)</f>
        <v>600</v>
      </c>
      <c r="K1583" s="130" t="s">
        <v>20</v>
      </c>
      <c r="L1583" s="33"/>
      <c r="M1583" s="134" t="s">
        <v>20</v>
      </c>
      <c r="N1583" s="135" t="s">
        <v>42</v>
      </c>
      <c r="P1583" s="136">
        <f>O1583*H1583</f>
        <v>0</v>
      </c>
      <c r="Q1583" s="136">
        <v>0</v>
      </c>
      <c r="R1583" s="136">
        <f>Q1583*H1583</f>
        <v>0</v>
      </c>
      <c r="S1583" s="136">
        <v>0</v>
      </c>
      <c r="T1583" s="137">
        <f>S1583*H1583</f>
        <v>0</v>
      </c>
      <c r="AR1583" s="138" t="s">
        <v>323</v>
      </c>
      <c r="AT1583" s="138" t="s">
        <v>157</v>
      </c>
      <c r="AU1583" s="138" t="s">
        <v>80</v>
      </c>
      <c r="AY1583" s="18" t="s">
        <v>154</v>
      </c>
      <c r="BE1583" s="139">
        <f>IF(N1583="základní",J1583,0)</f>
        <v>600</v>
      </c>
      <c r="BF1583" s="139">
        <f>IF(N1583="snížená",J1583,0)</f>
        <v>0</v>
      </c>
      <c r="BG1583" s="139">
        <f>IF(N1583="zákl. přenesená",J1583,0)</f>
        <v>0</v>
      </c>
      <c r="BH1583" s="139">
        <f>IF(N1583="sníž. přenesená",J1583,0)</f>
        <v>0</v>
      </c>
      <c r="BI1583" s="139">
        <f>IF(N1583="nulová",J1583,0)</f>
        <v>0</v>
      </c>
      <c r="BJ1583" s="18" t="s">
        <v>8</v>
      </c>
      <c r="BK1583" s="139">
        <f>ROUND(I1583*H1583,0)</f>
        <v>600</v>
      </c>
      <c r="BL1583" s="18" t="s">
        <v>323</v>
      </c>
      <c r="BM1583" s="138" t="s">
        <v>2580</v>
      </c>
    </row>
    <row r="1584" spans="2:65" s="1" customFormat="1">
      <c r="B1584" s="33"/>
      <c r="D1584" s="140" t="s">
        <v>164</v>
      </c>
      <c r="F1584" s="141" t="s">
        <v>2302</v>
      </c>
      <c r="I1584" s="142"/>
      <c r="L1584" s="33"/>
      <c r="M1584" s="143"/>
      <c r="T1584" s="54"/>
      <c r="AT1584" s="18" t="s">
        <v>164</v>
      </c>
      <c r="AU1584" s="18" t="s">
        <v>80</v>
      </c>
    </row>
    <row r="1585" spans="2:65" s="1" customFormat="1" ht="24.15" customHeight="1">
      <c r="B1585" s="33"/>
      <c r="C1585" s="128" t="s">
        <v>2581</v>
      </c>
      <c r="D1585" s="128" t="s">
        <v>157</v>
      </c>
      <c r="E1585" s="129" t="s">
        <v>2384</v>
      </c>
      <c r="F1585" s="130" t="s">
        <v>2385</v>
      </c>
      <c r="G1585" s="131" t="s">
        <v>208</v>
      </c>
      <c r="H1585" s="132">
        <v>1</v>
      </c>
      <c r="I1585" s="133">
        <v>2500</v>
      </c>
      <c r="J1585" s="132">
        <f>ROUND(I1585*H1585,0)</f>
        <v>2500</v>
      </c>
      <c r="K1585" s="130" t="s">
        <v>20</v>
      </c>
      <c r="L1585" s="33"/>
      <c r="M1585" s="134" t="s">
        <v>20</v>
      </c>
      <c r="N1585" s="135" t="s">
        <v>42</v>
      </c>
      <c r="P1585" s="136">
        <f>O1585*H1585</f>
        <v>0</v>
      </c>
      <c r="Q1585" s="136">
        <v>0</v>
      </c>
      <c r="R1585" s="136">
        <f>Q1585*H1585</f>
        <v>0</v>
      </c>
      <c r="S1585" s="136">
        <v>0</v>
      </c>
      <c r="T1585" s="137">
        <f>S1585*H1585</f>
        <v>0</v>
      </c>
      <c r="AR1585" s="138" t="s">
        <v>323</v>
      </c>
      <c r="AT1585" s="138" t="s">
        <v>157</v>
      </c>
      <c r="AU1585" s="138" t="s">
        <v>80</v>
      </c>
      <c r="AY1585" s="18" t="s">
        <v>154</v>
      </c>
      <c r="BE1585" s="139">
        <f>IF(N1585="základní",J1585,0)</f>
        <v>2500</v>
      </c>
      <c r="BF1585" s="139">
        <f>IF(N1585="snížená",J1585,0)</f>
        <v>0</v>
      </c>
      <c r="BG1585" s="139">
        <f>IF(N1585="zákl. přenesená",J1585,0)</f>
        <v>0</v>
      </c>
      <c r="BH1585" s="139">
        <f>IF(N1585="sníž. přenesená",J1585,0)</f>
        <v>0</v>
      </c>
      <c r="BI1585" s="139">
        <f>IF(N1585="nulová",J1585,0)</f>
        <v>0</v>
      </c>
      <c r="BJ1585" s="18" t="s">
        <v>8</v>
      </c>
      <c r="BK1585" s="139">
        <f>ROUND(I1585*H1585,0)</f>
        <v>2500</v>
      </c>
      <c r="BL1585" s="18" t="s">
        <v>323</v>
      </c>
      <c r="BM1585" s="138" t="s">
        <v>2582</v>
      </c>
    </row>
    <row r="1586" spans="2:65" s="1" customFormat="1" ht="19.2">
      <c r="B1586" s="33"/>
      <c r="D1586" s="140" t="s">
        <v>164</v>
      </c>
      <c r="F1586" s="141" t="s">
        <v>2583</v>
      </c>
      <c r="I1586" s="142"/>
      <c r="L1586" s="33"/>
      <c r="M1586" s="143"/>
      <c r="T1586" s="54"/>
      <c r="AT1586" s="18" t="s">
        <v>164</v>
      </c>
      <c r="AU1586" s="18" t="s">
        <v>80</v>
      </c>
    </row>
    <row r="1587" spans="2:65" s="1" customFormat="1" ht="16.5" customHeight="1">
      <c r="B1587" s="33"/>
      <c r="C1587" s="128" t="s">
        <v>2584</v>
      </c>
      <c r="D1587" s="128" t="s">
        <v>157</v>
      </c>
      <c r="E1587" s="129" t="s">
        <v>2388</v>
      </c>
      <c r="F1587" s="130" t="s">
        <v>2389</v>
      </c>
      <c r="G1587" s="131" t="s">
        <v>208</v>
      </c>
      <c r="H1587" s="132">
        <v>3</v>
      </c>
      <c r="I1587" s="133">
        <v>379</v>
      </c>
      <c r="J1587" s="132">
        <f>ROUND(I1587*H1587,0)</f>
        <v>1137</v>
      </c>
      <c r="K1587" s="130" t="s">
        <v>20</v>
      </c>
      <c r="L1587" s="33"/>
      <c r="M1587" s="134" t="s">
        <v>20</v>
      </c>
      <c r="N1587" s="135" t="s">
        <v>42</v>
      </c>
      <c r="P1587" s="136">
        <f>O1587*H1587</f>
        <v>0</v>
      </c>
      <c r="Q1587" s="136">
        <v>0</v>
      </c>
      <c r="R1587" s="136">
        <f>Q1587*H1587</f>
        <v>0</v>
      </c>
      <c r="S1587" s="136">
        <v>0</v>
      </c>
      <c r="T1587" s="137">
        <f>S1587*H1587</f>
        <v>0</v>
      </c>
      <c r="AR1587" s="138" t="s">
        <v>323</v>
      </c>
      <c r="AT1587" s="138" t="s">
        <v>157</v>
      </c>
      <c r="AU1587" s="138" t="s">
        <v>80</v>
      </c>
      <c r="AY1587" s="18" t="s">
        <v>154</v>
      </c>
      <c r="BE1587" s="139">
        <f>IF(N1587="základní",J1587,0)</f>
        <v>1137</v>
      </c>
      <c r="BF1587" s="139">
        <f>IF(N1587="snížená",J1587,0)</f>
        <v>0</v>
      </c>
      <c r="BG1587" s="139">
        <f>IF(N1587="zákl. přenesená",J1587,0)</f>
        <v>0</v>
      </c>
      <c r="BH1587" s="139">
        <f>IF(N1587="sníž. přenesená",J1587,0)</f>
        <v>0</v>
      </c>
      <c r="BI1587" s="139">
        <f>IF(N1587="nulová",J1587,0)</f>
        <v>0</v>
      </c>
      <c r="BJ1587" s="18" t="s">
        <v>8</v>
      </c>
      <c r="BK1587" s="139">
        <f>ROUND(I1587*H1587,0)</f>
        <v>1137</v>
      </c>
      <c r="BL1587" s="18" t="s">
        <v>323</v>
      </c>
      <c r="BM1587" s="138" t="s">
        <v>2585</v>
      </c>
    </row>
    <row r="1588" spans="2:65" s="1" customFormat="1">
      <c r="B1588" s="33"/>
      <c r="D1588" s="140" t="s">
        <v>164</v>
      </c>
      <c r="F1588" s="141" t="s">
        <v>2389</v>
      </c>
      <c r="I1588" s="142"/>
      <c r="L1588" s="33"/>
      <c r="M1588" s="143"/>
      <c r="T1588" s="54"/>
      <c r="AT1588" s="18" t="s">
        <v>164</v>
      </c>
      <c r="AU1588" s="18" t="s">
        <v>80</v>
      </c>
    </row>
    <row r="1589" spans="2:65" s="1" customFormat="1" ht="24.15" customHeight="1">
      <c r="B1589" s="33"/>
      <c r="C1589" s="128" t="s">
        <v>2586</v>
      </c>
      <c r="D1589" s="128" t="s">
        <v>157</v>
      </c>
      <c r="E1589" s="129" t="s">
        <v>2392</v>
      </c>
      <c r="F1589" s="130" t="s">
        <v>2393</v>
      </c>
      <c r="G1589" s="131" t="s">
        <v>208</v>
      </c>
      <c r="H1589" s="132">
        <v>1</v>
      </c>
      <c r="I1589" s="133">
        <v>1817</v>
      </c>
      <c r="J1589" s="132">
        <f>ROUND(I1589*H1589,0)</f>
        <v>1817</v>
      </c>
      <c r="K1589" s="130" t="s">
        <v>20</v>
      </c>
      <c r="L1589" s="33"/>
      <c r="M1589" s="134" t="s">
        <v>20</v>
      </c>
      <c r="N1589" s="135" t="s">
        <v>42</v>
      </c>
      <c r="P1589" s="136">
        <f>O1589*H1589</f>
        <v>0</v>
      </c>
      <c r="Q1589" s="136">
        <v>0</v>
      </c>
      <c r="R1589" s="136">
        <f>Q1589*H1589</f>
        <v>0</v>
      </c>
      <c r="S1589" s="136">
        <v>0</v>
      </c>
      <c r="T1589" s="137">
        <f>S1589*H1589</f>
        <v>0</v>
      </c>
      <c r="AR1589" s="138" t="s">
        <v>323</v>
      </c>
      <c r="AT1589" s="138" t="s">
        <v>157</v>
      </c>
      <c r="AU1589" s="138" t="s">
        <v>80</v>
      </c>
      <c r="AY1589" s="18" t="s">
        <v>154</v>
      </c>
      <c r="BE1589" s="139">
        <f>IF(N1589="základní",J1589,0)</f>
        <v>1817</v>
      </c>
      <c r="BF1589" s="139">
        <f>IF(N1589="snížená",J1589,0)</f>
        <v>0</v>
      </c>
      <c r="BG1589" s="139">
        <f>IF(N1589="zákl. přenesená",J1589,0)</f>
        <v>0</v>
      </c>
      <c r="BH1589" s="139">
        <f>IF(N1589="sníž. přenesená",J1589,0)</f>
        <v>0</v>
      </c>
      <c r="BI1589" s="139">
        <f>IF(N1589="nulová",J1589,0)</f>
        <v>0</v>
      </c>
      <c r="BJ1589" s="18" t="s">
        <v>8</v>
      </c>
      <c r="BK1589" s="139">
        <f>ROUND(I1589*H1589,0)</f>
        <v>1817</v>
      </c>
      <c r="BL1589" s="18" t="s">
        <v>323</v>
      </c>
      <c r="BM1589" s="138" t="s">
        <v>2587</v>
      </c>
    </row>
    <row r="1590" spans="2:65" s="1" customFormat="1">
      <c r="B1590" s="33"/>
      <c r="D1590" s="140" t="s">
        <v>164</v>
      </c>
      <c r="F1590" s="141" t="s">
        <v>2588</v>
      </c>
      <c r="I1590" s="142"/>
      <c r="L1590" s="33"/>
      <c r="M1590" s="143"/>
      <c r="T1590" s="54"/>
      <c r="AT1590" s="18" t="s">
        <v>164</v>
      </c>
      <c r="AU1590" s="18" t="s">
        <v>80</v>
      </c>
    </row>
    <row r="1591" spans="2:65" s="1" customFormat="1" ht="16.5" customHeight="1">
      <c r="B1591" s="33"/>
      <c r="C1591" s="128" t="s">
        <v>2589</v>
      </c>
      <c r="D1591" s="128" t="s">
        <v>157</v>
      </c>
      <c r="E1591" s="129" t="s">
        <v>2396</v>
      </c>
      <c r="F1591" s="130" t="s">
        <v>2397</v>
      </c>
      <c r="G1591" s="131" t="s">
        <v>208</v>
      </c>
      <c r="H1591" s="132">
        <v>2</v>
      </c>
      <c r="I1591" s="133">
        <v>119</v>
      </c>
      <c r="J1591" s="132">
        <f>ROUND(I1591*H1591,0)</f>
        <v>238</v>
      </c>
      <c r="K1591" s="130" t="s">
        <v>20</v>
      </c>
      <c r="L1591" s="33"/>
      <c r="M1591" s="134" t="s">
        <v>20</v>
      </c>
      <c r="N1591" s="135" t="s">
        <v>42</v>
      </c>
      <c r="P1591" s="136">
        <f>O1591*H1591</f>
        <v>0</v>
      </c>
      <c r="Q1591" s="136">
        <v>0</v>
      </c>
      <c r="R1591" s="136">
        <f>Q1591*H1591</f>
        <v>0</v>
      </c>
      <c r="S1591" s="136">
        <v>0</v>
      </c>
      <c r="T1591" s="137">
        <f>S1591*H1591</f>
        <v>0</v>
      </c>
      <c r="AR1591" s="138" t="s">
        <v>323</v>
      </c>
      <c r="AT1591" s="138" t="s">
        <v>157</v>
      </c>
      <c r="AU1591" s="138" t="s">
        <v>80</v>
      </c>
      <c r="AY1591" s="18" t="s">
        <v>154</v>
      </c>
      <c r="BE1591" s="139">
        <f>IF(N1591="základní",J1591,0)</f>
        <v>238</v>
      </c>
      <c r="BF1591" s="139">
        <f>IF(N1591="snížená",J1591,0)</f>
        <v>0</v>
      </c>
      <c r="BG1591" s="139">
        <f>IF(N1591="zákl. přenesená",J1591,0)</f>
        <v>0</v>
      </c>
      <c r="BH1591" s="139">
        <f>IF(N1591="sníž. přenesená",J1591,0)</f>
        <v>0</v>
      </c>
      <c r="BI1591" s="139">
        <f>IF(N1591="nulová",J1591,0)</f>
        <v>0</v>
      </c>
      <c r="BJ1591" s="18" t="s">
        <v>8</v>
      </c>
      <c r="BK1591" s="139">
        <f>ROUND(I1591*H1591,0)</f>
        <v>238</v>
      </c>
      <c r="BL1591" s="18" t="s">
        <v>323</v>
      </c>
      <c r="BM1591" s="138" t="s">
        <v>2590</v>
      </c>
    </row>
    <row r="1592" spans="2:65" s="1" customFormat="1">
      <c r="B1592" s="33"/>
      <c r="D1592" s="140" t="s">
        <v>164</v>
      </c>
      <c r="F1592" s="141" t="s">
        <v>2397</v>
      </c>
      <c r="I1592" s="142"/>
      <c r="L1592" s="33"/>
      <c r="M1592" s="143"/>
      <c r="T1592" s="54"/>
      <c r="AT1592" s="18" t="s">
        <v>164</v>
      </c>
      <c r="AU1592" s="18" t="s">
        <v>80</v>
      </c>
    </row>
    <row r="1593" spans="2:65" s="1" customFormat="1" ht="16.5" customHeight="1">
      <c r="B1593" s="33"/>
      <c r="C1593" s="128" t="s">
        <v>2591</v>
      </c>
      <c r="D1593" s="128" t="s">
        <v>157</v>
      </c>
      <c r="E1593" s="129" t="s">
        <v>2400</v>
      </c>
      <c r="F1593" s="130" t="s">
        <v>2401</v>
      </c>
      <c r="G1593" s="131" t="s">
        <v>208</v>
      </c>
      <c r="H1593" s="132">
        <v>1</v>
      </c>
      <c r="I1593" s="133">
        <v>245</v>
      </c>
      <c r="J1593" s="132">
        <f>ROUND(I1593*H1593,0)</f>
        <v>245</v>
      </c>
      <c r="K1593" s="130" t="s">
        <v>20</v>
      </c>
      <c r="L1593" s="33"/>
      <c r="M1593" s="134" t="s">
        <v>20</v>
      </c>
      <c r="N1593" s="135" t="s">
        <v>42</v>
      </c>
      <c r="P1593" s="136">
        <f>O1593*H1593</f>
        <v>0</v>
      </c>
      <c r="Q1593" s="136">
        <v>0</v>
      </c>
      <c r="R1593" s="136">
        <f>Q1593*H1593</f>
        <v>0</v>
      </c>
      <c r="S1593" s="136">
        <v>0</v>
      </c>
      <c r="T1593" s="137">
        <f>S1593*H1593</f>
        <v>0</v>
      </c>
      <c r="AR1593" s="138" t="s">
        <v>323</v>
      </c>
      <c r="AT1593" s="138" t="s">
        <v>157</v>
      </c>
      <c r="AU1593" s="138" t="s">
        <v>80</v>
      </c>
      <c r="AY1593" s="18" t="s">
        <v>154</v>
      </c>
      <c r="BE1593" s="139">
        <f>IF(N1593="základní",J1593,0)</f>
        <v>245</v>
      </c>
      <c r="BF1593" s="139">
        <f>IF(N1593="snížená",J1593,0)</f>
        <v>0</v>
      </c>
      <c r="BG1593" s="139">
        <f>IF(N1593="zákl. přenesená",J1593,0)</f>
        <v>0</v>
      </c>
      <c r="BH1593" s="139">
        <f>IF(N1593="sníž. přenesená",J1593,0)</f>
        <v>0</v>
      </c>
      <c r="BI1593" s="139">
        <f>IF(N1593="nulová",J1593,0)</f>
        <v>0</v>
      </c>
      <c r="BJ1593" s="18" t="s">
        <v>8</v>
      </c>
      <c r="BK1593" s="139">
        <f>ROUND(I1593*H1593,0)</f>
        <v>245</v>
      </c>
      <c r="BL1593" s="18" t="s">
        <v>323</v>
      </c>
      <c r="BM1593" s="138" t="s">
        <v>2592</v>
      </c>
    </row>
    <row r="1594" spans="2:65" s="1" customFormat="1">
      <c r="B1594" s="33"/>
      <c r="D1594" s="140" t="s">
        <v>164</v>
      </c>
      <c r="F1594" s="141" t="s">
        <v>2401</v>
      </c>
      <c r="I1594" s="142"/>
      <c r="L1594" s="33"/>
      <c r="M1594" s="143"/>
      <c r="T1594" s="54"/>
      <c r="AT1594" s="18" t="s">
        <v>164</v>
      </c>
      <c r="AU1594" s="18" t="s">
        <v>80</v>
      </c>
    </row>
    <row r="1595" spans="2:65" s="1" customFormat="1" ht="16.5" customHeight="1">
      <c r="B1595" s="33"/>
      <c r="C1595" s="128" t="s">
        <v>2593</v>
      </c>
      <c r="D1595" s="128" t="s">
        <v>157</v>
      </c>
      <c r="E1595" s="129" t="s">
        <v>2404</v>
      </c>
      <c r="F1595" s="130" t="s">
        <v>2405</v>
      </c>
      <c r="G1595" s="131" t="s">
        <v>208</v>
      </c>
      <c r="H1595" s="132">
        <v>1</v>
      </c>
      <c r="I1595" s="133">
        <v>270</v>
      </c>
      <c r="J1595" s="132">
        <f>ROUND(I1595*H1595,0)</f>
        <v>270</v>
      </c>
      <c r="K1595" s="130" t="s">
        <v>20</v>
      </c>
      <c r="L1595" s="33"/>
      <c r="M1595" s="134" t="s">
        <v>20</v>
      </c>
      <c r="N1595" s="135" t="s">
        <v>42</v>
      </c>
      <c r="P1595" s="136">
        <f>O1595*H1595</f>
        <v>0</v>
      </c>
      <c r="Q1595" s="136">
        <v>0</v>
      </c>
      <c r="R1595" s="136">
        <f>Q1595*H1595</f>
        <v>0</v>
      </c>
      <c r="S1595" s="136">
        <v>0</v>
      </c>
      <c r="T1595" s="137">
        <f>S1595*H1595</f>
        <v>0</v>
      </c>
      <c r="AR1595" s="138" t="s">
        <v>323</v>
      </c>
      <c r="AT1595" s="138" t="s">
        <v>157</v>
      </c>
      <c r="AU1595" s="138" t="s">
        <v>80</v>
      </c>
      <c r="AY1595" s="18" t="s">
        <v>154</v>
      </c>
      <c r="BE1595" s="139">
        <f>IF(N1595="základní",J1595,0)</f>
        <v>270</v>
      </c>
      <c r="BF1595" s="139">
        <f>IF(N1595="snížená",J1595,0)</f>
        <v>0</v>
      </c>
      <c r="BG1595" s="139">
        <f>IF(N1595="zákl. přenesená",J1595,0)</f>
        <v>0</v>
      </c>
      <c r="BH1595" s="139">
        <f>IF(N1595="sníž. přenesená",J1595,0)</f>
        <v>0</v>
      </c>
      <c r="BI1595" s="139">
        <f>IF(N1595="nulová",J1595,0)</f>
        <v>0</v>
      </c>
      <c r="BJ1595" s="18" t="s">
        <v>8</v>
      </c>
      <c r="BK1595" s="139">
        <f>ROUND(I1595*H1595,0)</f>
        <v>270</v>
      </c>
      <c r="BL1595" s="18" t="s">
        <v>323</v>
      </c>
      <c r="BM1595" s="138" t="s">
        <v>2594</v>
      </c>
    </row>
    <row r="1596" spans="2:65" s="1" customFormat="1">
      <c r="B1596" s="33"/>
      <c r="D1596" s="140" t="s">
        <v>164</v>
      </c>
      <c r="F1596" s="141" t="s">
        <v>2405</v>
      </c>
      <c r="I1596" s="142"/>
      <c r="L1596" s="33"/>
      <c r="M1596" s="143"/>
      <c r="T1596" s="54"/>
      <c r="AT1596" s="18" t="s">
        <v>164</v>
      </c>
      <c r="AU1596" s="18" t="s">
        <v>80</v>
      </c>
    </row>
    <row r="1597" spans="2:65" s="1" customFormat="1" ht="16.5" customHeight="1">
      <c r="B1597" s="33"/>
      <c r="C1597" s="128" t="s">
        <v>2595</v>
      </c>
      <c r="D1597" s="128" t="s">
        <v>157</v>
      </c>
      <c r="E1597" s="129" t="s">
        <v>2408</v>
      </c>
      <c r="F1597" s="130" t="s">
        <v>2409</v>
      </c>
      <c r="G1597" s="131" t="s">
        <v>208</v>
      </c>
      <c r="H1597" s="132">
        <v>1</v>
      </c>
      <c r="I1597" s="133">
        <v>319</v>
      </c>
      <c r="J1597" s="132">
        <f>ROUND(I1597*H1597,0)</f>
        <v>319</v>
      </c>
      <c r="K1597" s="130" t="s">
        <v>20</v>
      </c>
      <c r="L1597" s="33"/>
      <c r="M1597" s="134" t="s">
        <v>20</v>
      </c>
      <c r="N1597" s="135" t="s">
        <v>42</v>
      </c>
      <c r="P1597" s="136">
        <f>O1597*H1597</f>
        <v>0</v>
      </c>
      <c r="Q1597" s="136">
        <v>0</v>
      </c>
      <c r="R1597" s="136">
        <f>Q1597*H1597</f>
        <v>0</v>
      </c>
      <c r="S1597" s="136">
        <v>0</v>
      </c>
      <c r="T1597" s="137">
        <f>S1597*H1597</f>
        <v>0</v>
      </c>
      <c r="AR1597" s="138" t="s">
        <v>323</v>
      </c>
      <c r="AT1597" s="138" t="s">
        <v>157</v>
      </c>
      <c r="AU1597" s="138" t="s">
        <v>80</v>
      </c>
      <c r="AY1597" s="18" t="s">
        <v>154</v>
      </c>
      <c r="BE1597" s="139">
        <f>IF(N1597="základní",J1597,0)</f>
        <v>319</v>
      </c>
      <c r="BF1597" s="139">
        <f>IF(N1597="snížená",J1597,0)</f>
        <v>0</v>
      </c>
      <c r="BG1597" s="139">
        <f>IF(N1597="zákl. přenesená",J1597,0)</f>
        <v>0</v>
      </c>
      <c r="BH1597" s="139">
        <f>IF(N1597="sníž. přenesená",J1597,0)</f>
        <v>0</v>
      </c>
      <c r="BI1597" s="139">
        <f>IF(N1597="nulová",J1597,0)</f>
        <v>0</v>
      </c>
      <c r="BJ1597" s="18" t="s">
        <v>8</v>
      </c>
      <c r="BK1597" s="139">
        <f>ROUND(I1597*H1597,0)</f>
        <v>319</v>
      </c>
      <c r="BL1597" s="18" t="s">
        <v>323</v>
      </c>
      <c r="BM1597" s="138" t="s">
        <v>2596</v>
      </c>
    </row>
    <row r="1598" spans="2:65" s="1" customFormat="1">
      <c r="B1598" s="33"/>
      <c r="D1598" s="140" t="s">
        <v>164</v>
      </c>
      <c r="F1598" s="141" t="s">
        <v>2409</v>
      </c>
      <c r="I1598" s="142"/>
      <c r="L1598" s="33"/>
      <c r="M1598" s="143"/>
      <c r="T1598" s="54"/>
      <c r="AT1598" s="18" t="s">
        <v>164</v>
      </c>
      <c r="AU1598" s="18" t="s">
        <v>80</v>
      </c>
    </row>
    <row r="1599" spans="2:65" s="1" customFormat="1" ht="16.5" customHeight="1">
      <c r="B1599" s="33"/>
      <c r="C1599" s="128" t="s">
        <v>2597</v>
      </c>
      <c r="D1599" s="128" t="s">
        <v>157</v>
      </c>
      <c r="E1599" s="129" t="s">
        <v>2412</v>
      </c>
      <c r="F1599" s="130" t="s">
        <v>2413</v>
      </c>
      <c r="G1599" s="131" t="s">
        <v>208</v>
      </c>
      <c r="H1599" s="132">
        <v>1</v>
      </c>
      <c r="I1599" s="133">
        <v>141</v>
      </c>
      <c r="J1599" s="132">
        <f>ROUND(I1599*H1599,0)</f>
        <v>141</v>
      </c>
      <c r="K1599" s="130" t="s">
        <v>20</v>
      </c>
      <c r="L1599" s="33"/>
      <c r="M1599" s="134" t="s">
        <v>20</v>
      </c>
      <c r="N1599" s="135" t="s">
        <v>42</v>
      </c>
      <c r="P1599" s="136">
        <f>O1599*H1599</f>
        <v>0</v>
      </c>
      <c r="Q1599" s="136">
        <v>0</v>
      </c>
      <c r="R1599" s="136">
        <f>Q1599*H1599</f>
        <v>0</v>
      </c>
      <c r="S1599" s="136">
        <v>0</v>
      </c>
      <c r="T1599" s="137">
        <f>S1599*H1599</f>
        <v>0</v>
      </c>
      <c r="AR1599" s="138" t="s">
        <v>323</v>
      </c>
      <c r="AT1599" s="138" t="s">
        <v>157</v>
      </c>
      <c r="AU1599" s="138" t="s">
        <v>80</v>
      </c>
      <c r="AY1599" s="18" t="s">
        <v>154</v>
      </c>
      <c r="BE1599" s="139">
        <f>IF(N1599="základní",J1599,0)</f>
        <v>141</v>
      </c>
      <c r="BF1599" s="139">
        <f>IF(N1599="snížená",J1599,0)</f>
        <v>0</v>
      </c>
      <c r="BG1599" s="139">
        <f>IF(N1599="zákl. přenesená",J1599,0)</f>
        <v>0</v>
      </c>
      <c r="BH1599" s="139">
        <f>IF(N1599="sníž. přenesená",J1599,0)</f>
        <v>0</v>
      </c>
      <c r="BI1599" s="139">
        <f>IF(N1599="nulová",J1599,0)</f>
        <v>0</v>
      </c>
      <c r="BJ1599" s="18" t="s">
        <v>8</v>
      </c>
      <c r="BK1599" s="139">
        <f>ROUND(I1599*H1599,0)</f>
        <v>141</v>
      </c>
      <c r="BL1599" s="18" t="s">
        <v>323</v>
      </c>
      <c r="BM1599" s="138" t="s">
        <v>2598</v>
      </c>
    </row>
    <row r="1600" spans="2:65" s="1" customFormat="1">
      <c r="B1600" s="33"/>
      <c r="D1600" s="140" t="s">
        <v>164</v>
      </c>
      <c r="F1600" s="141" t="s">
        <v>2413</v>
      </c>
      <c r="I1600" s="142"/>
      <c r="L1600" s="33"/>
      <c r="M1600" s="143"/>
      <c r="T1600" s="54"/>
      <c r="AT1600" s="18" t="s">
        <v>164</v>
      </c>
      <c r="AU1600" s="18" t="s">
        <v>80</v>
      </c>
    </row>
    <row r="1601" spans="2:65" s="1" customFormat="1" ht="16.5" customHeight="1">
      <c r="B1601" s="33"/>
      <c r="C1601" s="128" t="s">
        <v>2599</v>
      </c>
      <c r="D1601" s="128" t="s">
        <v>157</v>
      </c>
      <c r="E1601" s="129" t="s">
        <v>2416</v>
      </c>
      <c r="F1601" s="130" t="s">
        <v>2417</v>
      </c>
      <c r="G1601" s="131" t="s">
        <v>213</v>
      </c>
      <c r="H1601" s="132">
        <v>5</v>
      </c>
      <c r="I1601" s="133">
        <v>240</v>
      </c>
      <c r="J1601" s="132">
        <f>ROUND(I1601*H1601,0)</f>
        <v>1200</v>
      </c>
      <c r="K1601" s="130" t="s">
        <v>20</v>
      </c>
      <c r="L1601" s="33"/>
      <c r="M1601" s="134" t="s">
        <v>20</v>
      </c>
      <c r="N1601" s="135" t="s">
        <v>42</v>
      </c>
      <c r="P1601" s="136">
        <f>O1601*H1601</f>
        <v>0</v>
      </c>
      <c r="Q1601" s="136">
        <v>0</v>
      </c>
      <c r="R1601" s="136">
        <f>Q1601*H1601</f>
        <v>0</v>
      </c>
      <c r="S1601" s="136">
        <v>0</v>
      </c>
      <c r="T1601" s="137">
        <f>S1601*H1601</f>
        <v>0</v>
      </c>
      <c r="AR1601" s="138" t="s">
        <v>323</v>
      </c>
      <c r="AT1601" s="138" t="s">
        <v>157</v>
      </c>
      <c r="AU1601" s="138" t="s">
        <v>80</v>
      </c>
      <c r="AY1601" s="18" t="s">
        <v>154</v>
      </c>
      <c r="BE1601" s="139">
        <f>IF(N1601="základní",J1601,0)</f>
        <v>1200</v>
      </c>
      <c r="BF1601" s="139">
        <f>IF(N1601="snížená",J1601,0)</f>
        <v>0</v>
      </c>
      <c r="BG1601" s="139">
        <f>IF(N1601="zákl. přenesená",J1601,0)</f>
        <v>0</v>
      </c>
      <c r="BH1601" s="139">
        <f>IF(N1601="sníž. přenesená",J1601,0)</f>
        <v>0</v>
      </c>
      <c r="BI1601" s="139">
        <f>IF(N1601="nulová",J1601,0)</f>
        <v>0</v>
      </c>
      <c r="BJ1601" s="18" t="s">
        <v>8</v>
      </c>
      <c r="BK1601" s="139">
        <f>ROUND(I1601*H1601,0)</f>
        <v>1200</v>
      </c>
      <c r="BL1601" s="18" t="s">
        <v>323</v>
      </c>
      <c r="BM1601" s="138" t="s">
        <v>2600</v>
      </c>
    </row>
    <row r="1602" spans="2:65" s="1" customFormat="1">
      <c r="B1602" s="33"/>
      <c r="D1602" s="140" t="s">
        <v>164</v>
      </c>
      <c r="F1602" s="141" t="s">
        <v>2417</v>
      </c>
      <c r="I1602" s="142"/>
      <c r="L1602" s="33"/>
      <c r="M1602" s="143"/>
      <c r="T1602" s="54"/>
      <c r="AT1602" s="18" t="s">
        <v>164</v>
      </c>
      <c r="AU1602" s="18" t="s">
        <v>80</v>
      </c>
    </row>
    <row r="1603" spans="2:65" s="1" customFormat="1" ht="16.5" customHeight="1">
      <c r="B1603" s="33"/>
      <c r="C1603" s="128" t="s">
        <v>2601</v>
      </c>
      <c r="D1603" s="128" t="s">
        <v>157</v>
      </c>
      <c r="E1603" s="129" t="s">
        <v>2298</v>
      </c>
      <c r="F1603" s="130" t="s">
        <v>1282</v>
      </c>
      <c r="G1603" s="131" t="s">
        <v>1104</v>
      </c>
      <c r="H1603" s="132">
        <v>4</v>
      </c>
      <c r="I1603" s="133">
        <v>52</v>
      </c>
      <c r="J1603" s="132">
        <f>ROUND(I1603*H1603,0)</f>
        <v>208</v>
      </c>
      <c r="K1603" s="130" t="s">
        <v>20</v>
      </c>
      <c r="L1603" s="33"/>
      <c r="M1603" s="134" t="s">
        <v>20</v>
      </c>
      <c r="N1603" s="135" t="s">
        <v>42</v>
      </c>
      <c r="P1603" s="136">
        <f>O1603*H1603</f>
        <v>0</v>
      </c>
      <c r="Q1603" s="136">
        <v>0</v>
      </c>
      <c r="R1603" s="136">
        <f>Q1603*H1603</f>
        <v>0</v>
      </c>
      <c r="S1603" s="136">
        <v>0</v>
      </c>
      <c r="T1603" s="137">
        <f>S1603*H1603</f>
        <v>0</v>
      </c>
      <c r="AR1603" s="138" t="s">
        <v>323</v>
      </c>
      <c r="AT1603" s="138" t="s">
        <v>157</v>
      </c>
      <c r="AU1603" s="138" t="s">
        <v>80</v>
      </c>
      <c r="AY1603" s="18" t="s">
        <v>154</v>
      </c>
      <c r="BE1603" s="139">
        <f>IF(N1603="základní",J1603,0)</f>
        <v>208</v>
      </c>
      <c r="BF1603" s="139">
        <f>IF(N1603="snížená",J1603,0)</f>
        <v>0</v>
      </c>
      <c r="BG1603" s="139">
        <f>IF(N1603="zákl. přenesená",J1603,0)</f>
        <v>0</v>
      </c>
      <c r="BH1603" s="139">
        <f>IF(N1603="sníž. přenesená",J1603,0)</f>
        <v>0</v>
      </c>
      <c r="BI1603" s="139">
        <f>IF(N1603="nulová",J1603,0)</f>
        <v>0</v>
      </c>
      <c r="BJ1603" s="18" t="s">
        <v>8</v>
      </c>
      <c r="BK1603" s="139">
        <f>ROUND(I1603*H1603,0)</f>
        <v>208</v>
      </c>
      <c r="BL1603" s="18" t="s">
        <v>323</v>
      </c>
      <c r="BM1603" s="138" t="s">
        <v>2602</v>
      </c>
    </row>
    <row r="1604" spans="2:65" s="1" customFormat="1">
      <c r="B1604" s="33"/>
      <c r="D1604" s="140" t="s">
        <v>164</v>
      </c>
      <c r="F1604" s="141" t="s">
        <v>1282</v>
      </c>
      <c r="I1604" s="142"/>
      <c r="L1604" s="33"/>
      <c r="M1604" s="143"/>
      <c r="T1604" s="54"/>
      <c r="AT1604" s="18" t="s">
        <v>164</v>
      </c>
      <c r="AU1604" s="18" t="s">
        <v>80</v>
      </c>
    </row>
    <row r="1605" spans="2:65" s="1" customFormat="1" ht="16.5" customHeight="1">
      <c r="B1605" s="33"/>
      <c r="C1605" s="128" t="s">
        <v>2603</v>
      </c>
      <c r="D1605" s="128" t="s">
        <v>157</v>
      </c>
      <c r="E1605" s="129" t="s">
        <v>2422</v>
      </c>
      <c r="F1605" s="130" t="s">
        <v>2423</v>
      </c>
      <c r="G1605" s="131" t="s">
        <v>208</v>
      </c>
      <c r="H1605" s="132">
        <v>1</v>
      </c>
      <c r="I1605" s="133">
        <v>1242</v>
      </c>
      <c r="J1605" s="132">
        <f>ROUND(I1605*H1605,0)</f>
        <v>1242</v>
      </c>
      <c r="K1605" s="130" t="s">
        <v>20</v>
      </c>
      <c r="L1605" s="33"/>
      <c r="M1605" s="134" t="s">
        <v>20</v>
      </c>
      <c r="N1605" s="135" t="s">
        <v>42</v>
      </c>
      <c r="P1605" s="136">
        <f>O1605*H1605</f>
        <v>0</v>
      </c>
      <c r="Q1605" s="136">
        <v>0</v>
      </c>
      <c r="R1605" s="136">
        <f>Q1605*H1605</f>
        <v>0</v>
      </c>
      <c r="S1605" s="136">
        <v>0</v>
      </c>
      <c r="T1605" s="137">
        <f>S1605*H1605</f>
        <v>0</v>
      </c>
      <c r="AR1605" s="138" t="s">
        <v>323</v>
      </c>
      <c r="AT1605" s="138" t="s">
        <v>157</v>
      </c>
      <c r="AU1605" s="138" t="s">
        <v>80</v>
      </c>
      <c r="AY1605" s="18" t="s">
        <v>154</v>
      </c>
      <c r="BE1605" s="139">
        <f>IF(N1605="základní",J1605,0)</f>
        <v>1242</v>
      </c>
      <c r="BF1605" s="139">
        <f>IF(N1605="snížená",J1605,0)</f>
        <v>0</v>
      </c>
      <c r="BG1605" s="139">
        <f>IF(N1605="zákl. přenesená",J1605,0)</f>
        <v>0</v>
      </c>
      <c r="BH1605" s="139">
        <f>IF(N1605="sníž. přenesená",J1605,0)</f>
        <v>0</v>
      </c>
      <c r="BI1605" s="139">
        <f>IF(N1605="nulová",J1605,0)</f>
        <v>0</v>
      </c>
      <c r="BJ1605" s="18" t="s">
        <v>8</v>
      </c>
      <c r="BK1605" s="139">
        <f>ROUND(I1605*H1605,0)</f>
        <v>1242</v>
      </c>
      <c r="BL1605" s="18" t="s">
        <v>323</v>
      </c>
      <c r="BM1605" s="138" t="s">
        <v>2604</v>
      </c>
    </row>
    <row r="1606" spans="2:65" s="1" customFormat="1">
      <c r="B1606" s="33"/>
      <c r="D1606" s="140" t="s">
        <v>164</v>
      </c>
      <c r="F1606" s="141" t="s">
        <v>2423</v>
      </c>
      <c r="I1606" s="142"/>
      <c r="L1606" s="33"/>
      <c r="M1606" s="143"/>
      <c r="T1606" s="54"/>
      <c r="AT1606" s="18" t="s">
        <v>164</v>
      </c>
      <c r="AU1606" s="18" t="s">
        <v>80</v>
      </c>
    </row>
    <row r="1607" spans="2:65" s="1" customFormat="1" ht="16.5" customHeight="1">
      <c r="B1607" s="33"/>
      <c r="C1607" s="128" t="s">
        <v>2605</v>
      </c>
      <c r="D1607" s="128" t="s">
        <v>157</v>
      </c>
      <c r="E1607" s="129" t="s">
        <v>2301</v>
      </c>
      <c r="F1607" s="130" t="s">
        <v>2302</v>
      </c>
      <c r="G1607" s="131" t="s">
        <v>208</v>
      </c>
      <c r="H1607" s="132">
        <v>1</v>
      </c>
      <c r="I1607" s="133">
        <v>600</v>
      </c>
      <c r="J1607" s="132">
        <f>ROUND(I1607*H1607,0)</f>
        <v>600</v>
      </c>
      <c r="K1607" s="130" t="s">
        <v>20</v>
      </c>
      <c r="L1607" s="33"/>
      <c r="M1607" s="134" t="s">
        <v>20</v>
      </c>
      <c r="N1607" s="135" t="s">
        <v>42</v>
      </c>
      <c r="P1607" s="136">
        <f>O1607*H1607</f>
        <v>0</v>
      </c>
      <c r="Q1607" s="136">
        <v>0</v>
      </c>
      <c r="R1607" s="136">
        <f>Q1607*H1607</f>
        <v>0</v>
      </c>
      <c r="S1607" s="136">
        <v>0</v>
      </c>
      <c r="T1607" s="137">
        <f>S1607*H1607</f>
        <v>0</v>
      </c>
      <c r="AR1607" s="138" t="s">
        <v>323</v>
      </c>
      <c r="AT1607" s="138" t="s">
        <v>157</v>
      </c>
      <c r="AU1607" s="138" t="s">
        <v>80</v>
      </c>
      <c r="AY1607" s="18" t="s">
        <v>154</v>
      </c>
      <c r="BE1607" s="139">
        <f>IF(N1607="základní",J1607,0)</f>
        <v>600</v>
      </c>
      <c r="BF1607" s="139">
        <f>IF(N1607="snížená",J1607,0)</f>
        <v>0</v>
      </c>
      <c r="BG1607" s="139">
        <f>IF(N1607="zákl. přenesená",J1607,0)</f>
        <v>0</v>
      </c>
      <c r="BH1607" s="139">
        <f>IF(N1607="sníž. přenesená",J1607,0)</f>
        <v>0</v>
      </c>
      <c r="BI1607" s="139">
        <f>IF(N1607="nulová",J1607,0)</f>
        <v>0</v>
      </c>
      <c r="BJ1607" s="18" t="s">
        <v>8</v>
      </c>
      <c r="BK1607" s="139">
        <f>ROUND(I1607*H1607,0)</f>
        <v>600</v>
      </c>
      <c r="BL1607" s="18" t="s">
        <v>323</v>
      </c>
      <c r="BM1607" s="138" t="s">
        <v>2606</v>
      </c>
    </row>
    <row r="1608" spans="2:65" s="1" customFormat="1">
      <c r="B1608" s="33"/>
      <c r="D1608" s="140" t="s">
        <v>164</v>
      </c>
      <c r="F1608" s="141" t="s">
        <v>2302</v>
      </c>
      <c r="I1608" s="142"/>
      <c r="L1608" s="33"/>
      <c r="M1608" s="143"/>
      <c r="T1608" s="54"/>
      <c r="AT1608" s="18" t="s">
        <v>164</v>
      </c>
      <c r="AU1608" s="18" t="s">
        <v>80</v>
      </c>
    </row>
    <row r="1609" spans="2:65" s="1" customFormat="1" ht="33" customHeight="1">
      <c r="B1609" s="33"/>
      <c r="C1609" s="128" t="s">
        <v>2607</v>
      </c>
      <c r="D1609" s="128" t="s">
        <v>157</v>
      </c>
      <c r="E1609" s="129" t="s">
        <v>2428</v>
      </c>
      <c r="F1609" s="130" t="s">
        <v>2429</v>
      </c>
      <c r="G1609" s="131" t="s">
        <v>1140</v>
      </c>
      <c r="H1609" s="132">
        <v>1</v>
      </c>
      <c r="I1609" s="133">
        <v>12000</v>
      </c>
      <c r="J1609" s="132">
        <f>ROUND(I1609*H1609,0)</f>
        <v>12000</v>
      </c>
      <c r="K1609" s="130" t="s">
        <v>20</v>
      </c>
      <c r="L1609" s="33"/>
      <c r="M1609" s="134" t="s">
        <v>20</v>
      </c>
      <c r="N1609" s="135" t="s">
        <v>42</v>
      </c>
      <c r="P1609" s="136">
        <f>O1609*H1609</f>
        <v>0</v>
      </c>
      <c r="Q1609" s="136">
        <v>0</v>
      </c>
      <c r="R1609" s="136">
        <f>Q1609*H1609</f>
        <v>0</v>
      </c>
      <c r="S1609" s="136">
        <v>0</v>
      </c>
      <c r="T1609" s="137">
        <f>S1609*H1609</f>
        <v>0</v>
      </c>
      <c r="AR1609" s="138" t="s">
        <v>323</v>
      </c>
      <c r="AT1609" s="138" t="s">
        <v>157</v>
      </c>
      <c r="AU1609" s="138" t="s">
        <v>80</v>
      </c>
      <c r="AY1609" s="18" t="s">
        <v>154</v>
      </c>
      <c r="BE1609" s="139">
        <f>IF(N1609="základní",J1609,0)</f>
        <v>12000</v>
      </c>
      <c r="BF1609" s="139">
        <f>IF(N1609="snížená",J1609,0)</f>
        <v>0</v>
      </c>
      <c r="BG1609" s="139">
        <f>IF(N1609="zákl. přenesená",J1609,0)</f>
        <v>0</v>
      </c>
      <c r="BH1609" s="139">
        <f>IF(N1609="sníž. přenesená",J1609,0)</f>
        <v>0</v>
      </c>
      <c r="BI1609" s="139">
        <f>IF(N1609="nulová",J1609,0)</f>
        <v>0</v>
      </c>
      <c r="BJ1609" s="18" t="s">
        <v>8</v>
      </c>
      <c r="BK1609" s="139">
        <f>ROUND(I1609*H1609,0)</f>
        <v>12000</v>
      </c>
      <c r="BL1609" s="18" t="s">
        <v>323</v>
      </c>
      <c r="BM1609" s="138" t="s">
        <v>2608</v>
      </c>
    </row>
    <row r="1610" spans="2:65" s="1" customFormat="1" ht="19.2">
      <c r="B1610" s="33"/>
      <c r="D1610" s="140" t="s">
        <v>164</v>
      </c>
      <c r="F1610" s="141" t="s">
        <v>2609</v>
      </c>
      <c r="I1610" s="142"/>
      <c r="L1610" s="33"/>
      <c r="M1610" s="143"/>
      <c r="T1610" s="54"/>
      <c r="AT1610" s="18" t="s">
        <v>164</v>
      </c>
      <c r="AU1610" s="18" t="s">
        <v>80</v>
      </c>
    </row>
    <row r="1611" spans="2:65" s="1" customFormat="1" ht="33" customHeight="1">
      <c r="B1611" s="33"/>
      <c r="C1611" s="128" t="s">
        <v>2610</v>
      </c>
      <c r="D1611" s="128" t="s">
        <v>157</v>
      </c>
      <c r="E1611" s="129" t="s">
        <v>2432</v>
      </c>
      <c r="F1611" s="130" t="s">
        <v>2433</v>
      </c>
      <c r="G1611" s="131" t="s">
        <v>208</v>
      </c>
      <c r="H1611" s="132">
        <v>1</v>
      </c>
      <c r="I1611" s="133">
        <v>8000.0000000000009</v>
      </c>
      <c r="J1611" s="132">
        <f>ROUND(I1611*H1611,0)</f>
        <v>8000</v>
      </c>
      <c r="K1611" s="130" t="s">
        <v>20</v>
      </c>
      <c r="L1611" s="33"/>
      <c r="M1611" s="134" t="s">
        <v>20</v>
      </c>
      <c r="N1611" s="135" t="s">
        <v>42</v>
      </c>
      <c r="P1611" s="136">
        <f>O1611*H1611</f>
        <v>0</v>
      </c>
      <c r="Q1611" s="136">
        <v>0</v>
      </c>
      <c r="R1611" s="136">
        <f>Q1611*H1611</f>
        <v>0</v>
      </c>
      <c r="S1611" s="136">
        <v>0</v>
      </c>
      <c r="T1611" s="137">
        <f>S1611*H1611</f>
        <v>0</v>
      </c>
      <c r="AR1611" s="138" t="s">
        <v>323</v>
      </c>
      <c r="AT1611" s="138" t="s">
        <v>157</v>
      </c>
      <c r="AU1611" s="138" t="s">
        <v>80</v>
      </c>
      <c r="AY1611" s="18" t="s">
        <v>154</v>
      </c>
      <c r="BE1611" s="139">
        <f>IF(N1611="základní",J1611,0)</f>
        <v>8000</v>
      </c>
      <c r="BF1611" s="139">
        <f>IF(N1611="snížená",J1611,0)</f>
        <v>0</v>
      </c>
      <c r="BG1611" s="139">
        <f>IF(N1611="zákl. přenesená",J1611,0)</f>
        <v>0</v>
      </c>
      <c r="BH1611" s="139">
        <f>IF(N1611="sníž. přenesená",J1611,0)</f>
        <v>0</v>
      </c>
      <c r="BI1611" s="139">
        <f>IF(N1611="nulová",J1611,0)</f>
        <v>0</v>
      </c>
      <c r="BJ1611" s="18" t="s">
        <v>8</v>
      </c>
      <c r="BK1611" s="139">
        <f>ROUND(I1611*H1611,0)</f>
        <v>8000</v>
      </c>
      <c r="BL1611" s="18" t="s">
        <v>323</v>
      </c>
      <c r="BM1611" s="138" t="s">
        <v>2611</v>
      </c>
    </row>
    <row r="1612" spans="2:65" s="1" customFormat="1" ht="19.2">
      <c r="B1612" s="33"/>
      <c r="D1612" s="140" t="s">
        <v>164</v>
      </c>
      <c r="F1612" s="141" t="s">
        <v>2612</v>
      </c>
      <c r="I1612" s="142"/>
      <c r="L1612" s="33"/>
      <c r="M1612" s="143"/>
      <c r="T1612" s="54"/>
      <c r="AT1612" s="18" t="s">
        <v>164</v>
      </c>
      <c r="AU1612" s="18" t="s">
        <v>80</v>
      </c>
    </row>
    <row r="1613" spans="2:65" s="1" customFormat="1" ht="16.5" customHeight="1">
      <c r="B1613" s="33"/>
      <c r="C1613" s="128" t="s">
        <v>2613</v>
      </c>
      <c r="D1613" s="128" t="s">
        <v>157</v>
      </c>
      <c r="E1613" s="129" t="s">
        <v>2436</v>
      </c>
      <c r="F1613" s="130" t="s">
        <v>2437</v>
      </c>
      <c r="G1613" s="131" t="s">
        <v>208</v>
      </c>
      <c r="H1613" s="132">
        <v>1</v>
      </c>
      <c r="I1613" s="133">
        <v>212</v>
      </c>
      <c r="J1613" s="132">
        <f>ROUND(I1613*H1613,0)</f>
        <v>212</v>
      </c>
      <c r="K1613" s="130" t="s">
        <v>20</v>
      </c>
      <c r="L1613" s="33"/>
      <c r="M1613" s="134" t="s">
        <v>20</v>
      </c>
      <c r="N1613" s="135" t="s">
        <v>42</v>
      </c>
      <c r="P1613" s="136">
        <f>O1613*H1613</f>
        <v>0</v>
      </c>
      <c r="Q1613" s="136">
        <v>0</v>
      </c>
      <c r="R1613" s="136">
        <f>Q1613*H1613</f>
        <v>0</v>
      </c>
      <c r="S1613" s="136">
        <v>0</v>
      </c>
      <c r="T1613" s="137">
        <f>S1613*H1613</f>
        <v>0</v>
      </c>
      <c r="AR1613" s="138" t="s">
        <v>323</v>
      </c>
      <c r="AT1613" s="138" t="s">
        <v>157</v>
      </c>
      <c r="AU1613" s="138" t="s">
        <v>80</v>
      </c>
      <c r="AY1613" s="18" t="s">
        <v>154</v>
      </c>
      <c r="BE1613" s="139">
        <f>IF(N1613="základní",J1613,0)</f>
        <v>212</v>
      </c>
      <c r="BF1613" s="139">
        <f>IF(N1613="snížená",J1613,0)</f>
        <v>0</v>
      </c>
      <c r="BG1613" s="139">
        <f>IF(N1613="zákl. přenesená",J1613,0)</f>
        <v>0</v>
      </c>
      <c r="BH1613" s="139">
        <f>IF(N1613="sníž. přenesená",J1613,0)</f>
        <v>0</v>
      </c>
      <c r="BI1613" s="139">
        <f>IF(N1613="nulová",J1613,0)</f>
        <v>0</v>
      </c>
      <c r="BJ1613" s="18" t="s">
        <v>8</v>
      </c>
      <c r="BK1613" s="139">
        <f>ROUND(I1613*H1613,0)</f>
        <v>212</v>
      </c>
      <c r="BL1613" s="18" t="s">
        <v>323</v>
      </c>
      <c r="BM1613" s="138" t="s">
        <v>2614</v>
      </c>
    </row>
    <row r="1614" spans="2:65" s="1" customFormat="1">
      <c r="B1614" s="33"/>
      <c r="D1614" s="140" t="s">
        <v>164</v>
      </c>
      <c r="F1614" s="141" t="s">
        <v>2437</v>
      </c>
      <c r="I1614" s="142"/>
      <c r="L1614" s="33"/>
      <c r="M1614" s="143"/>
      <c r="T1614" s="54"/>
      <c r="AT1614" s="18" t="s">
        <v>164</v>
      </c>
      <c r="AU1614" s="18" t="s">
        <v>80</v>
      </c>
    </row>
    <row r="1615" spans="2:65" s="1" customFormat="1" ht="16.5" customHeight="1">
      <c r="B1615" s="33"/>
      <c r="C1615" s="128" t="s">
        <v>2615</v>
      </c>
      <c r="D1615" s="128" t="s">
        <v>157</v>
      </c>
      <c r="E1615" s="129" t="s">
        <v>2440</v>
      </c>
      <c r="F1615" s="130" t="s">
        <v>2441</v>
      </c>
      <c r="G1615" s="131" t="s">
        <v>208</v>
      </c>
      <c r="H1615" s="132">
        <v>1</v>
      </c>
      <c r="I1615" s="133">
        <v>724</v>
      </c>
      <c r="J1615" s="132">
        <f>ROUND(I1615*H1615,0)</f>
        <v>724</v>
      </c>
      <c r="K1615" s="130" t="s">
        <v>20</v>
      </c>
      <c r="L1615" s="33"/>
      <c r="M1615" s="134" t="s">
        <v>20</v>
      </c>
      <c r="N1615" s="135" t="s">
        <v>42</v>
      </c>
      <c r="P1615" s="136">
        <f>O1615*H1615</f>
        <v>0</v>
      </c>
      <c r="Q1615" s="136">
        <v>0</v>
      </c>
      <c r="R1615" s="136">
        <f>Q1615*H1615</f>
        <v>0</v>
      </c>
      <c r="S1615" s="136">
        <v>0</v>
      </c>
      <c r="T1615" s="137">
        <f>S1615*H1615</f>
        <v>0</v>
      </c>
      <c r="AR1615" s="138" t="s">
        <v>323</v>
      </c>
      <c r="AT1615" s="138" t="s">
        <v>157</v>
      </c>
      <c r="AU1615" s="138" t="s">
        <v>80</v>
      </c>
      <c r="AY1615" s="18" t="s">
        <v>154</v>
      </c>
      <c r="BE1615" s="139">
        <f>IF(N1615="základní",J1615,0)</f>
        <v>724</v>
      </c>
      <c r="BF1615" s="139">
        <f>IF(N1615="snížená",J1615,0)</f>
        <v>0</v>
      </c>
      <c r="BG1615" s="139">
        <f>IF(N1615="zákl. přenesená",J1615,0)</f>
        <v>0</v>
      </c>
      <c r="BH1615" s="139">
        <f>IF(N1615="sníž. přenesená",J1615,0)</f>
        <v>0</v>
      </c>
      <c r="BI1615" s="139">
        <f>IF(N1615="nulová",J1615,0)</f>
        <v>0</v>
      </c>
      <c r="BJ1615" s="18" t="s">
        <v>8</v>
      </c>
      <c r="BK1615" s="139">
        <f>ROUND(I1615*H1615,0)</f>
        <v>724</v>
      </c>
      <c r="BL1615" s="18" t="s">
        <v>323</v>
      </c>
      <c r="BM1615" s="138" t="s">
        <v>2616</v>
      </c>
    </row>
    <row r="1616" spans="2:65" s="1" customFormat="1">
      <c r="B1616" s="33"/>
      <c r="D1616" s="140" t="s">
        <v>164</v>
      </c>
      <c r="F1616" s="141" t="s">
        <v>2441</v>
      </c>
      <c r="I1616" s="142"/>
      <c r="L1616" s="33"/>
      <c r="M1616" s="143"/>
      <c r="T1616" s="54"/>
      <c r="AT1616" s="18" t="s">
        <v>164</v>
      </c>
      <c r="AU1616" s="18" t="s">
        <v>80</v>
      </c>
    </row>
    <row r="1617" spans="2:65" s="1" customFormat="1" ht="16.5" customHeight="1">
      <c r="B1617" s="33"/>
      <c r="C1617" s="128" t="s">
        <v>2617</v>
      </c>
      <c r="D1617" s="128" t="s">
        <v>157</v>
      </c>
      <c r="E1617" s="129" t="s">
        <v>2444</v>
      </c>
      <c r="F1617" s="130" t="s">
        <v>2445</v>
      </c>
      <c r="G1617" s="131" t="s">
        <v>213</v>
      </c>
      <c r="H1617" s="132">
        <v>6</v>
      </c>
      <c r="I1617" s="133">
        <v>183</v>
      </c>
      <c r="J1617" s="132">
        <f>ROUND(I1617*H1617,0)</f>
        <v>1098</v>
      </c>
      <c r="K1617" s="130" t="s">
        <v>20</v>
      </c>
      <c r="L1617" s="33"/>
      <c r="M1617" s="134" t="s">
        <v>20</v>
      </c>
      <c r="N1617" s="135" t="s">
        <v>42</v>
      </c>
      <c r="P1617" s="136">
        <f>O1617*H1617</f>
        <v>0</v>
      </c>
      <c r="Q1617" s="136">
        <v>0</v>
      </c>
      <c r="R1617" s="136">
        <f>Q1617*H1617</f>
        <v>0</v>
      </c>
      <c r="S1617" s="136">
        <v>0</v>
      </c>
      <c r="T1617" s="137">
        <f>S1617*H1617</f>
        <v>0</v>
      </c>
      <c r="AR1617" s="138" t="s">
        <v>323</v>
      </c>
      <c r="AT1617" s="138" t="s">
        <v>157</v>
      </c>
      <c r="AU1617" s="138" t="s">
        <v>80</v>
      </c>
      <c r="AY1617" s="18" t="s">
        <v>154</v>
      </c>
      <c r="BE1617" s="139">
        <f>IF(N1617="základní",J1617,0)</f>
        <v>1098</v>
      </c>
      <c r="BF1617" s="139">
        <f>IF(N1617="snížená",J1617,0)</f>
        <v>0</v>
      </c>
      <c r="BG1617" s="139">
        <f>IF(N1617="zákl. přenesená",J1617,0)</f>
        <v>0</v>
      </c>
      <c r="BH1617" s="139">
        <f>IF(N1617="sníž. přenesená",J1617,0)</f>
        <v>0</v>
      </c>
      <c r="BI1617" s="139">
        <f>IF(N1617="nulová",J1617,0)</f>
        <v>0</v>
      </c>
      <c r="BJ1617" s="18" t="s">
        <v>8</v>
      </c>
      <c r="BK1617" s="139">
        <f>ROUND(I1617*H1617,0)</f>
        <v>1098</v>
      </c>
      <c r="BL1617" s="18" t="s">
        <v>323</v>
      </c>
      <c r="BM1617" s="138" t="s">
        <v>2618</v>
      </c>
    </row>
    <row r="1618" spans="2:65" s="1" customFormat="1">
      <c r="B1618" s="33"/>
      <c r="D1618" s="140" t="s">
        <v>164</v>
      </c>
      <c r="F1618" s="141" t="s">
        <v>2445</v>
      </c>
      <c r="I1618" s="142"/>
      <c r="L1618" s="33"/>
      <c r="M1618" s="143"/>
      <c r="T1618" s="54"/>
      <c r="AT1618" s="18" t="s">
        <v>164</v>
      </c>
      <c r="AU1618" s="18" t="s">
        <v>80</v>
      </c>
    </row>
    <row r="1619" spans="2:65" s="1" customFormat="1" ht="16.5" customHeight="1">
      <c r="B1619" s="33"/>
      <c r="C1619" s="128" t="s">
        <v>2619</v>
      </c>
      <c r="D1619" s="128" t="s">
        <v>157</v>
      </c>
      <c r="E1619" s="129" t="s">
        <v>2448</v>
      </c>
      <c r="F1619" s="130" t="s">
        <v>2449</v>
      </c>
      <c r="G1619" s="131" t="s">
        <v>1104</v>
      </c>
      <c r="H1619" s="132">
        <v>5</v>
      </c>
      <c r="I1619" s="133">
        <v>172</v>
      </c>
      <c r="J1619" s="132">
        <f>ROUND(I1619*H1619,0)</f>
        <v>860</v>
      </c>
      <c r="K1619" s="130" t="s">
        <v>20</v>
      </c>
      <c r="L1619" s="33"/>
      <c r="M1619" s="134" t="s">
        <v>20</v>
      </c>
      <c r="N1619" s="135" t="s">
        <v>42</v>
      </c>
      <c r="P1619" s="136">
        <f>O1619*H1619</f>
        <v>0</v>
      </c>
      <c r="Q1619" s="136">
        <v>0</v>
      </c>
      <c r="R1619" s="136">
        <f>Q1619*H1619</f>
        <v>0</v>
      </c>
      <c r="S1619" s="136">
        <v>0</v>
      </c>
      <c r="T1619" s="137">
        <f>S1619*H1619</f>
        <v>0</v>
      </c>
      <c r="AR1619" s="138" t="s">
        <v>323</v>
      </c>
      <c r="AT1619" s="138" t="s">
        <v>157</v>
      </c>
      <c r="AU1619" s="138" t="s">
        <v>80</v>
      </c>
      <c r="AY1619" s="18" t="s">
        <v>154</v>
      </c>
      <c r="BE1619" s="139">
        <f>IF(N1619="základní",J1619,0)</f>
        <v>860</v>
      </c>
      <c r="BF1619" s="139">
        <f>IF(N1619="snížená",J1619,0)</f>
        <v>0</v>
      </c>
      <c r="BG1619" s="139">
        <f>IF(N1619="zákl. přenesená",J1619,0)</f>
        <v>0</v>
      </c>
      <c r="BH1619" s="139">
        <f>IF(N1619="sníž. přenesená",J1619,0)</f>
        <v>0</v>
      </c>
      <c r="BI1619" s="139">
        <f>IF(N1619="nulová",J1619,0)</f>
        <v>0</v>
      </c>
      <c r="BJ1619" s="18" t="s">
        <v>8</v>
      </c>
      <c r="BK1619" s="139">
        <f>ROUND(I1619*H1619,0)</f>
        <v>860</v>
      </c>
      <c r="BL1619" s="18" t="s">
        <v>323</v>
      </c>
      <c r="BM1619" s="138" t="s">
        <v>2620</v>
      </c>
    </row>
    <row r="1620" spans="2:65" s="1" customFormat="1">
      <c r="B1620" s="33"/>
      <c r="D1620" s="140" t="s">
        <v>164</v>
      </c>
      <c r="F1620" s="141" t="s">
        <v>2449</v>
      </c>
      <c r="I1620" s="142"/>
      <c r="L1620" s="33"/>
      <c r="M1620" s="143"/>
      <c r="T1620" s="54"/>
      <c r="AT1620" s="18" t="s">
        <v>164</v>
      </c>
      <c r="AU1620" s="18" t="s">
        <v>80</v>
      </c>
    </row>
    <row r="1621" spans="2:65" s="1" customFormat="1" ht="16.5" customHeight="1">
      <c r="B1621" s="33"/>
      <c r="C1621" s="128" t="s">
        <v>2621</v>
      </c>
      <c r="D1621" s="128" t="s">
        <v>157</v>
      </c>
      <c r="E1621" s="129" t="s">
        <v>2301</v>
      </c>
      <c r="F1621" s="130" t="s">
        <v>2302</v>
      </c>
      <c r="G1621" s="131" t="s">
        <v>208</v>
      </c>
      <c r="H1621" s="132">
        <v>1</v>
      </c>
      <c r="I1621" s="133">
        <v>600</v>
      </c>
      <c r="J1621" s="132">
        <f>ROUND(I1621*H1621,0)</f>
        <v>600</v>
      </c>
      <c r="K1621" s="130" t="s">
        <v>20</v>
      </c>
      <c r="L1621" s="33"/>
      <c r="M1621" s="134" t="s">
        <v>20</v>
      </c>
      <c r="N1621" s="135" t="s">
        <v>42</v>
      </c>
      <c r="P1621" s="136">
        <f>O1621*H1621</f>
        <v>0</v>
      </c>
      <c r="Q1621" s="136">
        <v>0</v>
      </c>
      <c r="R1621" s="136">
        <f>Q1621*H1621</f>
        <v>0</v>
      </c>
      <c r="S1621" s="136">
        <v>0</v>
      </c>
      <c r="T1621" s="137">
        <f>S1621*H1621</f>
        <v>0</v>
      </c>
      <c r="AR1621" s="138" t="s">
        <v>323</v>
      </c>
      <c r="AT1621" s="138" t="s">
        <v>157</v>
      </c>
      <c r="AU1621" s="138" t="s">
        <v>80</v>
      </c>
      <c r="AY1621" s="18" t="s">
        <v>154</v>
      </c>
      <c r="BE1621" s="139">
        <f>IF(N1621="základní",J1621,0)</f>
        <v>600</v>
      </c>
      <c r="BF1621" s="139">
        <f>IF(N1621="snížená",J1621,0)</f>
        <v>0</v>
      </c>
      <c r="BG1621" s="139">
        <f>IF(N1621="zákl. přenesená",J1621,0)</f>
        <v>0</v>
      </c>
      <c r="BH1621" s="139">
        <f>IF(N1621="sníž. přenesená",J1621,0)</f>
        <v>0</v>
      </c>
      <c r="BI1621" s="139">
        <f>IF(N1621="nulová",J1621,0)</f>
        <v>0</v>
      </c>
      <c r="BJ1621" s="18" t="s">
        <v>8</v>
      </c>
      <c r="BK1621" s="139">
        <f>ROUND(I1621*H1621,0)</f>
        <v>600</v>
      </c>
      <c r="BL1621" s="18" t="s">
        <v>323</v>
      </c>
      <c r="BM1621" s="138" t="s">
        <v>2622</v>
      </c>
    </row>
    <row r="1622" spans="2:65" s="1" customFormat="1">
      <c r="B1622" s="33"/>
      <c r="D1622" s="140" t="s">
        <v>164</v>
      </c>
      <c r="F1622" s="141" t="s">
        <v>2302</v>
      </c>
      <c r="I1622" s="142"/>
      <c r="L1622" s="33"/>
      <c r="M1622" s="143"/>
      <c r="T1622" s="54"/>
      <c r="AT1622" s="18" t="s">
        <v>164</v>
      </c>
      <c r="AU1622" s="18" t="s">
        <v>80</v>
      </c>
    </row>
    <row r="1623" spans="2:65" s="1" customFormat="1" ht="16.5" customHeight="1">
      <c r="B1623" s="33"/>
      <c r="C1623" s="128" t="s">
        <v>2623</v>
      </c>
      <c r="D1623" s="128" t="s">
        <v>157</v>
      </c>
      <c r="E1623" s="129" t="s">
        <v>2454</v>
      </c>
      <c r="F1623" s="130" t="s">
        <v>2455</v>
      </c>
      <c r="G1623" s="131" t="s">
        <v>208</v>
      </c>
      <c r="H1623" s="132">
        <v>1</v>
      </c>
      <c r="I1623" s="133">
        <v>2000</v>
      </c>
      <c r="J1623" s="132">
        <f>ROUND(I1623*H1623,0)</f>
        <v>2000</v>
      </c>
      <c r="K1623" s="130" t="s">
        <v>20</v>
      </c>
      <c r="L1623" s="33"/>
      <c r="M1623" s="134" t="s">
        <v>20</v>
      </c>
      <c r="N1623" s="135" t="s">
        <v>42</v>
      </c>
      <c r="P1623" s="136">
        <f>O1623*H1623</f>
        <v>0</v>
      </c>
      <c r="Q1623" s="136">
        <v>0</v>
      </c>
      <c r="R1623" s="136">
        <f>Q1623*H1623</f>
        <v>0</v>
      </c>
      <c r="S1623" s="136">
        <v>0</v>
      </c>
      <c r="T1623" s="137">
        <f>S1623*H1623</f>
        <v>0</v>
      </c>
      <c r="AR1623" s="138" t="s">
        <v>323</v>
      </c>
      <c r="AT1623" s="138" t="s">
        <v>157</v>
      </c>
      <c r="AU1623" s="138" t="s">
        <v>80</v>
      </c>
      <c r="AY1623" s="18" t="s">
        <v>154</v>
      </c>
      <c r="BE1623" s="139">
        <f>IF(N1623="základní",J1623,0)</f>
        <v>2000</v>
      </c>
      <c r="BF1623" s="139">
        <f>IF(N1623="snížená",J1623,0)</f>
        <v>0</v>
      </c>
      <c r="BG1623" s="139">
        <f>IF(N1623="zákl. přenesená",J1623,0)</f>
        <v>0</v>
      </c>
      <c r="BH1623" s="139">
        <f>IF(N1623="sníž. přenesená",J1623,0)</f>
        <v>0</v>
      </c>
      <c r="BI1623" s="139">
        <f>IF(N1623="nulová",J1623,0)</f>
        <v>0</v>
      </c>
      <c r="BJ1623" s="18" t="s">
        <v>8</v>
      </c>
      <c r="BK1623" s="139">
        <f>ROUND(I1623*H1623,0)</f>
        <v>2000</v>
      </c>
      <c r="BL1623" s="18" t="s">
        <v>323</v>
      </c>
      <c r="BM1623" s="138" t="s">
        <v>2624</v>
      </c>
    </row>
    <row r="1624" spans="2:65" s="1" customFormat="1">
      <c r="B1624" s="33"/>
      <c r="D1624" s="140" t="s">
        <v>164</v>
      </c>
      <c r="F1624" s="141" t="s">
        <v>2455</v>
      </c>
      <c r="I1624" s="142"/>
      <c r="L1624" s="33"/>
      <c r="M1624" s="143"/>
      <c r="T1624" s="54"/>
      <c r="AT1624" s="18" t="s">
        <v>164</v>
      </c>
      <c r="AU1624" s="18" t="s">
        <v>80</v>
      </c>
    </row>
    <row r="1625" spans="2:65" s="1" customFormat="1" ht="16.5" customHeight="1">
      <c r="B1625" s="33"/>
      <c r="C1625" s="128" t="s">
        <v>2625</v>
      </c>
      <c r="D1625" s="128" t="s">
        <v>157</v>
      </c>
      <c r="E1625" s="129" t="s">
        <v>2626</v>
      </c>
      <c r="F1625" s="130" t="s">
        <v>2627</v>
      </c>
      <c r="G1625" s="131" t="s">
        <v>208</v>
      </c>
      <c r="H1625" s="132">
        <v>1</v>
      </c>
      <c r="I1625" s="133">
        <v>5000</v>
      </c>
      <c r="J1625" s="132">
        <f>ROUND(I1625*H1625,0)</f>
        <v>5000</v>
      </c>
      <c r="K1625" s="130" t="s">
        <v>20</v>
      </c>
      <c r="L1625" s="33"/>
      <c r="M1625" s="134" t="s">
        <v>20</v>
      </c>
      <c r="N1625" s="135" t="s">
        <v>42</v>
      </c>
      <c r="P1625" s="136">
        <f>O1625*H1625</f>
        <v>0</v>
      </c>
      <c r="Q1625" s="136">
        <v>0</v>
      </c>
      <c r="R1625" s="136">
        <f>Q1625*H1625</f>
        <v>0</v>
      </c>
      <c r="S1625" s="136">
        <v>0</v>
      </c>
      <c r="T1625" s="137">
        <f>S1625*H1625</f>
        <v>0</v>
      </c>
      <c r="AR1625" s="138" t="s">
        <v>323</v>
      </c>
      <c r="AT1625" s="138" t="s">
        <v>157</v>
      </c>
      <c r="AU1625" s="138" t="s">
        <v>80</v>
      </c>
      <c r="AY1625" s="18" t="s">
        <v>154</v>
      </c>
      <c r="BE1625" s="139">
        <f>IF(N1625="základní",J1625,0)</f>
        <v>5000</v>
      </c>
      <c r="BF1625" s="139">
        <f>IF(N1625="snížená",J1625,0)</f>
        <v>0</v>
      </c>
      <c r="BG1625" s="139">
        <f>IF(N1625="zákl. přenesená",J1625,0)</f>
        <v>0</v>
      </c>
      <c r="BH1625" s="139">
        <f>IF(N1625="sníž. přenesená",J1625,0)</f>
        <v>0</v>
      </c>
      <c r="BI1625" s="139">
        <f>IF(N1625="nulová",J1625,0)</f>
        <v>0</v>
      </c>
      <c r="BJ1625" s="18" t="s">
        <v>8</v>
      </c>
      <c r="BK1625" s="139">
        <f>ROUND(I1625*H1625,0)</f>
        <v>5000</v>
      </c>
      <c r="BL1625" s="18" t="s">
        <v>323</v>
      </c>
      <c r="BM1625" s="138" t="s">
        <v>2628</v>
      </c>
    </row>
    <row r="1626" spans="2:65" s="1" customFormat="1">
      <c r="B1626" s="33"/>
      <c r="D1626" s="140" t="s">
        <v>164</v>
      </c>
      <c r="F1626" s="141" t="s">
        <v>2627</v>
      </c>
      <c r="I1626" s="142"/>
      <c r="L1626" s="33"/>
      <c r="M1626" s="143"/>
      <c r="T1626" s="54"/>
      <c r="AT1626" s="18" t="s">
        <v>164</v>
      </c>
      <c r="AU1626" s="18" t="s">
        <v>80</v>
      </c>
    </row>
    <row r="1627" spans="2:65" s="1" customFormat="1" ht="16.5" customHeight="1">
      <c r="B1627" s="33"/>
      <c r="C1627" s="128" t="s">
        <v>2629</v>
      </c>
      <c r="D1627" s="128" t="s">
        <v>157</v>
      </c>
      <c r="E1627" s="129" t="s">
        <v>2630</v>
      </c>
      <c r="F1627" s="130" t="s">
        <v>2631</v>
      </c>
      <c r="G1627" s="131" t="s">
        <v>208</v>
      </c>
      <c r="H1627" s="132">
        <v>1</v>
      </c>
      <c r="I1627" s="133">
        <v>4000</v>
      </c>
      <c r="J1627" s="132">
        <f>ROUND(I1627*H1627,0)</f>
        <v>4000</v>
      </c>
      <c r="K1627" s="130" t="s">
        <v>20</v>
      </c>
      <c r="L1627" s="33"/>
      <c r="M1627" s="134" t="s">
        <v>20</v>
      </c>
      <c r="N1627" s="135" t="s">
        <v>42</v>
      </c>
      <c r="P1627" s="136">
        <f>O1627*H1627</f>
        <v>0</v>
      </c>
      <c r="Q1627" s="136">
        <v>0</v>
      </c>
      <c r="R1627" s="136">
        <f>Q1627*H1627</f>
        <v>0</v>
      </c>
      <c r="S1627" s="136">
        <v>0</v>
      </c>
      <c r="T1627" s="137">
        <f>S1627*H1627</f>
        <v>0</v>
      </c>
      <c r="AR1627" s="138" t="s">
        <v>323</v>
      </c>
      <c r="AT1627" s="138" t="s">
        <v>157</v>
      </c>
      <c r="AU1627" s="138" t="s">
        <v>80</v>
      </c>
      <c r="AY1627" s="18" t="s">
        <v>154</v>
      </c>
      <c r="BE1627" s="139">
        <f>IF(N1627="základní",J1627,0)</f>
        <v>4000</v>
      </c>
      <c r="BF1627" s="139">
        <f>IF(N1627="snížená",J1627,0)</f>
        <v>0</v>
      </c>
      <c r="BG1627" s="139">
        <f>IF(N1627="zákl. přenesená",J1627,0)</f>
        <v>0</v>
      </c>
      <c r="BH1627" s="139">
        <f>IF(N1627="sníž. přenesená",J1627,0)</f>
        <v>0</v>
      </c>
      <c r="BI1627" s="139">
        <f>IF(N1627="nulová",J1627,0)</f>
        <v>0</v>
      </c>
      <c r="BJ1627" s="18" t="s">
        <v>8</v>
      </c>
      <c r="BK1627" s="139">
        <f>ROUND(I1627*H1627,0)</f>
        <v>4000</v>
      </c>
      <c r="BL1627" s="18" t="s">
        <v>323</v>
      </c>
      <c r="BM1627" s="138" t="s">
        <v>2632</v>
      </c>
    </row>
    <row r="1628" spans="2:65" s="1" customFormat="1">
      <c r="B1628" s="33"/>
      <c r="D1628" s="140" t="s">
        <v>164</v>
      </c>
      <c r="F1628" s="141" t="s">
        <v>2631</v>
      </c>
      <c r="I1628" s="142"/>
      <c r="L1628" s="33"/>
      <c r="M1628" s="143"/>
      <c r="T1628" s="54"/>
      <c r="AT1628" s="18" t="s">
        <v>164</v>
      </c>
      <c r="AU1628" s="18" t="s">
        <v>80</v>
      </c>
    </row>
    <row r="1629" spans="2:65" s="1" customFormat="1" ht="16.5" customHeight="1">
      <c r="B1629" s="33"/>
      <c r="C1629" s="128" t="s">
        <v>2633</v>
      </c>
      <c r="D1629" s="128" t="s">
        <v>157</v>
      </c>
      <c r="E1629" s="129" t="s">
        <v>2634</v>
      </c>
      <c r="F1629" s="130" t="s">
        <v>2635</v>
      </c>
      <c r="G1629" s="131" t="s">
        <v>208</v>
      </c>
      <c r="H1629" s="132">
        <v>1</v>
      </c>
      <c r="I1629" s="133">
        <v>5000</v>
      </c>
      <c r="J1629" s="132">
        <f>ROUND(I1629*H1629,0)</f>
        <v>5000</v>
      </c>
      <c r="K1629" s="130" t="s">
        <v>20</v>
      </c>
      <c r="L1629" s="33"/>
      <c r="M1629" s="134" t="s">
        <v>20</v>
      </c>
      <c r="N1629" s="135" t="s">
        <v>42</v>
      </c>
      <c r="P1629" s="136">
        <f>O1629*H1629</f>
        <v>0</v>
      </c>
      <c r="Q1629" s="136">
        <v>0</v>
      </c>
      <c r="R1629" s="136">
        <f>Q1629*H1629</f>
        <v>0</v>
      </c>
      <c r="S1629" s="136">
        <v>0</v>
      </c>
      <c r="T1629" s="137">
        <f>S1629*H1629</f>
        <v>0</v>
      </c>
      <c r="AR1629" s="138" t="s">
        <v>323</v>
      </c>
      <c r="AT1629" s="138" t="s">
        <v>157</v>
      </c>
      <c r="AU1629" s="138" t="s">
        <v>80</v>
      </c>
      <c r="AY1629" s="18" t="s">
        <v>154</v>
      </c>
      <c r="BE1629" s="139">
        <f>IF(N1629="základní",J1629,0)</f>
        <v>5000</v>
      </c>
      <c r="BF1629" s="139">
        <f>IF(N1629="snížená",J1629,0)</f>
        <v>0</v>
      </c>
      <c r="BG1629" s="139">
        <f>IF(N1629="zákl. přenesená",J1629,0)</f>
        <v>0</v>
      </c>
      <c r="BH1629" s="139">
        <f>IF(N1629="sníž. přenesená",J1629,0)</f>
        <v>0</v>
      </c>
      <c r="BI1629" s="139">
        <f>IF(N1629="nulová",J1629,0)</f>
        <v>0</v>
      </c>
      <c r="BJ1629" s="18" t="s">
        <v>8</v>
      </c>
      <c r="BK1629" s="139">
        <f>ROUND(I1629*H1629,0)</f>
        <v>5000</v>
      </c>
      <c r="BL1629" s="18" t="s">
        <v>323</v>
      </c>
      <c r="BM1629" s="138" t="s">
        <v>2636</v>
      </c>
    </row>
    <row r="1630" spans="2:65" s="1" customFormat="1">
      <c r="B1630" s="33"/>
      <c r="D1630" s="140" t="s">
        <v>164</v>
      </c>
      <c r="F1630" s="141" t="s">
        <v>2635</v>
      </c>
      <c r="I1630" s="142"/>
      <c r="L1630" s="33"/>
      <c r="M1630" s="143"/>
      <c r="T1630" s="54"/>
      <c r="AT1630" s="18" t="s">
        <v>164</v>
      </c>
      <c r="AU1630" s="18" t="s">
        <v>80</v>
      </c>
    </row>
    <row r="1631" spans="2:65" s="1" customFormat="1" ht="16.5" customHeight="1">
      <c r="B1631" s="33"/>
      <c r="C1631" s="128" t="s">
        <v>2637</v>
      </c>
      <c r="D1631" s="128" t="s">
        <v>157</v>
      </c>
      <c r="E1631" s="129" t="s">
        <v>2458</v>
      </c>
      <c r="F1631" s="130" t="s">
        <v>2459</v>
      </c>
      <c r="G1631" s="131" t="s">
        <v>208</v>
      </c>
      <c r="H1631" s="132">
        <v>1</v>
      </c>
      <c r="I1631" s="133">
        <v>1000</v>
      </c>
      <c r="J1631" s="132">
        <f>ROUND(I1631*H1631,0)</f>
        <v>1000</v>
      </c>
      <c r="K1631" s="130" t="s">
        <v>20</v>
      </c>
      <c r="L1631" s="33"/>
      <c r="M1631" s="134" t="s">
        <v>20</v>
      </c>
      <c r="N1631" s="135" t="s">
        <v>42</v>
      </c>
      <c r="P1631" s="136">
        <f>O1631*H1631</f>
        <v>0</v>
      </c>
      <c r="Q1631" s="136">
        <v>0</v>
      </c>
      <c r="R1631" s="136">
        <f>Q1631*H1631</f>
        <v>0</v>
      </c>
      <c r="S1631" s="136">
        <v>0</v>
      </c>
      <c r="T1631" s="137">
        <f>S1631*H1631</f>
        <v>0</v>
      </c>
      <c r="AR1631" s="138" t="s">
        <v>323</v>
      </c>
      <c r="AT1631" s="138" t="s">
        <v>157</v>
      </c>
      <c r="AU1631" s="138" t="s">
        <v>80</v>
      </c>
      <c r="AY1631" s="18" t="s">
        <v>154</v>
      </c>
      <c r="BE1631" s="139">
        <f>IF(N1631="základní",J1631,0)</f>
        <v>1000</v>
      </c>
      <c r="BF1631" s="139">
        <f>IF(N1631="snížená",J1631,0)</f>
        <v>0</v>
      </c>
      <c r="BG1631" s="139">
        <f>IF(N1631="zákl. přenesená",J1631,0)</f>
        <v>0</v>
      </c>
      <c r="BH1631" s="139">
        <f>IF(N1631="sníž. přenesená",J1631,0)</f>
        <v>0</v>
      </c>
      <c r="BI1631" s="139">
        <f>IF(N1631="nulová",J1631,0)</f>
        <v>0</v>
      </c>
      <c r="BJ1631" s="18" t="s">
        <v>8</v>
      </c>
      <c r="BK1631" s="139">
        <f>ROUND(I1631*H1631,0)</f>
        <v>1000</v>
      </c>
      <c r="BL1631" s="18" t="s">
        <v>323</v>
      </c>
      <c r="BM1631" s="138" t="s">
        <v>2638</v>
      </c>
    </row>
    <row r="1632" spans="2:65" s="1" customFormat="1">
      <c r="B1632" s="33"/>
      <c r="D1632" s="140" t="s">
        <v>164</v>
      </c>
      <c r="F1632" s="141" t="s">
        <v>2459</v>
      </c>
      <c r="I1632" s="142"/>
      <c r="L1632" s="33"/>
      <c r="M1632" s="143"/>
      <c r="T1632" s="54"/>
      <c r="AT1632" s="18" t="s">
        <v>164</v>
      </c>
      <c r="AU1632" s="18" t="s">
        <v>80</v>
      </c>
    </row>
    <row r="1633" spans="2:65" s="11" customFormat="1" ht="22.95" customHeight="1">
      <c r="B1633" s="116"/>
      <c r="D1633" s="117" t="s">
        <v>70</v>
      </c>
      <c r="E1633" s="126" t="s">
        <v>2639</v>
      </c>
      <c r="F1633" s="126" t="s">
        <v>2640</v>
      </c>
      <c r="I1633" s="119"/>
      <c r="J1633" s="127">
        <f>BK1633</f>
        <v>911131</v>
      </c>
      <c r="L1633" s="116"/>
      <c r="M1633" s="121"/>
      <c r="P1633" s="122">
        <f>SUM(P1634:P1726)</f>
        <v>0</v>
      </c>
      <c r="R1633" s="122">
        <f>SUM(R1634:R1726)</f>
        <v>26.0850425</v>
      </c>
      <c r="T1633" s="123">
        <f>SUM(T1634:T1726)</f>
        <v>0</v>
      </c>
      <c r="AR1633" s="117" t="s">
        <v>80</v>
      </c>
      <c r="AT1633" s="124" t="s">
        <v>70</v>
      </c>
      <c r="AU1633" s="124" t="s">
        <v>8</v>
      </c>
      <c r="AY1633" s="117" t="s">
        <v>154</v>
      </c>
      <c r="BK1633" s="125">
        <f>SUM(BK1634:BK1726)</f>
        <v>911131</v>
      </c>
    </row>
    <row r="1634" spans="2:65" s="1" customFormat="1" ht="16.5" customHeight="1">
      <c r="B1634" s="33"/>
      <c r="C1634" s="128" t="s">
        <v>2641</v>
      </c>
      <c r="D1634" s="128" t="s">
        <v>157</v>
      </c>
      <c r="E1634" s="129" t="s">
        <v>2642</v>
      </c>
      <c r="F1634" s="130" t="s">
        <v>2643</v>
      </c>
      <c r="G1634" s="131" t="s">
        <v>1104</v>
      </c>
      <c r="H1634" s="132">
        <v>300</v>
      </c>
      <c r="I1634" s="133">
        <v>9.5</v>
      </c>
      <c r="J1634" s="132">
        <f>ROUND(I1634*H1634,0)</f>
        <v>2850</v>
      </c>
      <c r="K1634" s="130" t="s">
        <v>161</v>
      </c>
      <c r="L1634" s="33"/>
      <c r="M1634" s="134" t="s">
        <v>20</v>
      </c>
      <c r="N1634" s="135" t="s">
        <v>42</v>
      </c>
      <c r="P1634" s="136">
        <f>O1634*H1634</f>
        <v>0</v>
      </c>
      <c r="Q1634" s="136">
        <v>0</v>
      </c>
      <c r="R1634" s="136">
        <f>Q1634*H1634</f>
        <v>0</v>
      </c>
      <c r="S1634" s="136">
        <v>0</v>
      </c>
      <c r="T1634" s="137">
        <f>S1634*H1634</f>
        <v>0</v>
      </c>
      <c r="AR1634" s="138" t="s">
        <v>323</v>
      </c>
      <c r="AT1634" s="138" t="s">
        <v>157</v>
      </c>
      <c r="AU1634" s="138" t="s">
        <v>80</v>
      </c>
      <c r="AY1634" s="18" t="s">
        <v>154</v>
      </c>
      <c r="BE1634" s="139">
        <f>IF(N1634="základní",J1634,0)</f>
        <v>2850</v>
      </c>
      <c r="BF1634" s="139">
        <f>IF(N1634="snížená",J1634,0)</f>
        <v>0</v>
      </c>
      <c r="BG1634" s="139">
        <f>IF(N1634="zákl. přenesená",J1634,0)</f>
        <v>0</v>
      </c>
      <c r="BH1634" s="139">
        <f>IF(N1634="sníž. přenesená",J1634,0)</f>
        <v>0</v>
      </c>
      <c r="BI1634" s="139">
        <f>IF(N1634="nulová",J1634,0)</f>
        <v>0</v>
      </c>
      <c r="BJ1634" s="18" t="s">
        <v>8</v>
      </c>
      <c r="BK1634" s="139">
        <f>ROUND(I1634*H1634,0)</f>
        <v>2850</v>
      </c>
      <c r="BL1634" s="18" t="s">
        <v>323</v>
      </c>
      <c r="BM1634" s="138" t="s">
        <v>2644</v>
      </c>
    </row>
    <row r="1635" spans="2:65" s="1" customFormat="1">
      <c r="B1635" s="33"/>
      <c r="D1635" s="140" t="s">
        <v>164</v>
      </c>
      <c r="F1635" s="141" t="s">
        <v>2645</v>
      </c>
      <c r="I1635" s="142"/>
      <c r="L1635" s="33"/>
      <c r="M1635" s="143"/>
      <c r="T1635" s="54"/>
      <c r="AT1635" s="18" t="s">
        <v>164</v>
      </c>
      <c r="AU1635" s="18" t="s">
        <v>80</v>
      </c>
    </row>
    <row r="1636" spans="2:65" s="1" customFormat="1">
      <c r="B1636" s="33"/>
      <c r="D1636" s="144" t="s">
        <v>166</v>
      </c>
      <c r="F1636" s="145" t="s">
        <v>2646</v>
      </c>
      <c r="I1636" s="142"/>
      <c r="L1636" s="33"/>
      <c r="M1636" s="143"/>
      <c r="T1636" s="54"/>
      <c r="AT1636" s="18" t="s">
        <v>166</v>
      </c>
      <c r="AU1636" s="18" t="s">
        <v>80</v>
      </c>
    </row>
    <row r="1637" spans="2:65" s="12" customFormat="1">
      <c r="B1637" s="146"/>
      <c r="D1637" s="140" t="s">
        <v>168</v>
      </c>
      <c r="E1637" s="147" t="s">
        <v>20</v>
      </c>
      <c r="F1637" s="148" t="s">
        <v>2647</v>
      </c>
      <c r="H1637" s="149">
        <v>300</v>
      </c>
      <c r="I1637" s="150"/>
      <c r="L1637" s="146"/>
      <c r="M1637" s="151"/>
      <c r="T1637" s="152"/>
      <c r="AT1637" s="147" t="s">
        <v>168</v>
      </c>
      <c r="AU1637" s="147" t="s">
        <v>80</v>
      </c>
      <c r="AV1637" s="12" t="s">
        <v>80</v>
      </c>
      <c r="AW1637" s="12" t="s">
        <v>32</v>
      </c>
      <c r="AX1637" s="12" t="s">
        <v>8</v>
      </c>
      <c r="AY1637" s="147" t="s">
        <v>154</v>
      </c>
    </row>
    <row r="1638" spans="2:65" s="1" customFormat="1" ht="16.5" customHeight="1">
      <c r="B1638" s="33"/>
      <c r="C1638" s="160" t="s">
        <v>2648</v>
      </c>
      <c r="D1638" s="160" t="s">
        <v>230</v>
      </c>
      <c r="E1638" s="161" t="s">
        <v>2649</v>
      </c>
      <c r="F1638" s="162" t="s">
        <v>20</v>
      </c>
      <c r="G1638" s="163" t="s">
        <v>1104</v>
      </c>
      <c r="H1638" s="164">
        <v>300</v>
      </c>
      <c r="I1638" s="165">
        <v>38</v>
      </c>
      <c r="J1638" s="164">
        <f>ROUND(I1638*H1638,0)</f>
        <v>11400</v>
      </c>
      <c r="K1638" s="162" t="s">
        <v>20</v>
      </c>
      <c r="L1638" s="166"/>
      <c r="M1638" s="167" t="s">
        <v>20</v>
      </c>
      <c r="N1638" s="168" t="s">
        <v>42</v>
      </c>
      <c r="P1638" s="136">
        <f>O1638*H1638</f>
        <v>0</v>
      </c>
      <c r="Q1638" s="136">
        <v>0</v>
      </c>
      <c r="R1638" s="136">
        <f>Q1638*H1638</f>
        <v>0</v>
      </c>
      <c r="S1638" s="136">
        <v>0</v>
      </c>
      <c r="T1638" s="137">
        <f>S1638*H1638</f>
        <v>0</v>
      </c>
      <c r="AR1638" s="138" t="s">
        <v>430</v>
      </c>
      <c r="AT1638" s="138" t="s">
        <v>230</v>
      </c>
      <c r="AU1638" s="138" t="s">
        <v>80</v>
      </c>
      <c r="AY1638" s="18" t="s">
        <v>154</v>
      </c>
      <c r="BE1638" s="139">
        <f>IF(N1638="základní",J1638,0)</f>
        <v>11400</v>
      </c>
      <c r="BF1638" s="139">
        <f>IF(N1638="snížená",J1638,0)</f>
        <v>0</v>
      </c>
      <c r="BG1638" s="139">
        <f>IF(N1638="zákl. přenesená",J1638,0)</f>
        <v>0</v>
      </c>
      <c r="BH1638" s="139">
        <f>IF(N1638="sníž. přenesená",J1638,0)</f>
        <v>0</v>
      </c>
      <c r="BI1638" s="139">
        <f>IF(N1638="nulová",J1638,0)</f>
        <v>0</v>
      </c>
      <c r="BJ1638" s="18" t="s">
        <v>8</v>
      </c>
      <c r="BK1638" s="139">
        <f>ROUND(I1638*H1638,0)</f>
        <v>11400</v>
      </c>
      <c r="BL1638" s="18" t="s">
        <v>323</v>
      </c>
      <c r="BM1638" s="138" t="s">
        <v>2650</v>
      </c>
    </row>
    <row r="1639" spans="2:65" s="1" customFormat="1">
      <c r="B1639" s="33"/>
      <c r="D1639" s="140" t="s">
        <v>164</v>
      </c>
      <c r="F1639" s="141" t="s">
        <v>2651</v>
      </c>
      <c r="I1639" s="142"/>
      <c r="L1639" s="33"/>
      <c r="M1639" s="143"/>
      <c r="T1639" s="54"/>
      <c r="AT1639" s="18" t="s">
        <v>164</v>
      </c>
      <c r="AU1639" s="18" t="s">
        <v>80</v>
      </c>
    </row>
    <row r="1640" spans="2:65" s="12" customFormat="1">
      <c r="B1640" s="146"/>
      <c r="D1640" s="140" t="s">
        <v>168</v>
      </c>
      <c r="E1640" s="147" t="s">
        <v>20</v>
      </c>
      <c r="F1640" s="148" t="s">
        <v>1858</v>
      </c>
      <c r="H1640" s="149">
        <v>300</v>
      </c>
      <c r="I1640" s="150"/>
      <c r="L1640" s="146"/>
      <c r="M1640" s="151"/>
      <c r="T1640" s="152"/>
      <c r="AT1640" s="147" t="s">
        <v>168</v>
      </c>
      <c r="AU1640" s="147" t="s">
        <v>80</v>
      </c>
      <c r="AV1640" s="12" t="s">
        <v>80</v>
      </c>
      <c r="AW1640" s="12" t="s">
        <v>32</v>
      </c>
      <c r="AX1640" s="12" t="s">
        <v>8</v>
      </c>
      <c r="AY1640" s="147" t="s">
        <v>154</v>
      </c>
    </row>
    <row r="1641" spans="2:65" s="1" customFormat="1" ht="16.5" customHeight="1">
      <c r="B1641" s="33"/>
      <c r="C1641" s="128" t="s">
        <v>2652</v>
      </c>
      <c r="D1641" s="128" t="s">
        <v>157</v>
      </c>
      <c r="E1641" s="129" t="s">
        <v>2653</v>
      </c>
      <c r="F1641" s="130" t="s">
        <v>2654</v>
      </c>
      <c r="G1641" s="131" t="s">
        <v>208</v>
      </c>
      <c r="H1641" s="132">
        <v>1</v>
      </c>
      <c r="I1641" s="133">
        <v>55717.5</v>
      </c>
      <c r="J1641" s="132">
        <f>ROUND(I1641*H1641,0)</f>
        <v>55718</v>
      </c>
      <c r="K1641" s="130" t="s">
        <v>20</v>
      </c>
      <c r="L1641" s="33"/>
      <c r="M1641" s="134" t="s">
        <v>20</v>
      </c>
      <c r="N1641" s="135" t="s">
        <v>42</v>
      </c>
      <c r="P1641" s="136">
        <f>O1641*H1641</f>
        <v>0</v>
      </c>
      <c r="Q1641" s="136">
        <v>0</v>
      </c>
      <c r="R1641" s="136">
        <f>Q1641*H1641</f>
        <v>0</v>
      </c>
      <c r="S1641" s="136">
        <v>0</v>
      </c>
      <c r="T1641" s="137">
        <f>S1641*H1641</f>
        <v>0</v>
      </c>
      <c r="AR1641" s="138" t="s">
        <v>323</v>
      </c>
      <c r="AT1641" s="138" t="s">
        <v>157</v>
      </c>
      <c r="AU1641" s="138" t="s">
        <v>80</v>
      </c>
      <c r="AY1641" s="18" t="s">
        <v>154</v>
      </c>
      <c r="BE1641" s="139">
        <f>IF(N1641="základní",J1641,0)</f>
        <v>55718</v>
      </c>
      <c r="BF1641" s="139">
        <f>IF(N1641="snížená",J1641,0)</f>
        <v>0</v>
      </c>
      <c r="BG1641" s="139">
        <f>IF(N1641="zákl. přenesená",J1641,0)</f>
        <v>0</v>
      </c>
      <c r="BH1641" s="139">
        <f>IF(N1641="sníž. přenesená",J1641,0)</f>
        <v>0</v>
      </c>
      <c r="BI1641" s="139">
        <f>IF(N1641="nulová",J1641,0)</f>
        <v>0</v>
      </c>
      <c r="BJ1641" s="18" t="s">
        <v>8</v>
      </c>
      <c r="BK1641" s="139">
        <f>ROUND(I1641*H1641,0)</f>
        <v>55718</v>
      </c>
      <c r="BL1641" s="18" t="s">
        <v>323</v>
      </c>
      <c r="BM1641" s="138" t="s">
        <v>2655</v>
      </c>
    </row>
    <row r="1642" spans="2:65" s="1" customFormat="1">
      <c r="B1642" s="33"/>
      <c r="D1642" s="140" t="s">
        <v>164</v>
      </c>
      <c r="F1642" s="141" t="s">
        <v>2654</v>
      </c>
      <c r="I1642" s="142"/>
      <c r="L1642" s="33"/>
      <c r="M1642" s="143"/>
      <c r="T1642" s="54"/>
      <c r="AT1642" s="18" t="s">
        <v>164</v>
      </c>
      <c r="AU1642" s="18" t="s">
        <v>80</v>
      </c>
    </row>
    <row r="1643" spans="2:65" s="1" customFormat="1" ht="16.5" customHeight="1">
      <c r="B1643" s="33"/>
      <c r="C1643" s="128" t="s">
        <v>2656</v>
      </c>
      <c r="D1643" s="128" t="s">
        <v>157</v>
      </c>
      <c r="E1643" s="129" t="s">
        <v>2657</v>
      </c>
      <c r="F1643" s="130" t="s">
        <v>20</v>
      </c>
      <c r="G1643" s="131" t="s">
        <v>213</v>
      </c>
      <c r="H1643" s="132">
        <v>78</v>
      </c>
      <c r="I1643" s="133">
        <v>95</v>
      </c>
      <c r="J1643" s="132">
        <f>ROUND(I1643*H1643,0)</f>
        <v>7410</v>
      </c>
      <c r="K1643" s="130" t="s">
        <v>20</v>
      </c>
      <c r="L1643" s="33"/>
      <c r="M1643" s="134" t="s">
        <v>20</v>
      </c>
      <c r="N1643" s="135" t="s">
        <v>42</v>
      </c>
      <c r="P1643" s="136">
        <f>O1643*H1643</f>
        <v>0</v>
      </c>
      <c r="Q1643" s="136">
        <v>0</v>
      </c>
      <c r="R1643" s="136">
        <f>Q1643*H1643</f>
        <v>0</v>
      </c>
      <c r="S1643" s="136">
        <v>0</v>
      </c>
      <c r="T1643" s="137">
        <f>S1643*H1643</f>
        <v>0</v>
      </c>
      <c r="AR1643" s="138" t="s">
        <v>323</v>
      </c>
      <c r="AT1643" s="138" t="s">
        <v>157</v>
      </c>
      <c r="AU1643" s="138" t="s">
        <v>80</v>
      </c>
      <c r="AY1643" s="18" t="s">
        <v>154</v>
      </c>
      <c r="BE1643" s="139">
        <f>IF(N1643="základní",J1643,0)</f>
        <v>7410</v>
      </c>
      <c r="BF1643" s="139">
        <f>IF(N1643="snížená",J1643,0)</f>
        <v>0</v>
      </c>
      <c r="BG1643" s="139">
        <f>IF(N1643="zákl. přenesená",J1643,0)</f>
        <v>0</v>
      </c>
      <c r="BH1643" s="139">
        <f>IF(N1643="sníž. přenesená",J1643,0)</f>
        <v>0</v>
      </c>
      <c r="BI1643" s="139">
        <f>IF(N1643="nulová",J1643,0)</f>
        <v>0</v>
      </c>
      <c r="BJ1643" s="18" t="s">
        <v>8</v>
      </c>
      <c r="BK1643" s="139">
        <f>ROUND(I1643*H1643,0)</f>
        <v>7410</v>
      </c>
      <c r="BL1643" s="18" t="s">
        <v>323</v>
      </c>
      <c r="BM1643" s="138" t="s">
        <v>2658</v>
      </c>
    </row>
    <row r="1644" spans="2:65" s="1" customFormat="1">
      <c r="B1644" s="33"/>
      <c r="D1644" s="140" t="s">
        <v>164</v>
      </c>
      <c r="F1644" s="141" t="s">
        <v>2659</v>
      </c>
      <c r="I1644" s="142"/>
      <c r="L1644" s="33"/>
      <c r="M1644" s="143"/>
      <c r="T1644" s="54"/>
      <c r="AT1644" s="18" t="s">
        <v>164</v>
      </c>
      <c r="AU1644" s="18" t="s">
        <v>80</v>
      </c>
    </row>
    <row r="1645" spans="2:65" s="12" customFormat="1">
      <c r="B1645" s="146"/>
      <c r="D1645" s="140" t="s">
        <v>168</v>
      </c>
      <c r="E1645" s="147" t="s">
        <v>20</v>
      </c>
      <c r="F1645" s="148" t="s">
        <v>2660</v>
      </c>
      <c r="H1645" s="149">
        <v>78</v>
      </c>
      <c r="I1645" s="150"/>
      <c r="L1645" s="146"/>
      <c r="M1645" s="151"/>
      <c r="T1645" s="152"/>
      <c r="AT1645" s="147" t="s">
        <v>168</v>
      </c>
      <c r="AU1645" s="147" t="s">
        <v>80</v>
      </c>
      <c r="AV1645" s="12" t="s">
        <v>80</v>
      </c>
      <c r="AW1645" s="12" t="s">
        <v>32</v>
      </c>
      <c r="AX1645" s="12" t="s">
        <v>8</v>
      </c>
      <c r="AY1645" s="147" t="s">
        <v>154</v>
      </c>
    </row>
    <row r="1646" spans="2:65" s="1" customFormat="1" ht="16.5" customHeight="1">
      <c r="B1646" s="33"/>
      <c r="C1646" s="128" t="s">
        <v>2661</v>
      </c>
      <c r="D1646" s="128" t="s">
        <v>157</v>
      </c>
      <c r="E1646" s="129" t="s">
        <v>2662</v>
      </c>
      <c r="F1646" s="130" t="s">
        <v>2663</v>
      </c>
      <c r="G1646" s="131" t="s">
        <v>213</v>
      </c>
      <c r="H1646" s="132">
        <v>526.88</v>
      </c>
      <c r="I1646" s="133">
        <v>114</v>
      </c>
      <c r="J1646" s="132">
        <f>ROUND(I1646*H1646,0)</f>
        <v>60064</v>
      </c>
      <c r="K1646" s="130" t="s">
        <v>161</v>
      </c>
      <c r="L1646" s="33"/>
      <c r="M1646" s="134" t="s">
        <v>20</v>
      </c>
      <c r="N1646" s="135" t="s">
        <v>42</v>
      </c>
      <c r="P1646" s="136">
        <f>O1646*H1646</f>
        <v>0</v>
      </c>
      <c r="Q1646" s="136">
        <v>0</v>
      </c>
      <c r="R1646" s="136">
        <f>Q1646*H1646</f>
        <v>0</v>
      </c>
      <c r="S1646" s="136">
        <v>0</v>
      </c>
      <c r="T1646" s="137">
        <f>S1646*H1646</f>
        <v>0</v>
      </c>
      <c r="AR1646" s="138" t="s">
        <v>323</v>
      </c>
      <c r="AT1646" s="138" t="s">
        <v>157</v>
      </c>
      <c r="AU1646" s="138" t="s">
        <v>80</v>
      </c>
      <c r="AY1646" s="18" t="s">
        <v>154</v>
      </c>
      <c r="BE1646" s="139">
        <f>IF(N1646="základní",J1646,0)</f>
        <v>60064</v>
      </c>
      <c r="BF1646" s="139">
        <f>IF(N1646="snížená",J1646,0)</f>
        <v>0</v>
      </c>
      <c r="BG1646" s="139">
        <f>IF(N1646="zákl. přenesená",J1646,0)</f>
        <v>0</v>
      </c>
      <c r="BH1646" s="139">
        <f>IF(N1646="sníž. přenesená",J1646,0)</f>
        <v>0</v>
      </c>
      <c r="BI1646" s="139">
        <f>IF(N1646="nulová",J1646,0)</f>
        <v>0</v>
      </c>
      <c r="BJ1646" s="18" t="s">
        <v>8</v>
      </c>
      <c r="BK1646" s="139">
        <f>ROUND(I1646*H1646,0)</f>
        <v>60064</v>
      </c>
      <c r="BL1646" s="18" t="s">
        <v>323</v>
      </c>
      <c r="BM1646" s="138" t="s">
        <v>2664</v>
      </c>
    </row>
    <row r="1647" spans="2:65" s="1" customFormat="1" ht="19.2">
      <c r="B1647" s="33"/>
      <c r="D1647" s="140" t="s">
        <v>164</v>
      </c>
      <c r="F1647" s="141" t="s">
        <v>2665</v>
      </c>
      <c r="I1647" s="142"/>
      <c r="L1647" s="33"/>
      <c r="M1647" s="143"/>
      <c r="T1647" s="54"/>
      <c r="AT1647" s="18" t="s">
        <v>164</v>
      </c>
      <c r="AU1647" s="18" t="s">
        <v>80</v>
      </c>
    </row>
    <row r="1648" spans="2:65" s="1" customFormat="1">
      <c r="B1648" s="33"/>
      <c r="D1648" s="144" t="s">
        <v>166</v>
      </c>
      <c r="F1648" s="145" t="s">
        <v>2666</v>
      </c>
      <c r="I1648" s="142"/>
      <c r="L1648" s="33"/>
      <c r="M1648" s="143"/>
      <c r="T1648" s="54"/>
      <c r="AT1648" s="18" t="s">
        <v>166</v>
      </c>
      <c r="AU1648" s="18" t="s">
        <v>80</v>
      </c>
    </row>
    <row r="1649" spans="2:65" s="12" customFormat="1">
      <c r="B1649" s="146"/>
      <c r="D1649" s="140" t="s">
        <v>168</v>
      </c>
      <c r="E1649" s="147" t="s">
        <v>20</v>
      </c>
      <c r="F1649" s="148" t="s">
        <v>2667</v>
      </c>
      <c r="H1649" s="149">
        <v>514.08000000000004</v>
      </c>
      <c r="I1649" s="150"/>
      <c r="L1649" s="146"/>
      <c r="M1649" s="151"/>
      <c r="T1649" s="152"/>
      <c r="AT1649" s="147" t="s">
        <v>168</v>
      </c>
      <c r="AU1649" s="147" t="s">
        <v>80</v>
      </c>
      <c r="AV1649" s="12" t="s">
        <v>80</v>
      </c>
      <c r="AW1649" s="12" t="s">
        <v>32</v>
      </c>
      <c r="AX1649" s="12" t="s">
        <v>71</v>
      </c>
      <c r="AY1649" s="147" t="s">
        <v>154</v>
      </c>
    </row>
    <row r="1650" spans="2:65" s="12" customFormat="1">
      <c r="B1650" s="146"/>
      <c r="D1650" s="140" t="s">
        <v>168</v>
      </c>
      <c r="E1650" s="147" t="s">
        <v>20</v>
      </c>
      <c r="F1650" s="148" t="s">
        <v>2668</v>
      </c>
      <c r="H1650" s="149">
        <v>12.8</v>
      </c>
      <c r="I1650" s="150"/>
      <c r="L1650" s="146"/>
      <c r="M1650" s="151"/>
      <c r="T1650" s="152"/>
      <c r="AT1650" s="147" t="s">
        <v>168</v>
      </c>
      <c r="AU1650" s="147" t="s">
        <v>80</v>
      </c>
      <c r="AV1650" s="12" t="s">
        <v>80</v>
      </c>
      <c r="AW1650" s="12" t="s">
        <v>32</v>
      </c>
      <c r="AX1650" s="12" t="s">
        <v>71</v>
      </c>
      <c r="AY1650" s="147" t="s">
        <v>154</v>
      </c>
    </row>
    <row r="1651" spans="2:65" s="13" customFormat="1">
      <c r="B1651" s="153"/>
      <c r="D1651" s="140" t="s">
        <v>168</v>
      </c>
      <c r="E1651" s="154" t="s">
        <v>20</v>
      </c>
      <c r="F1651" s="155" t="s">
        <v>171</v>
      </c>
      <c r="H1651" s="156">
        <v>526.88</v>
      </c>
      <c r="I1651" s="157"/>
      <c r="L1651" s="153"/>
      <c r="M1651" s="158"/>
      <c r="T1651" s="159"/>
      <c r="AT1651" s="154" t="s">
        <v>168</v>
      </c>
      <c r="AU1651" s="154" t="s">
        <v>80</v>
      </c>
      <c r="AV1651" s="13" t="s">
        <v>162</v>
      </c>
      <c r="AW1651" s="13" t="s">
        <v>32</v>
      </c>
      <c r="AX1651" s="13" t="s">
        <v>8</v>
      </c>
      <c r="AY1651" s="154" t="s">
        <v>154</v>
      </c>
    </row>
    <row r="1652" spans="2:65" s="1" customFormat="1" ht="16.5" customHeight="1">
      <c r="B1652" s="33"/>
      <c r="C1652" s="160" t="s">
        <v>2669</v>
      </c>
      <c r="D1652" s="160" t="s">
        <v>230</v>
      </c>
      <c r="E1652" s="161" t="s">
        <v>2670</v>
      </c>
      <c r="F1652" s="162" t="s">
        <v>2671</v>
      </c>
      <c r="G1652" s="163" t="s">
        <v>160</v>
      </c>
      <c r="H1652" s="164">
        <v>4.58</v>
      </c>
      <c r="I1652" s="165">
        <v>11970</v>
      </c>
      <c r="J1652" s="164">
        <f>ROUND(I1652*H1652,0)</f>
        <v>54823</v>
      </c>
      <c r="K1652" s="162" t="s">
        <v>161</v>
      </c>
      <c r="L1652" s="166"/>
      <c r="M1652" s="167" t="s">
        <v>20</v>
      </c>
      <c r="N1652" s="168" t="s">
        <v>42</v>
      </c>
      <c r="P1652" s="136">
        <f>O1652*H1652</f>
        <v>0</v>
      </c>
      <c r="Q1652" s="136">
        <v>0.55000000000000004</v>
      </c>
      <c r="R1652" s="136">
        <f>Q1652*H1652</f>
        <v>2.5190000000000001</v>
      </c>
      <c r="S1652" s="136">
        <v>0</v>
      </c>
      <c r="T1652" s="137">
        <f>S1652*H1652</f>
        <v>0</v>
      </c>
      <c r="AR1652" s="138" t="s">
        <v>430</v>
      </c>
      <c r="AT1652" s="138" t="s">
        <v>230</v>
      </c>
      <c r="AU1652" s="138" t="s">
        <v>80</v>
      </c>
      <c r="AY1652" s="18" t="s">
        <v>154</v>
      </c>
      <c r="BE1652" s="139">
        <f>IF(N1652="základní",J1652,0)</f>
        <v>54823</v>
      </c>
      <c r="BF1652" s="139">
        <f>IF(N1652="snížená",J1652,0)</f>
        <v>0</v>
      </c>
      <c r="BG1652" s="139">
        <f>IF(N1652="zákl. přenesená",J1652,0)</f>
        <v>0</v>
      </c>
      <c r="BH1652" s="139">
        <f>IF(N1652="sníž. přenesená",J1652,0)</f>
        <v>0</v>
      </c>
      <c r="BI1652" s="139">
        <f>IF(N1652="nulová",J1652,0)</f>
        <v>0</v>
      </c>
      <c r="BJ1652" s="18" t="s">
        <v>8</v>
      </c>
      <c r="BK1652" s="139">
        <f>ROUND(I1652*H1652,0)</f>
        <v>54823</v>
      </c>
      <c r="BL1652" s="18" t="s">
        <v>323</v>
      </c>
      <c r="BM1652" s="138" t="s">
        <v>2672</v>
      </c>
    </row>
    <row r="1653" spans="2:65" s="1" customFormat="1">
      <c r="B1653" s="33"/>
      <c r="D1653" s="140" t="s">
        <v>164</v>
      </c>
      <c r="F1653" s="141" t="s">
        <v>2671</v>
      </c>
      <c r="I1653" s="142"/>
      <c r="L1653" s="33"/>
      <c r="M1653" s="143"/>
      <c r="T1653" s="54"/>
      <c r="AT1653" s="18" t="s">
        <v>164</v>
      </c>
      <c r="AU1653" s="18" t="s">
        <v>80</v>
      </c>
    </row>
    <row r="1654" spans="2:65" s="12" customFormat="1">
      <c r="B1654" s="146"/>
      <c r="D1654" s="140" t="s">
        <v>168</v>
      </c>
      <c r="E1654" s="147" t="s">
        <v>20</v>
      </c>
      <c r="F1654" s="148" t="s">
        <v>2673</v>
      </c>
      <c r="H1654" s="149">
        <v>4.5199999999999996</v>
      </c>
      <c r="I1654" s="150"/>
      <c r="L1654" s="146"/>
      <c r="M1654" s="151"/>
      <c r="T1654" s="152"/>
      <c r="AT1654" s="147" t="s">
        <v>168</v>
      </c>
      <c r="AU1654" s="147" t="s">
        <v>80</v>
      </c>
      <c r="AV1654" s="12" t="s">
        <v>80</v>
      </c>
      <c r="AW1654" s="12" t="s">
        <v>32</v>
      </c>
      <c r="AX1654" s="12" t="s">
        <v>71</v>
      </c>
      <c r="AY1654" s="147" t="s">
        <v>154</v>
      </c>
    </row>
    <row r="1655" spans="2:65" s="12" customFormat="1">
      <c r="B1655" s="146"/>
      <c r="D1655" s="140" t="s">
        <v>168</v>
      </c>
      <c r="E1655" s="147" t="s">
        <v>20</v>
      </c>
      <c r="F1655" s="148" t="s">
        <v>2674</v>
      </c>
      <c r="H1655" s="149">
        <v>0.06</v>
      </c>
      <c r="I1655" s="150"/>
      <c r="L1655" s="146"/>
      <c r="M1655" s="151"/>
      <c r="T1655" s="152"/>
      <c r="AT1655" s="147" t="s">
        <v>168</v>
      </c>
      <c r="AU1655" s="147" t="s">
        <v>80</v>
      </c>
      <c r="AV1655" s="12" t="s">
        <v>80</v>
      </c>
      <c r="AW1655" s="12" t="s">
        <v>32</v>
      </c>
      <c r="AX1655" s="12" t="s">
        <v>71</v>
      </c>
      <c r="AY1655" s="147" t="s">
        <v>154</v>
      </c>
    </row>
    <row r="1656" spans="2:65" s="13" customFormat="1">
      <c r="B1656" s="153"/>
      <c r="D1656" s="140" t="s">
        <v>168</v>
      </c>
      <c r="E1656" s="154" t="s">
        <v>20</v>
      </c>
      <c r="F1656" s="155" t="s">
        <v>171</v>
      </c>
      <c r="H1656" s="156">
        <v>4.58</v>
      </c>
      <c r="I1656" s="157"/>
      <c r="L1656" s="153"/>
      <c r="M1656" s="158"/>
      <c r="T1656" s="159"/>
      <c r="AT1656" s="154" t="s">
        <v>168</v>
      </c>
      <c r="AU1656" s="154" t="s">
        <v>80</v>
      </c>
      <c r="AV1656" s="13" t="s">
        <v>162</v>
      </c>
      <c r="AW1656" s="13" t="s">
        <v>32</v>
      </c>
      <c r="AX1656" s="13" t="s">
        <v>8</v>
      </c>
      <c r="AY1656" s="154" t="s">
        <v>154</v>
      </c>
    </row>
    <row r="1657" spans="2:65" s="1" customFormat="1" ht="16.5" customHeight="1">
      <c r="B1657" s="33"/>
      <c r="C1657" s="128" t="s">
        <v>2675</v>
      </c>
      <c r="D1657" s="128" t="s">
        <v>157</v>
      </c>
      <c r="E1657" s="129" t="s">
        <v>2676</v>
      </c>
      <c r="F1657" s="130" t="s">
        <v>2677</v>
      </c>
      <c r="G1657" s="131" t="s">
        <v>213</v>
      </c>
      <c r="H1657" s="132">
        <v>723.19</v>
      </c>
      <c r="I1657" s="133">
        <v>133</v>
      </c>
      <c r="J1657" s="132">
        <f>ROUND(I1657*H1657,0)</f>
        <v>96184</v>
      </c>
      <c r="K1657" s="130" t="s">
        <v>161</v>
      </c>
      <c r="L1657" s="33"/>
      <c r="M1657" s="134" t="s">
        <v>20</v>
      </c>
      <c r="N1657" s="135" t="s">
        <v>42</v>
      </c>
      <c r="P1657" s="136">
        <f>O1657*H1657</f>
        <v>0</v>
      </c>
      <c r="Q1657" s="136">
        <v>0</v>
      </c>
      <c r="R1657" s="136">
        <f>Q1657*H1657</f>
        <v>0</v>
      </c>
      <c r="S1657" s="136">
        <v>0</v>
      </c>
      <c r="T1657" s="137">
        <f>S1657*H1657</f>
        <v>0</v>
      </c>
      <c r="AR1657" s="138" t="s">
        <v>323</v>
      </c>
      <c r="AT1657" s="138" t="s">
        <v>157</v>
      </c>
      <c r="AU1657" s="138" t="s">
        <v>80</v>
      </c>
      <c r="AY1657" s="18" t="s">
        <v>154</v>
      </c>
      <c r="BE1657" s="139">
        <f>IF(N1657="základní",J1657,0)</f>
        <v>96184</v>
      </c>
      <c r="BF1657" s="139">
        <f>IF(N1657="snížená",J1657,0)</f>
        <v>0</v>
      </c>
      <c r="BG1657" s="139">
        <f>IF(N1657="zákl. přenesená",J1657,0)</f>
        <v>0</v>
      </c>
      <c r="BH1657" s="139">
        <f>IF(N1657="sníž. přenesená",J1657,0)</f>
        <v>0</v>
      </c>
      <c r="BI1657" s="139">
        <f>IF(N1657="nulová",J1657,0)</f>
        <v>0</v>
      </c>
      <c r="BJ1657" s="18" t="s">
        <v>8</v>
      </c>
      <c r="BK1657" s="139">
        <f>ROUND(I1657*H1657,0)</f>
        <v>96184</v>
      </c>
      <c r="BL1657" s="18" t="s">
        <v>323</v>
      </c>
      <c r="BM1657" s="138" t="s">
        <v>2678</v>
      </c>
    </row>
    <row r="1658" spans="2:65" s="1" customFormat="1" ht="19.2">
      <c r="B1658" s="33"/>
      <c r="D1658" s="140" t="s">
        <v>164</v>
      </c>
      <c r="F1658" s="141" t="s">
        <v>2679</v>
      </c>
      <c r="I1658" s="142"/>
      <c r="L1658" s="33"/>
      <c r="M1658" s="143"/>
      <c r="T1658" s="54"/>
      <c r="AT1658" s="18" t="s">
        <v>164</v>
      </c>
      <c r="AU1658" s="18" t="s">
        <v>80</v>
      </c>
    </row>
    <row r="1659" spans="2:65" s="1" customFormat="1">
      <c r="B1659" s="33"/>
      <c r="D1659" s="144" t="s">
        <v>166</v>
      </c>
      <c r="F1659" s="145" t="s">
        <v>2680</v>
      </c>
      <c r="I1659" s="142"/>
      <c r="L1659" s="33"/>
      <c r="M1659" s="143"/>
      <c r="T1659" s="54"/>
      <c r="AT1659" s="18" t="s">
        <v>166</v>
      </c>
      <c r="AU1659" s="18" t="s">
        <v>80</v>
      </c>
    </row>
    <row r="1660" spans="2:65" s="12" customFormat="1">
      <c r="B1660" s="146"/>
      <c r="D1660" s="140" t="s">
        <v>168</v>
      </c>
      <c r="E1660" s="147" t="s">
        <v>20</v>
      </c>
      <c r="F1660" s="148" t="s">
        <v>2681</v>
      </c>
      <c r="H1660" s="149">
        <v>564.29999999999995</v>
      </c>
      <c r="I1660" s="150"/>
      <c r="L1660" s="146"/>
      <c r="M1660" s="151"/>
      <c r="T1660" s="152"/>
      <c r="AT1660" s="147" t="s">
        <v>168</v>
      </c>
      <c r="AU1660" s="147" t="s">
        <v>80</v>
      </c>
      <c r="AV1660" s="12" t="s">
        <v>80</v>
      </c>
      <c r="AW1660" s="12" t="s">
        <v>32</v>
      </c>
      <c r="AX1660" s="12" t="s">
        <v>71</v>
      </c>
      <c r="AY1660" s="147" t="s">
        <v>154</v>
      </c>
    </row>
    <row r="1661" spans="2:65" s="12" customFormat="1">
      <c r="B1661" s="146"/>
      <c r="D1661" s="140" t="s">
        <v>168</v>
      </c>
      <c r="E1661" s="147" t="s">
        <v>20</v>
      </c>
      <c r="F1661" s="148" t="s">
        <v>2682</v>
      </c>
      <c r="H1661" s="149">
        <v>11.52</v>
      </c>
      <c r="I1661" s="150"/>
      <c r="L1661" s="146"/>
      <c r="M1661" s="151"/>
      <c r="T1661" s="152"/>
      <c r="AT1661" s="147" t="s">
        <v>168</v>
      </c>
      <c r="AU1661" s="147" t="s">
        <v>80</v>
      </c>
      <c r="AV1661" s="12" t="s">
        <v>80</v>
      </c>
      <c r="AW1661" s="12" t="s">
        <v>32</v>
      </c>
      <c r="AX1661" s="12" t="s">
        <v>71</v>
      </c>
      <c r="AY1661" s="147" t="s">
        <v>154</v>
      </c>
    </row>
    <row r="1662" spans="2:65" s="12" customFormat="1">
      <c r="B1662" s="146"/>
      <c r="D1662" s="140" t="s">
        <v>168</v>
      </c>
      <c r="E1662" s="147" t="s">
        <v>20</v>
      </c>
      <c r="F1662" s="148" t="s">
        <v>2683</v>
      </c>
      <c r="H1662" s="149">
        <v>11.52</v>
      </c>
      <c r="I1662" s="150"/>
      <c r="L1662" s="146"/>
      <c r="M1662" s="151"/>
      <c r="T1662" s="152"/>
      <c r="AT1662" s="147" t="s">
        <v>168</v>
      </c>
      <c r="AU1662" s="147" t="s">
        <v>80</v>
      </c>
      <c r="AV1662" s="12" t="s">
        <v>80</v>
      </c>
      <c r="AW1662" s="12" t="s">
        <v>32</v>
      </c>
      <c r="AX1662" s="12" t="s">
        <v>71</v>
      </c>
      <c r="AY1662" s="147" t="s">
        <v>154</v>
      </c>
    </row>
    <row r="1663" spans="2:65" s="12" customFormat="1">
      <c r="B1663" s="146"/>
      <c r="D1663" s="140" t="s">
        <v>168</v>
      </c>
      <c r="E1663" s="147" t="s">
        <v>20</v>
      </c>
      <c r="F1663" s="148" t="s">
        <v>2684</v>
      </c>
      <c r="H1663" s="149">
        <v>3.16</v>
      </c>
      <c r="I1663" s="150"/>
      <c r="L1663" s="146"/>
      <c r="M1663" s="151"/>
      <c r="T1663" s="152"/>
      <c r="AT1663" s="147" t="s">
        <v>168</v>
      </c>
      <c r="AU1663" s="147" t="s">
        <v>80</v>
      </c>
      <c r="AV1663" s="12" t="s">
        <v>80</v>
      </c>
      <c r="AW1663" s="12" t="s">
        <v>32</v>
      </c>
      <c r="AX1663" s="12" t="s">
        <v>71</v>
      </c>
      <c r="AY1663" s="147" t="s">
        <v>154</v>
      </c>
    </row>
    <row r="1664" spans="2:65" s="12" customFormat="1">
      <c r="B1664" s="146"/>
      <c r="D1664" s="140" t="s">
        <v>168</v>
      </c>
      <c r="E1664" s="147" t="s">
        <v>20</v>
      </c>
      <c r="F1664" s="148" t="s">
        <v>2685</v>
      </c>
      <c r="H1664" s="149">
        <v>32.42</v>
      </c>
      <c r="I1664" s="150"/>
      <c r="L1664" s="146"/>
      <c r="M1664" s="151"/>
      <c r="T1664" s="152"/>
      <c r="AT1664" s="147" t="s">
        <v>168</v>
      </c>
      <c r="AU1664" s="147" t="s">
        <v>80</v>
      </c>
      <c r="AV1664" s="12" t="s">
        <v>80</v>
      </c>
      <c r="AW1664" s="12" t="s">
        <v>32</v>
      </c>
      <c r="AX1664" s="12" t="s">
        <v>71</v>
      </c>
      <c r="AY1664" s="147" t="s">
        <v>154</v>
      </c>
    </row>
    <row r="1665" spans="2:65" s="12" customFormat="1">
      <c r="B1665" s="146"/>
      <c r="D1665" s="140" t="s">
        <v>168</v>
      </c>
      <c r="E1665" s="147" t="s">
        <v>20</v>
      </c>
      <c r="F1665" s="148" t="s">
        <v>2686</v>
      </c>
      <c r="H1665" s="149">
        <v>32.42</v>
      </c>
      <c r="I1665" s="150"/>
      <c r="L1665" s="146"/>
      <c r="M1665" s="151"/>
      <c r="T1665" s="152"/>
      <c r="AT1665" s="147" t="s">
        <v>168</v>
      </c>
      <c r="AU1665" s="147" t="s">
        <v>80</v>
      </c>
      <c r="AV1665" s="12" t="s">
        <v>80</v>
      </c>
      <c r="AW1665" s="12" t="s">
        <v>32</v>
      </c>
      <c r="AX1665" s="12" t="s">
        <v>71</v>
      </c>
      <c r="AY1665" s="147" t="s">
        <v>154</v>
      </c>
    </row>
    <row r="1666" spans="2:65" s="12" customFormat="1">
      <c r="B1666" s="146"/>
      <c r="D1666" s="140" t="s">
        <v>168</v>
      </c>
      <c r="E1666" s="147" t="s">
        <v>20</v>
      </c>
      <c r="F1666" s="148" t="s">
        <v>2687</v>
      </c>
      <c r="H1666" s="149">
        <v>16.21</v>
      </c>
      <c r="I1666" s="150"/>
      <c r="L1666" s="146"/>
      <c r="M1666" s="151"/>
      <c r="T1666" s="152"/>
      <c r="AT1666" s="147" t="s">
        <v>168</v>
      </c>
      <c r="AU1666" s="147" t="s">
        <v>80</v>
      </c>
      <c r="AV1666" s="12" t="s">
        <v>80</v>
      </c>
      <c r="AW1666" s="12" t="s">
        <v>32</v>
      </c>
      <c r="AX1666" s="12" t="s">
        <v>71</v>
      </c>
      <c r="AY1666" s="147" t="s">
        <v>154</v>
      </c>
    </row>
    <row r="1667" spans="2:65" s="12" customFormat="1">
      <c r="B1667" s="146"/>
      <c r="D1667" s="140" t="s">
        <v>168</v>
      </c>
      <c r="E1667" s="147" t="s">
        <v>20</v>
      </c>
      <c r="F1667" s="148" t="s">
        <v>2688</v>
      </c>
      <c r="H1667" s="149">
        <v>25.82</v>
      </c>
      <c r="I1667" s="150"/>
      <c r="L1667" s="146"/>
      <c r="M1667" s="151"/>
      <c r="T1667" s="152"/>
      <c r="AT1667" s="147" t="s">
        <v>168</v>
      </c>
      <c r="AU1667" s="147" t="s">
        <v>80</v>
      </c>
      <c r="AV1667" s="12" t="s">
        <v>80</v>
      </c>
      <c r="AW1667" s="12" t="s">
        <v>32</v>
      </c>
      <c r="AX1667" s="12" t="s">
        <v>71</v>
      </c>
      <c r="AY1667" s="147" t="s">
        <v>154</v>
      </c>
    </row>
    <row r="1668" spans="2:65" s="12" customFormat="1">
      <c r="B1668" s="146"/>
      <c r="D1668" s="140" t="s">
        <v>168</v>
      </c>
      <c r="E1668" s="147" t="s">
        <v>20</v>
      </c>
      <c r="F1668" s="148" t="s">
        <v>2689</v>
      </c>
      <c r="H1668" s="149">
        <v>25.82</v>
      </c>
      <c r="I1668" s="150"/>
      <c r="L1668" s="146"/>
      <c r="M1668" s="151"/>
      <c r="T1668" s="152"/>
      <c r="AT1668" s="147" t="s">
        <v>168</v>
      </c>
      <c r="AU1668" s="147" t="s">
        <v>80</v>
      </c>
      <c r="AV1668" s="12" t="s">
        <v>80</v>
      </c>
      <c r="AW1668" s="12" t="s">
        <v>32</v>
      </c>
      <c r="AX1668" s="12" t="s">
        <v>71</v>
      </c>
      <c r="AY1668" s="147" t="s">
        <v>154</v>
      </c>
    </row>
    <row r="1669" spans="2:65" s="13" customFormat="1">
      <c r="B1669" s="153"/>
      <c r="D1669" s="140" t="s">
        <v>168</v>
      </c>
      <c r="E1669" s="154" t="s">
        <v>20</v>
      </c>
      <c r="F1669" s="155" t="s">
        <v>171</v>
      </c>
      <c r="H1669" s="156">
        <v>723.19</v>
      </c>
      <c r="I1669" s="157"/>
      <c r="L1669" s="153"/>
      <c r="M1669" s="158"/>
      <c r="T1669" s="159"/>
      <c r="AT1669" s="154" t="s">
        <v>168</v>
      </c>
      <c r="AU1669" s="154" t="s">
        <v>80</v>
      </c>
      <c r="AV1669" s="13" t="s">
        <v>162</v>
      </c>
      <c r="AW1669" s="13" t="s">
        <v>32</v>
      </c>
      <c r="AX1669" s="13" t="s">
        <v>8</v>
      </c>
      <c r="AY1669" s="154" t="s">
        <v>154</v>
      </c>
    </row>
    <row r="1670" spans="2:65" s="1" customFormat="1" ht="16.5" customHeight="1">
      <c r="B1670" s="33"/>
      <c r="C1670" s="160" t="s">
        <v>2690</v>
      </c>
      <c r="D1670" s="160" t="s">
        <v>230</v>
      </c>
      <c r="E1670" s="161" t="s">
        <v>2691</v>
      </c>
      <c r="F1670" s="162" t="s">
        <v>2692</v>
      </c>
      <c r="G1670" s="163" t="s">
        <v>160</v>
      </c>
      <c r="H1670" s="164">
        <v>13.44</v>
      </c>
      <c r="I1670" s="165">
        <v>11970</v>
      </c>
      <c r="J1670" s="164">
        <f>ROUND(I1670*H1670,0)</f>
        <v>160877</v>
      </c>
      <c r="K1670" s="162" t="s">
        <v>161</v>
      </c>
      <c r="L1670" s="166"/>
      <c r="M1670" s="167" t="s">
        <v>20</v>
      </c>
      <c r="N1670" s="168" t="s">
        <v>42</v>
      </c>
      <c r="P1670" s="136">
        <f>O1670*H1670</f>
        <v>0</v>
      </c>
      <c r="Q1670" s="136">
        <v>0.75</v>
      </c>
      <c r="R1670" s="136">
        <f>Q1670*H1670</f>
        <v>10.08</v>
      </c>
      <c r="S1670" s="136">
        <v>0</v>
      </c>
      <c r="T1670" s="137">
        <f>S1670*H1670</f>
        <v>0</v>
      </c>
      <c r="AR1670" s="138" t="s">
        <v>430</v>
      </c>
      <c r="AT1670" s="138" t="s">
        <v>230</v>
      </c>
      <c r="AU1670" s="138" t="s">
        <v>80</v>
      </c>
      <c r="AY1670" s="18" t="s">
        <v>154</v>
      </c>
      <c r="BE1670" s="139">
        <f>IF(N1670="základní",J1670,0)</f>
        <v>160877</v>
      </c>
      <c r="BF1670" s="139">
        <f>IF(N1670="snížená",J1670,0)</f>
        <v>0</v>
      </c>
      <c r="BG1670" s="139">
        <f>IF(N1670="zákl. přenesená",J1670,0)</f>
        <v>0</v>
      </c>
      <c r="BH1670" s="139">
        <f>IF(N1670="sníž. přenesená",J1670,0)</f>
        <v>0</v>
      </c>
      <c r="BI1670" s="139">
        <f>IF(N1670="nulová",J1670,0)</f>
        <v>0</v>
      </c>
      <c r="BJ1670" s="18" t="s">
        <v>8</v>
      </c>
      <c r="BK1670" s="139">
        <f>ROUND(I1670*H1670,0)</f>
        <v>160877</v>
      </c>
      <c r="BL1670" s="18" t="s">
        <v>323</v>
      </c>
      <c r="BM1670" s="138" t="s">
        <v>2693</v>
      </c>
    </row>
    <row r="1671" spans="2:65" s="1" customFormat="1">
      <c r="B1671" s="33"/>
      <c r="D1671" s="140" t="s">
        <v>164</v>
      </c>
      <c r="F1671" s="141" t="s">
        <v>2692</v>
      </c>
      <c r="I1671" s="142"/>
      <c r="L1671" s="33"/>
      <c r="M1671" s="143"/>
      <c r="T1671" s="54"/>
      <c r="AT1671" s="18" t="s">
        <v>164</v>
      </c>
      <c r="AU1671" s="18" t="s">
        <v>80</v>
      </c>
    </row>
    <row r="1672" spans="2:65" s="12" customFormat="1">
      <c r="B1672" s="146"/>
      <c r="D1672" s="140" t="s">
        <v>168</v>
      </c>
      <c r="E1672" s="147" t="s">
        <v>20</v>
      </c>
      <c r="F1672" s="148" t="s">
        <v>2694</v>
      </c>
      <c r="H1672" s="149">
        <v>9.93</v>
      </c>
      <c r="I1672" s="150"/>
      <c r="L1672" s="146"/>
      <c r="M1672" s="151"/>
      <c r="T1672" s="152"/>
      <c r="AT1672" s="147" t="s">
        <v>168</v>
      </c>
      <c r="AU1672" s="147" t="s">
        <v>80</v>
      </c>
      <c r="AV1672" s="12" t="s">
        <v>80</v>
      </c>
      <c r="AW1672" s="12" t="s">
        <v>32</v>
      </c>
      <c r="AX1672" s="12" t="s">
        <v>71</v>
      </c>
      <c r="AY1672" s="147" t="s">
        <v>154</v>
      </c>
    </row>
    <row r="1673" spans="2:65" s="12" customFormat="1">
      <c r="B1673" s="146"/>
      <c r="D1673" s="140" t="s">
        <v>168</v>
      </c>
      <c r="E1673" s="147" t="s">
        <v>20</v>
      </c>
      <c r="F1673" s="148" t="s">
        <v>2695</v>
      </c>
      <c r="H1673" s="149">
        <v>0.24</v>
      </c>
      <c r="I1673" s="150"/>
      <c r="L1673" s="146"/>
      <c r="M1673" s="151"/>
      <c r="T1673" s="152"/>
      <c r="AT1673" s="147" t="s">
        <v>168</v>
      </c>
      <c r="AU1673" s="147" t="s">
        <v>80</v>
      </c>
      <c r="AV1673" s="12" t="s">
        <v>80</v>
      </c>
      <c r="AW1673" s="12" t="s">
        <v>32</v>
      </c>
      <c r="AX1673" s="12" t="s">
        <v>71</v>
      </c>
      <c r="AY1673" s="147" t="s">
        <v>154</v>
      </c>
    </row>
    <row r="1674" spans="2:65" s="12" customFormat="1">
      <c r="B1674" s="146"/>
      <c r="D1674" s="140" t="s">
        <v>168</v>
      </c>
      <c r="E1674" s="147" t="s">
        <v>20</v>
      </c>
      <c r="F1674" s="148" t="s">
        <v>2696</v>
      </c>
      <c r="H1674" s="149">
        <v>0.28000000000000003</v>
      </c>
      <c r="I1674" s="150"/>
      <c r="L1674" s="146"/>
      <c r="M1674" s="151"/>
      <c r="T1674" s="152"/>
      <c r="AT1674" s="147" t="s">
        <v>168</v>
      </c>
      <c r="AU1674" s="147" t="s">
        <v>80</v>
      </c>
      <c r="AV1674" s="12" t="s">
        <v>80</v>
      </c>
      <c r="AW1674" s="12" t="s">
        <v>32</v>
      </c>
      <c r="AX1674" s="12" t="s">
        <v>71</v>
      </c>
      <c r="AY1674" s="147" t="s">
        <v>154</v>
      </c>
    </row>
    <row r="1675" spans="2:65" s="12" customFormat="1">
      <c r="B1675" s="146"/>
      <c r="D1675" s="140" t="s">
        <v>168</v>
      </c>
      <c r="E1675" s="147" t="s">
        <v>20</v>
      </c>
      <c r="F1675" s="148" t="s">
        <v>2697</v>
      </c>
      <c r="H1675" s="149">
        <v>0.08</v>
      </c>
      <c r="I1675" s="150"/>
      <c r="L1675" s="146"/>
      <c r="M1675" s="151"/>
      <c r="T1675" s="152"/>
      <c r="AT1675" s="147" t="s">
        <v>168</v>
      </c>
      <c r="AU1675" s="147" t="s">
        <v>80</v>
      </c>
      <c r="AV1675" s="12" t="s">
        <v>80</v>
      </c>
      <c r="AW1675" s="12" t="s">
        <v>32</v>
      </c>
      <c r="AX1675" s="12" t="s">
        <v>71</v>
      </c>
      <c r="AY1675" s="147" t="s">
        <v>154</v>
      </c>
    </row>
    <row r="1676" spans="2:65" s="12" customFormat="1">
      <c r="B1676" s="146"/>
      <c r="D1676" s="140" t="s">
        <v>168</v>
      </c>
      <c r="E1676" s="147" t="s">
        <v>20</v>
      </c>
      <c r="F1676" s="148" t="s">
        <v>2698</v>
      </c>
      <c r="H1676" s="149">
        <v>0.7</v>
      </c>
      <c r="I1676" s="150"/>
      <c r="L1676" s="146"/>
      <c r="M1676" s="151"/>
      <c r="T1676" s="152"/>
      <c r="AT1676" s="147" t="s">
        <v>168</v>
      </c>
      <c r="AU1676" s="147" t="s">
        <v>80</v>
      </c>
      <c r="AV1676" s="12" t="s">
        <v>80</v>
      </c>
      <c r="AW1676" s="12" t="s">
        <v>32</v>
      </c>
      <c r="AX1676" s="12" t="s">
        <v>71</v>
      </c>
      <c r="AY1676" s="147" t="s">
        <v>154</v>
      </c>
    </row>
    <row r="1677" spans="2:65" s="12" customFormat="1">
      <c r="B1677" s="146"/>
      <c r="D1677" s="140" t="s">
        <v>168</v>
      </c>
      <c r="E1677" s="147" t="s">
        <v>20</v>
      </c>
      <c r="F1677" s="148" t="s">
        <v>2699</v>
      </c>
      <c r="H1677" s="149">
        <v>0.7</v>
      </c>
      <c r="I1677" s="150"/>
      <c r="L1677" s="146"/>
      <c r="M1677" s="151"/>
      <c r="T1677" s="152"/>
      <c r="AT1677" s="147" t="s">
        <v>168</v>
      </c>
      <c r="AU1677" s="147" t="s">
        <v>80</v>
      </c>
      <c r="AV1677" s="12" t="s">
        <v>80</v>
      </c>
      <c r="AW1677" s="12" t="s">
        <v>32</v>
      </c>
      <c r="AX1677" s="12" t="s">
        <v>71</v>
      </c>
      <c r="AY1677" s="147" t="s">
        <v>154</v>
      </c>
    </row>
    <row r="1678" spans="2:65" s="12" customFormat="1">
      <c r="B1678" s="146"/>
      <c r="D1678" s="140" t="s">
        <v>168</v>
      </c>
      <c r="E1678" s="147" t="s">
        <v>20</v>
      </c>
      <c r="F1678" s="148" t="s">
        <v>2700</v>
      </c>
      <c r="H1678" s="149">
        <v>0.35</v>
      </c>
      <c r="I1678" s="150"/>
      <c r="L1678" s="146"/>
      <c r="M1678" s="151"/>
      <c r="T1678" s="152"/>
      <c r="AT1678" s="147" t="s">
        <v>168</v>
      </c>
      <c r="AU1678" s="147" t="s">
        <v>80</v>
      </c>
      <c r="AV1678" s="12" t="s">
        <v>80</v>
      </c>
      <c r="AW1678" s="12" t="s">
        <v>32</v>
      </c>
      <c r="AX1678" s="12" t="s">
        <v>71</v>
      </c>
      <c r="AY1678" s="147" t="s">
        <v>154</v>
      </c>
    </row>
    <row r="1679" spans="2:65" s="12" customFormat="1">
      <c r="B1679" s="146"/>
      <c r="D1679" s="140" t="s">
        <v>168</v>
      </c>
      <c r="E1679" s="147" t="s">
        <v>20</v>
      </c>
      <c r="F1679" s="148" t="s">
        <v>2701</v>
      </c>
      <c r="H1679" s="149">
        <v>0.61</v>
      </c>
      <c r="I1679" s="150"/>
      <c r="L1679" s="146"/>
      <c r="M1679" s="151"/>
      <c r="T1679" s="152"/>
      <c r="AT1679" s="147" t="s">
        <v>168</v>
      </c>
      <c r="AU1679" s="147" t="s">
        <v>80</v>
      </c>
      <c r="AV1679" s="12" t="s">
        <v>80</v>
      </c>
      <c r="AW1679" s="12" t="s">
        <v>32</v>
      </c>
      <c r="AX1679" s="12" t="s">
        <v>71</v>
      </c>
      <c r="AY1679" s="147" t="s">
        <v>154</v>
      </c>
    </row>
    <row r="1680" spans="2:65" s="12" customFormat="1">
      <c r="B1680" s="146"/>
      <c r="D1680" s="140" t="s">
        <v>168</v>
      </c>
      <c r="E1680" s="147" t="s">
        <v>20</v>
      </c>
      <c r="F1680" s="148" t="s">
        <v>2702</v>
      </c>
      <c r="H1680" s="149">
        <v>0.55000000000000004</v>
      </c>
      <c r="I1680" s="150"/>
      <c r="L1680" s="146"/>
      <c r="M1680" s="151"/>
      <c r="T1680" s="152"/>
      <c r="AT1680" s="147" t="s">
        <v>168</v>
      </c>
      <c r="AU1680" s="147" t="s">
        <v>80</v>
      </c>
      <c r="AV1680" s="12" t="s">
        <v>80</v>
      </c>
      <c r="AW1680" s="12" t="s">
        <v>32</v>
      </c>
      <c r="AX1680" s="12" t="s">
        <v>71</v>
      </c>
      <c r="AY1680" s="147" t="s">
        <v>154</v>
      </c>
    </row>
    <row r="1681" spans="2:65" s="13" customFormat="1">
      <c r="B1681" s="153"/>
      <c r="D1681" s="140" t="s">
        <v>168</v>
      </c>
      <c r="E1681" s="154" t="s">
        <v>20</v>
      </c>
      <c r="F1681" s="155" t="s">
        <v>171</v>
      </c>
      <c r="H1681" s="156">
        <v>13.439999999999998</v>
      </c>
      <c r="I1681" s="157"/>
      <c r="L1681" s="153"/>
      <c r="M1681" s="158"/>
      <c r="T1681" s="159"/>
      <c r="AT1681" s="154" t="s">
        <v>168</v>
      </c>
      <c r="AU1681" s="154" t="s">
        <v>80</v>
      </c>
      <c r="AV1681" s="13" t="s">
        <v>162</v>
      </c>
      <c r="AW1681" s="13" t="s">
        <v>32</v>
      </c>
      <c r="AX1681" s="13" t="s">
        <v>8</v>
      </c>
      <c r="AY1681" s="154" t="s">
        <v>154</v>
      </c>
    </row>
    <row r="1682" spans="2:65" s="1" customFormat="1" ht="16.5" customHeight="1">
      <c r="B1682" s="33"/>
      <c r="C1682" s="128" t="s">
        <v>2703</v>
      </c>
      <c r="D1682" s="128" t="s">
        <v>157</v>
      </c>
      <c r="E1682" s="129" t="s">
        <v>2704</v>
      </c>
      <c r="F1682" s="130" t="s">
        <v>2705</v>
      </c>
      <c r="G1682" s="131" t="s">
        <v>213</v>
      </c>
      <c r="H1682" s="132">
        <v>12.91</v>
      </c>
      <c r="I1682" s="133">
        <v>152</v>
      </c>
      <c r="J1682" s="132">
        <f>ROUND(I1682*H1682,0)</f>
        <v>1962</v>
      </c>
      <c r="K1682" s="130" t="s">
        <v>161</v>
      </c>
      <c r="L1682" s="33"/>
      <c r="M1682" s="134" t="s">
        <v>20</v>
      </c>
      <c r="N1682" s="135" t="s">
        <v>42</v>
      </c>
      <c r="P1682" s="136">
        <f>O1682*H1682</f>
        <v>0</v>
      </c>
      <c r="Q1682" s="136">
        <v>0</v>
      </c>
      <c r="R1682" s="136">
        <f>Q1682*H1682</f>
        <v>0</v>
      </c>
      <c r="S1682" s="136">
        <v>0</v>
      </c>
      <c r="T1682" s="137">
        <f>S1682*H1682</f>
        <v>0</v>
      </c>
      <c r="AR1682" s="138" t="s">
        <v>323</v>
      </c>
      <c r="AT1682" s="138" t="s">
        <v>157</v>
      </c>
      <c r="AU1682" s="138" t="s">
        <v>80</v>
      </c>
      <c r="AY1682" s="18" t="s">
        <v>154</v>
      </c>
      <c r="BE1682" s="139">
        <f>IF(N1682="základní",J1682,0)</f>
        <v>1962</v>
      </c>
      <c r="BF1682" s="139">
        <f>IF(N1682="snížená",J1682,0)</f>
        <v>0</v>
      </c>
      <c r="BG1682" s="139">
        <f>IF(N1682="zákl. přenesená",J1682,0)</f>
        <v>0</v>
      </c>
      <c r="BH1682" s="139">
        <f>IF(N1682="sníž. přenesená",J1682,0)</f>
        <v>0</v>
      </c>
      <c r="BI1682" s="139">
        <f>IF(N1682="nulová",J1682,0)</f>
        <v>0</v>
      </c>
      <c r="BJ1682" s="18" t="s">
        <v>8</v>
      </c>
      <c r="BK1682" s="139">
        <f>ROUND(I1682*H1682,0)</f>
        <v>1962</v>
      </c>
      <c r="BL1682" s="18" t="s">
        <v>323</v>
      </c>
      <c r="BM1682" s="138" t="s">
        <v>2706</v>
      </c>
    </row>
    <row r="1683" spans="2:65" s="1" customFormat="1" ht="19.2">
      <c r="B1683" s="33"/>
      <c r="D1683" s="140" t="s">
        <v>164</v>
      </c>
      <c r="F1683" s="141" t="s">
        <v>2707</v>
      </c>
      <c r="I1683" s="142"/>
      <c r="L1683" s="33"/>
      <c r="M1683" s="143"/>
      <c r="T1683" s="54"/>
      <c r="AT1683" s="18" t="s">
        <v>164</v>
      </c>
      <c r="AU1683" s="18" t="s">
        <v>80</v>
      </c>
    </row>
    <row r="1684" spans="2:65" s="1" customFormat="1">
      <c r="B1684" s="33"/>
      <c r="D1684" s="144" t="s">
        <v>166</v>
      </c>
      <c r="F1684" s="145" t="s">
        <v>2708</v>
      </c>
      <c r="I1684" s="142"/>
      <c r="L1684" s="33"/>
      <c r="M1684" s="143"/>
      <c r="T1684" s="54"/>
      <c r="AT1684" s="18" t="s">
        <v>166</v>
      </c>
      <c r="AU1684" s="18" t="s">
        <v>80</v>
      </c>
    </row>
    <row r="1685" spans="2:65" s="12" customFormat="1">
      <c r="B1685" s="146"/>
      <c r="D1685" s="140" t="s">
        <v>168</v>
      </c>
      <c r="E1685" s="147" t="s">
        <v>20</v>
      </c>
      <c r="F1685" s="148" t="s">
        <v>2709</v>
      </c>
      <c r="H1685" s="149">
        <v>12.91</v>
      </c>
      <c r="I1685" s="150"/>
      <c r="L1685" s="146"/>
      <c r="M1685" s="151"/>
      <c r="T1685" s="152"/>
      <c r="AT1685" s="147" t="s">
        <v>168</v>
      </c>
      <c r="AU1685" s="147" t="s">
        <v>80</v>
      </c>
      <c r="AV1685" s="12" t="s">
        <v>80</v>
      </c>
      <c r="AW1685" s="12" t="s">
        <v>32</v>
      </c>
      <c r="AX1685" s="12" t="s">
        <v>8</v>
      </c>
      <c r="AY1685" s="147" t="s">
        <v>154</v>
      </c>
    </row>
    <row r="1686" spans="2:65" s="1" customFormat="1" ht="16.5" customHeight="1">
      <c r="B1686" s="33"/>
      <c r="C1686" s="160" t="s">
        <v>2710</v>
      </c>
      <c r="D1686" s="160" t="s">
        <v>230</v>
      </c>
      <c r="E1686" s="161" t="s">
        <v>2711</v>
      </c>
      <c r="F1686" s="162" t="s">
        <v>2712</v>
      </c>
      <c r="G1686" s="163" t="s">
        <v>160</v>
      </c>
      <c r="H1686" s="164">
        <v>0.36</v>
      </c>
      <c r="I1686" s="165">
        <v>11020</v>
      </c>
      <c r="J1686" s="164">
        <f>ROUND(I1686*H1686,0)</f>
        <v>3967</v>
      </c>
      <c r="K1686" s="162" t="s">
        <v>161</v>
      </c>
      <c r="L1686" s="166"/>
      <c r="M1686" s="167" t="s">
        <v>20</v>
      </c>
      <c r="N1686" s="168" t="s">
        <v>42</v>
      </c>
      <c r="P1686" s="136">
        <f>O1686*H1686</f>
        <v>0</v>
      </c>
      <c r="Q1686" s="136">
        <v>0.55000000000000004</v>
      </c>
      <c r="R1686" s="136">
        <f>Q1686*H1686</f>
        <v>0.19800000000000001</v>
      </c>
      <c r="S1686" s="136">
        <v>0</v>
      </c>
      <c r="T1686" s="137">
        <f>S1686*H1686</f>
        <v>0</v>
      </c>
      <c r="AR1686" s="138" t="s">
        <v>430</v>
      </c>
      <c r="AT1686" s="138" t="s">
        <v>230</v>
      </c>
      <c r="AU1686" s="138" t="s">
        <v>80</v>
      </c>
      <c r="AY1686" s="18" t="s">
        <v>154</v>
      </c>
      <c r="BE1686" s="139">
        <f>IF(N1686="základní",J1686,0)</f>
        <v>3967</v>
      </c>
      <c r="BF1686" s="139">
        <f>IF(N1686="snížená",J1686,0)</f>
        <v>0</v>
      </c>
      <c r="BG1686" s="139">
        <f>IF(N1686="zákl. přenesená",J1686,0)</f>
        <v>0</v>
      </c>
      <c r="BH1686" s="139">
        <f>IF(N1686="sníž. přenesená",J1686,0)</f>
        <v>0</v>
      </c>
      <c r="BI1686" s="139">
        <f>IF(N1686="nulová",J1686,0)</f>
        <v>0</v>
      </c>
      <c r="BJ1686" s="18" t="s">
        <v>8</v>
      </c>
      <c r="BK1686" s="139">
        <f>ROUND(I1686*H1686,0)</f>
        <v>3967</v>
      </c>
      <c r="BL1686" s="18" t="s">
        <v>323</v>
      </c>
      <c r="BM1686" s="138" t="s">
        <v>2713</v>
      </c>
    </row>
    <row r="1687" spans="2:65" s="1" customFormat="1">
      <c r="B1687" s="33"/>
      <c r="D1687" s="140" t="s">
        <v>164</v>
      </c>
      <c r="F1687" s="141" t="s">
        <v>2712</v>
      </c>
      <c r="I1687" s="142"/>
      <c r="L1687" s="33"/>
      <c r="M1687" s="143"/>
      <c r="T1687" s="54"/>
      <c r="AT1687" s="18" t="s">
        <v>164</v>
      </c>
      <c r="AU1687" s="18" t="s">
        <v>80</v>
      </c>
    </row>
    <row r="1688" spans="2:65" s="12" customFormat="1">
      <c r="B1688" s="146"/>
      <c r="D1688" s="140" t="s">
        <v>168</v>
      </c>
      <c r="E1688" s="147" t="s">
        <v>20</v>
      </c>
      <c r="F1688" s="148" t="s">
        <v>2714</v>
      </c>
      <c r="H1688" s="149">
        <v>0.36</v>
      </c>
      <c r="I1688" s="150"/>
      <c r="L1688" s="146"/>
      <c r="M1688" s="151"/>
      <c r="T1688" s="152"/>
      <c r="AT1688" s="147" t="s">
        <v>168</v>
      </c>
      <c r="AU1688" s="147" t="s">
        <v>80</v>
      </c>
      <c r="AV1688" s="12" t="s">
        <v>80</v>
      </c>
      <c r="AW1688" s="12" t="s">
        <v>32</v>
      </c>
      <c r="AX1688" s="12" t="s">
        <v>8</v>
      </c>
      <c r="AY1688" s="147" t="s">
        <v>154</v>
      </c>
    </row>
    <row r="1689" spans="2:65" s="1" customFormat="1" ht="21.75" customHeight="1">
      <c r="B1689" s="33"/>
      <c r="C1689" s="128" t="s">
        <v>2715</v>
      </c>
      <c r="D1689" s="128" t="s">
        <v>157</v>
      </c>
      <c r="E1689" s="129" t="s">
        <v>2716</v>
      </c>
      <c r="F1689" s="130" t="s">
        <v>2717</v>
      </c>
      <c r="G1689" s="131" t="s">
        <v>198</v>
      </c>
      <c r="H1689" s="132">
        <v>506.16</v>
      </c>
      <c r="I1689" s="133">
        <v>361</v>
      </c>
      <c r="J1689" s="132">
        <f>ROUND(I1689*H1689,0)</f>
        <v>182724</v>
      </c>
      <c r="K1689" s="130" t="s">
        <v>161</v>
      </c>
      <c r="L1689" s="33"/>
      <c r="M1689" s="134" t="s">
        <v>20</v>
      </c>
      <c r="N1689" s="135" t="s">
        <v>42</v>
      </c>
      <c r="P1689" s="136">
        <f>O1689*H1689</f>
        <v>0</v>
      </c>
      <c r="Q1689" s="136">
        <v>1.61E-2</v>
      </c>
      <c r="R1689" s="136">
        <f>Q1689*H1689</f>
        <v>8.1491760000000006</v>
      </c>
      <c r="S1689" s="136">
        <v>0</v>
      </c>
      <c r="T1689" s="137">
        <f>S1689*H1689</f>
        <v>0</v>
      </c>
      <c r="AR1689" s="138" t="s">
        <v>323</v>
      </c>
      <c r="AT1689" s="138" t="s">
        <v>157</v>
      </c>
      <c r="AU1689" s="138" t="s">
        <v>80</v>
      </c>
      <c r="AY1689" s="18" t="s">
        <v>154</v>
      </c>
      <c r="BE1689" s="139">
        <f>IF(N1689="základní",J1689,0)</f>
        <v>182724</v>
      </c>
      <c r="BF1689" s="139">
        <f>IF(N1689="snížená",J1689,0)</f>
        <v>0</v>
      </c>
      <c r="BG1689" s="139">
        <f>IF(N1689="zákl. přenesená",J1689,0)</f>
        <v>0</v>
      </c>
      <c r="BH1689" s="139">
        <f>IF(N1689="sníž. přenesená",J1689,0)</f>
        <v>0</v>
      </c>
      <c r="BI1689" s="139">
        <f>IF(N1689="nulová",J1689,0)</f>
        <v>0</v>
      </c>
      <c r="BJ1689" s="18" t="s">
        <v>8</v>
      </c>
      <c r="BK1689" s="139">
        <f>ROUND(I1689*H1689,0)</f>
        <v>182724</v>
      </c>
      <c r="BL1689" s="18" t="s">
        <v>323</v>
      </c>
      <c r="BM1689" s="138" t="s">
        <v>2718</v>
      </c>
    </row>
    <row r="1690" spans="2:65" s="1" customFormat="1" ht="19.2">
      <c r="B1690" s="33"/>
      <c r="D1690" s="140" t="s">
        <v>164</v>
      </c>
      <c r="F1690" s="141" t="s">
        <v>2719</v>
      </c>
      <c r="I1690" s="142"/>
      <c r="L1690" s="33"/>
      <c r="M1690" s="143"/>
      <c r="T1690" s="54"/>
      <c r="AT1690" s="18" t="s">
        <v>164</v>
      </c>
      <c r="AU1690" s="18" t="s">
        <v>80</v>
      </c>
    </row>
    <row r="1691" spans="2:65" s="1" customFormat="1">
      <c r="B1691" s="33"/>
      <c r="D1691" s="144" t="s">
        <v>166</v>
      </c>
      <c r="F1691" s="145" t="s">
        <v>2720</v>
      </c>
      <c r="I1691" s="142"/>
      <c r="L1691" s="33"/>
      <c r="M1691" s="143"/>
      <c r="T1691" s="54"/>
      <c r="AT1691" s="18" t="s">
        <v>166</v>
      </c>
      <c r="AU1691" s="18" t="s">
        <v>80</v>
      </c>
    </row>
    <row r="1692" spans="2:65" s="12" customFormat="1">
      <c r="B1692" s="146"/>
      <c r="D1692" s="140" t="s">
        <v>168</v>
      </c>
      <c r="E1692" s="147" t="s">
        <v>20</v>
      </c>
      <c r="F1692" s="148" t="s">
        <v>2721</v>
      </c>
      <c r="H1692" s="149">
        <v>506.16</v>
      </c>
      <c r="I1692" s="150"/>
      <c r="L1692" s="146"/>
      <c r="M1692" s="151"/>
      <c r="T1692" s="152"/>
      <c r="AT1692" s="147" t="s">
        <v>168</v>
      </c>
      <c r="AU1692" s="147" t="s">
        <v>80</v>
      </c>
      <c r="AV1692" s="12" t="s">
        <v>80</v>
      </c>
      <c r="AW1692" s="12" t="s">
        <v>32</v>
      </c>
      <c r="AX1692" s="12" t="s">
        <v>8</v>
      </c>
      <c r="AY1692" s="147" t="s">
        <v>154</v>
      </c>
    </row>
    <row r="1693" spans="2:65" s="1" customFormat="1" ht="16.5" customHeight="1">
      <c r="B1693" s="33"/>
      <c r="C1693" s="128" t="s">
        <v>2722</v>
      </c>
      <c r="D1693" s="128" t="s">
        <v>157</v>
      </c>
      <c r="E1693" s="129" t="s">
        <v>2723</v>
      </c>
      <c r="F1693" s="130" t="s">
        <v>2724</v>
      </c>
      <c r="G1693" s="131" t="s">
        <v>198</v>
      </c>
      <c r="H1693" s="132">
        <v>91.16</v>
      </c>
      <c r="I1693" s="133">
        <v>617.5</v>
      </c>
      <c r="J1693" s="132">
        <f>ROUND(I1693*H1693,0)</f>
        <v>56291</v>
      </c>
      <c r="K1693" s="130" t="s">
        <v>161</v>
      </c>
      <c r="L1693" s="33"/>
      <c r="M1693" s="134" t="s">
        <v>20</v>
      </c>
      <c r="N1693" s="135" t="s">
        <v>42</v>
      </c>
      <c r="P1693" s="136">
        <f>O1693*H1693</f>
        <v>0</v>
      </c>
      <c r="Q1693" s="136">
        <v>0</v>
      </c>
      <c r="R1693" s="136">
        <f>Q1693*H1693</f>
        <v>0</v>
      </c>
      <c r="S1693" s="136">
        <v>0</v>
      </c>
      <c r="T1693" s="137">
        <f>S1693*H1693</f>
        <v>0</v>
      </c>
      <c r="AR1693" s="138" t="s">
        <v>323</v>
      </c>
      <c r="AT1693" s="138" t="s">
        <v>157</v>
      </c>
      <c r="AU1693" s="138" t="s">
        <v>80</v>
      </c>
      <c r="AY1693" s="18" t="s">
        <v>154</v>
      </c>
      <c r="BE1693" s="139">
        <f>IF(N1693="základní",J1693,0)</f>
        <v>56291</v>
      </c>
      <c r="BF1693" s="139">
        <f>IF(N1693="snížená",J1693,0)</f>
        <v>0</v>
      </c>
      <c r="BG1693" s="139">
        <f>IF(N1693="zákl. přenesená",J1693,0)</f>
        <v>0</v>
      </c>
      <c r="BH1693" s="139">
        <f>IF(N1693="sníž. přenesená",J1693,0)</f>
        <v>0</v>
      </c>
      <c r="BI1693" s="139">
        <f>IF(N1693="nulová",J1693,0)</f>
        <v>0</v>
      </c>
      <c r="BJ1693" s="18" t="s">
        <v>8</v>
      </c>
      <c r="BK1693" s="139">
        <f>ROUND(I1693*H1693,0)</f>
        <v>56291</v>
      </c>
      <c r="BL1693" s="18" t="s">
        <v>323</v>
      </c>
      <c r="BM1693" s="138" t="s">
        <v>2725</v>
      </c>
    </row>
    <row r="1694" spans="2:65" s="1" customFormat="1" ht="19.2">
      <c r="B1694" s="33"/>
      <c r="D1694" s="140" t="s">
        <v>164</v>
      </c>
      <c r="F1694" s="141" t="s">
        <v>2726</v>
      </c>
      <c r="I1694" s="142"/>
      <c r="L1694" s="33"/>
      <c r="M1694" s="143"/>
      <c r="T1694" s="54"/>
      <c r="AT1694" s="18" t="s">
        <v>164</v>
      </c>
      <c r="AU1694" s="18" t="s">
        <v>80</v>
      </c>
    </row>
    <row r="1695" spans="2:65" s="1" customFormat="1">
      <c r="B1695" s="33"/>
      <c r="D1695" s="144" t="s">
        <v>166</v>
      </c>
      <c r="F1695" s="145" t="s">
        <v>2727</v>
      </c>
      <c r="I1695" s="142"/>
      <c r="L1695" s="33"/>
      <c r="M1695" s="143"/>
      <c r="T1695" s="54"/>
      <c r="AT1695" s="18" t="s">
        <v>166</v>
      </c>
      <c r="AU1695" s="18" t="s">
        <v>80</v>
      </c>
    </row>
    <row r="1696" spans="2:65" s="12" customFormat="1">
      <c r="B1696" s="146"/>
      <c r="D1696" s="140" t="s">
        <v>168</v>
      </c>
      <c r="E1696" s="147" t="s">
        <v>20</v>
      </c>
      <c r="F1696" s="148" t="s">
        <v>2728</v>
      </c>
      <c r="H1696" s="149">
        <v>91.16</v>
      </c>
      <c r="I1696" s="150"/>
      <c r="L1696" s="146"/>
      <c r="M1696" s="151"/>
      <c r="T1696" s="152"/>
      <c r="AT1696" s="147" t="s">
        <v>168</v>
      </c>
      <c r="AU1696" s="147" t="s">
        <v>80</v>
      </c>
      <c r="AV1696" s="12" t="s">
        <v>80</v>
      </c>
      <c r="AW1696" s="12" t="s">
        <v>32</v>
      </c>
      <c r="AX1696" s="12" t="s">
        <v>8</v>
      </c>
      <c r="AY1696" s="147" t="s">
        <v>154</v>
      </c>
    </row>
    <row r="1697" spans="2:65" s="1" customFormat="1" ht="16.5" customHeight="1">
      <c r="B1697" s="33"/>
      <c r="C1697" s="160" t="s">
        <v>2729</v>
      </c>
      <c r="D1697" s="160" t="s">
        <v>230</v>
      </c>
      <c r="E1697" s="161" t="s">
        <v>2730</v>
      </c>
      <c r="F1697" s="162" t="s">
        <v>2731</v>
      </c>
      <c r="G1697" s="163" t="s">
        <v>198</v>
      </c>
      <c r="H1697" s="164">
        <v>91.16</v>
      </c>
      <c r="I1697" s="165">
        <v>399</v>
      </c>
      <c r="J1697" s="164">
        <f>ROUND(I1697*H1697,0)</f>
        <v>36373</v>
      </c>
      <c r="K1697" s="162" t="s">
        <v>161</v>
      </c>
      <c r="L1697" s="166"/>
      <c r="M1697" s="167" t="s">
        <v>20</v>
      </c>
      <c r="N1697" s="168" t="s">
        <v>42</v>
      </c>
      <c r="P1697" s="136">
        <f>O1697*H1697</f>
        <v>0</v>
      </c>
      <c r="Q1697" s="136">
        <v>9.3100000000000006E-3</v>
      </c>
      <c r="R1697" s="136">
        <f>Q1697*H1697</f>
        <v>0.8486996</v>
      </c>
      <c r="S1697" s="136">
        <v>0</v>
      </c>
      <c r="T1697" s="137">
        <f>S1697*H1697</f>
        <v>0</v>
      </c>
      <c r="AR1697" s="138" t="s">
        <v>430</v>
      </c>
      <c r="AT1697" s="138" t="s">
        <v>230</v>
      </c>
      <c r="AU1697" s="138" t="s">
        <v>80</v>
      </c>
      <c r="AY1697" s="18" t="s">
        <v>154</v>
      </c>
      <c r="BE1697" s="139">
        <f>IF(N1697="základní",J1697,0)</f>
        <v>36373</v>
      </c>
      <c r="BF1697" s="139">
        <f>IF(N1697="snížená",J1697,0)</f>
        <v>0</v>
      </c>
      <c r="BG1697" s="139">
        <f>IF(N1697="zákl. přenesená",J1697,0)</f>
        <v>0</v>
      </c>
      <c r="BH1697" s="139">
        <f>IF(N1697="sníž. přenesená",J1697,0)</f>
        <v>0</v>
      </c>
      <c r="BI1697" s="139">
        <f>IF(N1697="nulová",J1697,0)</f>
        <v>0</v>
      </c>
      <c r="BJ1697" s="18" t="s">
        <v>8</v>
      </c>
      <c r="BK1697" s="139">
        <f>ROUND(I1697*H1697,0)</f>
        <v>36373</v>
      </c>
      <c r="BL1697" s="18" t="s">
        <v>323</v>
      </c>
      <c r="BM1697" s="138" t="s">
        <v>2732</v>
      </c>
    </row>
    <row r="1698" spans="2:65" s="1" customFormat="1">
      <c r="B1698" s="33"/>
      <c r="D1698" s="140" t="s">
        <v>164</v>
      </c>
      <c r="F1698" s="141" t="s">
        <v>2731</v>
      </c>
      <c r="I1698" s="142"/>
      <c r="L1698" s="33"/>
      <c r="M1698" s="143"/>
      <c r="T1698" s="54"/>
      <c r="AT1698" s="18" t="s">
        <v>164</v>
      </c>
      <c r="AU1698" s="18" t="s">
        <v>80</v>
      </c>
    </row>
    <row r="1699" spans="2:65" s="12" customFormat="1">
      <c r="B1699" s="146"/>
      <c r="D1699" s="140" t="s">
        <v>168</v>
      </c>
      <c r="E1699" s="147" t="s">
        <v>20</v>
      </c>
      <c r="F1699" s="148" t="s">
        <v>2728</v>
      </c>
      <c r="H1699" s="149">
        <v>91.16</v>
      </c>
      <c r="I1699" s="150"/>
      <c r="L1699" s="146"/>
      <c r="M1699" s="151"/>
      <c r="T1699" s="152"/>
      <c r="AT1699" s="147" t="s">
        <v>168</v>
      </c>
      <c r="AU1699" s="147" t="s">
        <v>80</v>
      </c>
      <c r="AV1699" s="12" t="s">
        <v>80</v>
      </c>
      <c r="AW1699" s="12" t="s">
        <v>32</v>
      </c>
      <c r="AX1699" s="12" t="s">
        <v>8</v>
      </c>
      <c r="AY1699" s="147" t="s">
        <v>154</v>
      </c>
    </row>
    <row r="1700" spans="2:65" s="1" customFormat="1" ht="21.75" customHeight="1">
      <c r="B1700" s="33"/>
      <c r="C1700" s="128" t="s">
        <v>2733</v>
      </c>
      <c r="D1700" s="128" t="s">
        <v>157</v>
      </c>
      <c r="E1700" s="129" t="s">
        <v>2734</v>
      </c>
      <c r="F1700" s="130" t="s">
        <v>2735</v>
      </c>
      <c r="G1700" s="131" t="s">
        <v>198</v>
      </c>
      <c r="H1700" s="132">
        <v>506.16</v>
      </c>
      <c r="I1700" s="133">
        <v>85.5</v>
      </c>
      <c r="J1700" s="132">
        <f>ROUND(I1700*H1700,0)</f>
        <v>43277</v>
      </c>
      <c r="K1700" s="130" t="s">
        <v>161</v>
      </c>
      <c r="L1700" s="33"/>
      <c r="M1700" s="134" t="s">
        <v>20</v>
      </c>
      <c r="N1700" s="135" t="s">
        <v>42</v>
      </c>
      <c r="P1700" s="136">
        <f>O1700*H1700</f>
        <v>0</v>
      </c>
      <c r="Q1700" s="136">
        <v>0</v>
      </c>
      <c r="R1700" s="136">
        <f>Q1700*H1700</f>
        <v>0</v>
      </c>
      <c r="S1700" s="136">
        <v>0</v>
      </c>
      <c r="T1700" s="137">
        <f>S1700*H1700</f>
        <v>0</v>
      </c>
      <c r="AR1700" s="138" t="s">
        <v>323</v>
      </c>
      <c r="AT1700" s="138" t="s">
        <v>157</v>
      </c>
      <c r="AU1700" s="138" t="s">
        <v>80</v>
      </c>
      <c r="AY1700" s="18" t="s">
        <v>154</v>
      </c>
      <c r="BE1700" s="139">
        <f>IF(N1700="základní",J1700,0)</f>
        <v>43277</v>
      </c>
      <c r="BF1700" s="139">
        <f>IF(N1700="snížená",J1700,0)</f>
        <v>0</v>
      </c>
      <c r="BG1700" s="139">
        <f>IF(N1700="zákl. přenesená",J1700,0)</f>
        <v>0</v>
      </c>
      <c r="BH1700" s="139">
        <f>IF(N1700="sníž. přenesená",J1700,0)</f>
        <v>0</v>
      </c>
      <c r="BI1700" s="139">
        <f>IF(N1700="nulová",J1700,0)</f>
        <v>0</v>
      </c>
      <c r="BJ1700" s="18" t="s">
        <v>8</v>
      </c>
      <c r="BK1700" s="139">
        <f>ROUND(I1700*H1700,0)</f>
        <v>43277</v>
      </c>
      <c r="BL1700" s="18" t="s">
        <v>323</v>
      </c>
      <c r="BM1700" s="138" t="s">
        <v>2736</v>
      </c>
    </row>
    <row r="1701" spans="2:65" s="1" customFormat="1">
      <c r="B1701" s="33"/>
      <c r="D1701" s="140" t="s">
        <v>164</v>
      </c>
      <c r="F1701" s="141" t="s">
        <v>2737</v>
      </c>
      <c r="I1701" s="142"/>
      <c r="L1701" s="33"/>
      <c r="M1701" s="143"/>
      <c r="T1701" s="54"/>
      <c r="AT1701" s="18" t="s">
        <v>164</v>
      </c>
      <c r="AU1701" s="18" t="s">
        <v>80</v>
      </c>
    </row>
    <row r="1702" spans="2:65" s="1" customFormat="1">
      <c r="B1702" s="33"/>
      <c r="D1702" s="144" t="s">
        <v>166</v>
      </c>
      <c r="F1702" s="145" t="s">
        <v>2738</v>
      </c>
      <c r="I1702" s="142"/>
      <c r="L1702" s="33"/>
      <c r="M1702" s="143"/>
      <c r="T1702" s="54"/>
      <c r="AT1702" s="18" t="s">
        <v>166</v>
      </c>
      <c r="AU1702" s="18" t="s">
        <v>80</v>
      </c>
    </row>
    <row r="1703" spans="2:65" s="12" customFormat="1">
      <c r="B1703" s="146"/>
      <c r="D1703" s="140" t="s">
        <v>168</v>
      </c>
      <c r="E1703" s="147" t="s">
        <v>20</v>
      </c>
      <c r="F1703" s="148" t="s">
        <v>2721</v>
      </c>
      <c r="H1703" s="149">
        <v>506.16</v>
      </c>
      <c r="I1703" s="150"/>
      <c r="L1703" s="146"/>
      <c r="M1703" s="151"/>
      <c r="T1703" s="152"/>
      <c r="AT1703" s="147" t="s">
        <v>168</v>
      </c>
      <c r="AU1703" s="147" t="s">
        <v>80</v>
      </c>
      <c r="AV1703" s="12" t="s">
        <v>80</v>
      </c>
      <c r="AW1703" s="12" t="s">
        <v>32</v>
      </c>
      <c r="AX1703" s="12" t="s">
        <v>8</v>
      </c>
      <c r="AY1703" s="147" t="s">
        <v>154</v>
      </c>
    </row>
    <row r="1704" spans="2:65" s="1" customFormat="1" ht="16.5" customHeight="1">
      <c r="B1704" s="33"/>
      <c r="C1704" s="160" t="s">
        <v>2739</v>
      </c>
      <c r="D1704" s="160" t="s">
        <v>230</v>
      </c>
      <c r="E1704" s="161" t="s">
        <v>2740</v>
      </c>
      <c r="F1704" s="162" t="s">
        <v>2741</v>
      </c>
      <c r="G1704" s="163" t="s">
        <v>160</v>
      </c>
      <c r="H1704" s="164">
        <v>5.18</v>
      </c>
      <c r="I1704" s="165">
        <v>10925</v>
      </c>
      <c r="J1704" s="164">
        <f>ROUND(I1704*H1704,0)</f>
        <v>56592</v>
      </c>
      <c r="K1704" s="162" t="s">
        <v>161</v>
      </c>
      <c r="L1704" s="166"/>
      <c r="M1704" s="167" t="s">
        <v>20</v>
      </c>
      <c r="N1704" s="168" t="s">
        <v>42</v>
      </c>
      <c r="P1704" s="136">
        <f>O1704*H1704</f>
        <v>0</v>
      </c>
      <c r="Q1704" s="136">
        <v>0.55000000000000004</v>
      </c>
      <c r="R1704" s="136">
        <f>Q1704*H1704</f>
        <v>2.8490000000000002</v>
      </c>
      <c r="S1704" s="136">
        <v>0</v>
      </c>
      <c r="T1704" s="137">
        <f>S1704*H1704</f>
        <v>0</v>
      </c>
      <c r="AR1704" s="138" t="s">
        <v>430</v>
      </c>
      <c r="AT1704" s="138" t="s">
        <v>230</v>
      </c>
      <c r="AU1704" s="138" t="s">
        <v>80</v>
      </c>
      <c r="AY1704" s="18" t="s">
        <v>154</v>
      </c>
      <c r="BE1704" s="139">
        <f>IF(N1704="základní",J1704,0)</f>
        <v>56592</v>
      </c>
      <c r="BF1704" s="139">
        <f>IF(N1704="snížená",J1704,0)</f>
        <v>0</v>
      </c>
      <c r="BG1704" s="139">
        <f>IF(N1704="zákl. přenesená",J1704,0)</f>
        <v>0</v>
      </c>
      <c r="BH1704" s="139">
        <f>IF(N1704="sníž. přenesená",J1704,0)</f>
        <v>0</v>
      </c>
      <c r="BI1704" s="139">
        <f>IF(N1704="nulová",J1704,0)</f>
        <v>0</v>
      </c>
      <c r="BJ1704" s="18" t="s">
        <v>8</v>
      </c>
      <c r="BK1704" s="139">
        <f>ROUND(I1704*H1704,0)</f>
        <v>56592</v>
      </c>
      <c r="BL1704" s="18" t="s">
        <v>323</v>
      </c>
      <c r="BM1704" s="138" t="s">
        <v>2742</v>
      </c>
    </row>
    <row r="1705" spans="2:65" s="1" customFormat="1">
      <c r="B1705" s="33"/>
      <c r="D1705" s="140" t="s">
        <v>164</v>
      </c>
      <c r="F1705" s="141" t="s">
        <v>2741</v>
      </c>
      <c r="I1705" s="142"/>
      <c r="L1705" s="33"/>
      <c r="M1705" s="143"/>
      <c r="T1705" s="54"/>
      <c r="AT1705" s="18" t="s">
        <v>164</v>
      </c>
      <c r="AU1705" s="18" t="s">
        <v>80</v>
      </c>
    </row>
    <row r="1706" spans="2:65" s="12" customFormat="1">
      <c r="B1706" s="146"/>
      <c r="D1706" s="140" t="s">
        <v>168</v>
      </c>
      <c r="E1706" s="147" t="s">
        <v>20</v>
      </c>
      <c r="F1706" s="148" t="s">
        <v>2743</v>
      </c>
      <c r="H1706" s="149">
        <v>1.44</v>
      </c>
      <c r="I1706" s="150"/>
      <c r="L1706" s="146"/>
      <c r="M1706" s="151"/>
      <c r="T1706" s="152"/>
      <c r="AT1706" s="147" t="s">
        <v>168</v>
      </c>
      <c r="AU1706" s="147" t="s">
        <v>80</v>
      </c>
      <c r="AV1706" s="12" t="s">
        <v>80</v>
      </c>
      <c r="AW1706" s="12" t="s">
        <v>32</v>
      </c>
      <c r="AX1706" s="12" t="s">
        <v>71</v>
      </c>
      <c r="AY1706" s="147" t="s">
        <v>154</v>
      </c>
    </row>
    <row r="1707" spans="2:65" s="12" customFormat="1">
      <c r="B1707" s="146"/>
      <c r="D1707" s="140" t="s">
        <v>168</v>
      </c>
      <c r="E1707" s="147" t="s">
        <v>20</v>
      </c>
      <c r="F1707" s="148" t="s">
        <v>2744</v>
      </c>
      <c r="H1707" s="149">
        <v>3.74</v>
      </c>
      <c r="I1707" s="150"/>
      <c r="L1707" s="146"/>
      <c r="M1707" s="151"/>
      <c r="T1707" s="152"/>
      <c r="AT1707" s="147" t="s">
        <v>168</v>
      </c>
      <c r="AU1707" s="147" t="s">
        <v>80</v>
      </c>
      <c r="AV1707" s="12" t="s">
        <v>80</v>
      </c>
      <c r="AW1707" s="12" t="s">
        <v>32</v>
      </c>
      <c r="AX1707" s="12" t="s">
        <v>71</v>
      </c>
      <c r="AY1707" s="147" t="s">
        <v>154</v>
      </c>
    </row>
    <row r="1708" spans="2:65" s="13" customFormat="1">
      <c r="B1708" s="153"/>
      <c r="D1708" s="140" t="s">
        <v>168</v>
      </c>
      <c r="E1708" s="154" t="s">
        <v>20</v>
      </c>
      <c r="F1708" s="155" t="s">
        <v>171</v>
      </c>
      <c r="H1708" s="156">
        <v>5.18</v>
      </c>
      <c r="I1708" s="157"/>
      <c r="L1708" s="153"/>
      <c r="M1708" s="158"/>
      <c r="T1708" s="159"/>
      <c r="AT1708" s="154" t="s">
        <v>168</v>
      </c>
      <c r="AU1708" s="154" t="s">
        <v>80</v>
      </c>
      <c r="AV1708" s="13" t="s">
        <v>162</v>
      </c>
      <c r="AW1708" s="13" t="s">
        <v>32</v>
      </c>
      <c r="AX1708" s="13" t="s">
        <v>8</v>
      </c>
      <c r="AY1708" s="154" t="s">
        <v>154</v>
      </c>
    </row>
    <row r="1709" spans="2:65" s="1" customFormat="1" ht="16.5" customHeight="1">
      <c r="B1709" s="33"/>
      <c r="C1709" s="128" t="s">
        <v>2745</v>
      </c>
      <c r="D1709" s="128" t="s">
        <v>157</v>
      </c>
      <c r="E1709" s="129" t="s">
        <v>2746</v>
      </c>
      <c r="F1709" s="130" t="s">
        <v>2747</v>
      </c>
      <c r="G1709" s="131" t="s">
        <v>213</v>
      </c>
      <c r="H1709" s="132">
        <v>547.20000000000005</v>
      </c>
      <c r="I1709" s="133">
        <v>38</v>
      </c>
      <c r="J1709" s="132">
        <f>ROUND(I1709*H1709,0)</f>
        <v>20794</v>
      </c>
      <c r="K1709" s="130" t="s">
        <v>161</v>
      </c>
      <c r="L1709" s="33"/>
      <c r="M1709" s="134" t="s">
        <v>20</v>
      </c>
      <c r="N1709" s="135" t="s">
        <v>42</v>
      </c>
      <c r="P1709" s="136">
        <f>O1709*H1709</f>
        <v>0</v>
      </c>
      <c r="Q1709" s="136">
        <v>2.0000000000000002E-5</v>
      </c>
      <c r="R1709" s="136">
        <f>Q1709*H1709</f>
        <v>1.0944000000000002E-2</v>
      </c>
      <c r="S1709" s="136">
        <v>0</v>
      </c>
      <c r="T1709" s="137">
        <f>S1709*H1709</f>
        <v>0</v>
      </c>
      <c r="AR1709" s="138" t="s">
        <v>323</v>
      </c>
      <c r="AT1709" s="138" t="s">
        <v>157</v>
      </c>
      <c r="AU1709" s="138" t="s">
        <v>80</v>
      </c>
      <c r="AY1709" s="18" t="s">
        <v>154</v>
      </c>
      <c r="BE1709" s="139">
        <f>IF(N1709="základní",J1709,0)</f>
        <v>20794</v>
      </c>
      <c r="BF1709" s="139">
        <f>IF(N1709="snížená",J1709,0)</f>
        <v>0</v>
      </c>
      <c r="BG1709" s="139">
        <f>IF(N1709="zákl. přenesená",J1709,0)</f>
        <v>0</v>
      </c>
      <c r="BH1709" s="139">
        <f>IF(N1709="sníž. přenesená",J1709,0)</f>
        <v>0</v>
      </c>
      <c r="BI1709" s="139">
        <f>IF(N1709="nulová",J1709,0)</f>
        <v>0</v>
      </c>
      <c r="BJ1709" s="18" t="s">
        <v>8</v>
      </c>
      <c r="BK1709" s="139">
        <f>ROUND(I1709*H1709,0)</f>
        <v>20794</v>
      </c>
      <c r="BL1709" s="18" t="s">
        <v>323</v>
      </c>
      <c r="BM1709" s="138" t="s">
        <v>2748</v>
      </c>
    </row>
    <row r="1710" spans="2:65" s="1" customFormat="1">
      <c r="B1710" s="33"/>
      <c r="D1710" s="140" t="s">
        <v>164</v>
      </c>
      <c r="F1710" s="141" t="s">
        <v>2749</v>
      </c>
      <c r="I1710" s="142"/>
      <c r="L1710" s="33"/>
      <c r="M1710" s="143"/>
      <c r="T1710" s="54"/>
      <c r="AT1710" s="18" t="s">
        <v>164</v>
      </c>
      <c r="AU1710" s="18" t="s">
        <v>80</v>
      </c>
    </row>
    <row r="1711" spans="2:65" s="1" customFormat="1">
      <c r="B1711" s="33"/>
      <c r="D1711" s="144" t="s">
        <v>166</v>
      </c>
      <c r="F1711" s="145" t="s">
        <v>2750</v>
      </c>
      <c r="I1711" s="142"/>
      <c r="L1711" s="33"/>
      <c r="M1711" s="143"/>
      <c r="T1711" s="54"/>
      <c r="AT1711" s="18" t="s">
        <v>166</v>
      </c>
      <c r="AU1711" s="18" t="s">
        <v>80</v>
      </c>
    </row>
    <row r="1712" spans="2:65" s="12" customFormat="1">
      <c r="B1712" s="146"/>
      <c r="D1712" s="140" t="s">
        <v>168</v>
      </c>
      <c r="E1712" s="147" t="s">
        <v>20</v>
      </c>
      <c r="F1712" s="148" t="s">
        <v>2751</v>
      </c>
      <c r="H1712" s="149">
        <v>547.20000000000005</v>
      </c>
      <c r="I1712" s="150"/>
      <c r="L1712" s="146"/>
      <c r="M1712" s="151"/>
      <c r="T1712" s="152"/>
      <c r="AT1712" s="147" t="s">
        <v>168</v>
      </c>
      <c r="AU1712" s="147" t="s">
        <v>80</v>
      </c>
      <c r="AV1712" s="12" t="s">
        <v>80</v>
      </c>
      <c r="AW1712" s="12" t="s">
        <v>32</v>
      </c>
      <c r="AX1712" s="12" t="s">
        <v>8</v>
      </c>
      <c r="AY1712" s="147" t="s">
        <v>154</v>
      </c>
    </row>
    <row r="1713" spans="2:65" s="1" customFormat="1" ht="16.5" customHeight="1">
      <c r="B1713" s="33"/>
      <c r="C1713" s="128" t="s">
        <v>2752</v>
      </c>
      <c r="D1713" s="128" t="s">
        <v>157</v>
      </c>
      <c r="E1713" s="129" t="s">
        <v>2753</v>
      </c>
      <c r="F1713" s="130" t="s">
        <v>2754</v>
      </c>
      <c r="G1713" s="131" t="s">
        <v>160</v>
      </c>
      <c r="H1713" s="132">
        <v>38.450000000000003</v>
      </c>
      <c r="I1713" s="133">
        <v>617.5</v>
      </c>
      <c r="J1713" s="132">
        <f>ROUND(I1713*H1713,0)</f>
        <v>23743</v>
      </c>
      <c r="K1713" s="130" t="s">
        <v>161</v>
      </c>
      <c r="L1713" s="33"/>
      <c r="M1713" s="134" t="s">
        <v>20</v>
      </c>
      <c r="N1713" s="135" t="s">
        <v>42</v>
      </c>
      <c r="P1713" s="136">
        <f>O1713*H1713</f>
        <v>0</v>
      </c>
      <c r="Q1713" s="136">
        <v>2.3369999999999998E-2</v>
      </c>
      <c r="R1713" s="136">
        <f>Q1713*H1713</f>
        <v>0.8985765</v>
      </c>
      <c r="S1713" s="136">
        <v>0</v>
      </c>
      <c r="T1713" s="137">
        <f>S1713*H1713</f>
        <v>0</v>
      </c>
      <c r="AR1713" s="138" t="s">
        <v>323</v>
      </c>
      <c r="AT1713" s="138" t="s">
        <v>157</v>
      </c>
      <c r="AU1713" s="138" t="s">
        <v>80</v>
      </c>
      <c r="AY1713" s="18" t="s">
        <v>154</v>
      </c>
      <c r="BE1713" s="139">
        <f>IF(N1713="základní",J1713,0)</f>
        <v>23743</v>
      </c>
      <c r="BF1713" s="139">
        <f>IF(N1713="snížená",J1713,0)</f>
        <v>0</v>
      </c>
      <c r="BG1713" s="139">
        <f>IF(N1713="zákl. přenesená",J1713,0)</f>
        <v>0</v>
      </c>
      <c r="BH1713" s="139">
        <f>IF(N1713="sníž. přenesená",J1713,0)</f>
        <v>0</v>
      </c>
      <c r="BI1713" s="139">
        <f>IF(N1713="nulová",J1713,0)</f>
        <v>0</v>
      </c>
      <c r="BJ1713" s="18" t="s">
        <v>8</v>
      </c>
      <c r="BK1713" s="139">
        <f>ROUND(I1713*H1713,0)</f>
        <v>23743</v>
      </c>
      <c r="BL1713" s="18" t="s">
        <v>323</v>
      </c>
      <c r="BM1713" s="138" t="s">
        <v>2755</v>
      </c>
    </row>
    <row r="1714" spans="2:65" s="1" customFormat="1">
      <c r="B1714" s="33"/>
      <c r="D1714" s="140" t="s">
        <v>164</v>
      </c>
      <c r="F1714" s="141" t="s">
        <v>2756</v>
      </c>
      <c r="I1714" s="142"/>
      <c r="L1714" s="33"/>
      <c r="M1714" s="143"/>
      <c r="T1714" s="54"/>
      <c r="AT1714" s="18" t="s">
        <v>164</v>
      </c>
      <c r="AU1714" s="18" t="s">
        <v>80</v>
      </c>
    </row>
    <row r="1715" spans="2:65" s="1" customFormat="1">
      <c r="B1715" s="33"/>
      <c r="D1715" s="144" t="s">
        <v>166</v>
      </c>
      <c r="F1715" s="145" t="s">
        <v>2757</v>
      </c>
      <c r="I1715" s="142"/>
      <c r="L1715" s="33"/>
      <c r="M1715" s="143"/>
      <c r="T1715" s="54"/>
      <c r="AT1715" s="18" t="s">
        <v>166</v>
      </c>
      <c r="AU1715" s="18" t="s">
        <v>80</v>
      </c>
    </row>
    <row r="1716" spans="2:65" s="12" customFormat="1">
      <c r="B1716" s="146"/>
      <c r="D1716" s="140" t="s">
        <v>168</v>
      </c>
      <c r="E1716" s="147" t="s">
        <v>20</v>
      </c>
      <c r="F1716" s="148" t="s">
        <v>2758</v>
      </c>
      <c r="H1716" s="149">
        <v>38.450000000000003</v>
      </c>
      <c r="I1716" s="150"/>
      <c r="L1716" s="146"/>
      <c r="M1716" s="151"/>
      <c r="T1716" s="152"/>
      <c r="AT1716" s="147" t="s">
        <v>168</v>
      </c>
      <c r="AU1716" s="147" t="s">
        <v>80</v>
      </c>
      <c r="AV1716" s="12" t="s">
        <v>80</v>
      </c>
      <c r="AW1716" s="12" t="s">
        <v>32</v>
      </c>
      <c r="AX1716" s="12" t="s">
        <v>8</v>
      </c>
      <c r="AY1716" s="147" t="s">
        <v>154</v>
      </c>
    </row>
    <row r="1717" spans="2:65" s="1" customFormat="1" ht="16.5" customHeight="1">
      <c r="B1717" s="33"/>
      <c r="C1717" s="128" t="s">
        <v>2759</v>
      </c>
      <c r="D1717" s="128" t="s">
        <v>157</v>
      </c>
      <c r="E1717" s="129" t="s">
        <v>2760</v>
      </c>
      <c r="F1717" s="130" t="s">
        <v>2761</v>
      </c>
      <c r="G1717" s="131" t="s">
        <v>213</v>
      </c>
      <c r="H1717" s="132">
        <v>364.64</v>
      </c>
      <c r="I1717" s="133">
        <v>0.95</v>
      </c>
      <c r="J1717" s="132">
        <f>ROUND(I1717*H1717,0)</f>
        <v>346</v>
      </c>
      <c r="K1717" s="130" t="s">
        <v>161</v>
      </c>
      <c r="L1717" s="33"/>
      <c r="M1717" s="134" t="s">
        <v>20</v>
      </c>
      <c r="N1717" s="135" t="s">
        <v>42</v>
      </c>
      <c r="P1717" s="136">
        <f>O1717*H1717</f>
        <v>0</v>
      </c>
      <c r="Q1717" s="136">
        <v>1.0000000000000001E-5</v>
      </c>
      <c r="R1717" s="136">
        <f>Q1717*H1717</f>
        <v>3.6464000000000002E-3</v>
      </c>
      <c r="S1717" s="136">
        <v>0</v>
      </c>
      <c r="T1717" s="137">
        <f>S1717*H1717</f>
        <v>0</v>
      </c>
      <c r="AR1717" s="138" t="s">
        <v>323</v>
      </c>
      <c r="AT1717" s="138" t="s">
        <v>157</v>
      </c>
      <c r="AU1717" s="138" t="s">
        <v>80</v>
      </c>
      <c r="AY1717" s="18" t="s">
        <v>154</v>
      </c>
      <c r="BE1717" s="139">
        <f>IF(N1717="základní",J1717,0)</f>
        <v>346</v>
      </c>
      <c r="BF1717" s="139">
        <f>IF(N1717="snížená",J1717,0)</f>
        <v>0</v>
      </c>
      <c r="BG1717" s="139">
        <f>IF(N1717="zákl. přenesená",J1717,0)</f>
        <v>0</v>
      </c>
      <c r="BH1717" s="139">
        <f>IF(N1717="sníž. přenesená",J1717,0)</f>
        <v>0</v>
      </c>
      <c r="BI1717" s="139">
        <f>IF(N1717="nulová",J1717,0)</f>
        <v>0</v>
      </c>
      <c r="BJ1717" s="18" t="s">
        <v>8</v>
      </c>
      <c r="BK1717" s="139">
        <f>ROUND(I1717*H1717,0)</f>
        <v>346</v>
      </c>
      <c r="BL1717" s="18" t="s">
        <v>323</v>
      </c>
      <c r="BM1717" s="138" t="s">
        <v>2762</v>
      </c>
    </row>
    <row r="1718" spans="2:65" s="1" customFormat="1">
      <c r="B1718" s="33"/>
      <c r="D1718" s="140" t="s">
        <v>164</v>
      </c>
      <c r="F1718" s="141" t="s">
        <v>2763</v>
      </c>
      <c r="I1718" s="142"/>
      <c r="L1718" s="33"/>
      <c r="M1718" s="143"/>
      <c r="T1718" s="54"/>
      <c r="AT1718" s="18" t="s">
        <v>164</v>
      </c>
      <c r="AU1718" s="18" t="s">
        <v>80</v>
      </c>
    </row>
    <row r="1719" spans="2:65" s="1" customFormat="1">
      <c r="B1719" s="33"/>
      <c r="D1719" s="144" t="s">
        <v>166</v>
      </c>
      <c r="F1719" s="145" t="s">
        <v>2764</v>
      </c>
      <c r="I1719" s="142"/>
      <c r="L1719" s="33"/>
      <c r="M1719" s="143"/>
      <c r="T1719" s="54"/>
      <c r="AT1719" s="18" t="s">
        <v>166</v>
      </c>
      <c r="AU1719" s="18" t="s">
        <v>80</v>
      </c>
    </row>
    <row r="1720" spans="2:65" s="12" customFormat="1">
      <c r="B1720" s="146"/>
      <c r="D1720" s="140" t="s">
        <v>168</v>
      </c>
      <c r="E1720" s="147" t="s">
        <v>20</v>
      </c>
      <c r="F1720" s="148" t="s">
        <v>2765</v>
      </c>
      <c r="H1720" s="149">
        <v>364.64</v>
      </c>
      <c r="I1720" s="150"/>
      <c r="L1720" s="146"/>
      <c r="M1720" s="151"/>
      <c r="T1720" s="152"/>
      <c r="AT1720" s="147" t="s">
        <v>168</v>
      </c>
      <c r="AU1720" s="147" t="s">
        <v>80</v>
      </c>
      <c r="AV1720" s="12" t="s">
        <v>80</v>
      </c>
      <c r="AW1720" s="12" t="s">
        <v>32</v>
      </c>
      <c r="AX1720" s="12" t="s">
        <v>8</v>
      </c>
      <c r="AY1720" s="147" t="s">
        <v>154</v>
      </c>
    </row>
    <row r="1721" spans="2:65" s="1" customFormat="1" ht="16.5" customHeight="1">
      <c r="B1721" s="33"/>
      <c r="C1721" s="160" t="s">
        <v>2766</v>
      </c>
      <c r="D1721" s="160" t="s">
        <v>230</v>
      </c>
      <c r="E1721" s="161" t="s">
        <v>2740</v>
      </c>
      <c r="F1721" s="162" t="s">
        <v>2741</v>
      </c>
      <c r="G1721" s="163" t="s">
        <v>160</v>
      </c>
      <c r="H1721" s="164">
        <v>0.96</v>
      </c>
      <c r="I1721" s="165">
        <v>10925</v>
      </c>
      <c r="J1721" s="164">
        <f>ROUND(I1721*H1721,0)</f>
        <v>10488</v>
      </c>
      <c r="K1721" s="162" t="s">
        <v>161</v>
      </c>
      <c r="L1721" s="166"/>
      <c r="M1721" s="167" t="s">
        <v>20</v>
      </c>
      <c r="N1721" s="168" t="s">
        <v>42</v>
      </c>
      <c r="P1721" s="136">
        <f>O1721*H1721</f>
        <v>0</v>
      </c>
      <c r="Q1721" s="136">
        <v>0.55000000000000004</v>
      </c>
      <c r="R1721" s="136">
        <f>Q1721*H1721</f>
        <v>0.52800000000000002</v>
      </c>
      <c r="S1721" s="136">
        <v>0</v>
      </c>
      <c r="T1721" s="137">
        <f>S1721*H1721</f>
        <v>0</v>
      </c>
      <c r="AR1721" s="138" t="s">
        <v>430</v>
      </c>
      <c r="AT1721" s="138" t="s">
        <v>230</v>
      </c>
      <c r="AU1721" s="138" t="s">
        <v>80</v>
      </c>
      <c r="AY1721" s="18" t="s">
        <v>154</v>
      </c>
      <c r="BE1721" s="139">
        <f>IF(N1721="základní",J1721,0)</f>
        <v>10488</v>
      </c>
      <c r="BF1721" s="139">
        <f>IF(N1721="snížená",J1721,0)</f>
        <v>0</v>
      </c>
      <c r="BG1721" s="139">
        <f>IF(N1721="zákl. přenesená",J1721,0)</f>
        <v>0</v>
      </c>
      <c r="BH1721" s="139">
        <f>IF(N1721="sníž. přenesená",J1721,0)</f>
        <v>0</v>
      </c>
      <c r="BI1721" s="139">
        <f>IF(N1721="nulová",J1721,0)</f>
        <v>0</v>
      </c>
      <c r="BJ1721" s="18" t="s">
        <v>8</v>
      </c>
      <c r="BK1721" s="139">
        <f>ROUND(I1721*H1721,0)</f>
        <v>10488</v>
      </c>
      <c r="BL1721" s="18" t="s">
        <v>323</v>
      </c>
      <c r="BM1721" s="138" t="s">
        <v>2767</v>
      </c>
    </row>
    <row r="1722" spans="2:65" s="1" customFormat="1">
      <c r="B1722" s="33"/>
      <c r="D1722" s="140" t="s">
        <v>164</v>
      </c>
      <c r="F1722" s="141" t="s">
        <v>2741</v>
      </c>
      <c r="I1722" s="142"/>
      <c r="L1722" s="33"/>
      <c r="M1722" s="143"/>
      <c r="T1722" s="54"/>
      <c r="AT1722" s="18" t="s">
        <v>164</v>
      </c>
      <c r="AU1722" s="18" t="s">
        <v>80</v>
      </c>
    </row>
    <row r="1723" spans="2:65" s="12" customFormat="1">
      <c r="B1723" s="146"/>
      <c r="D1723" s="140" t="s">
        <v>168</v>
      </c>
      <c r="E1723" s="147" t="s">
        <v>20</v>
      </c>
      <c r="F1723" s="148" t="s">
        <v>2768</v>
      </c>
      <c r="H1723" s="149">
        <v>0.96</v>
      </c>
      <c r="I1723" s="150"/>
      <c r="L1723" s="146"/>
      <c r="M1723" s="151"/>
      <c r="T1723" s="152"/>
      <c r="AT1723" s="147" t="s">
        <v>168</v>
      </c>
      <c r="AU1723" s="147" t="s">
        <v>80</v>
      </c>
      <c r="AV1723" s="12" t="s">
        <v>80</v>
      </c>
      <c r="AW1723" s="12" t="s">
        <v>32</v>
      </c>
      <c r="AX1723" s="12" t="s">
        <v>8</v>
      </c>
      <c r="AY1723" s="147" t="s">
        <v>154</v>
      </c>
    </row>
    <row r="1724" spans="2:65" s="1" customFormat="1" ht="16.5" customHeight="1">
      <c r="B1724" s="33"/>
      <c r="C1724" s="128" t="s">
        <v>2769</v>
      </c>
      <c r="D1724" s="128" t="s">
        <v>157</v>
      </c>
      <c r="E1724" s="129" t="s">
        <v>2770</v>
      </c>
      <c r="F1724" s="130" t="s">
        <v>2771</v>
      </c>
      <c r="G1724" s="131" t="s">
        <v>1005</v>
      </c>
      <c r="H1724" s="133">
        <v>3</v>
      </c>
      <c r="I1724" s="133">
        <v>8415.8787435000013</v>
      </c>
      <c r="J1724" s="132">
        <f>ROUND(I1724*H1724,0)</f>
        <v>25248</v>
      </c>
      <c r="K1724" s="130" t="s">
        <v>161</v>
      </c>
      <c r="L1724" s="33"/>
      <c r="M1724" s="134" t="s">
        <v>20</v>
      </c>
      <c r="N1724" s="135" t="s">
        <v>42</v>
      </c>
      <c r="P1724" s="136">
        <f>O1724*H1724</f>
        <v>0</v>
      </c>
      <c r="Q1724" s="136">
        <v>0</v>
      </c>
      <c r="R1724" s="136">
        <f>Q1724*H1724</f>
        <v>0</v>
      </c>
      <c r="S1724" s="136">
        <v>0</v>
      </c>
      <c r="T1724" s="137">
        <f>S1724*H1724</f>
        <v>0</v>
      </c>
      <c r="AR1724" s="138" t="s">
        <v>323</v>
      </c>
      <c r="AT1724" s="138" t="s">
        <v>157</v>
      </c>
      <c r="AU1724" s="138" t="s">
        <v>80</v>
      </c>
      <c r="AY1724" s="18" t="s">
        <v>154</v>
      </c>
      <c r="BE1724" s="139">
        <f>IF(N1724="základní",J1724,0)</f>
        <v>25248</v>
      </c>
      <c r="BF1724" s="139">
        <f>IF(N1724="snížená",J1724,0)</f>
        <v>0</v>
      </c>
      <c r="BG1724" s="139">
        <f>IF(N1724="zákl. přenesená",J1724,0)</f>
        <v>0</v>
      </c>
      <c r="BH1724" s="139">
        <f>IF(N1724="sníž. přenesená",J1724,0)</f>
        <v>0</v>
      </c>
      <c r="BI1724" s="139">
        <f>IF(N1724="nulová",J1724,0)</f>
        <v>0</v>
      </c>
      <c r="BJ1724" s="18" t="s">
        <v>8</v>
      </c>
      <c r="BK1724" s="139">
        <f>ROUND(I1724*H1724,0)</f>
        <v>25248</v>
      </c>
      <c r="BL1724" s="18" t="s">
        <v>323</v>
      </c>
      <c r="BM1724" s="138" t="s">
        <v>2772</v>
      </c>
    </row>
    <row r="1725" spans="2:65" s="1" customFormat="1" ht="19.2">
      <c r="B1725" s="33"/>
      <c r="D1725" s="140" t="s">
        <v>164</v>
      </c>
      <c r="F1725" s="141" t="s">
        <v>2773</v>
      </c>
      <c r="I1725" s="142"/>
      <c r="L1725" s="33"/>
      <c r="M1725" s="143"/>
      <c r="T1725" s="54"/>
      <c r="AT1725" s="18" t="s">
        <v>164</v>
      </c>
      <c r="AU1725" s="18" t="s">
        <v>80</v>
      </c>
    </row>
    <row r="1726" spans="2:65" s="1" customFormat="1">
      <c r="B1726" s="33"/>
      <c r="D1726" s="144" t="s">
        <v>166</v>
      </c>
      <c r="F1726" s="145" t="s">
        <v>2774</v>
      </c>
      <c r="I1726" s="142"/>
      <c r="L1726" s="33"/>
      <c r="M1726" s="143"/>
      <c r="T1726" s="54"/>
      <c r="AT1726" s="18" t="s">
        <v>166</v>
      </c>
      <c r="AU1726" s="18" t="s">
        <v>80</v>
      </c>
    </row>
    <row r="1727" spans="2:65" s="11" customFormat="1" ht="22.95" customHeight="1">
      <c r="B1727" s="116"/>
      <c r="D1727" s="117" t="s">
        <v>70</v>
      </c>
      <c r="E1727" s="126" t="s">
        <v>2775</v>
      </c>
      <c r="F1727" s="126" t="s">
        <v>2776</v>
      </c>
      <c r="I1727" s="119"/>
      <c r="J1727" s="127">
        <f>BK1727</f>
        <v>354193</v>
      </c>
      <c r="L1727" s="116"/>
      <c r="M1727" s="121"/>
      <c r="P1727" s="122">
        <f>SUM(P1728:P1753)</f>
        <v>0</v>
      </c>
      <c r="R1727" s="122">
        <f>SUM(R1728:R1753)</f>
        <v>7.0946429999999996</v>
      </c>
      <c r="T1727" s="123">
        <f>SUM(T1728:T1753)</f>
        <v>0</v>
      </c>
      <c r="AR1727" s="117" t="s">
        <v>80</v>
      </c>
      <c r="AT1727" s="124" t="s">
        <v>70</v>
      </c>
      <c r="AU1727" s="124" t="s">
        <v>8</v>
      </c>
      <c r="AY1727" s="117" t="s">
        <v>154</v>
      </c>
      <c r="BK1727" s="125">
        <f>SUM(BK1728:BK1753)</f>
        <v>354193</v>
      </c>
    </row>
    <row r="1728" spans="2:65" s="1" customFormat="1" ht="16.5" customHeight="1">
      <c r="B1728" s="33"/>
      <c r="C1728" s="128" t="s">
        <v>2777</v>
      </c>
      <c r="D1728" s="128" t="s">
        <v>157</v>
      </c>
      <c r="E1728" s="129" t="s">
        <v>2778</v>
      </c>
      <c r="F1728" s="130" t="s">
        <v>2779</v>
      </c>
      <c r="G1728" s="131" t="s">
        <v>198</v>
      </c>
      <c r="H1728" s="132">
        <v>399.6</v>
      </c>
      <c r="I1728" s="133">
        <v>625</v>
      </c>
      <c r="J1728" s="132">
        <f>ROUND(I1728*H1728,0)</f>
        <v>249750</v>
      </c>
      <c r="K1728" s="130" t="s">
        <v>161</v>
      </c>
      <c r="L1728" s="33"/>
      <c r="M1728" s="134" t="s">
        <v>20</v>
      </c>
      <c r="N1728" s="135" t="s">
        <v>42</v>
      </c>
      <c r="P1728" s="136">
        <f>O1728*H1728</f>
        <v>0</v>
      </c>
      <c r="Q1728" s="136">
        <v>1.6910000000000001E-2</v>
      </c>
      <c r="R1728" s="136">
        <f>Q1728*H1728</f>
        <v>6.7572360000000007</v>
      </c>
      <c r="S1728" s="136">
        <v>0</v>
      </c>
      <c r="T1728" s="137">
        <f>S1728*H1728</f>
        <v>0</v>
      </c>
      <c r="AR1728" s="138" t="s">
        <v>323</v>
      </c>
      <c r="AT1728" s="138" t="s">
        <v>157</v>
      </c>
      <c r="AU1728" s="138" t="s">
        <v>80</v>
      </c>
      <c r="AY1728" s="18" t="s">
        <v>154</v>
      </c>
      <c r="BE1728" s="139">
        <f>IF(N1728="základní",J1728,0)</f>
        <v>249750</v>
      </c>
      <c r="BF1728" s="139">
        <f>IF(N1728="snížená",J1728,0)</f>
        <v>0</v>
      </c>
      <c r="BG1728" s="139">
        <f>IF(N1728="zákl. přenesená",J1728,0)</f>
        <v>0</v>
      </c>
      <c r="BH1728" s="139">
        <f>IF(N1728="sníž. přenesená",J1728,0)</f>
        <v>0</v>
      </c>
      <c r="BI1728" s="139">
        <f>IF(N1728="nulová",J1728,0)</f>
        <v>0</v>
      </c>
      <c r="BJ1728" s="18" t="s">
        <v>8</v>
      </c>
      <c r="BK1728" s="139">
        <f>ROUND(I1728*H1728,0)</f>
        <v>249750</v>
      </c>
      <c r="BL1728" s="18" t="s">
        <v>323</v>
      </c>
      <c r="BM1728" s="138" t="s">
        <v>2780</v>
      </c>
    </row>
    <row r="1729" spans="2:65" s="1" customFormat="1" ht="19.2">
      <c r="B1729" s="33"/>
      <c r="D1729" s="140" t="s">
        <v>164</v>
      </c>
      <c r="F1729" s="141" t="s">
        <v>2781</v>
      </c>
      <c r="I1729" s="142"/>
      <c r="L1729" s="33"/>
      <c r="M1729" s="143"/>
      <c r="T1729" s="54"/>
      <c r="AT1729" s="18" t="s">
        <v>164</v>
      </c>
      <c r="AU1729" s="18" t="s">
        <v>80</v>
      </c>
    </row>
    <row r="1730" spans="2:65" s="1" customFormat="1">
      <c r="B1730" s="33"/>
      <c r="D1730" s="144" t="s">
        <v>166</v>
      </c>
      <c r="F1730" s="145" t="s">
        <v>2782</v>
      </c>
      <c r="I1730" s="142"/>
      <c r="L1730" s="33"/>
      <c r="M1730" s="143"/>
      <c r="T1730" s="54"/>
      <c r="AT1730" s="18" t="s">
        <v>166</v>
      </c>
      <c r="AU1730" s="18" t="s">
        <v>80</v>
      </c>
    </row>
    <row r="1731" spans="2:65" s="12" customFormat="1">
      <c r="B1731" s="146"/>
      <c r="D1731" s="140" t="s">
        <v>168</v>
      </c>
      <c r="E1731" s="147" t="s">
        <v>20</v>
      </c>
      <c r="F1731" s="148" t="s">
        <v>2783</v>
      </c>
      <c r="H1731" s="149">
        <v>189</v>
      </c>
      <c r="I1731" s="150"/>
      <c r="L1731" s="146"/>
      <c r="M1731" s="151"/>
      <c r="T1731" s="152"/>
      <c r="AT1731" s="147" t="s">
        <v>168</v>
      </c>
      <c r="AU1731" s="147" t="s">
        <v>80</v>
      </c>
      <c r="AV1731" s="12" t="s">
        <v>80</v>
      </c>
      <c r="AW1731" s="12" t="s">
        <v>32</v>
      </c>
      <c r="AX1731" s="12" t="s">
        <v>71</v>
      </c>
      <c r="AY1731" s="147" t="s">
        <v>154</v>
      </c>
    </row>
    <row r="1732" spans="2:65" s="12" customFormat="1">
      <c r="B1732" s="146"/>
      <c r="D1732" s="140" t="s">
        <v>168</v>
      </c>
      <c r="E1732" s="147" t="s">
        <v>20</v>
      </c>
      <c r="F1732" s="148" t="s">
        <v>1024</v>
      </c>
      <c r="H1732" s="149">
        <v>210.6</v>
      </c>
      <c r="I1732" s="150"/>
      <c r="L1732" s="146"/>
      <c r="M1732" s="151"/>
      <c r="T1732" s="152"/>
      <c r="AT1732" s="147" t="s">
        <v>168</v>
      </c>
      <c r="AU1732" s="147" t="s">
        <v>80</v>
      </c>
      <c r="AV1732" s="12" t="s">
        <v>80</v>
      </c>
      <c r="AW1732" s="12" t="s">
        <v>32</v>
      </c>
      <c r="AX1732" s="12" t="s">
        <v>71</v>
      </c>
      <c r="AY1732" s="147" t="s">
        <v>154</v>
      </c>
    </row>
    <row r="1733" spans="2:65" s="13" customFormat="1">
      <c r="B1733" s="153"/>
      <c r="D1733" s="140" t="s">
        <v>168</v>
      </c>
      <c r="E1733" s="154" t="s">
        <v>20</v>
      </c>
      <c r="F1733" s="155" t="s">
        <v>171</v>
      </c>
      <c r="H1733" s="156">
        <v>399.6</v>
      </c>
      <c r="I1733" s="157"/>
      <c r="L1733" s="153"/>
      <c r="M1733" s="158"/>
      <c r="T1733" s="159"/>
      <c r="AT1733" s="154" t="s">
        <v>168</v>
      </c>
      <c r="AU1733" s="154" t="s">
        <v>80</v>
      </c>
      <c r="AV1733" s="13" t="s">
        <v>162</v>
      </c>
      <c r="AW1733" s="13" t="s">
        <v>32</v>
      </c>
      <c r="AX1733" s="13" t="s">
        <v>8</v>
      </c>
      <c r="AY1733" s="154" t="s">
        <v>154</v>
      </c>
    </row>
    <row r="1734" spans="2:65" s="1" customFormat="1" ht="16.5" customHeight="1">
      <c r="B1734" s="33"/>
      <c r="C1734" s="128" t="s">
        <v>2784</v>
      </c>
      <c r="D1734" s="128" t="s">
        <v>157</v>
      </c>
      <c r="E1734" s="129" t="s">
        <v>2785</v>
      </c>
      <c r="F1734" s="130" t="s">
        <v>2786</v>
      </c>
      <c r="G1734" s="131" t="s">
        <v>198</v>
      </c>
      <c r="H1734" s="132">
        <v>399.6</v>
      </c>
      <c r="I1734" s="133">
        <v>40</v>
      </c>
      <c r="J1734" s="132">
        <f>ROUND(I1734*H1734,0)</f>
        <v>15984</v>
      </c>
      <c r="K1734" s="130" t="s">
        <v>161</v>
      </c>
      <c r="L1734" s="33"/>
      <c r="M1734" s="134" t="s">
        <v>20</v>
      </c>
      <c r="N1734" s="135" t="s">
        <v>42</v>
      </c>
      <c r="P1734" s="136">
        <f>O1734*H1734</f>
        <v>0</v>
      </c>
      <c r="Q1734" s="136">
        <v>0</v>
      </c>
      <c r="R1734" s="136">
        <f>Q1734*H1734</f>
        <v>0</v>
      </c>
      <c r="S1734" s="136">
        <v>0</v>
      </c>
      <c r="T1734" s="137">
        <f>S1734*H1734</f>
        <v>0</v>
      </c>
      <c r="AR1734" s="138" t="s">
        <v>323</v>
      </c>
      <c r="AT1734" s="138" t="s">
        <v>157</v>
      </c>
      <c r="AU1734" s="138" t="s">
        <v>80</v>
      </c>
      <c r="AY1734" s="18" t="s">
        <v>154</v>
      </c>
      <c r="BE1734" s="139">
        <f>IF(N1734="základní",J1734,0)</f>
        <v>15984</v>
      </c>
      <c r="BF1734" s="139">
        <f>IF(N1734="snížená",J1734,0)</f>
        <v>0</v>
      </c>
      <c r="BG1734" s="139">
        <f>IF(N1734="zákl. přenesená",J1734,0)</f>
        <v>0</v>
      </c>
      <c r="BH1734" s="139">
        <f>IF(N1734="sníž. přenesená",J1734,0)</f>
        <v>0</v>
      </c>
      <c r="BI1734" s="139">
        <f>IF(N1734="nulová",J1734,0)</f>
        <v>0</v>
      </c>
      <c r="BJ1734" s="18" t="s">
        <v>8</v>
      </c>
      <c r="BK1734" s="139">
        <f>ROUND(I1734*H1734,0)</f>
        <v>15984</v>
      </c>
      <c r="BL1734" s="18" t="s">
        <v>323</v>
      </c>
      <c r="BM1734" s="138" t="s">
        <v>2787</v>
      </c>
    </row>
    <row r="1735" spans="2:65" s="1" customFormat="1" ht="19.2">
      <c r="B1735" s="33"/>
      <c r="D1735" s="140" t="s">
        <v>164</v>
      </c>
      <c r="F1735" s="141" t="s">
        <v>2788</v>
      </c>
      <c r="I1735" s="142"/>
      <c r="L1735" s="33"/>
      <c r="M1735" s="143"/>
      <c r="T1735" s="54"/>
      <c r="AT1735" s="18" t="s">
        <v>164</v>
      </c>
      <c r="AU1735" s="18" t="s">
        <v>80</v>
      </c>
    </row>
    <row r="1736" spans="2:65" s="1" customFormat="1">
      <c r="B1736" s="33"/>
      <c r="D1736" s="144" t="s">
        <v>166</v>
      </c>
      <c r="F1736" s="145" t="s">
        <v>2789</v>
      </c>
      <c r="I1736" s="142"/>
      <c r="L1736" s="33"/>
      <c r="M1736" s="143"/>
      <c r="T1736" s="54"/>
      <c r="AT1736" s="18" t="s">
        <v>166</v>
      </c>
      <c r="AU1736" s="18" t="s">
        <v>80</v>
      </c>
    </row>
    <row r="1737" spans="2:65" s="12" customFormat="1">
      <c r="B1737" s="146"/>
      <c r="D1737" s="140" t="s">
        <v>168</v>
      </c>
      <c r="E1737" s="147" t="s">
        <v>20</v>
      </c>
      <c r="F1737" s="148" t="s">
        <v>2783</v>
      </c>
      <c r="H1737" s="149">
        <v>189</v>
      </c>
      <c r="I1737" s="150"/>
      <c r="L1737" s="146"/>
      <c r="M1737" s="151"/>
      <c r="T1737" s="152"/>
      <c r="AT1737" s="147" t="s">
        <v>168</v>
      </c>
      <c r="AU1737" s="147" t="s">
        <v>80</v>
      </c>
      <c r="AV1737" s="12" t="s">
        <v>80</v>
      </c>
      <c r="AW1737" s="12" t="s">
        <v>32</v>
      </c>
      <c r="AX1737" s="12" t="s">
        <v>71</v>
      </c>
      <c r="AY1737" s="147" t="s">
        <v>154</v>
      </c>
    </row>
    <row r="1738" spans="2:65" s="12" customFormat="1">
      <c r="B1738" s="146"/>
      <c r="D1738" s="140" t="s">
        <v>168</v>
      </c>
      <c r="E1738" s="147" t="s">
        <v>20</v>
      </c>
      <c r="F1738" s="148" t="s">
        <v>1024</v>
      </c>
      <c r="H1738" s="149">
        <v>210.6</v>
      </c>
      <c r="I1738" s="150"/>
      <c r="L1738" s="146"/>
      <c r="M1738" s="151"/>
      <c r="T1738" s="152"/>
      <c r="AT1738" s="147" t="s">
        <v>168</v>
      </c>
      <c r="AU1738" s="147" t="s">
        <v>80</v>
      </c>
      <c r="AV1738" s="12" t="s">
        <v>80</v>
      </c>
      <c r="AW1738" s="12" t="s">
        <v>32</v>
      </c>
      <c r="AX1738" s="12" t="s">
        <v>71</v>
      </c>
      <c r="AY1738" s="147" t="s">
        <v>154</v>
      </c>
    </row>
    <row r="1739" spans="2:65" s="13" customFormat="1">
      <c r="B1739" s="153"/>
      <c r="D1739" s="140" t="s">
        <v>168</v>
      </c>
      <c r="E1739" s="154" t="s">
        <v>20</v>
      </c>
      <c r="F1739" s="155" t="s">
        <v>171</v>
      </c>
      <c r="H1739" s="156">
        <v>399.6</v>
      </c>
      <c r="I1739" s="157"/>
      <c r="L1739" s="153"/>
      <c r="M1739" s="158"/>
      <c r="T1739" s="159"/>
      <c r="AT1739" s="154" t="s">
        <v>168</v>
      </c>
      <c r="AU1739" s="154" t="s">
        <v>80</v>
      </c>
      <c r="AV1739" s="13" t="s">
        <v>162</v>
      </c>
      <c r="AW1739" s="13" t="s">
        <v>32</v>
      </c>
      <c r="AX1739" s="13" t="s">
        <v>8</v>
      </c>
      <c r="AY1739" s="154" t="s">
        <v>154</v>
      </c>
    </row>
    <row r="1740" spans="2:65" s="1" customFormat="1" ht="16.5" customHeight="1">
      <c r="B1740" s="33"/>
      <c r="C1740" s="160" t="s">
        <v>2790</v>
      </c>
      <c r="D1740" s="160" t="s">
        <v>230</v>
      </c>
      <c r="E1740" s="161" t="s">
        <v>2791</v>
      </c>
      <c r="F1740" s="162" t="s">
        <v>2792</v>
      </c>
      <c r="G1740" s="163" t="s">
        <v>198</v>
      </c>
      <c r="H1740" s="164">
        <v>448.95</v>
      </c>
      <c r="I1740" s="165">
        <v>55</v>
      </c>
      <c r="J1740" s="164">
        <f>ROUND(I1740*H1740,0)</f>
        <v>24692</v>
      </c>
      <c r="K1740" s="162" t="s">
        <v>161</v>
      </c>
      <c r="L1740" s="166"/>
      <c r="M1740" s="167" t="s">
        <v>20</v>
      </c>
      <c r="N1740" s="168" t="s">
        <v>42</v>
      </c>
      <c r="P1740" s="136">
        <f>O1740*H1740</f>
        <v>0</v>
      </c>
      <c r="Q1740" s="136">
        <v>1.3999999999999999E-4</v>
      </c>
      <c r="R1740" s="136">
        <f>Q1740*H1740</f>
        <v>6.2852999999999992E-2</v>
      </c>
      <c r="S1740" s="136">
        <v>0</v>
      </c>
      <c r="T1740" s="137">
        <f>S1740*H1740</f>
        <v>0</v>
      </c>
      <c r="AR1740" s="138" t="s">
        <v>430</v>
      </c>
      <c r="AT1740" s="138" t="s">
        <v>230</v>
      </c>
      <c r="AU1740" s="138" t="s">
        <v>80</v>
      </c>
      <c r="AY1740" s="18" t="s">
        <v>154</v>
      </c>
      <c r="BE1740" s="139">
        <f>IF(N1740="základní",J1740,0)</f>
        <v>24692</v>
      </c>
      <c r="BF1740" s="139">
        <f>IF(N1740="snížená",J1740,0)</f>
        <v>0</v>
      </c>
      <c r="BG1740" s="139">
        <f>IF(N1740="zákl. přenesená",J1740,0)</f>
        <v>0</v>
      </c>
      <c r="BH1740" s="139">
        <f>IF(N1740="sníž. přenesená",J1740,0)</f>
        <v>0</v>
      </c>
      <c r="BI1740" s="139">
        <f>IF(N1740="nulová",J1740,0)</f>
        <v>0</v>
      </c>
      <c r="BJ1740" s="18" t="s">
        <v>8</v>
      </c>
      <c r="BK1740" s="139">
        <f>ROUND(I1740*H1740,0)</f>
        <v>24692</v>
      </c>
      <c r="BL1740" s="18" t="s">
        <v>323</v>
      </c>
      <c r="BM1740" s="138" t="s">
        <v>2793</v>
      </c>
    </row>
    <row r="1741" spans="2:65" s="1" customFormat="1">
      <c r="B1741" s="33"/>
      <c r="D1741" s="140" t="s">
        <v>164</v>
      </c>
      <c r="F1741" s="141" t="s">
        <v>2792</v>
      </c>
      <c r="I1741" s="142"/>
      <c r="L1741" s="33"/>
      <c r="M1741" s="143"/>
      <c r="T1741" s="54"/>
      <c r="AT1741" s="18" t="s">
        <v>164</v>
      </c>
      <c r="AU1741" s="18" t="s">
        <v>80</v>
      </c>
    </row>
    <row r="1742" spans="2:65" s="12" customFormat="1">
      <c r="B1742" s="146"/>
      <c r="D1742" s="140" t="s">
        <v>168</v>
      </c>
      <c r="F1742" s="148" t="s">
        <v>2794</v>
      </c>
      <c r="H1742" s="149">
        <v>448.95</v>
      </c>
      <c r="I1742" s="150"/>
      <c r="L1742" s="146"/>
      <c r="M1742" s="151"/>
      <c r="T1742" s="152"/>
      <c r="AT1742" s="147" t="s">
        <v>168</v>
      </c>
      <c r="AU1742" s="147" t="s">
        <v>80</v>
      </c>
      <c r="AV1742" s="12" t="s">
        <v>80</v>
      </c>
      <c r="AW1742" s="12" t="s">
        <v>4</v>
      </c>
      <c r="AX1742" s="12" t="s">
        <v>8</v>
      </c>
      <c r="AY1742" s="147" t="s">
        <v>154</v>
      </c>
    </row>
    <row r="1743" spans="2:65" s="1" customFormat="1" ht="16.5" customHeight="1">
      <c r="B1743" s="33"/>
      <c r="C1743" s="128" t="s">
        <v>2795</v>
      </c>
      <c r="D1743" s="128" t="s">
        <v>157</v>
      </c>
      <c r="E1743" s="129" t="s">
        <v>2796</v>
      </c>
      <c r="F1743" s="130" t="s">
        <v>2797</v>
      </c>
      <c r="G1743" s="131" t="s">
        <v>198</v>
      </c>
      <c r="H1743" s="132">
        <v>11.54</v>
      </c>
      <c r="I1743" s="133">
        <v>4000</v>
      </c>
      <c r="J1743" s="132">
        <f>ROUND(I1743*H1743,0)</f>
        <v>46160</v>
      </c>
      <c r="K1743" s="130" t="s">
        <v>161</v>
      </c>
      <c r="L1743" s="33"/>
      <c r="M1743" s="134" t="s">
        <v>20</v>
      </c>
      <c r="N1743" s="135" t="s">
        <v>42</v>
      </c>
      <c r="P1743" s="136">
        <f>O1743*H1743</f>
        <v>0</v>
      </c>
      <c r="Q1743" s="136">
        <v>1.7100000000000001E-2</v>
      </c>
      <c r="R1743" s="136">
        <f>Q1743*H1743</f>
        <v>0.19733399999999998</v>
      </c>
      <c r="S1743" s="136">
        <v>0</v>
      </c>
      <c r="T1743" s="137">
        <f>S1743*H1743</f>
        <v>0</v>
      </c>
      <c r="AR1743" s="138" t="s">
        <v>323</v>
      </c>
      <c r="AT1743" s="138" t="s">
        <v>157</v>
      </c>
      <c r="AU1743" s="138" t="s">
        <v>80</v>
      </c>
      <c r="AY1743" s="18" t="s">
        <v>154</v>
      </c>
      <c r="BE1743" s="139">
        <f>IF(N1743="základní",J1743,0)</f>
        <v>46160</v>
      </c>
      <c r="BF1743" s="139">
        <f>IF(N1743="snížená",J1743,0)</f>
        <v>0</v>
      </c>
      <c r="BG1743" s="139">
        <f>IF(N1743="zákl. přenesená",J1743,0)</f>
        <v>0</v>
      </c>
      <c r="BH1743" s="139">
        <f>IF(N1743="sníž. přenesená",J1743,0)</f>
        <v>0</v>
      </c>
      <c r="BI1743" s="139">
        <f>IF(N1743="nulová",J1743,0)</f>
        <v>0</v>
      </c>
      <c r="BJ1743" s="18" t="s">
        <v>8</v>
      </c>
      <c r="BK1743" s="139">
        <f>ROUND(I1743*H1743,0)</f>
        <v>46160</v>
      </c>
      <c r="BL1743" s="18" t="s">
        <v>323</v>
      </c>
      <c r="BM1743" s="138" t="s">
        <v>2798</v>
      </c>
    </row>
    <row r="1744" spans="2:65" s="1" customFormat="1">
      <c r="B1744" s="33"/>
      <c r="D1744" s="140" t="s">
        <v>164</v>
      </c>
      <c r="F1744" s="141" t="s">
        <v>2799</v>
      </c>
      <c r="I1744" s="142"/>
      <c r="L1744" s="33"/>
      <c r="M1744" s="143"/>
      <c r="T1744" s="54"/>
      <c r="AT1744" s="18" t="s">
        <v>164</v>
      </c>
      <c r="AU1744" s="18" t="s">
        <v>80</v>
      </c>
    </row>
    <row r="1745" spans="2:65" s="1" customFormat="1">
      <c r="B1745" s="33"/>
      <c r="D1745" s="144" t="s">
        <v>166</v>
      </c>
      <c r="F1745" s="145" t="s">
        <v>2800</v>
      </c>
      <c r="I1745" s="142"/>
      <c r="L1745" s="33"/>
      <c r="M1745" s="143"/>
      <c r="T1745" s="54"/>
      <c r="AT1745" s="18" t="s">
        <v>166</v>
      </c>
      <c r="AU1745" s="18" t="s">
        <v>80</v>
      </c>
    </row>
    <row r="1746" spans="2:65" s="12" customFormat="1">
      <c r="B1746" s="146"/>
      <c r="D1746" s="140" t="s">
        <v>168</v>
      </c>
      <c r="E1746" s="147" t="s">
        <v>20</v>
      </c>
      <c r="F1746" s="148" t="s">
        <v>2801</v>
      </c>
      <c r="H1746" s="149">
        <v>11.54</v>
      </c>
      <c r="I1746" s="150"/>
      <c r="L1746" s="146"/>
      <c r="M1746" s="151"/>
      <c r="T1746" s="152"/>
      <c r="AT1746" s="147" t="s">
        <v>168</v>
      </c>
      <c r="AU1746" s="147" t="s">
        <v>80</v>
      </c>
      <c r="AV1746" s="12" t="s">
        <v>80</v>
      </c>
      <c r="AW1746" s="12" t="s">
        <v>32</v>
      </c>
      <c r="AX1746" s="12" t="s">
        <v>8</v>
      </c>
      <c r="AY1746" s="147" t="s">
        <v>154</v>
      </c>
    </row>
    <row r="1747" spans="2:65" s="1" customFormat="1" ht="21.75" customHeight="1">
      <c r="B1747" s="33"/>
      <c r="C1747" s="128" t="s">
        <v>2802</v>
      </c>
      <c r="D1747" s="128" t="s">
        <v>157</v>
      </c>
      <c r="E1747" s="129" t="s">
        <v>2803</v>
      </c>
      <c r="F1747" s="130" t="s">
        <v>2804</v>
      </c>
      <c r="G1747" s="131" t="s">
        <v>268</v>
      </c>
      <c r="H1747" s="132">
        <v>3</v>
      </c>
      <c r="I1747" s="133">
        <v>4700</v>
      </c>
      <c r="J1747" s="132">
        <f>ROUND(I1747*H1747,0)</f>
        <v>14100</v>
      </c>
      <c r="K1747" s="130" t="s">
        <v>161</v>
      </c>
      <c r="L1747" s="33"/>
      <c r="M1747" s="134" t="s">
        <v>20</v>
      </c>
      <c r="N1747" s="135" t="s">
        <v>42</v>
      </c>
      <c r="P1747" s="136">
        <f>O1747*H1747</f>
        <v>0</v>
      </c>
      <c r="Q1747" s="136">
        <v>2.5739999999999999E-2</v>
      </c>
      <c r="R1747" s="136">
        <f>Q1747*H1747</f>
        <v>7.7219999999999997E-2</v>
      </c>
      <c r="S1747" s="136">
        <v>0</v>
      </c>
      <c r="T1747" s="137">
        <f>S1747*H1747</f>
        <v>0</v>
      </c>
      <c r="AR1747" s="138" t="s">
        <v>323</v>
      </c>
      <c r="AT1747" s="138" t="s">
        <v>157</v>
      </c>
      <c r="AU1747" s="138" t="s">
        <v>80</v>
      </c>
      <c r="AY1747" s="18" t="s">
        <v>154</v>
      </c>
      <c r="BE1747" s="139">
        <f>IF(N1747="základní",J1747,0)</f>
        <v>14100</v>
      </c>
      <c r="BF1747" s="139">
        <f>IF(N1747="snížená",J1747,0)</f>
        <v>0</v>
      </c>
      <c r="BG1747" s="139">
        <f>IF(N1747="zákl. přenesená",J1747,0)</f>
        <v>0</v>
      </c>
      <c r="BH1747" s="139">
        <f>IF(N1747="sníž. přenesená",J1747,0)</f>
        <v>0</v>
      </c>
      <c r="BI1747" s="139">
        <f>IF(N1747="nulová",J1747,0)</f>
        <v>0</v>
      </c>
      <c r="BJ1747" s="18" t="s">
        <v>8</v>
      </c>
      <c r="BK1747" s="139">
        <f>ROUND(I1747*H1747,0)</f>
        <v>14100</v>
      </c>
      <c r="BL1747" s="18" t="s">
        <v>323</v>
      </c>
      <c r="BM1747" s="138" t="s">
        <v>2805</v>
      </c>
    </row>
    <row r="1748" spans="2:65" s="1" customFormat="1" ht="19.2">
      <c r="B1748" s="33"/>
      <c r="D1748" s="140" t="s">
        <v>164</v>
      </c>
      <c r="F1748" s="141" t="s">
        <v>2806</v>
      </c>
      <c r="I1748" s="142"/>
      <c r="L1748" s="33"/>
      <c r="M1748" s="143"/>
      <c r="T1748" s="54"/>
      <c r="AT1748" s="18" t="s">
        <v>164</v>
      </c>
      <c r="AU1748" s="18" t="s">
        <v>80</v>
      </c>
    </row>
    <row r="1749" spans="2:65" s="1" customFormat="1">
      <c r="B1749" s="33"/>
      <c r="D1749" s="144" t="s">
        <v>166</v>
      </c>
      <c r="F1749" s="145" t="s">
        <v>2807</v>
      </c>
      <c r="I1749" s="142"/>
      <c r="L1749" s="33"/>
      <c r="M1749" s="143"/>
      <c r="T1749" s="54"/>
      <c r="AT1749" s="18" t="s">
        <v>166</v>
      </c>
      <c r="AU1749" s="18" t="s">
        <v>80</v>
      </c>
    </row>
    <row r="1750" spans="2:65" s="12" customFormat="1">
      <c r="B1750" s="146"/>
      <c r="D1750" s="140" t="s">
        <v>168</v>
      </c>
      <c r="E1750" s="147" t="s">
        <v>20</v>
      </c>
      <c r="F1750" s="148" t="s">
        <v>2808</v>
      </c>
      <c r="H1750" s="149">
        <v>3</v>
      </c>
      <c r="I1750" s="150"/>
      <c r="L1750" s="146"/>
      <c r="M1750" s="151"/>
      <c r="T1750" s="152"/>
      <c r="AT1750" s="147" t="s">
        <v>168</v>
      </c>
      <c r="AU1750" s="147" t="s">
        <v>80</v>
      </c>
      <c r="AV1750" s="12" t="s">
        <v>80</v>
      </c>
      <c r="AW1750" s="12" t="s">
        <v>32</v>
      </c>
      <c r="AX1750" s="12" t="s">
        <v>8</v>
      </c>
      <c r="AY1750" s="147" t="s">
        <v>154</v>
      </c>
    </row>
    <row r="1751" spans="2:65" s="1" customFormat="1" ht="16.5" customHeight="1">
      <c r="B1751" s="33"/>
      <c r="C1751" s="128" t="s">
        <v>2809</v>
      </c>
      <c r="D1751" s="128" t="s">
        <v>157</v>
      </c>
      <c r="E1751" s="129" t="s">
        <v>2810</v>
      </c>
      <c r="F1751" s="130" t="s">
        <v>2811</v>
      </c>
      <c r="G1751" s="131" t="s">
        <v>1005</v>
      </c>
      <c r="H1751" s="133">
        <v>1</v>
      </c>
      <c r="I1751" s="133">
        <v>3506.8625000000002</v>
      </c>
      <c r="J1751" s="132">
        <f>ROUND(I1751*H1751,0)</f>
        <v>3507</v>
      </c>
      <c r="K1751" s="130" t="s">
        <v>161</v>
      </c>
      <c r="L1751" s="33"/>
      <c r="M1751" s="134" t="s">
        <v>20</v>
      </c>
      <c r="N1751" s="135" t="s">
        <v>42</v>
      </c>
      <c r="P1751" s="136">
        <f>O1751*H1751</f>
        <v>0</v>
      </c>
      <c r="Q1751" s="136">
        <v>0</v>
      </c>
      <c r="R1751" s="136">
        <f>Q1751*H1751</f>
        <v>0</v>
      </c>
      <c r="S1751" s="136">
        <v>0</v>
      </c>
      <c r="T1751" s="137">
        <f>S1751*H1751</f>
        <v>0</v>
      </c>
      <c r="AR1751" s="138" t="s">
        <v>323</v>
      </c>
      <c r="AT1751" s="138" t="s">
        <v>157</v>
      </c>
      <c r="AU1751" s="138" t="s">
        <v>80</v>
      </c>
      <c r="AY1751" s="18" t="s">
        <v>154</v>
      </c>
      <c r="BE1751" s="139">
        <f>IF(N1751="základní",J1751,0)</f>
        <v>3507</v>
      </c>
      <c r="BF1751" s="139">
        <f>IF(N1751="snížená",J1751,0)</f>
        <v>0</v>
      </c>
      <c r="BG1751" s="139">
        <f>IF(N1751="zákl. přenesená",J1751,0)</f>
        <v>0</v>
      </c>
      <c r="BH1751" s="139">
        <f>IF(N1751="sníž. přenesená",J1751,0)</f>
        <v>0</v>
      </c>
      <c r="BI1751" s="139">
        <f>IF(N1751="nulová",J1751,0)</f>
        <v>0</v>
      </c>
      <c r="BJ1751" s="18" t="s">
        <v>8</v>
      </c>
      <c r="BK1751" s="139">
        <f>ROUND(I1751*H1751,0)</f>
        <v>3507</v>
      </c>
      <c r="BL1751" s="18" t="s">
        <v>323</v>
      </c>
      <c r="BM1751" s="138" t="s">
        <v>2812</v>
      </c>
    </row>
    <row r="1752" spans="2:65" s="1" customFormat="1" ht="19.2">
      <c r="B1752" s="33"/>
      <c r="D1752" s="140" t="s">
        <v>164</v>
      </c>
      <c r="F1752" s="141" t="s">
        <v>2813</v>
      </c>
      <c r="I1752" s="142"/>
      <c r="L1752" s="33"/>
      <c r="M1752" s="143"/>
      <c r="T1752" s="54"/>
      <c r="AT1752" s="18" t="s">
        <v>164</v>
      </c>
      <c r="AU1752" s="18" t="s">
        <v>80</v>
      </c>
    </row>
    <row r="1753" spans="2:65" s="1" customFormat="1">
      <c r="B1753" s="33"/>
      <c r="D1753" s="144" t="s">
        <v>166</v>
      </c>
      <c r="F1753" s="145" t="s">
        <v>2814</v>
      </c>
      <c r="I1753" s="142"/>
      <c r="L1753" s="33"/>
      <c r="M1753" s="143"/>
      <c r="T1753" s="54"/>
      <c r="AT1753" s="18" t="s">
        <v>166</v>
      </c>
      <c r="AU1753" s="18" t="s">
        <v>80</v>
      </c>
    </row>
    <row r="1754" spans="2:65" s="11" customFormat="1" ht="22.95" customHeight="1">
      <c r="B1754" s="116"/>
      <c r="D1754" s="117" t="s">
        <v>70</v>
      </c>
      <c r="E1754" s="126" t="s">
        <v>2815</v>
      </c>
      <c r="F1754" s="126" t="s">
        <v>2816</v>
      </c>
      <c r="I1754" s="119"/>
      <c r="J1754" s="127">
        <f>BK1754</f>
        <v>155035</v>
      </c>
      <c r="L1754" s="116"/>
      <c r="M1754" s="121"/>
      <c r="P1754" s="122">
        <f>SUM(P1755:P1781)</f>
        <v>0</v>
      </c>
      <c r="R1754" s="122">
        <f>SUM(R1755:R1781)</f>
        <v>0.38661999999999996</v>
      </c>
      <c r="T1754" s="123">
        <f>SUM(T1755:T1781)</f>
        <v>0</v>
      </c>
      <c r="AR1754" s="117" t="s">
        <v>80</v>
      </c>
      <c r="AT1754" s="124" t="s">
        <v>70</v>
      </c>
      <c r="AU1754" s="124" t="s">
        <v>8</v>
      </c>
      <c r="AY1754" s="117" t="s">
        <v>154</v>
      </c>
      <c r="BK1754" s="125">
        <f>SUM(BK1755:BK1781)</f>
        <v>155035</v>
      </c>
    </row>
    <row r="1755" spans="2:65" s="1" customFormat="1" ht="16.5" customHeight="1">
      <c r="B1755" s="33"/>
      <c r="C1755" s="128" t="s">
        <v>2817</v>
      </c>
      <c r="D1755" s="128" t="s">
        <v>157</v>
      </c>
      <c r="E1755" s="129" t="s">
        <v>2818</v>
      </c>
      <c r="F1755" s="130" t="s">
        <v>2819</v>
      </c>
      <c r="G1755" s="131" t="s">
        <v>213</v>
      </c>
      <c r="H1755" s="132">
        <v>59.2</v>
      </c>
      <c r="I1755" s="133">
        <v>400.9</v>
      </c>
      <c r="J1755" s="132">
        <f>ROUND(I1755*H1755,0)</f>
        <v>23733</v>
      </c>
      <c r="K1755" s="130" t="s">
        <v>161</v>
      </c>
      <c r="L1755" s="33"/>
      <c r="M1755" s="134" t="s">
        <v>20</v>
      </c>
      <c r="N1755" s="135" t="s">
        <v>42</v>
      </c>
      <c r="P1755" s="136">
        <f>O1755*H1755</f>
        <v>0</v>
      </c>
      <c r="Q1755" s="136">
        <v>9.1E-4</v>
      </c>
      <c r="R1755" s="136">
        <f>Q1755*H1755</f>
        <v>5.3872000000000003E-2</v>
      </c>
      <c r="S1755" s="136">
        <v>0</v>
      </c>
      <c r="T1755" s="137">
        <f>S1755*H1755</f>
        <v>0</v>
      </c>
      <c r="AR1755" s="138" t="s">
        <v>323</v>
      </c>
      <c r="AT1755" s="138" t="s">
        <v>157</v>
      </c>
      <c r="AU1755" s="138" t="s">
        <v>80</v>
      </c>
      <c r="AY1755" s="18" t="s">
        <v>154</v>
      </c>
      <c r="BE1755" s="139">
        <f>IF(N1755="základní",J1755,0)</f>
        <v>23733</v>
      </c>
      <c r="BF1755" s="139">
        <f>IF(N1755="snížená",J1755,0)</f>
        <v>0</v>
      </c>
      <c r="BG1755" s="139">
        <f>IF(N1755="zákl. přenesená",J1755,0)</f>
        <v>0</v>
      </c>
      <c r="BH1755" s="139">
        <f>IF(N1755="sníž. přenesená",J1755,0)</f>
        <v>0</v>
      </c>
      <c r="BI1755" s="139">
        <f>IF(N1755="nulová",J1755,0)</f>
        <v>0</v>
      </c>
      <c r="BJ1755" s="18" t="s">
        <v>8</v>
      </c>
      <c r="BK1755" s="139">
        <f>ROUND(I1755*H1755,0)</f>
        <v>23733</v>
      </c>
      <c r="BL1755" s="18" t="s">
        <v>323</v>
      </c>
      <c r="BM1755" s="138" t="s">
        <v>2820</v>
      </c>
    </row>
    <row r="1756" spans="2:65" s="1" customFormat="1">
      <c r="B1756" s="33"/>
      <c r="D1756" s="140" t="s">
        <v>164</v>
      </c>
      <c r="F1756" s="141" t="s">
        <v>2821</v>
      </c>
      <c r="I1756" s="142"/>
      <c r="L1756" s="33"/>
      <c r="M1756" s="143"/>
      <c r="T1756" s="54"/>
      <c r="AT1756" s="18" t="s">
        <v>164</v>
      </c>
      <c r="AU1756" s="18" t="s">
        <v>80</v>
      </c>
    </row>
    <row r="1757" spans="2:65" s="1" customFormat="1">
      <c r="B1757" s="33"/>
      <c r="D1757" s="144" t="s">
        <v>166</v>
      </c>
      <c r="F1757" s="145" t="s">
        <v>2822</v>
      </c>
      <c r="I1757" s="142"/>
      <c r="L1757" s="33"/>
      <c r="M1757" s="143"/>
      <c r="T1757" s="54"/>
      <c r="AT1757" s="18" t="s">
        <v>166</v>
      </c>
      <c r="AU1757" s="18" t="s">
        <v>80</v>
      </c>
    </row>
    <row r="1758" spans="2:65" s="12" customFormat="1">
      <c r="B1758" s="146"/>
      <c r="D1758" s="140" t="s">
        <v>168</v>
      </c>
      <c r="E1758" s="147" t="s">
        <v>20</v>
      </c>
      <c r="F1758" s="148" t="s">
        <v>2823</v>
      </c>
      <c r="H1758" s="149">
        <v>59.2</v>
      </c>
      <c r="I1758" s="150"/>
      <c r="L1758" s="146"/>
      <c r="M1758" s="151"/>
      <c r="T1758" s="152"/>
      <c r="AT1758" s="147" t="s">
        <v>168</v>
      </c>
      <c r="AU1758" s="147" t="s">
        <v>80</v>
      </c>
      <c r="AV1758" s="12" t="s">
        <v>80</v>
      </c>
      <c r="AW1758" s="12" t="s">
        <v>32</v>
      </c>
      <c r="AX1758" s="12" t="s">
        <v>8</v>
      </c>
      <c r="AY1758" s="147" t="s">
        <v>154</v>
      </c>
    </row>
    <row r="1759" spans="2:65" s="1" customFormat="1" ht="16.5" customHeight="1">
      <c r="B1759" s="33"/>
      <c r="C1759" s="128" t="s">
        <v>2824</v>
      </c>
      <c r="D1759" s="128" t="s">
        <v>157</v>
      </c>
      <c r="E1759" s="129" t="s">
        <v>2825</v>
      </c>
      <c r="F1759" s="130" t="s">
        <v>2826</v>
      </c>
      <c r="G1759" s="131" t="s">
        <v>213</v>
      </c>
      <c r="H1759" s="132">
        <v>23</v>
      </c>
      <c r="I1759" s="133">
        <v>840.75</v>
      </c>
      <c r="J1759" s="132">
        <f>ROUND(I1759*H1759,0)</f>
        <v>19337</v>
      </c>
      <c r="K1759" s="130" t="s">
        <v>161</v>
      </c>
      <c r="L1759" s="33"/>
      <c r="M1759" s="134" t="s">
        <v>20</v>
      </c>
      <c r="N1759" s="135" t="s">
        <v>42</v>
      </c>
      <c r="P1759" s="136">
        <f>O1759*H1759</f>
        <v>0</v>
      </c>
      <c r="Q1759" s="136">
        <v>1.1900000000000001E-3</v>
      </c>
      <c r="R1759" s="136">
        <f>Q1759*H1759</f>
        <v>2.7370000000000002E-2</v>
      </c>
      <c r="S1759" s="136">
        <v>0</v>
      </c>
      <c r="T1759" s="137">
        <f>S1759*H1759</f>
        <v>0</v>
      </c>
      <c r="AR1759" s="138" t="s">
        <v>323</v>
      </c>
      <c r="AT1759" s="138" t="s">
        <v>157</v>
      </c>
      <c r="AU1759" s="138" t="s">
        <v>80</v>
      </c>
      <c r="AY1759" s="18" t="s">
        <v>154</v>
      </c>
      <c r="BE1759" s="139">
        <f>IF(N1759="základní",J1759,0)</f>
        <v>19337</v>
      </c>
      <c r="BF1759" s="139">
        <f>IF(N1759="snížená",J1759,0)</f>
        <v>0</v>
      </c>
      <c r="BG1759" s="139">
        <f>IF(N1759="zákl. přenesená",J1759,0)</f>
        <v>0</v>
      </c>
      <c r="BH1759" s="139">
        <f>IF(N1759="sníž. přenesená",J1759,0)</f>
        <v>0</v>
      </c>
      <c r="BI1759" s="139">
        <f>IF(N1759="nulová",J1759,0)</f>
        <v>0</v>
      </c>
      <c r="BJ1759" s="18" t="s">
        <v>8</v>
      </c>
      <c r="BK1759" s="139">
        <f>ROUND(I1759*H1759,0)</f>
        <v>19337</v>
      </c>
      <c r="BL1759" s="18" t="s">
        <v>323</v>
      </c>
      <c r="BM1759" s="138" t="s">
        <v>2827</v>
      </c>
    </row>
    <row r="1760" spans="2:65" s="1" customFormat="1">
      <c r="B1760" s="33"/>
      <c r="D1760" s="140" t="s">
        <v>164</v>
      </c>
      <c r="F1760" s="141" t="s">
        <v>2828</v>
      </c>
      <c r="I1760" s="142"/>
      <c r="L1760" s="33"/>
      <c r="M1760" s="143"/>
      <c r="T1760" s="54"/>
      <c r="AT1760" s="18" t="s">
        <v>164</v>
      </c>
      <c r="AU1760" s="18" t="s">
        <v>80</v>
      </c>
    </row>
    <row r="1761" spans="2:65" s="1" customFormat="1">
      <c r="B1761" s="33"/>
      <c r="D1761" s="144" t="s">
        <v>166</v>
      </c>
      <c r="F1761" s="145" t="s">
        <v>2829</v>
      </c>
      <c r="I1761" s="142"/>
      <c r="L1761" s="33"/>
      <c r="M1761" s="143"/>
      <c r="T1761" s="54"/>
      <c r="AT1761" s="18" t="s">
        <v>166</v>
      </c>
      <c r="AU1761" s="18" t="s">
        <v>80</v>
      </c>
    </row>
    <row r="1762" spans="2:65" s="12" customFormat="1">
      <c r="B1762" s="146"/>
      <c r="D1762" s="140" t="s">
        <v>168</v>
      </c>
      <c r="E1762" s="147" t="s">
        <v>20</v>
      </c>
      <c r="F1762" s="148" t="s">
        <v>2830</v>
      </c>
      <c r="H1762" s="149">
        <v>23</v>
      </c>
      <c r="I1762" s="150"/>
      <c r="L1762" s="146"/>
      <c r="M1762" s="151"/>
      <c r="T1762" s="152"/>
      <c r="AT1762" s="147" t="s">
        <v>168</v>
      </c>
      <c r="AU1762" s="147" t="s">
        <v>80</v>
      </c>
      <c r="AV1762" s="12" t="s">
        <v>80</v>
      </c>
      <c r="AW1762" s="12" t="s">
        <v>32</v>
      </c>
      <c r="AX1762" s="12" t="s">
        <v>8</v>
      </c>
      <c r="AY1762" s="147" t="s">
        <v>154</v>
      </c>
    </row>
    <row r="1763" spans="2:65" s="1" customFormat="1" ht="16.5" customHeight="1">
      <c r="B1763" s="33"/>
      <c r="C1763" s="128" t="s">
        <v>2831</v>
      </c>
      <c r="D1763" s="128" t="s">
        <v>157</v>
      </c>
      <c r="E1763" s="129" t="s">
        <v>2832</v>
      </c>
      <c r="F1763" s="130" t="s">
        <v>2833</v>
      </c>
      <c r="G1763" s="131" t="s">
        <v>213</v>
      </c>
      <c r="H1763" s="132">
        <v>16</v>
      </c>
      <c r="I1763" s="133">
        <v>783.75</v>
      </c>
      <c r="J1763" s="132">
        <f>ROUND(I1763*H1763,0)</f>
        <v>12540</v>
      </c>
      <c r="K1763" s="130" t="s">
        <v>161</v>
      </c>
      <c r="L1763" s="33"/>
      <c r="M1763" s="134" t="s">
        <v>20</v>
      </c>
      <c r="N1763" s="135" t="s">
        <v>42</v>
      </c>
      <c r="P1763" s="136">
        <f>O1763*H1763</f>
        <v>0</v>
      </c>
      <c r="Q1763" s="136">
        <v>1.9E-3</v>
      </c>
      <c r="R1763" s="136">
        <f>Q1763*H1763</f>
        <v>3.04E-2</v>
      </c>
      <c r="S1763" s="136">
        <v>0</v>
      </c>
      <c r="T1763" s="137">
        <f>S1763*H1763</f>
        <v>0</v>
      </c>
      <c r="AR1763" s="138" t="s">
        <v>323</v>
      </c>
      <c r="AT1763" s="138" t="s">
        <v>157</v>
      </c>
      <c r="AU1763" s="138" t="s">
        <v>80</v>
      </c>
      <c r="AY1763" s="18" t="s">
        <v>154</v>
      </c>
      <c r="BE1763" s="139">
        <f>IF(N1763="základní",J1763,0)</f>
        <v>12540</v>
      </c>
      <c r="BF1763" s="139">
        <f>IF(N1763="snížená",J1763,0)</f>
        <v>0</v>
      </c>
      <c r="BG1763" s="139">
        <f>IF(N1763="zákl. přenesená",J1763,0)</f>
        <v>0</v>
      </c>
      <c r="BH1763" s="139">
        <f>IF(N1763="sníž. přenesená",J1763,0)</f>
        <v>0</v>
      </c>
      <c r="BI1763" s="139">
        <f>IF(N1763="nulová",J1763,0)</f>
        <v>0</v>
      </c>
      <c r="BJ1763" s="18" t="s">
        <v>8</v>
      </c>
      <c r="BK1763" s="139">
        <f>ROUND(I1763*H1763,0)</f>
        <v>12540</v>
      </c>
      <c r="BL1763" s="18" t="s">
        <v>323</v>
      </c>
      <c r="BM1763" s="138" t="s">
        <v>2834</v>
      </c>
    </row>
    <row r="1764" spans="2:65" s="1" customFormat="1">
      <c r="B1764" s="33"/>
      <c r="D1764" s="140" t="s">
        <v>164</v>
      </c>
      <c r="F1764" s="141" t="s">
        <v>2835</v>
      </c>
      <c r="I1764" s="142"/>
      <c r="L1764" s="33"/>
      <c r="M1764" s="143"/>
      <c r="T1764" s="54"/>
      <c r="AT1764" s="18" t="s">
        <v>164</v>
      </c>
      <c r="AU1764" s="18" t="s">
        <v>80</v>
      </c>
    </row>
    <row r="1765" spans="2:65" s="1" customFormat="1">
      <c r="B1765" s="33"/>
      <c r="D1765" s="144" t="s">
        <v>166</v>
      </c>
      <c r="F1765" s="145" t="s">
        <v>2836</v>
      </c>
      <c r="I1765" s="142"/>
      <c r="L1765" s="33"/>
      <c r="M1765" s="143"/>
      <c r="T1765" s="54"/>
      <c r="AT1765" s="18" t="s">
        <v>166</v>
      </c>
      <c r="AU1765" s="18" t="s">
        <v>80</v>
      </c>
    </row>
    <row r="1766" spans="2:65" s="12" customFormat="1">
      <c r="B1766" s="146"/>
      <c r="D1766" s="140" t="s">
        <v>168</v>
      </c>
      <c r="E1766" s="147" t="s">
        <v>20</v>
      </c>
      <c r="F1766" s="148" t="s">
        <v>2837</v>
      </c>
      <c r="H1766" s="149">
        <v>16</v>
      </c>
      <c r="I1766" s="150"/>
      <c r="L1766" s="146"/>
      <c r="M1766" s="151"/>
      <c r="T1766" s="152"/>
      <c r="AT1766" s="147" t="s">
        <v>168</v>
      </c>
      <c r="AU1766" s="147" t="s">
        <v>80</v>
      </c>
      <c r="AV1766" s="12" t="s">
        <v>80</v>
      </c>
      <c r="AW1766" s="12" t="s">
        <v>32</v>
      </c>
      <c r="AX1766" s="12" t="s">
        <v>8</v>
      </c>
      <c r="AY1766" s="147" t="s">
        <v>154</v>
      </c>
    </row>
    <row r="1767" spans="2:65" s="1" customFormat="1" ht="16.5" customHeight="1">
      <c r="B1767" s="33"/>
      <c r="C1767" s="128" t="s">
        <v>2838</v>
      </c>
      <c r="D1767" s="128" t="s">
        <v>157</v>
      </c>
      <c r="E1767" s="129" t="s">
        <v>2839</v>
      </c>
      <c r="F1767" s="130" t="s">
        <v>2840</v>
      </c>
      <c r="G1767" s="131" t="s">
        <v>213</v>
      </c>
      <c r="H1767" s="132">
        <v>59.2</v>
      </c>
      <c r="I1767" s="133">
        <v>1026</v>
      </c>
      <c r="J1767" s="132">
        <f>ROUND(I1767*H1767,0)</f>
        <v>60739</v>
      </c>
      <c r="K1767" s="130" t="s">
        <v>161</v>
      </c>
      <c r="L1767" s="33"/>
      <c r="M1767" s="134" t="s">
        <v>20</v>
      </c>
      <c r="N1767" s="135" t="s">
        <v>42</v>
      </c>
      <c r="P1767" s="136">
        <f>O1767*H1767</f>
        <v>0</v>
      </c>
      <c r="Q1767" s="136">
        <v>2.5899999999999999E-3</v>
      </c>
      <c r="R1767" s="136">
        <f>Q1767*H1767</f>
        <v>0.15332799999999999</v>
      </c>
      <c r="S1767" s="136">
        <v>0</v>
      </c>
      <c r="T1767" s="137">
        <f>S1767*H1767</f>
        <v>0</v>
      </c>
      <c r="AR1767" s="138" t="s">
        <v>323</v>
      </c>
      <c r="AT1767" s="138" t="s">
        <v>157</v>
      </c>
      <c r="AU1767" s="138" t="s">
        <v>80</v>
      </c>
      <c r="AY1767" s="18" t="s">
        <v>154</v>
      </c>
      <c r="BE1767" s="139">
        <f>IF(N1767="základní",J1767,0)</f>
        <v>60739</v>
      </c>
      <c r="BF1767" s="139">
        <f>IF(N1767="snížená",J1767,0)</f>
        <v>0</v>
      </c>
      <c r="BG1767" s="139">
        <f>IF(N1767="zákl. přenesená",J1767,0)</f>
        <v>0</v>
      </c>
      <c r="BH1767" s="139">
        <f>IF(N1767="sníž. přenesená",J1767,0)</f>
        <v>0</v>
      </c>
      <c r="BI1767" s="139">
        <f>IF(N1767="nulová",J1767,0)</f>
        <v>0</v>
      </c>
      <c r="BJ1767" s="18" t="s">
        <v>8</v>
      </c>
      <c r="BK1767" s="139">
        <f>ROUND(I1767*H1767,0)</f>
        <v>60739</v>
      </c>
      <c r="BL1767" s="18" t="s">
        <v>323</v>
      </c>
      <c r="BM1767" s="138" t="s">
        <v>2841</v>
      </c>
    </row>
    <row r="1768" spans="2:65" s="1" customFormat="1">
      <c r="B1768" s="33"/>
      <c r="D1768" s="140" t="s">
        <v>164</v>
      </c>
      <c r="F1768" s="141" t="s">
        <v>2842</v>
      </c>
      <c r="I1768" s="142"/>
      <c r="L1768" s="33"/>
      <c r="M1768" s="143"/>
      <c r="T1768" s="54"/>
      <c r="AT1768" s="18" t="s">
        <v>164</v>
      </c>
      <c r="AU1768" s="18" t="s">
        <v>80</v>
      </c>
    </row>
    <row r="1769" spans="2:65" s="1" customFormat="1">
      <c r="B1769" s="33"/>
      <c r="D1769" s="144" t="s">
        <v>166</v>
      </c>
      <c r="F1769" s="145" t="s">
        <v>2843</v>
      </c>
      <c r="I1769" s="142"/>
      <c r="L1769" s="33"/>
      <c r="M1769" s="143"/>
      <c r="T1769" s="54"/>
      <c r="AT1769" s="18" t="s">
        <v>166</v>
      </c>
      <c r="AU1769" s="18" t="s">
        <v>80</v>
      </c>
    </row>
    <row r="1770" spans="2:65" s="12" customFormat="1">
      <c r="B1770" s="146"/>
      <c r="D1770" s="140" t="s">
        <v>168</v>
      </c>
      <c r="E1770" s="147" t="s">
        <v>20</v>
      </c>
      <c r="F1770" s="148" t="s">
        <v>2823</v>
      </c>
      <c r="H1770" s="149">
        <v>59.2</v>
      </c>
      <c r="I1770" s="150"/>
      <c r="L1770" s="146"/>
      <c r="M1770" s="151"/>
      <c r="T1770" s="152"/>
      <c r="AT1770" s="147" t="s">
        <v>168</v>
      </c>
      <c r="AU1770" s="147" t="s">
        <v>80</v>
      </c>
      <c r="AV1770" s="12" t="s">
        <v>80</v>
      </c>
      <c r="AW1770" s="12" t="s">
        <v>32</v>
      </c>
      <c r="AX1770" s="12" t="s">
        <v>8</v>
      </c>
      <c r="AY1770" s="147" t="s">
        <v>154</v>
      </c>
    </row>
    <row r="1771" spans="2:65" s="1" customFormat="1" ht="16.5" customHeight="1">
      <c r="B1771" s="33"/>
      <c r="C1771" s="128" t="s">
        <v>2844</v>
      </c>
      <c r="D1771" s="128" t="s">
        <v>157</v>
      </c>
      <c r="E1771" s="129" t="s">
        <v>2845</v>
      </c>
      <c r="F1771" s="130" t="s">
        <v>2846</v>
      </c>
      <c r="G1771" s="131" t="s">
        <v>268</v>
      </c>
      <c r="H1771" s="132">
        <v>6</v>
      </c>
      <c r="I1771" s="133">
        <v>342</v>
      </c>
      <c r="J1771" s="132">
        <f>ROUND(I1771*H1771,0)</f>
        <v>2052</v>
      </c>
      <c r="K1771" s="130" t="s">
        <v>161</v>
      </c>
      <c r="L1771" s="33"/>
      <c r="M1771" s="134" t="s">
        <v>20</v>
      </c>
      <c r="N1771" s="135" t="s">
        <v>42</v>
      </c>
      <c r="P1771" s="136">
        <f>O1771*H1771</f>
        <v>0</v>
      </c>
      <c r="Q1771" s="136">
        <v>3.3899999999999998E-3</v>
      </c>
      <c r="R1771" s="136">
        <f>Q1771*H1771</f>
        <v>2.0339999999999997E-2</v>
      </c>
      <c r="S1771" s="136">
        <v>0</v>
      </c>
      <c r="T1771" s="137">
        <f>S1771*H1771</f>
        <v>0</v>
      </c>
      <c r="AR1771" s="138" t="s">
        <v>323</v>
      </c>
      <c r="AT1771" s="138" t="s">
        <v>157</v>
      </c>
      <c r="AU1771" s="138" t="s">
        <v>80</v>
      </c>
      <c r="AY1771" s="18" t="s">
        <v>154</v>
      </c>
      <c r="BE1771" s="139">
        <f>IF(N1771="základní",J1771,0)</f>
        <v>2052</v>
      </c>
      <c r="BF1771" s="139">
        <f>IF(N1771="snížená",J1771,0)</f>
        <v>0</v>
      </c>
      <c r="BG1771" s="139">
        <f>IF(N1771="zákl. přenesená",J1771,0)</f>
        <v>0</v>
      </c>
      <c r="BH1771" s="139">
        <f>IF(N1771="sníž. přenesená",J1771,0)</f>
        <v>0</v>
      </c>
      <c r="BI1771" s="139">
        <f>IF(N1771="nulová",J1771,0)</f>
        <v>0</v>
      </c>
      <c r="BJ1771" s="18" t="s">
        <v>8</v>
      </c>
      <c r="BK1771" s="139">
        <f>ROUND(I1771*H1771,0)</f>
        <v>2052</v>
      </c>
      <c r="BL1771" s="18" t="s">
        <v>323</v>
      </c>
      <c r="BM1771" s="138" t="s">
        <v>2847</v>
      </c>
    </row>
    <row r="1772" spans="2:65" s="1" customFormat="1">
      <c r="B1772" s="33"/>
      <c r="D1772" s="140" t="s">
        <v>164</v>
      </c>
      <c r="F1772" s="141" t="s">
        <v>2848</v>
      </c>
      <c r="I1772" s="142"/>
      <c r="L1772" s="33"/>
      <c r="M1772" s="143"/>
      <c r="T1772" s="54"/>
      <c r="AT1772" s="18" t="s">
        <v>164</v>
      </c>
      <c r="AU1772" s="18" t="s">
        <v>80</v>
      </c>
    </row>
    <row r="1773" spans="2:65" s="1" customFormat="1">
      <c r="B1773" s="33"/>
      <c r="D1773" s="144" t="s">
        <v>166</v>
      </c>
      <c r="F1773" s="145" t="s">
        <v>2849</v>
      </c>
      <c r="I1773" s="142"/>
      <c r="L1773" s="33"/>
      <c r="M1773" s="143"/>
      <c r="T1773" s="54"/>
      <c r="AT1773" s="18" t="s">
        <v>166</v>
      </c>
      <c r="AU1773" s="18" t="s">
        <v>80</v>
      </c>
    </row>
    <row r="1774" spans="2:65" s="12" customFormat="1">
      <c r="B1774" s="146"/>
      <c r="D1774" s="140" t="s">
        <v>168</v>
      </c>
      <c r="E1774" s="147" t="s">
        <v>20</v>
      </c>
      <c r="F1774" s="148" t="s">
        <v>215</v>
      </c>
      <c r="H1774" s="149">
        <v>6</v>
      </c>
      <c r="I1774" s="150"/>
      <c r="L1774" s="146"/>
      <c r="M1774" s="151"/>
      <c r="T1774" s="152"/>
      <c r="AT1774" s="147" t="s">
        <v>168</v>
      </c>
      <c r="AU1774" s="147" t="s">
        <v>80</v>
      </c>
      <c r="AV1774" s="12" t="s">
        <v>80</v>
      </c>
      <c r="AW1774" s="12" t="s">
        <v>32</v>
      </c>
      <c r="AX1774" s="12" t="s">
        <v>8</v>
      </c>
      <c r="AY1774" s="147" t="s">
        <v>154</v>
      </c>
    </row>
    <row r="1775" spans="2:65" s="1" customFormat="1" ht="16.5" customHeight="1">
      <c r="B1775" s="33"/>
      <c r="C1775" s="128" t="s">
        <v>2850</v>
      </c>
      <c r="D1775" s="128" t="s">
        <v>157</v>
      </c>
      <c r="E1775" s="129" t="s">
        <v>2851</v>
      </c>
      <c r="F1775" s="130" t="s">
        <v>2852</v>
      </c>
      <c r="G1775" s="131" t="s">
        <v>213</v>
      </c>
      <c r="H1775" s="132">
        <v>33</v>
      </c>
      <c r="I1775" s="133">
        <v>1065.8999999999999</v>
      </c>
      <c r="J1775" s="132">
        <f>ROUND(I1775*H1775,0)</f>
        <v>35175</v>
      </c>
      <c r="K1775" s="130" t="s">
        <v>161</v>
      </c>
      <c r="L1775" s="33"/>
      <c r="M1775" s="134" t="s">
        <v>20</v>
      </c>
      <c r="N1775" s="135" t="s">
        <v>42</v>
      </c>
      <c r="P1775" s="136">
        <f>O1775*H1775</f>
        <v>0</v>
      </c>
      <c r="Q1775" s="136">
        <v>3.0699999999999998E-3</v>
      </c>
      <c r="R1775" s="136">
        <f>Q1775*H1775</f>
        <v>0.10131</v>
      </c>
      <c r="S1775" s="136">
        <v>0</v>
      </c>
      <c r="T1775" s="137">
        <f>S1775*H1775</f>
        <v>0</v>
      </c>
      <c r="AR1775" s="138" t="s">
        <v>323</v>
      </c>
      <c r="AT1775" s="138" t="s">
        <v>157</v>
      </c>
      <c r="AU1775" s="138" t="s">
        <v>80</v>
      </c>
      <c r="AY1775" s="18" t="s">
        <v>154</v>
      </c>
      <c r="BE1775" s="139">
        <f>IF(N1775="základní",J1775,0)</f>
        <v>35175</v>
      </c>
      <c r="BF1775" s="139">
        <f>IF(N1775="snížená",J1775,0)</f>
        <v>0</v>
      </c>
      <c r="BG1775" s="139">
        <f>IF(N1775="zákl. přenesená",J1775,0)</f>
        <v>0</v>
      </c>
      <c r="BH1775" s="139">
        <f>IF(N1775="sníž. přenesená",J1775,0)</f>
        <v>0</v>
      </c>
      <c r="BI1775" s="139">
        <f>IF(N1775="nulová",J1775,0)</f>
        <v>0</v>
      </c>
      <c r="BJ1775" s="18" t="s">
        <v>8</v>
      </c>
      <c r="BK1775" s="139">
        <f>ROUND(I1775*H1775,0)</f>
        <v>35175</v>
      </c>
      <c r="BL1775" s="18" t="s">
        <v>323</v>
      </c>
      <c r="BM1775" s="138" t="s">
        <v>2853</v>
      </c>
    </row>
    <row r="1776" spans="2:65" s="1" customFormat="1">
      <c r="B1776" s="33"/>
      <c r="D1776" s="140" t="s">
        <v>164</v>
      </c>
      <c r="F1776" s="141" t="s">
        <v>2854</v>
      </c>
      <c r="I1776" s="142"/>
      <c r="L1776" s="33"/>
      <c r="M1776" s="143"/>
      <c r="T1776" s="54"/>
      <c r="AT1776" s="18" t="s">
        <v>164</v>
      </c>
      <c r="AU1776" s="18" t="s">
        <v>80</v>
      </c>
    </row>
    <row r="1777" spans="2:65" s="1" customFormat="1">
      <c r="B1777" s="33"/>
      <c r="D1777" s="144" t="s">
        <v>166</v>
      </c>
      <c r="F1777" s="145" t="s">
        <v>2855</v>
      </c>
      <c r="I1777" s="142"/>
      <c r="L1777" s="33"/>
      <c r="M1777" s="143"/>
      <c r="T1777" s="54"/>
      <c r="AT1777" s="18" t="s">
        <v>166</v>
      </c>
      <c r="AU1777" s="18" t="s">
        <v>80</v>
      </c>
    </row>
    <row r="1778" spans="2:65" s="12" customFormat="1">
      <c r="B1778" s="146"/>
      <c r="D1778" s="140" t="s">
        <v>168</v>
      </c>
      <c r="E1778" s="147" t="s">
        <v>20</v>
      </c>
      <c r="F1778" s="148" t="s">
        <v>2856</v>
      </c>
      <c r="H1778" s="149">
        <v>33</v>
      </c>
      <c r="I1778" s="150"/>
      <c r="L1778" s="146"/>
      <c r="M1778" s="151"/>
      <c r="T1778" s="152"/>
      <c r="AT1778" s="147" t="s">
        <v>168</v>
      </c>
      <c r="AU1778" s="147" t="s">
        <v>80</v>
      </c>
      <c r="AV1778" s="12" t="s">
        <v>80</v>
      </c>
      <c r="AW1778" s="12" t="s">
        <v>32</v>
      </c>
      <c r="AX1778" s="12" t="s">
        <v>8</v>
      </c>
      <c r="AY1778" s="147" t="s">
        <v>154</v>
      </c>
    </row>
    <row r="1779" spans="2:65" s="1" customFormat="1" ht="16.5" customHeight="1">
      <c r="B1779" s="33"/>
      <c r="C1779" s="128" t="s">
        <v>2857</v>
      </c>
      <c r="D1779" s="128" t="s">
        <v>157</v>
      </c>
      <c r="E1779" s="129" t="s">
        <v>2858</v>
      </c>
      <c r="F1779" s="130" t="s">
        <v>2859</v>
      </c>
      <c r="G1779" s="131" t="s">
        <v>1005</v>
      </c>
      <c r="H1779" s="133">
        <v>1</v>
      </c>
      <c r="I1779" s="133">
        <v>1458.9760849999998</v>
      </c>
      <c r="J1779" s="132">
        <f>ROUND(I1779*H1779,0)</f>
        <v>1459</v>
      </c>
      <c r="K1779" s="130" t="s">
        <v>161</v>
      </c>
      <c r="L1779" s="33"/>
      <c r="M1779" s="134" t="s">
        <v>20</v>
      </c>
      <c r="N1779" s="135" t="s">
        <v>42</v>
      </c>
      <c r="P1779" s="136">
        <f>O1779*H1779</f>
        <v>0</v>
      </c>
      <c r="Q1779" s="136">
        <v>0</v>
      </c>
      <c r="R1779" s="136">
        <f>Q1779*H1779</f>
        <v>0</v>
      </c>
      <c r="S1779" s="136">
        <v>0</v>
      </c>
      <c r="T1779" s="137">
        <f>S1779*H1779</f>
        <v>0</v>
      </c>
      <c r="AR1779" s="138" t="s">
        <v>323</v>
      </c>
      <c r="AT1779" s="138" t="s">
        <v>157</v>
      </c>
      <c r="AU1779" s="138" t="s">
        <v>80</v>
      </c>
      <c r="AY1779" s="18" t="s">
        <v>154</v>
      </c>
      <c r="BE1779" s="139">
        <f>IF(N1779="základní",J1779,0)</f>
        <v>1459</v>
      </c>
      <c r="BF1779" s="139">
        <f>IF(N1779="snížená",J1779,0)</f>
        <v>0</v>
      </c>
      <c r="BG1779" s="139">
        <f>IF(N1779="zákl. přenesená",J1779,0)</f>
        <v>0</v>
      </c>
      <c r="BH1779" s="139">
        <f>IF(N1779="sníž. přenesená",J1779,0)</f>
        <v>0</v>
      </c>
      <c r="BI1779" s="139">
        <f>IF(N1779="nulová",J1779,0)</f>
        <v>0</v>
      </c>
      <c r="BJ1779" s="18" t="s">
        <v>8</v>
      </c>
      <c r="BK1779" s="139">
        <f>ROUND(I1779*H1779,0)</f>
        <v>1459</v>
      </c>
      <c r="BL1779" s="18" t="s">
        <v>323</v>
      </c>
      <c r="BM1779" s="138" t="s">
        <v>2860</v>
      </c>
    </row>
    <row r="1780" spans="2:65" s="1" customFormat="1" ht="19.2">
      <c r="B1780" s="33"/>
      <c r="D1780" s="140" t="s">
        <v>164</v>
      </c>
      <c r="F1780" s="141" t="s">
        <v>2861</v>
      </c>
      <c r="I1780" s="142"/>
      <c r="L1780" s="33"/>
      <c r="M1780" s="143"/>
      <c r="T1780" s="54"/>
      <c r="AT1780" s="18" t="s">
        <v>164</v>
      </c>
      <c r="AU1780" s="18" t="s">
        <v>80</v>
      </c>
    </row>
    <row r="1781" spans="2:65" s="1" customFormat="1">
      <c r="B1781" s="33"/>
      <c r="D1781" s="144" t="s">
        <v>166</v>
      </c>
      <c r="F1781" s="145" t="s">
        <v>2862</v>
      </c>
      <c r="I1781" s="142"/>
      <c r="L1781" s="33"/>
      <c r="M1781" s="143"/>
      <c r="T1781" s="54"/>
      <c r="AT1781" s="18" t="s">
        <v>166</v>
      </c>
      <c r="AU1781" s="18" t="s">
        <v>80</v>
      </c>
    </row>
    <row r="1782" spans="2:65" s="11" customFormat="1" ht="22.95" customHeight="1">
      <c r="B1782" s="116"/>
      <c r="D1782" s="117" t="s">
        <v>70</v>
      </c>
      <c r="E1782" s="126" t="s">
        <v>2863</v>
      </c>
      <c r="F1782" s="126" t="s">
        <v>2864</v>
      </c>
      <c r="I1782" s="119"/>
      <c r="J1782" s="127">
        <f>BK1782</f>
        <v>730015</v>
      </c>
      <c r="L1782" s="116"/>
      <c r="M1782" s="121"/>
      <c r="P1782" s="122">
        <f>SUM(P1783:P1832)</f>
        <v>0</v>
      </c>
      <c r="R1782" s="122">
        <f>SUM(R1783:R1832)</f>
        <v>23.669823599999997</v>
      </c>
      <c r="T1782" s="123">
        <f>SUM(T1783:T1832)</f>
        <v>0</v>
      </c>
      <c r="AR1782" s="117" t="s">
        <v>80</v>
      </c>
      <c r="AT1782" s="124" t="s">
        <v>70</v>
      </c>
      <c r="AU1782" s="124" t="s">
        <v>8</v>
      </c>
      <c r="AY1782" s="117" t="s">
        <v>154</v>
      </c>
      <c r="BK1782" s="125">
        <f>SUM(BK1783:BK1832)</f>
        <v>730015</v>
      </c>
    </row>
    <row r="1783" spans="2:65" s="1" customFormat="1" ht="16.5" customHeight="1">
      <c r="B1783" s="33"/>
      <c r="C1783" s="128" t="s">
        <v>2865</v>
      </c>
      <c r="D1783" s="128" t="s">
        <v>157</v>
      </c>
      <c r="E1783" s="129" t="s">
        <v>2866</v>
      </c>
      <c r="F1783" s="130" t="s">
        <v>2867</v>
      </c>
      <c r="G1783" s="131" t="s">
        <v>198</v>
      </c>
      <c r="H1783" s="132">
        <v>506.16</v>
      </c>
      <c r="I1783" s="133">
        <v>978.5</v>
      </c>
      <c r="J1783" s="132">
        <f>ROUND(I1783*H1783,0)</f>
        <v>495278</v>
      </c>
      <c r="K1783" s="130" t="s">
        <v>161</v>
      </c>
      <c r="L1783" s="33"/>
      <c r="M1783" s="134" t="s">
        <v>20</v>
      </c>
      <c r="N1783" s="135" t="s">
        <v>42</v>
      </c>
      <c r="P1783" s="136">
        <f>O1783*H1783</f>
        <v>0</v>
      </c>
      <c r="Q1783" s="136">
        <v>4.4499999999999998E-2</v>
      </c>
      <c r="R1783" s="136">
        <f>Q1783*H1783</f>
        <v>22.52412</v>
      </c>
      <c r="S1783" s="136">
        <v>0</v>
      </c>
      <c r="T1783" s="137">
        <f>S1783*H1783</f>
        <v>0</v>
      </c>
      <c r="AR1783" s="138" t="s">
        <v>323</v>
      </c>
      <c r="AT1783" s="138" t="s">
        <v>157</v>
      </c>
      <c r="AU1783" s="138" t="s">
        <v>80</v>
      </c>
      <c r="AY1783" s="18" t="s">
        <v>154</v>
      </c>
      <c r="BE1783" s="139">
        <f>IF(N1783="základní",J1783,0)</f>
        <v>495278</v>
      </c>
      <c r="BF1783" s="139">
        <f>IF(N1783="snížená",J1783,0)</f>
        <v>0</v>
      </c>
      <c r="BG1783" s="139">
        <f>IF(N1783="zákl. přenesená",J1783,0)</f>
        <v>0</v>
      </c>
      <c r="BH1783" s="139">
        <f>IF(N1783="sníž. přenesená",J1783,0)</f>
        <v>0</v>
      </c>
      <c r="BI1783" s="139">
        <f>IF(N1783="nulová",J1783,0)</f>
        <v>0</v>
      </c>
      <c r="BJ1783" s="18" t="s">
        <v>8</v>
      </c>
      <c r="BK1783" s="139">
        <f>ROUND(I1783*H1783,0)</f>
        <v>495278</v>
      </c>
      <c r="BL1783" s="18" t="s">
        <v>323</v>
      </c>
      <c r="BM1783" s="138" t="s">
        <v>2868</v>
      </c>
    </row>
    <row r="1784" spans="2:65" s="1" customFormat="1">
      <c r="B1784" s="33"/>
      <c r="D1784" s="140" t="s">
        <v>164</v>
      </c>
      <c r="F1784" s="141" t="s">
        <v>2869</v>
      </c>
      <c r="I1784" s="142"/>
      <c r="L1784" s="33"/>
      <c r="M1784" s="143"/>
      <c r="T1784" s="54"/>
      <c r="AT1784" s="18" t="s">
        <v>164</v>
      </c>
      <c r="AU1784" s="18" t="s">
        <v>80</v>
      </c>
    </row>
    <row r="1785" spans="2:65" s="1" customFormat="1">
      <c r="B1785" s="33"/>
      <c r="D1785" s="144" t="s">
        <v>166</v>
      </c>
      <c r="F1785" s="145" t="s">
        <v>2870</v>
      </c>
      <c r="I1785" s="142"/>
      <c r="L1785" s="33"/>
      <c r="M1785" s="143"/>
      <c r="T1785" s="54"/>
      <c r="AT1785" s="18" t="s">
        <v>166</v>
      </c>
      <c r="AU1785" s="18" t="s">
        <v>80</v>
      </c>
    </row>
    <row r="1786" spans="2:65" s="12" customFormat="1">
      <c r="B1786" s="146"/>
      <c r="D1786" s="140" t="s">
        <v>168</v>
      </c>
      <c r="E1786" s="147" t="s">
        <v>20</v>
      </c>
      <c r="F1786" s="148" t="s">
        <v>2721</v>
      </c>
      <c r="H1786" s="149">
        <v>506.16</v>
      </c>
      <c r="I1786" s="150"/>
      <c r="L1786" s="146"/>
      <c r="M1786" s="151"/>
      <c r="T1786" s="152"/>
      <c r="AT1786" s="147" t="s">
        <v>168</v>
      </c>
      <c r="AU1786" s="147" t="s">
        <v>80</v>
      </c>
      <c r="AV1786" s="12" t="s">
        <v>80</v>
      </c>
      <c r="AW1786" s="12" t="s">
        <v>32</v>
      </c>
      <c r="AX1786" s="12" t="s">
        <v>8</v>
      </c>
      <c r="AY1786" s="147" t="s">
        <v>154</v>
      </c>
    </row>
    <row r="1787" spans="2:65" s="1" customFormat="1" ht="16.5" customHeight="1">
      <c r="B1787" s="33"/>
      <c r="C1787" s="128" t="s">
        <v>2871</v>
      </c>
      <c r="D1787" s="128" t="s">
        <v>157</v>
      </c>
      <c r="E1787" s="129" t="s">
        <v>2872</v>
      </c>
      <c r="F1787" s="130" t="s">
        <v>2873</v>
      </c>
      <c r="G1787" s="131" t="s">
        <v>213</v>
      </c>
      <c r="H1787" s="132">
        <v>59.2</v>
      </c>
      <c r="I1787" s="133">
        <v>23.75</v>
      </c>
      <c r="J1787" s="132">
        <f>ROUND(I1787*H1787,0)</f>
        <v>1406</v>
      </c>
      <c r="K1787" s="130" t="s">
        <v>161</v>
      </c>
      <c r="L1787" s="33"/>
      <c r="M1787" s="134" t="s">
        <v>20</v>
      </c>
      <c r="N1787" s="135" t="s">
        <v>42</v>
      </c>
      <c r="P1787" s="136">
        <f>O1787*H1787</f>
        <v>0</v>
      </c>
      <c r="Q1787" s="136">
        <v>1.1E-4</v>
      </c>
      <c r="R1787" s="136">
        <f>Q1787*H1787</f>
        <v>6.5120000000000004E-3</v>
      </c>
      <c r="S1787" s="136">
        <v>0</v>
      </c>
      <c r="T1787" s="137">
        <f>S1787*H1787</f>
        <v>0</v>
      </c>
      <c r="AR1787" s="138" t="s">
        <v>323</v>
      </c>
      <c r="AT1787" s="138" t="s">
        <v>157</v>
      </c>
      <c r="AU1787" s="138" t="s">
        <v>80</v>
      </c>
      <c r="AY1787" s="18" t="s">
        <v>154</v>
      </c>
      <c r="BE1787" s="139">
        <f>IF(N1787="základní",J1787,0)</f>
        <v>1406</v>
      </c>
      <c r="BF1787" s="139">
        <f>IF(N1787="snížená",J1787,0)</f>
        <v>0</v>
      </c>
      <c r="BG1787" s="139">
        <f>IF(N1787="zákl. přenesená",J1787,0)</f>
        <v>0</v>
      </c>
      <c r="BH1787" s="139">
        <f>IF(N1787="sníž. přenesená",J1787,0)</f>
        <v>0</v>
      </c>
      <c r="BI1787" s="139">
        <f>IF(N1787="nulová",J1787,0)</f>
        <v>0</v>
      </c>
      <c r="BJ1787" s="18" t="s">
        <v>8</v>
      </c>
      <c r="BK1787" s="139">
        <f>ROUND(I1787*H1787,0)</f>
        <v>1406</v>
      </c>
      <c r="BL1787" s="18" t="s">
        <v>323</v>
      </c>
      <c r="BM1787" s="138" t="s">
        <v>2874</v>
      </c>
    </row>
    <row r="1788" spans="2:65" s="1" customFormat="1">
      <c r="B1788" s="33"/>
      <c r="D1788" s="140" t="s">
        <v>164</v>
      </c>
      <c r="F1788" s="141" t="s">
        <v>2875</v>
      </c>
      <c r="I1788" s="142"/>
      <c r="L1788" s="33"/>
      <c r="M1788" s="143"/>
      <c r="T1788" s="54"/>
      <c r="AT1788" s="18" t="s">
        <v>164</v>
      </c>
      <c r="AU1788" s="18" t="s">
        <v>80</v>
      </c>
    </row>
    <row r="1789" spans="2:65" s="1" customFormat="1">
      <c r="B1789" s="33"/>
      <c r="D1789" s="144" t="s">
        <v>166</v>
      </c>
      <c r="F1789" s="145" t="s">
        <v>2876</v>
      </c>
      <c r="I1789" s="142"/>
      <c r="L1789" s="33"/>
      <c r="M1789" s="143"/>
      <c r="T1789" s="54"/>
      <c r="AT1789" s="18" t="s">
        <v>166</v>
      </c>
      <c r="AU1789" s="18" t="s">
        <v>80</v>
      </c>
    </row>
    <row r="1790" spans="2:65" s="12" customFormat="1">
      <c r="B1790" s="146"/>
      <c r="D1790" s="140" t="s">
        <v>168</v>
      </c>
      <c r="E1790" s="147" t="s">
        <v>20</v>
      </c>
      <c r="F1790" s="148" t="s">
        <v>2823</v>
      </c>
      <c r="H1790" s="149">
        <v>59.2</v>
      </c>
      <c r="I1790" s="150"/>
      <c r="L1790" s="146"/>
      <c r="M1790" s="151"/>
      <c r="T1790" s="152"/>
      <c r="AT1790" s="147" t="s">
        <v>168</v>
      </c>
      <c r="AU1790" s="147" t="s">
        <v>80</v>
      </c>
      <c r="AV1790" s="12" t="s">
        <v>80</v>
      </c>
      <c r="AW1790" s="12" t="s">
        <v>32</v>
      </c>
      <c r="AX1790" s="12" t="s">
        <v>8</v>
      </c>
      <c r="AY1790" s="147" t="s">
        <v>154</v>
      </c>
    </row>
    <row r="1791" spans="2:65" s="1" customFormat="1" ht="16.5" customHeight="1">
      <c r="B1791" s="33"/>
      <c r="C1791" s="128" t="s">
        <v>2877</v>
      </c>
      <c r="D1791" s="128" t="s">
        <v>157</v>
      </c>
      <c r="E1791" s="129" t="s">
        <v>2878</v>
      </c>
      <c r="F1791" s="130" t="s">
        <v>2879</v>
      </c>
      <c r="G1791" s="131" t="s">
        <v>213</v>
      </c>
      <c r="H1791" s="132">
        <v>59.2</v>
      </c>
      <c r="I1791" s="133">
        <v>23.75</v>
      </c>
      <c r="J1791" s="132">
        <f>ROUND(I1791*H1791,0)</f>
        <v>1406</v>
      </c>
      <c r="K1791" s="130" t="s">
        <v>161</v>
      </c>
      <c r="L1791" s="33"/>
      <c r="M1791" s="134" t="s">
        <v>20</v>
      </c>
      <c r="N1791" s="135" t="s">
        <v>42</v>
      </c>
      <c r="P1791" s="136">
        <f>O1791*H1791</f>
        <v>0</v>
      </c>
      <c r="Q1791" s="136">
        <v>2.0000000000000001E-4</v>
      </c>
      <c r="R1791" s="136">
        <f>Q1791*H1791</f>
        <v>1.1840000000000002E-2</v>
      </c>
      <c r="S1791" s="136">
        <v>0</v>
      </c>
      <c r="T1791" s="137">
        <f>S1791*H1791</f>
        <v>0</v>
      </c>
      <c r="AR1791" s="138" t="s">
        <v>323</v>
      </c>
      <c r="AT1791" s="138" t="s">
        <v>157</v>
      </c>
      <c r="AU1791" s="138" t="s">
        <v>80</v>
      </c>
      <c r="AY1791" s="18" t="s">
        <v>154</v>
      </c>
      <c r="BE1791" s="139">
        <f>IF(N1791="základní",J1791,0)</f>
        <v>1406</v>
      </c>
      <c r="BF1791" s="139">
        <f>IF(N1791="snížená",J1791,0)</f>
        <v>0</v>
      </c>
      <c r="BG1791" s="139">
        <f>IF(N1791="zákl. přenesená",J1791,0)</f>
        <v>0</v>
      </c>
      <c r="BH1791" s="139">
        <f>IF(N1791="sníž. přenesená",J1791,0)</f>
        <v>0</v>
      </c>
      <c r="BI1791" s="139">
        <f>IF(N1791="nulová",J1791,0)</f>
        <v>0</v>
      </c>
      <c r="BJ1791" s="18" t="s">
        <v>8</v>
      </c>
      <c r="BK1791" s="139">
        <f>ROUND(I1791*H1791,0)</f>
        <v>1406</v>
      </c>
      <c r="BL1791" s="18" t="s">
        <v>323</v>
      </c>
      <c r="BM1791" s="138" t="s">
        <v>2880</v>
      </c>
    </row>
    <row r="1792" spans="2:65" s="1" customFormat="1">
      <c r="B1792" s="33"/>
      <c r="D1792" s="140" t="s">
        <v>164</v>
      </c>
      <c r="F1792" s="141" t="s">
        <v>2881</v>
      </c>
      <c r="I1792" s="142"/>
      <c r="L1792" s="33"/>
      <c r="M1792" s="143"/>
      <c r="T1792" s="54"/>
      <c r="AT1792" s="18" t="s">
        <v>164</v>
      </c>
      <c r="AU1792" s="18" t="s">
        <v>80</v>
      </c>
    </row>
    <row r="1793" spans="2:65" s="1" customFormat="1">
      <c r="B1793" s="33"/>
      <c r="D1793" s="144" t="s">
        <v>166</v>
      </c>
      <c r="F1793" s="145" t="s">
        <v>2882</v>
      </c>
      <c r="I1793" s="142"/>
      <c r="L1793" s="33"/>
      <c r="M1793" s="143"/>
      <c r="T1793" s="54"/>
      <c r="AT1793" s="18" t="s">
        <v>166</v>
      </c>
      <c r="AU1793" s="18" t="s">
        <v>80</v>
      </c>
    </row>
    <row r="1794" spans="2:65" s="1" customFormat="1" ht="16.5" customHeight="1">
      <c r="B1794" s="33"/>
      <c r="C1794" s="128" t="s">
        <v>2883</v>
      </c>
      <c r="D1794" s="128" t="s">
        <v>157</v>
      </c>
      <c r="E1794" s="129" t="s">
        <v>2884</v>
      </c>
      <c r="F1794" s="130" t="s">
        <v>2885</v>
      </c>
      <c r="G1794" s="131" t="s">
        <v>213</v>
      </c>
      <c r="H1794" s="132">
        <v>29.6</v>
      </c>
      <c r="I1794" s="133">
        <v>1292</v>
      </c>
      <c r="J1794" s="132">
        <f>ROUND(I1794*H1794,0)</f>
        <v>38243</v>
      </c>
      <c r="K1794" s="130" t="s">
        <v>161</v>
      </c>
      <c r="L1794" s="33"/>
      <c r="M1794" s="134" t="s">
        <v>20</v>
      </c>
      <c r="N1794" s="135" t="s">
        <v>42</v>
      </c>
      <c r="P1794" s="136">
        <f>O1794*H1794</f>
        <v>0</v>
      </c>
      <c r="Q1794" s="136">
        <v>1.2869999999999999E-2</v>
      </c>
      <c r="R1794" s="136">
        <f>Q1794*H1794</f>
        <v>0.38095200000000001</v>
      </c>
      <c r="S1794" s="136">
        <v>0</v>
      </c>
      <c r="T1794" s="137">
        <f>S1794*H1794</f>
        <v>0</v>
      </c>
      <c r="AR1794" s="138" t="s">
        <v>323</v>
      </c>
      <c r="AT1794" s="138" t="s">
        <v>157</v>
      </c>
      <c r="AU1794" s="138" t="s">
        <v>80</v>
      </c>
      <c r="AY1794" s="18" t="s">
        <v>154</v>
      </c>
      <c r="BE1794" s="139">
        <f>IF(N1794="základní",J1794,0)</f>
        <v>38243</v>
      </c>
      <c r="BF1794" s="139">
        <f>IF(N1794="snížená",J1794,0)</f>
        <v>0</v>
      </c>
      <c r="BG1794" s="139">
        <f>IF(N1794="zákl. přenesená",J1794,0)</f>
        <v>0</v>
      </c>
      <c r="BH1794" s="139">
        <f>IF(N1794="sníž. přenesená",J1794,0)</f>
        <v>0</v>
      </c>
      <c r="BI1794" s="139">
        <f>IF(N1794="nulová",J1794,0)</f>
        <v>0</v>
      </c>
      <c r="BJ1794" s="18" t="s">
        <v>8</v>
      </c>
      <c r="BK1794" s="139">
        <f>ROUND(I1794*H1794,0)</f>
        <v>38243</v>
      </c>
      <c r="BL1794" s="18" t="s">
        <v>323</v>
      </c>
      <c r="BM1794" s="138" t="s">
        <v>2886</v>
      </c>
    </row>
    <row r="1795" spans="2:65" s="1" customFormat="1">
      <c r="B1795" s="33"/>
      <c r="D1795" s="140" t="s">
        <v>164</v>
      </c>
      <c r="F1795" s="141" t="s">
        <v>2887</v>
      </c>
      <c r="I1795" s="142"/>
      <c r="L1795" s="33"/>
      <c r="M1795" s="143"/>
      <c r="T1795" s="54"/>
      <c r="AT1795" s="18" t="s">
        <v>164</v>
      </c>
      <c r="AU1795" s="18" t="s">
        <v>80</v>
      </c>
    </row>
    <row r="1796" spans="2:65" s="1" customFormat="1">
      <c r="B1796" s="33"/>
      <c r="D1796" s="144" t="s">
        <v>166</v>
      </c>
      <c r="F1796" s="145" t="s">
        <v>2888</v>
      </c>
      <c r="I1796" s="142"/>
      <c r="L1796" s="33"/>
      <c r="M1796" s="143"/>
      <c r="T1796" s="54"/>
      <c r="AT1796" s="18" t="s">
        <v>166</v>
      </c>
      <c r="AU1796" s="18" t="s">
        <v>80</v>
      </c>
    </row>
    <row r="1797" spans="2:65" s="12" customFormat="1">
      <c r="B1797" s="146"/>
      <c r="D1797" s="140" t="s">
        <v>168</v>
      </c>
      <c r="E1797" s="147" t="s">
        <v>20</v>
      </c>
      <c r="F1797" s="148" t="s">
        <v>2889</v>
      </c>
      <c r="H1797" s="149">
        <v>29.6</v>
      </c>
      <c r="I1797" s="150"/>
      <c r="L1797" s="146"/>
      <c r="M1797" s="151"/>
      <c r="T1797" s="152"/>
      <c r="AT1797" s="147" t="s">
        <v>168</v>
      </c>
      <c r="AU1797" s="147" t="s">
        <v>80</v>
      </c>
      <c r="AV1797" s="12" t="s">
        <v>80</v>
      </c>
      <c r="AW1797" s="12" t="s">
        <v>32</v>
      </c>
      <c r="AX1797" s="12" t="s">
        <v>8</v>
      </c>
      <c r="AY1797" s="147" t="s">
        <v>154</v>
      </c>
    </row>
    <row r="1798" spans="2:65" s="1" customFormat="1" ht="21.75" customHeight="1">
      <c r="B1798" s="33"/>
      <c r="C1798" s="128" t="s">
        <v>2890</v>
      </c>
      <c r="D1798" s="128" t="s">
        <v>157</v>
      </c>
      <c r="E1798" s="129" t="s">
        <v>2891</v>
      </c>
      <c r="F1798" s="130" t="s">
        <v>2892</v>
      </c>
      <c r="G1798" s="131" t="s">
        <v>213</v>
      </c>
      <c r="H1798" s="132">
        <v>68.400000000000006</v>
      </c>
      <c r="I1798" s="133">
        <v>801.8</v>
      </c>
      <c r="J1798" s="132">
        <f>ROUND(I1798*H1798,0)</f>
        <v>54843</v>
      </c>
      <c r="K1798" s="130" t="s">
        <v>161</v>
      </c>
      <c r="L1798" s="33"/>
      <c r="M1798" s="134" t="s">
        <v>20</v>
      </c>
      <c r="N1798" s="135" t="s">
        <v>42</v>
      </c>
      <c r="P1798" s="136">
        <f>O1798*H1798</f>
        <v>0</v>
      </c>
      <c r="Q1798" s="136">
        <v>8.7299999999999999E-3</v>
      </c>
      <c r="R1798" s="136">
        <f>Q1798*H1798</f>
        <v>0.597132</v>
      </c>
      <c r="S1798" s="136">
        <v>0</v>
      </c>
      <c r="T1798" s="137">
        <f>S1798*H1798</f>
        <v>0</v>
      </c>
      <c r="AR1798" s="138" t="s">
        <v>323</v>
      </c>
      <c r="AT1798" s="138" t="s">
        <v>157</v>
      </c>
      <c r="AU1798" s="138" t="s">
        <v>80</v>
      </c>
      <c r="AY1798" s="18" t="s">
        <v>154</v>
      </c>
      <c r="BE1798" s="139">
        <f>IF(N1798="základní",J1798,0)</f>
        <v>54843</v>
      </c>
      <c r="BF1798" s="139">
        <f>IF(N1798="snížená",J1798,0)</f>
        <v>0</v>
      </c>
      <c r="BG1798" s="139">
        <f>IF(N1798="zákl. přenesená",J1798,0)</f>
        <v>0</v>
      </c>
      <c r="BH1798" s="139">
        <f>IF(N1798="sníž. přenesená",J1798,0)</f>
        <v>0</v>
      </c>
      <c r="BI1798" s="139">
        <f>IF(N1798="nulová",J1798,0)</f>
        <v>0</v>
      </c>
      <c r="BJ1798" s="18" t="s">
        <v>8</v>
      </c>
      <c r="BK1798" s="139">
        <f>ROUND(I1798*H1798,0)</f>
        <v>54843</v>
      </c>
      <c r="BL1798" s="18" t="s">
        <v>323</v>
      </c>
      <c r="BM1798" s="138" t="s">
        <v>2893</v>
      </c>
    </row>
    <row r="1799" spans="2:65" s="1" customFormat="1" ht="19.2">
      <c r="B1799" s="33"/>
      <c r="D1799" s="140" t="s">
        <v>164</v>
      </c>
      <c r="F1799" s="141" t="s">
        <v>2894</v>
      </c>
      <c r="I1799" s="142"/>
      <c r="L1799" s="33"/>
      <c r="M1799" s="143"/>
      <c r="T1799" s="54"/>
      <c r="AT1799" s="18" t="s">
        <v>164</v>
      </c>
      <c r="AU1799" s="18" t="s">
        <v>80</v>
      </c>
    </row>
    <row r="1800" spans="2:65" s="1" customFormat="1">
      <c r="B1800" s="33"/>
      <c r="D1800" s="144" t="s">
        <v>166</v>
      </c>
      <c r="F1800" s="145" t="s">
        <v>2895</v>
      </c>
      <c r="I1800" s="142"/>
      <c r="L1800" s="33"/>
      <c r="M1800" s="143"/>
      <c r="T1800" s="54"/>
      <c r="AT1800" s="18" t="s">
        <v>166</v>
      </c>
      <c r="AU1800" s="18" t="s">
        <v>80</v>
      </c>
    </row>
    <row r="1801" spans="2:65" s="12" customFormat="1">
      <c r="B1801" s="146"/>
      <c r="D1801" s="140" t="s">
        <v>168</v>
      </c>
      <c r="E1801" s="147" t="s">
        <v>20</v>
      </c>
      <c r="F1801" s="148" t="s">
        <v>2896</v>
      </c>
      <c r="H1801" s="149">
        <v>68.400000000000006</v>
      </c>
      <c r="I1801" s="150"/>
      <c r="L1801" s="146"/>
      <c r="M1801" s="151"/>
      <c r="T1801" s="152"/>
      <c r="AT1801" s="147" t="s">
        <v>168</v>
      </c>
      <c r="AU1801" s="147" t="s">
        <v>80</v>
      </c>
      <c r="AV1801" s="12" t="s">
        <v>80</v>
      </c>
      <c r="AW1801" s="12" t="s">
        <v>32</v>
      </c>
      <c r="AX1801" s="12" t="s">
        <v>8</v>
      </c>
      <c r="AY1801" s="147" t="s">
        <v>154</v>
      </c>
    </row>
    <row r="1802" spans="2:65" s="1" customFormat="1" ht="16.5" customHeight="1">
      <c r="B1802" s="33"/>
      <c r="C1802" s="128" t="s">
        <v>2897</v>
      </c>
      <c r="D1802" s="128" t="s">
        <v>157</v>
      </c>
      <c r="E1802" s="129" t="s">
        <v>2898</v>
      </c>
      <c r="F1802" s="130" t="s">
        <v>2899</v>
      </c>
      <c r="G1802" s="131" t="s">
        <v>198</v>
      </c>
      <c r="H1802" s="132">
        <v>506.16</v>
      </c>
      <c r="I1802" s="133">
        <v>9.5</v>
      </c>
      <c r="J1802" s="132">
        <f>ROUND(I1802*H1802,0)</f>
        <v>4809</v>
      </c>
      <c r="K1802" s="130" t="s">
        <v>161</v>
      </c>
      <c r="L1802" s="33"/>
      <c r="M1802" s="134" t="s">
        <v>20</v>
      </c>
      <c r="N1802" s="135" t="s">
        <v>42</v>
      </c>
      <c r="P1802" s="136">
        <f>O1802*H1802</f>
        <v>0</v>
      </c>
      <c r="Q1802" s="136">
        <v>4.0000000000000003E-5</v>
      </c>
      <c r="R1802" s="136">
        <f>Q1802*H1802</f>
        <v>2.0246400000000001E-2</v>
      </c>
      <c r="S1802" s="136">
        <v>0</v>
      </c>
      <c r="T1802" s="137">
        <f>S1802*H1802</f>
        <v>0</v>
      </c>
      <c r="AR1802" s="138" t="s">
        <v>323</v>
      </c>
      <c r="AT1802" s="138" t="s">
        <v>157</v>
      </c>
      <c r="AU1802" s="138" t="s">
        <v>80</v>
      </c>
      <c r="AY1802" s="18" t="s">
        <v>154</v>
      </c>
      <c r="BE1802" s="139">
        <f>IF(N1802="základní",J1802,0)</f>
        <v>4809</v>
      </c>
      <c r="BF1802" s="139">
        <f>IF(N1802="snížená",J1802,0)</f>
        <v>0</v>
      </c>
      <c r="BG1802" s="139">
        <f>IF(N1802="zákl. přenesená",J1802,0)</f>
        <v>0</v>
      </c>
      <c r="BH1802" s="139">
        <f>IF(N1802="sníž. přenesená",J1802,0)</f>
        <v>0</v>
      </c>
      <c r="BI1802" s="139">
        <f>IF(N1802="nulová",J1802,0)</f>
        <v>0</v>
      </c>
      <c r="BJ1802" s="18" t="s">
        <v>8</v>
      </c>
      <c r="BK1802" s="139">
        <f>ROUND(I1802*H1802,0)</f>
        <v>4809</v>
      </c>
      <c r="BL1802" s="18" t="s">
        <v>323</v>
      </c>
      <c r="BM1802" s="138" t="s">
        <v>2900</v>
      </c>
    </row>
    <row r="1803" spans="2:65" s="1" customFormat="1">
      <c r="B1803" s="33"/>
      <c r="D1803" s="140" t="s">
        <v>164</v>
      </c>
      <c r="F1803" s="141" t="s">
        <v>2901</v>
      </c>
      <c r="I1803" s="142"/>
      <c r="L1803" s="33"/>
      <c r="M1803" s="143"/>
      <c r="T1803" s="54"/>
      <c r="AT1803" s="18" t="s">
        <v>164</v>
      </c>
      <c r="AU1803" s="18" t="s">
        <v>80</v>
      </c>
    </row>
    <row r="1804" spans="2:65" s="1" customFormat="1">
      <c r="B1804" s="33"/>
      <c r="D1804" s="144" t="s">
        <v>166</v>
      </c>
      <c r="F1804" s="145" t="s">
        <v>2902</v>
      </c>
      <c r="I1804" s="142"/>
      <c r="L1804" s="33"/>
      <c r="M1804" s="143"/>
      <c r="T1804" s="54"/>
      <c r="AT1804" s="18" t="s">
        <v>166</v>
      </c>
      <c r="AU1804" s="18" t="s">
        <v>80</v>
      </c>
    </row>
    <row r="1805" spans="2:65" s="1" customFormat="1" ht="16.5" customHeight="1">
      <c r="B1805" s="33"/>
      <c r="C1805" s="128" t="s">
        <v>2903</v>
      </c>
      <c r="D1805" s="128" t="s">
        <v>157</v>
      </c>
      <c r="E1805" s="129" t="s">
        <v>2904</v>
      </c>
      <c r="F1805" s="130" t="s">
        <v>2905</v>
      </c>
      <c r="G1805" s="131" t="s">
        <v>268</v>
      </c>
      <c r="H1805" s="132">
        <v>1</v>
      </c>
      <c r="I1805" s="133">
        <v>760</v>
      </c>
      <c r="J1805" s="132">
        <f>ROUND(I1805*H1805,0)</f>
        <v>760</v>
      </c>
      <c r="K1805" s="130" t="s">
        <v>161</v>
      </c>
      <c r="L1805" s="33"/>
      <c r="M1805" s="134" t="s">
        <v>20</v>
      </c>
      <c r="N1805" s="135" t="s">
        <v>42</v>
      </c>
      <c r="P1805" s="136">
        <f>O1805*H1805</f>
        <v>0</v>
      </c>
      <c r="Q1805" s="136">
        <v>0</v>
      </c>
      <c r="R1805" s="136">
        <f>Q1805*H1805</f>
        <v>0</v>
      </c>
      <c r="S1805" s="136">
        <v>0</v>
      </c>
      <c r="T1805" s="137">
        <f>S1805*H1805</f>
        <v>0</v>
      </c>
      <c r="AR1805" s="138" t="s">
        <v>323</v>
      </c>
      <c r="AT1805" s="138" t="s">
        <v>157</v>
      </c>
      <c r="AU1805" s="138" t="s">
        <v>80</v>
      </c>
      <c r="AY1805" s="18" t="s">
        <v>154</v>
      </c>
      <c r="BE1805" s="139">
        <f>IF(N1805="základní",J1805,0)</f>
        <v>760</v>
      </c>
      <c r="BF1805" s="139">
        <f>IF(N1805="snížená",J1805,0)</f>
        <v>0</v>
      </c>
      <c r="BG1805" s="139">
        <f>IF(N1805="zákl. přenesená",J1805,0)</f>
        <v>0</v>
      </c>
      <c r="BH1805" s="139">
        <f>IF(N1805="sníž. přenesená",J1805,0)</f>
        <v>0</v>
      </c>
      <c r="BI1805" s="139">
        <f>IF(N1805="nulová",J1805,0)</f>
        <v>0</v>
      </c>
      <c r="BJ1805" s="18" t="s">
        <v>8</v>
      </c>
      <c r="BK1805" s="139">
        <f>ROUND(I1805*H1805,0)</f>
        <v>760</v>
      </c>
      <c r="BL1805" s="18" t="s">
        <v>323</v>
      </c>
      <c r="BM1805" s="138" t="s">
        <v>2906</v>
      </c>
    </row>
    <row r="1806" spans="2:65" s="1" customFormat="1">
      <c r="B1806" s="33"/>
      <c r="D1806" s="140" t="s">
        <v>164</v>
      </c>
      <c r="F1806" s="141" t="s">
        <v>2907</v>
      </c>
      <c r="I1806" s="142"/>
      <c r="L1806" s="33"/>
      <c r="M1806" s="143"/>
      <c r="T1806" s="54"/>
      <c r="AT1806" s="18" t="s">
        <v>164</v>
      </c>
      <c r="AU1806" s="18" t="s">
        <v>80</v>
      </c>
    </row>
    <row r="1807" spans="2:65" s="1" customFormat="1">
      <c r="B1807" s="33"/>
      <c r="D1807" s="144" t="s">
        <v>166</v>
      </c>
      <c r="F1807" s="145" t="s">
        <v>2908</v>
      </c>
      <c r="I1807" s="142"/>
      <c r="L1807" s="33"/>
      <c r="M1807" s="143"/>
      <c r="T1807" s="54"/>
      <c r="AT1807" s="18" t="s">
        <v>166</v>
      </c>
      <c r="AU1807" s="18" t="s">
        <v>80</v>
      </c>
    </row>
    <row r="1808" spans="2:65" s="1" customFormat="1" ht="16.5" customHeight="1">
      <c r="B1808" s="33"/>
      <c r="C1808" s="160" t="s">
        <v>2909</v>
      </c>
      <c r="D1808" s="160" t="s">
        <v>230</v>
      </c>
      <c r="E1808" s="161" t="s">
        <v>2910</v>
      </c>
      <c r="F1808" s="162" t="s">
        <v>2911</v>
      </c>
      <c r="G1808" s="163" t="s">
        <v>268</v>
      </c>
      <c r="H1808" s="164">
        <v>1.03</v>
      </c>
      <c r="I1808" s="165">
        <v>4702.5</v>
      </c>
      <c r="J1808" s="164">
        <f>ROUND(I1808*H1808,0)</f>
        <v>4844</v>
      </c>
      <c r="K1808" s="162" t="s">
        <v>161</v>
      </c>
      <c r="L1808" s="166"/>
      <c r="M1808" s="167" t="s">
        <v>20</v>
      </c>
      <c r="N1808" s="168" t="s">
        <v>42</v>
      </c>
      <c r="P1808" s="136">
        <f>O1808*H1808</f>
        <v>0</v>
      </c>
      <c r="Q1808" s="136">
        <v>1.9E-3</v>
      </c>
      <c r="R1808" s="136">
        <f>Q1808*H1808</f>
        <v>1.957E-3</v>
      </c>
      <c r="S1808" s="136">
        <v>0</v>
      </c>
      <c r="T1808" s="137">
        <f>S1808*H1808</f>
        <v>0</v>
      </c>
      <c r="AR1808" s="138" t="s">
        <v>430</v>
      </c>
      <c r="AT1808" s="138" t="s">
        <v>230</v>
      </c>
      <c r="AU1808" s="138" t="s">
        <v>80</v>
      </c>
      <c r="AY1808" s="18" t="s">
        <v>154</v>
      </c>
      <c r="BE1808" s="139">
        <f>IF(N1808="základní",J1808,0)</f>
        <v>4844</v>
      </c>
      <c r="BF1808" s="139">
        <f>IF(N1808="snížená",J1808,0)</f>
        <v>0</v>
      </c>
      <c r="BG1808" s="139">
        <f>IF(N1808="zákl. přenesená",J1808,0)</f>
        <v>0</v>
      </c>
      <c r="BH1808" s="139">
        <f>IF(N1808="sníž. přenesená",J1808,0)</f>
        <v>0</v>
      </c>
      <c r="BI1808" s="139">
        <f>IF(N1808="nulová",J1808,0)</f>
        <v>0</v>
      </c>
      <c r="BJ1808" s="18" t="s">
        <v>8</v>
      </c>
      <c r="BK1808" s="139">
        <f>ROUND(I1808*H1808,0)</f>
        <v>4844</v>
      </c>
      <c r="BL1808" s="18" t="s">
        <v>323</v>
      </c>
      <c r="BM1808" s="138" t="s">
        <v>2912</v>
      </c>
    </row>
    <row r="1809" spans="2:65" s="1" customFormat="1">
      <c r="B1809" s="33"/>
      <c r="D1809" s="140" t="s">
        <v>164</v>
      </c>
      <c r="F1809" s="141" t="s">
        <v>2911</v>
      </c>
      <c r="I1809" s="142"/>
      <c r="L1809" s="33"/>
      <c r="M1809" s="143"/>
      <c r="T1809" s="54"/>
      <c r="AT1809" s="18" t="s">
        <v>164</v>
      </c>
      <c r="AU1809" s="18" t="s">
        <v>80</v>
      </c>
    </row>
    <row r="1810" spans="2:65" s="12" customFormat="1">
      <c r="B1810" s="146"/>
      <c r="D1810" s="140" t="s">
        <v>168</v>
      </c>
      <c r="F1810" s="148" t="s">
        <v>2913</v>
      </c>
      <c r="H1810" s="149">
        <v>1.03</v>
      </c>
      <c r="I1810" s="150"/>
      <c r="L1810" s="146"/>
      <c r="M1810" s="151"/>
      <c r="T1810" s="152"/>
      <c r="AT1810" s="147" t="s">
        <v>168</v>
      </c>
      <c r="AU1810" s="147" t="s">
        <v>80</v>
      </c>
      <c r="AV1810" s="12" t="s">
        <v>80</v>
      </c>
      <c r="AW1810" s="12" t="s">
        <v>4</v>
      </c>
      <c r="AX1810" s="12" t="s">
        <v>8</v>
      </c>
      <c r="AY1810" s="147" t="s">
        <v>154</v>
      </c>
    </row>
    <row r="1811" spans="2:65" s="1" customFormat="1" ht="16.5" customHeight="1">
      <c r="B1811" s="33"/>
      <c r="C1811" s="128" t="s">
        <v>2914</v>
      </c>
      <c r="D1811" s="128" t="s">
        <v>157</v>
      </c>
      <c r="E1811" s="129" t="s">
        <v>2915</v>
      </c>
      <c r="F1811" s="130" t="s">
        <v>2916</v>
      </c>
      <c r="G1811" s="131" t="s">
        <v>268</v>
      </c>
      <c r="H1811" s="132">
        <v>9</v>
      </c>
      <c r="I1811" s="133">
        <v>760</v>
      </c>
      <c r="J1811" s="132">
        <f>ROUND(I1811*H1811,0)</f>
        <v>6840</v>
      </c>
      <c r="K1811" s="130" t="s">
        <v>161</v>
      </c>
      <c r="L1811" s="33"/>
      <c r="M1811" s="134" t="s">
        <v>20</v>
      </c>
      <c r="N1811" s="135" t="s">
        <v>42</v>
      </c>
      <c r="P1811" s="136">
        <f>O1811*H1811</f>
        <v>0</v>
      </c>
      <c r="Q1811" s="136">
        <v>0</v>
      </c>
      <c r="R1811" s="136">
        <f>Q1811*H1811</f>
        <v>0</v>
      </c>
      <c r="S1811" s="136">
        <v>0</v>
      </c>
      <c r="T1811" s="137">
        <f>S1811*H1811</f>
        <v>0</v>
      </c>
      <c r="AR1811" s="138" t="s">
        <v>323</v>
      </c>
      <c r="AT1811" s="138" t="s">
        <v>157</v>
      </c>
      <c r="AU1811" s="138" t="s">
        <v>80</v>
      </c>
      <c r="AY1811" s="18" t="s">
        <v>154</v>
      </c>
      <c r="BE1811" s="139">
        <f>IF(N1811="základní",J1811,0)</f>
        <v>6840</v>
      </c>
      <c r="BF1811" s="139">
        <f>IF(N1811="snížená",J1811,0)</f>
        <v>0</v>
      </c>
      <c r="BG1811" s="139">
        <f>IF(N1811="zákl. přenesená",J1811,0)</f>
        <v>0</v>
      </c>
      <c r="BH1811" s="139">
        <f>IF(N1811="sníž. přenesená",J1811,0)</f>
        <v>0</v>
      </c>
      <c r="BI1811" s="139">
        <f>IF(N1811="nulová",J1811,0)</f>
        <v>0</v>
      </c>
      <c r="BJ1811" s="18" t="s">
        <v>8</v>
      </c>
      <c r="BK1811" s="139">
        <f>ROUND(I1811*H1811,0)</f>
        <v>6840</v>
      </c>
      <c r="BL1811" s="18" t="s">
        <v>323</v>
      </c>
      <c r="BM1811" s="138" t="s">
        <v>2917</v>
      </c>
    </row>
    <row r="1812" spans="2:65" s="1" customFormat="1">
      <c r="B1812" s="33"/>
      <c r="D1812" s="140" t="s">
        <v>164</v>
      </c>
      <c r="F1812" s="141" t="s">
        <v>2918</v>
      </c>
      <c r="I1812" s="142"/>
      <c r="L1812" s="33"/>
      <c r="M1812" s="143"/>
      <c r="T1812" s="54"/>
      <c r="AT1812" s="18" t="s">
        <v>164</v>
      </c>
      <c r="AU1812" s="18" t="s">
        <v>80</v>
      </c>
    </row>
    <row r="1813" spans="2:65" s="1" customFormat="1">
      <c r="B1813" s="33"/>
      <c r="D1813" s="144" t="s">
        <v>166</v>
      </c>
      <c r="F1813" s="145" t="s">
        <v>2919</v>
      </c>
      <c r="I1813" s="142"/>
      <c r="L1813" s="33"/>
      <c r="M1813" s="143"/>
      <c r="T1813" s="54"/>
      <c r="AT1813" s="18" t="s">
        <v>166</v>
      </c>
      <c r="AU1813" s="18" t="s">
        <v>80</v>
      </c>
    </row>
    <row r="1814" spans="2:65" s="1" customFormat="1" ht="16.5" customHeight="1">
      <c r="B1814" s="33"/>
      <c r="C1814" s="160" t="s">
        <v>2920</v>
      </c>
      <c r="D1814" s="160" t="s">
        <v>230</v>
      </c>
      <c r="E1814" s="161" t="s">
        <v>2921</v>
      </c>
      <c r="F1814" s="162" t="s">
        <v>2922</v>
      </c>
      <c r="G1814" s="163" t="s">
        <v>268</v>
      </c>
      <c r="H1814" s="164">
        <v>9.27</v>
      </c>
      <c r="I1814" s="165">
        <v>4309.2</v>
      </c>
      <c r="J1814" s="164">
        <f>ROUND(I1814*H1814,0)</f>
        <v>39946</v>
      </c>
      <c r="K1814" s="162" t="s">
        <v>161</v>
      </c>
      <c r="L1814" s="166"/>
      <c r="M1814" s="167" t="s">
        <v>20</v>
      </c>
      <c r="N1814" s="168" t="s">
        <v>42</v>
      </c>
      <c r="P1814" s="136">
        <f>O1814*H1814</f>
        <v>0</v>
      </c>
      <c r="Q1814" s="136">
        <v>2.2200000000000002E-3</v>
      </c>
      <c r="R1814" s="136">
        <f>Q1814*H1814</f>
        <v>2.0579400000000001E-2</v>
      </c>
      <c r="S1814" s="136">
        <v>0</v>
      </c>
      <c r="T1814" s="137">
        <f>S1814*H1814</f>
        <v>0</v>
      </c>
      <c r="AR1814" s="138" t="s">
        <v>430</v>
      </c>
      <c r="AT1814" s="138" t="s">
        <v>230</v>
      </c>
      <c r="AU1814" s="138" t="s">
        <v>80</v>
      </c>
      <c r="AY1814" s="18" t="s">
        <v>154</v>
      </c>
      <c r="BE1814" s="139">
        <f>IF(N1814="základní",J1814,0)</f>
        <v>39946</v>
      </c>
      <c r="BF1814" s="139">
        <f>IF(N1814="snížená",J1814,0)</f>
        <v>0</v>
      </c>
      <c r="BG1814" s="139">
        <f>IF(N1814="zákl. přenesená",J1814,0)</f>
        <v>0</v>
      </c>
      <c r="BH1814" s="139">
        <f>IF(N1814="sníž. přenesená",J1814,0)</f>
        <v>0</v>
      </c>
      <c r="BI1814" s="139">
        <f>IF(N1814="nulová",J1814,0)</f>
        <v>0</v>
      </c>
      <c r="BJ1814" s="18" t="s">
        <v>8</v>
      </c>
      <c r="BK1814" s="139">
        <f>ROUND(I1814*H1814,0)</f>
        <v>39946</v>
      </c>
      <c r="BL1814" s="18" t="s">
        <v>323</v>
      </c>
      <c r="BM1814" s="138" t="s">
        <v>2923</v>
      </c>
    </row>
    <row r="1815" spans="2:65" s="1" customFormat="1">
      <c r="B1815" s="33"/>
      <c r="D1815" s="140" t="s">
        <v>164</v>
      </c>
      <c r="F1815" s="141" t="s">
        <v>2922</v>
      </c>
      <c r="I1815" s="142"/>
      <c r="L1815" s="33"/>
      <c r="M1815" s="143"/>
      <c r="T1815" s="54"/>
      <c r="AT1815" s="18" t="s">
        <v>164</v>
      </c>
      <c r="AU1815" s="18" t="s">
        <v>80</v>
      </c>
    </row>
    <row r="1816" spans="2:65" s="12" customFormat="1">
      <c r="B1816" s="146"/>
      <c r="D1816" s="140" t="s">
        <v>168</v>
      </c>
      <c r="F1816" s="148" t="s">
        <v>2924</v>
      </c>
      <c r="H1816" s="149">
        <v>9.27</v>
      </c>
      <c r="I1816" s="150"/>
      <c r="L1816" s="146"/>
      <c r="M1816" s="151"/>
      <c r="T1816" s="152"/>
      <c r="AT1816" s="147" t="s">
        <v>168</v>
      </c>
      <c r="AU1816" s="147" t="s">
        <v>80</v>
      </c>
      <c r="AV1816" s="12" t="s">
        <v>80</v>
      </c>
      <c r="AW1816" s="12" t="s">
        <v>4</v>
      </c>
      <c r="AX1816" s="12" t="s">
        <v>8</v>
      </c>
      <c r="AY1816" s="147" t="s">
        <v>154</v>
      </c>
    </row>
    <row r="1817" spans="2:65" s="1" customFormat="1" ht="16.5" customHeight="1">
      <c r="B1817" s="33"/>
      <c r="C1817" s="128" t="s">
        <v>2925</v>
      </c>
      <c r="D1817" s="128" t="s">
        <v>157</v>
      </c>
      <c r="E1817" s="129" t="s">
        <v>2926</v>
      </c>
      <c r="F1817" s="130" t="s">
        <v>2927</v>
      </c>
      <c r="G1817" s="131" t="s">
        <v>268</v>
      </c>
      <c r="H1817" s="132">
        <v>2</v>
      </c>
      <c r="I1817" s="133">
        <v>1425</v>
      </c>
      <c r="J1817" s="132">
        <f>ROUND(I1817*H1817,0)</f>
        <v>2850</v>
      </c>
      <c r="K1817" s="130" t="s">
        <v>161</v>
      </c>
      <c r="L1817" s="33"/>
      <c r="M1817" s="134" t="s">
        <v>20</v>
      </c>
      <c r="N1817" s="135" t="s">
        <v>42</v>
      </c>
      <c r="P1817" s="136">
        <f>O1817*H1817</f>
        <v>0</v>
      </c>
      <c r="Q1817" s="136">
        <v>0</v>
      </c>
      <c r="R1817" s="136">
        <f>Q1817*H1817</f>
        <v>0</v>
      </c>
      <c r="S1817" s="136">
        <v>0</v>
      </c>
      <c r="T1817" s="137">
        <f>S1817*H1817</f>
        <v>0</v>
      </c>
      <c r="AR1817" s="138" t="s">
        <v>323</v>
      </c>
      <c r="AT1817" s="138" t="s">
        <v>157</v>
      </c>
      <c r="AU1817" s="138" t="s">
        <v>80</v>
      </c>
      <c r="AY1817" s="18" t="s">
        <v>154</v>
      </c>
      <c r="BE1817" s="139">
        <f>IF(N1817="základní",J1817,0)</f>
        <v>2850</v>
      </c>
      <c r="BF1817" s="139">
        <f>IF(N1817="snížená",J1817,0)</f>
        <v>0</v>
      </c>
      <c r="BG1817" s="139">
        <f>IF(N1817="zákl. přenesená",J1817,0)</f>
        <v>0</v>
      </c>
      <c r="BH1817" s="139">
        <f>IF(N1817="sníž. přenesená",J1817,0)</f>
        <v>0</v>
      </c>
      <c r="BI1817" s="139">
        <f>IF(N1817="nulová",J1817,0)</f>
        <v>0</v>
      </c>
      <c r="BJ1817" s="18" t="s">
        <v>8</v>
      </c>
      <c r="BK1817" s="139">
        <f>ROUND(I1817*H1817,0)</f>
        <v>2850</v>
      </c>
      <c r="BL1817" s="18" t="s">
        <v>323</v>
      </c>
      <c r="BM1817" s="138" t="s">
        <v>2928</v>
      </c>
    </row>
    <row r="1818" spans="2:65" s="1" customFormat="1">
      <c r="B1818" s="33"/>
      <c r="D1818" s="140" t="s">
        <v>164</v>
      </c>
      <c r="F1818" s="141" t="s">
        <v>2929</v>
      </c>
      <c r="I1818" s="142"/>
      <c r="L1818" s="33"/>
      <c r="M1818" s="143"/>
      <c r="T1818" s="54"/>
      <c r="AT1818" s="18" t="s">
        <v>164</v>
      </c>
      <c r="AU1818" s="18" t="s">
        <v>80</v>
      </c>
    </row>
    <row r="1819" spans="2:65" s="1" customFormat="1">
      <c r="B1819" s="33"/>
      <c r="D1819" s="144" t="s">
        <v>166</v>
      </c>
      <c r="F1819" s="145" t="s">
        <v>2930</v>
      </c>
      <c r="I1819" s="142"/>
      <c r="L1819" s="33"/>
      <c r="M1819" s="143"/>
      <c r="T1819" s="54"/>
      <c r="AT1819" s="18" t="s">
        <v>166</v>
      </c>
      <c r="AU1819" s="18" t="s">
        <v>80</v>
      </c>
    </row>
    <row r="1820" spans="2:65" s="1" customFormat="1" ht="16.5" customHeight="1">
      <c r="B1820" s="33"/>
      <c r="C1820" s="160" t="s">
        <v>2931</v>
      </c>
      <c r="D1820" s="160" t="s">
        <v>230</v>
      </c>
      <c r="E1820" s="161" t="s">
        <v>2932</v>
      </c>
      <c r="F1820" s="162" t="s">
        <v>2933</v>
      </c>
      <c r="G1820" s="163" t="s">
        <v>268</v>
      </c>
      <c r="H1820" s="164">
        <v>2</v>
      </c>
      <c r="I1820" s="165">
        <v>2607.75</v>
      </c>
      <c r="J1820" s="164">
        <f>ROUND(I1820*H1820,0)</f>
        <v>5216</v>
      </c>
      <c r="K1820" s="162" t="s">
        <v>161</v>
      </c>
      <c r="L1820" s="166"/>
      <c r="M1820" s="167" t="s">
        <v>20</v>
      </c>
      <c r="N1820" s="168" t="s">
        <v>42</v>
      </c>
      <c r="P1820" s="136">
        <f>O1820*H1820</f>
        <v>0</v>
      </c>
      <c r="Q1820" s="136">
        <v>8.6999999999999994E-3</v>
      </c>
      <c r="R1820" s="136">
        <f>Q1820*H1820</f>
        <v>1.7399999999999999E-2</v>
      </c>
      <c r="S1820" s="136">
        <v>0</v>
      </c>
      <c r="T1820" s="137">
        <f>S1820*H1820</f>
        <v>0</v>
      </c>
      <c r="AR1820" s="138" t="s">
        <v>430</v>
      </c>
      <c r="AT1820" s="138" t="s">
        <v>230</v>
      </c>
      <c r="AU1820" s="138" t="s">
        <v>80</v>
      </c>
      <c r="AY1820" s="18" t="s">
        <v>154</v>
      </c>
      <c r="BE1820" s="139">
        <f>IF(N1820="základní",J1820,0)</f>
        <v>5216</v>
      </c>
      <c r="BF1820" s="139">
        <f>IF(N1820="snížená",J1820,0)</f>
        <v>0</v>
      </c>
      <c r="BG1820" s="139">
        <f>IF(N1820="zákl. přenesená",J1820,0)</f>
        <v>0</v>
      </c>
      <c r="BH1820" s="139">
        <f>IF(N1820="sníž. přenesená",J1820,0)</f>
        <v>0</v>
      </c>
      <c r="BI1820" s="139">
        <f>IF(N1820="nulová",J1820,0)</f>
        <v>0</v>
      </c>
      <c r="BJ1820" s="18" t="s">
        <v>8</v>
      </c>
      <c r="BK1820" s="139">
        <f>ROUND(I1820*H1820,0)</f>
        <v>5216</v>
      </c>
      <c r="BL1820" s="18" t="s">
        <v>323</v>
      </c>
      <c r="BM1820" s="138" t="s">
        <v>2934</v>
      </c>
    </row>
    <row r="1821" spans="2:65" s="1" customFormat="1">
      <c r="B1821" s="33"/>
      <c r="D1821" s="140" t="s">
        <v>164</v>
      </c>
      <c r="F1821" s="141" t="s">
        <v>2933</v>
      </c>
      <c r="I1821" s="142"/>
      <c r="L1821" s="33"/>
      <c r="M1821" s="143"/>
      <c r="T1821" s="54"/>
      <c r="AT1821" s="18" t="s">
        <v>164</v>
      </c>
      <c r="AU1821" s="18" t="s">
        <v>80</v>
      </c>
    </row>
    <row r="1822" spans="2:65" s="1" customFormat="1" ht="21.75" customHeight="1">
      <c r="B1822" s="33"/>
      <c r="C1822" s="128" t="s">
        <v>2935</v>
      </c>
      <c r="D1822" s="128" t="s">
        <v>157</v>
      </c>
      <c r="E1822" s="129" t="s">
        <v>2936</v>
      </c>
      <c r="F1822" s="130" t="s">
        <v>2937</v>
      </c>
      <c r="G1822" s="131" t="s">
        <v>198</v>
      </c>
      <c r="H1822" s="132">
        <v>506.16</v>
      </c>
      <c r="I1822" s="133">
        <v>38</v>
      </c>
      <c r="J1822" s="132">
        <f>ROUND(I1822*H1822,0)</f>
        <v>19234</v>
      </c>
      <c r="K1822" s="130" t="s">
        <v>161</v>
      </c>
      <c r="L1822" s="33"/>
      <c r="M1822" s="134" t="s">
        <v>20</v>
      </c>
      <c r="N1822" s="135" t="s">
        <v>42</v>
      </c>
      <c r="P1822" s="136">
        <f>O1822*H1822</f>
        <v>0</v>
      </c>
      <c r="Q1822" s="136">
        <v>0</v>
      </c>
      <c r="R1822" s="136">
        <f>Q1822*H1822</f>
        <v>0</v>
      </c>
      <c r="S1822" s="136">
        <v>0</v>
      </c>
      <c r="T1822" s="137">
        <f>S1822*H1822</f>
        <v>0</v>
      </c>
      <c r="AR1822" s="138" t="s">
        <v>323</v>
      </c>
      <c r="AT1822" s="138" t="s">
        <v>157</v>
      </c>
      <c r="AU1822" s="138" t="s">
        <v>80</v>
      </c>
      <c r="AY1822" s="18" t="s">
        <v>154</v>
      </c>
      <c r="BE1822" s="139">
        <f>IF(N1822="základní",J1822,0)</f>
        <v>19234</v>
      </c>
      <c r="BF1822" s="139">
        <f>IF(N1822="snížená",J1822,0)</f>
        <v>0</v>
      </c>
      <c r="BG1822" s="139">
        <f>IF(N1822="zákl. přenesená",J1822,0)</f>
        <v>0</v>
      </c>
      <c r="BH1822" s="139">
        <f>IF(N1822="sníž. přenesená",J1822,0)</f>
        <v>0</v>
      </c>
      <c r="BI1822" s="139">
        <f>IF(N1822="nulová",J1822,0)</f>
        <v>0</v>
      </c>
      <c r="BJ1822" s="18" t="s">
        <v>8</v>
      </c>
      <c r="BK1822" s="139">
        <f>ROUND(I1822*H1822,0)</f>
        <v>19234</v>
      </c>
      <c r="BL1822" s="18" t="s">
        <v>323</v>
      </c>
      <c r="BM1822" s="138" t="s">
        <v>2938</v>
      </c>
    </row>
    <row r="1823" spans="2:65" s="1" customFormat="1" ht="19.2">
      <c r="B1823" s="33"/>
      <c r="D1823" s="140" t="s">
        <v>164</v>
      </c>
      <c r="F1823" s="141" t="s">
        <v>2939</v>
      </c>
      <c r="I1823" s="142"/>
      <c r="L1823" s="33"/>
      <c r="M1823" s="143"/>
      <c r="T1823" s="54"/>
      <c r="AT1823" s="18" t="s">
        <v>164</v>
      </c>
      <c r="AU1823" s="18" t="s">
        <v>80</v>
      </c>
    </row>
    <row r="1824" spans="2:65" s="1" customFormat="1">
      <c r="B1824" s="33"/>
      <c r="D1824" s="144" t="s">
        <v>166</v>
      </c>
      <c r="F1824" s="145" t="s">
        <v>2940</v>
      </c>
      <c r="I1824" s="142"/>
      <c r="L1824" s="33"/>
      <c r="M1824" s="143"/>
      <c r="T1824" s="54"/>
      <c r="AT1824" s="18" t="s">
        <v>166</v>
      </c>
      <c r="AU1824" s="18" t="s">
        <v>80</v>
      </c>
    </row>
    <row r="1825" spans="2:65" s="12" customFormat="1">
      <c r="B1825" s="146"/>
      <c r="D1825" s="140" t="s">
        <v>168</v>
      </c>
      <c r="E1825" s="147" t="s">
        <v>20</v>
      </c>
      <c r="F1825" s="148" t="s">
        <v>2721</v>
      </c>
      <c r="H1825" s="149">
        <v>506.16</v>
      </c>
      <c r="I1825" s="150"/>
      <c r="L1825" s="146"/>
      <c r="M1825" s="151"/>
      <c r="T1825" s="152"/>
      <c r="AT1825" s="147" t="s">
        <v>168</v>
      </c>
      <c r="AU1825" s="147" t="s">
        <v>80</v>
      </c>
      <c r="AV1825" s="12" t="s">
        <v>80</v>
      </c>
      <c r="AW1825" s="12" t="s">
        <v>32</v>
      </c>
      <c r="AX1825" s="12" t="s">
        <v>8</v>
      </c>
      <c r="AY1825" s="147" t="s">
        <v>154</v>
      </c>
    </row>
    <row r="1826" spans="2:65" s="1" customFormat="1" ht="21.75" customHeight="1">
      <c r="B1826" s="33"/>
      <c r="C1826" s="160" t="s">
        <v>2941</v>
      </c>
      <c r="D1826" s="160" t="s">
        <v>230</v>
      </c>
      <c r="E1826" s="161" t="s">
        <v>2942</v>
      </c>
      <c r="F1826" s="162" t="s">
        <v>2943</v>
      </c>
      <c r="G1826" s="163" t="s">
        <v>198</v>
      </c>
      <c r="H1826" s="164">
        <v>556.78</v>
      </c>
      <c r="I1826" s="165">
        <v>73.149999999999991</v>
      </c>
      <c r="J1826" s="164">
        <f>ROUND(I1826*H1826,0)</f>
        <v>40728</v>
      </c>
      <c r="K1826" s="162" t="s">
        <v>161</v>
      </c>
      <c r="L1826" s="166"/>
      <c r="M1826" s="167" t="s">
        <v>20</v>
      </c>
      <c r="N1826" s="168" t="s">
        <v>42</v>
      </c>
      <c r="P1826" s="136">
        <f>O1826*H1826</f>
        <v>0</v>
      </c>
      <c r="Q1826" s="136">
        <v>1.6000000000000001E-4</v>
      </c>
      <c r="R1826" s="136">
        <f>Q1826*H1826</f>
        <v>8.9084800000000006E-2</v>
      </c>
      <c r="S1826" s="136">
        <v>0</v>
      </c>
      <c r="T1826" s="137">
        <f>S1826*H1826</f>
        <v>0</v>
      </c>
      <c r="AR1826" s="138" t="s">
        <v>430</v>
      </c>
      <c r="AT1826" s="138" t="s">
        <v>230</v>
      </c>
      <c r="AU1826" s="138" t="s">
        <v>80</v>
      </c>
      <c r="AY1826" s="18" t="s">
        <v>154</v>
      </c>
      <c r="BE1826" s="139">
        <f>IF(N1826="základní",J1826,0)</f>
        <v>40728</v>
      </c>
      <c r="BF1826" s="139">
        <f>IF(N1826="snížená",J1826,0)</f>
        <v>0</v>
      </c>
      <c r="BG1826" s="139">
        <f>IF(N1826="zákl. přenesená",J1826,0)</f>
        <v>0</v>
      </c>
      <c r="BH1826" s="139">
        <f>IF(N1826="sníž. přenesená",J1826,0)</f>
        <v>0</v>
      </c>
      <c r="BI1826" s="139">
        <f>IF(N1826="nulová",J1826,0)</f>
        <v>0</v>
      </c>
      <c r="BJ1826" s="18" t="s">
        <v>8</v>
      </c>
      <c r="BK1826" s="139">
        <f>ROUND(I1826*H1826,0)</f>
        <v>40728</v>
      </c>
      <c r="BL1826" s="18" t="s">
        <v>323</v>
      </c>
      <c r="BM1826" s="138" t="s">
        <v>2944</v>
      </c>
    </row>
    <row r="1827" spans="2:65" s="1" customFormat="1">
      <c r="B1827" s="33"/>
      <c r="D1827" s="140" t="s">
        <v>164</v>
      </c>
      <c r="F1827" s="141" t="s">
        <v>2943</v>
      </c>
      <c r="I1827" s="142"/>
      <c r="L1827" s="33"/>
      <c r="M1827" s="143"/>
      <c r="T1827" s="54"/>
      <c r="AT1827" s="18" t="s">
        <v>164</v>
      </c>
      <c r="AU1827" s="18" t="s">
        <v>80</v>
      </c>
    </row>
    <row r="1828" spans="2:65" s="12" customFormat="1">
      <c r="B1828" s="146"/>
      <c r="D1828" s="140" t="s">
        <v>168</v>
      </c>
      <c r="E1828" s="147" t="s">
        <v>20</v>
      </c>
      <c r="F1828" s="148" t="s">
        <v>2945</v>
      </c>
      <c r="H1828" s="149">
        <v>506.16</v>
      </c>
      <c r="I1828" s="150"/>
      <c r="L1828" s="146"/>
      <c r="M1828" s="151"/>
      <c r="T1828" s="152"/>
      <c r="AT1828" s="147" t="s">
        <v>168</v>
      </c>
      <c r="AU1828" s="147" t="s">
        <v>80</v>
      </c>
      <c r="AV1828" s="12" t="s">
        <v>80</v>
      </c>
      <c r="AW1828" s="12" t="s">
        <v>32</v>
      </c>
      <c r="AX1828" s="12" t="s">
        <v>8</v>
      </c>
      <c r="AY1828" s="147" t="s">
        <v>154</v>
      </c>
    </row>
    <row r="1829" spans="2:65" s="12" customFormat="1">
      <c r="B1829" s="146"/>
      <c r="D1829" s="140" t="s">
        <v>168</v>
      </c>
      <c r="F1829" s="148" t="s">
        <v>2946</v>
      </c>
      <c r="H1829" s="149">
        <v>556.78</v>
      </c>
      <c r="I1829" s="150"/>
      <c r="L1829" s="146"/>
      <c r="M1829" s="151"/>
      <c r="T1829" s="152"/>
      <c r="AT1829" s="147" t="s">
        <v>168</v>
      </c>
      <c r="AU1829" s="147" t="s">
        <v>80</v>
      </c>
      <c r="AV1829" s="12" t="s">
        <v>80</v>
      </c>
      <c r="AW1829" s="12" t="s">
        <v>4</v>
      </c>
      <c r="AX1829" s="12" t="s">
        <v>8</v>
      </c>
      <c r="AY1829" s="147" t="s">
        <v>154</v>
      </c>
    </row>
    <row r="1830" spans="2:65" s="1" customFormat="1" ht="16.5" customHeight="1">
      <c r="B1830" s="33"/>
      <c r="C1830" s="128" t="s">
        <v>2947</v>
      </c>
      <c r="D1830" s="128" t="s">
        <v>157</v>
      </c>
      <c r="E1830" s="129" t="s">
        <v>2948</v>
      </c>
      <c r="F1830" s="130" t="s">
        <v>2949</v>
      </c>
      <c r="G1830" s="131" t="s">
        <v>1005</v>
      </c>
      <c r="H1830" s="133">
        <v>2</v>
      </c>
      <c r="I1830" s="133">
        <v>6805.8218119999983</v>
      </c>
      <c r="J1830" s="132">
        <f>ROUND(I1830*H1830,0)</f>
        <v>13612</v>
      </c>
      <c r="K1830" s="130" t="s">
        <v>161</v>
      </c>
      <c r="L1830" s="33"/>
      <c r="M1830" s="134" t="s">
        <v>20</v>
      </c>
      <c r="N1830" s="135" t="s">
        <v>42</v>
      </c>
      <c r="P1830" s="136">
        <f>O1830*H1830</f>
        <v>0</v>
      </c>
      <c r="Q1830" s="136">
        <v>0</v>
      </c>
      <c r="R1830" s="136">
        <f>Q1830*H1830</f>
        <v>0</v>
      </c>
      <c r="S1830" s="136">
        <v>0</v>
      </c>
      <c r="T1830" s="137">
        <f>S1830*H1830</f>
        <v>0</v>
      </c>
      <c r="AR1830" s="138" t="s">
        <v>323</v>
      </c>
      <c r="AT1830" s="138" t="s">
        <v>157</v>
      </c>
      <c r="AU1830" s="138" t="s">
        <v>80</v>
      </c>
      <c r="AY1830" s="18" t="s">
        <v>154</v>
      </c>
      <c r="BE1830" s="139">
        <f>IF(N1830="základní",J1830,0)</f>
        <v>13612</v>
      </c>
      <c r="BF1830" s="139">
        <f>IF(N1830="snížená",J1830,0)</f>
        <v>0</v>
      </c>
      <c r="BG1830" s="139">
        <f>IF(N1830="zákl. přenesená",J1830,0)</f>
        <v>0</v>
      </c>
      <c r="BH1830" s="139">
        <f>IF(N1830="sníž. přenesená",J1830,0)</f>
        <v>0</v>
      </c>
      <c r="BI1830" s="139">
        <f>IF(N1830="nulová",J1830,0)</f>
        <v>0</v>
      </c>
      <c r="BJ1830" s="18" t="s">
        <v>8</v>
      </c>
      <c r="BK1830" s="139">
        <f>ROUND(I1830*H1830,0)</f>
        <v>13612</v>
      </c>
      <c r="BL1830" s="18" t="s">
        <v>323</v>
      </c>
      <c r="BM1830" s="138" t="s">
        <v>2950</v>
      </c>
    </row>
    <row r="1831" spans="2:65" s="1" customFormat="1" ht="19.2">
      <c r="B1831" s="33"/>
      <c r="D1831" s="140" t="s">
        <v>164</v>
      </c>
      <c r="F1831" s="141" t="s">
        <v>2951</v>
      </c>
      <c r="I1831" s="142"/>
      <c r="L1831" s="33"/>
      <c r="M1831" s="143"/>
      <c r="T1831" s="54"/>
      <c r="AT1831" s="18" t="s">
        <v>164</v>
      </c>
      <c r="AU1831" s="18" t="s">
        <v>80</v>
      </c>
    </row>
    <row r="1832" spans="2:65" s="1" customFormat="1">
      <c r="B1832" s="33"/>
      <c r="D1832" s="144" t="s">
        <v>166</v>
      </c>
      <c r="F1832" s="145" t="s">
        <v>2952</v>
      </c>
      <c r="I1832" s="142"/>
      <c r="L1832" s="33"/>
      <c r="M1832" s="143"/>
      <c r="T1832" s="54"/>
      <c r="AT1832" s="18" t="s">
        <v>166</v>
      </c>
      <c r="AU1832" s="18" t="s">
        <v>80</v>
      </c>
    </row>
    <row r="1833" spans="2:65" s="11" customFormat="1" ht="22.95" customHeight="1">
      <c r="B1833" s="116"/>
      <c r="D1833" s="117" t="s">
        <v>70</v>
      </c>
      <c r="E1833" s="126" t="s">
        <v>2953</v>
      </c>
      <c r="F1833" s="126" t="s">
        <v>2954</v>
      </c>
      <c r="I1833" s="119"/>
      <c r="J1833" s="127">
        <f>BK1833</f>
        <v>157551</v>
      </c>
      <c r="L1833" s="116"/>
      <c r="M1833" s="121"/>
      <c r="P1833" s="122">
        <f>SUM(P1834:P1863)</f>
        <v>0</v>
      </c>
      <c r="R1833" s="122">
        <f>SUM(R1834:R1863)</f>
        <v>7.6990000000000003E-2</v>
      </c>
      <c r="T1833" s="123">
        <f>SUM(T1834:T1863)</f>
        <v>0</v>
      </c>
      <c r="AR1833" s="117" t="s">
        <v>80</v>
      </c>
      <c r="AT1833" s="124" t="s">
        <v>70</v>
      </c>
      <c r="AU1833" s="124" t="s">
        <v>8</v>
      </c>
      <c r="AY1833" s="117" t="s">
        <v>154</v>
      </c>
      <c r="BK1833" s="125">
        <f>SUM(BK1834:BK1863)</f>
        <v>157551</v>
      </c>
    </row>
    <row r="1834" spans="2:65" s="1" customFormat="1" ht="16.5" customHeight="1">
      <c r="B1834" s="33"/>
      <c r="C1834" s="128" t="s">
        <v>2955</v>
      </c>
      <c r="D1834" s="128" t="s">
        <v>157</v>
      </c>
      <c r="E1834" s="129" t="s">
        <v>2956</v>
      </c>
      <c r="F1834" s="130" t="s">
        <v>2957</v>
      </c>
      <c r="G1834" s="131" t="s">
        <v>268</v>
      </c>
      <c r="H1834" s="132">
        <v>5</v>
      </c>
      <c r="I1834" s="133">
        <v>400</v>
      </c>
      <c r="J1834" s="132">
        <f>ROUND(I1834*H1834,0)</f>
        <v>2000</v>
      </c>
      <c r="K1834" s="130" t="s">
        <v>161</v>
      </c>
      <c r="L1834" s="33"/>
      <c r="M1834" s="134" t="s">
        <v>20</v>
      </c>
      <c r="N1834" s="135" t="s">
        <v>42</v>
      </c>
      <c r="P1834" s="136">
        <f>O1834*H1834</f>
        <v>0</v>
      </c>
      <c r="Q1834" s="136">
        <v>0</v>
      </c>
      <c r="R1834" s="136">
        <f>Q1834*H1834</f>
        <v>0</v>
      </c>
      <c r="S1834" s="136">
        <v>0</v>
      </c>
      <c r="T1834" s="137">
        <f>S1834*H1834</f>
        <v>0</v>
      </c>
      <c r="AR1834" s="138" t="s">
        <v>323</v>
      </c>
      <c r="AT1834" s="138" t="s">
        <v>157</v>
      </c>
      <c r="AU1834" s="138" t="s">
        <v>80</v>
      </c>
      <c r="AY1834" s="18" t="s">
        <v>154</v>
      </c>
      <c r="BE1834" s="139">
        <f>IF(N1834="základní",J1834,0)</f>
        <v>2000</v>
      </c>
      <c r="BF1834" s="139">
        <f>IF(N1834="snížená",J1834,0)</f>
        <v>0</v>
      </c>
      <c r="BG1834" s="139">
        <f>IF(N1834="zákl. přenesená",J1834,0)</f>
        <v>0</v>
      </c>
      <c r="BH1834" s="139">
        <f>IF(N1834="sníž. přenesená",J1834,0)</f>
        <v>0</v>
      </c>
      <c r="BI1834" s="139">
        <f>IF(N1834="nulová",J1834,0)</f>
        <v>0</v>
      </c>
      <c r="BJ1834" s="18" t="s">
        <v>8</v>
      </c>
      <c r="BK1834" s="139">
        <f>ROUND(I1834*H1834,0)</f>
        <v>2000</v>
      </c>
      <c r="BL1834" s="18" t="s">
        <v>323</v>
      </c>
      <c r="BM1834" s="138" t="s">
        <v>2958</v>
      </c>
    </row>
    <row r="1835" spans="2:65" s="1" customFormat="1" ht="19.2">
      <c r="B1835" s="33"/>
      <c r="D1835" s="140" t="s">
        <v>164</v>
      </c>
      <c r="F1835" s="141" t="s">
        <v>2959</v>
      </c>
      <c r="I1835" s="142"/>
      <c r="L1835" s="33"/>
      <c r="M1835" s="143"/>
      <c r="T1835" s="54"/>
      <c r="AT1835" s="18" t="s">
        <v>164</v>
      </c>
      <c r="AU1835" s="18" t="s">
        <v>80</v>
      </c>
    </row>
    <row r="1836" spans="2:65" s="1" customFormat="1">
      <c r="B1836" s="33"/>
      <c r="D1836" s="144" t="s">
        <v>166</v>
      </c>
      <c r="F1836" s="145" t="s">
        <v>2960</v>
      </c>
      <c r="I1836" s="142"/>
      <c r="L1836" s="33"/>
      <c r="M1836" s="143"/>
      <c r="T1836" s="54"/>
      <c r="AT1836" s="18" t="s">
        <v>166</v>
      </c>
      <c r="AU1836" s="18" t="s">
        <v>80</v>
      </c>
    </row>
    <row r="1837" spans="2:65" s="12" customFormat="1">
      <c r="B1837" s="146"/>
      <c r="D1837" s="140" t="s">
        <v>168</v>
      </c>
      <c r="E1837" s="147" t="s">
        <v>20</v>
      </c>
      <c r="F1837" s="148" t="s">
        <v>2961</v>
      </c>
      <c r="H1837" s="149">
        <v>5</v>
      </c>
      <c r="I1837" s="150"/>
      <c r="L1837" s="146"/>
      <c r="M1837" s="151"/>
      <c r="T1837" s="152"/>
      <c r="AT1837" s="147" t="s">
        <v>168</v>
      </c>
      <c r="AU1837" s="147" t="s">
        <v>80</v>
      </c>
      <c r="AV1837" s="12" t="s">
        <v>80</v>
      </c>
      <c r="AW1837" s="12" t="s">
        <v>32</v>
      </c>
      <c r="AX1837" s="12" t="s">
        <v>8</v>
      </c>
      <c r="AY1837" s="147" t="s">
        <v>154</v>
      </c>
    </row>
    <row r="1838" spans="2:65" s="1" customFormat="1" ht="16.5" customHeight="1">
      <c r="B1838" s="33"/>
      <c r="C1838" s="160" t="s">
        <v>2962</v>
      </c>
      <c r="D1838" s="160" t="s">
        <v>230</v>
      </c>
      <c r="E1838" s="161" t="s">
        <v>2963</v>
      </c>
      <c r="F1838" s="162" t="s">
        <v>2964</v>
      </c>
      <c r="G1838" s="163" t="s">
        <v>208</v>
      </c>
      <c r="H1838" s="164">
        <v>5</v>
      </c>
      <c r="I1838" s="165">
        <v>6000</v>
      </c>
      <c r="J1838" s="164">
        <f>ROUND(I1838*H1838,0)</f>
        <v>30000</v>
      </c>
      <c r="K1838" s="162" t="s">
        <v>20</v>
      </c>
      <c r="L1838" s="166"/>
      <c r="M1838" s="167" t="s">
        <v>20</v>
      </c>
      <c r="N1838" s="168" t="s">
        <v>42</v>
      </c>
      <c r="P1838" s="136">
        <f>O1838*H1838</f>
        <v>0</v>
      </c>
      <c r="Q1838" s="136">
        <v>0</v>
      </c>
      <c r="R1838" s="136">
        <f>Q1838*H1838</f>
        <v>0</v>
      </c>
      <c r="S1838" s="136">
        <v>0</v>
      </c>
      <c r="T1838" s="137">
        <f>S1838*H1838</f>
        <v>0</v>
      </c>
      <c r="AR1838" s="138" t="s">
        <v>430</v>
      </c>
      <c r="AT1838" s="138" t="s">
        <v>230</v>
      </c>
      <c r="AU1838" s="138" t="s">
        <v>80</v>
      </c>
      <c r="AY1838" s="18" t="s">
        <v>154</v>
      </c>
      <c r="BE1838" s="139">
        <f>IF(N1838="základní",J1838,0)</f>
        <v>30000</v>
      </c>
      <c r="BF1838" s="139">
        <f>IF(N1838="snížená",J1838,0)</f>
        <v>0</v>
      </c>
      <c r="BG1838" s="139">
        <f>IF(N1838="zákl. přenesená",J1838,0)</f>
        <v>0</v>
      </c>
      <c r="BH1838" s="139">
        <f>IF(N1838="sníž. přenesená",J1838,0)</f>
        <v>0</v>
      </c>
      <c r="BI1838" s="139">
        <f>IF(N1838="nulová",J1838,0)</f>
        <v>0</v>
      </c>
      <c r="BJ1838" s="18" t="s">
        <v>8</v>
      </c>
      <c r="BK1838" s="139">
        <f>ROUND(I1838*H1838,0)</f>
        <v>30000</v>
      </c>
      <c r="BL1838" s="18" t="s">
        <v>323</v>
      </c>
      <c r="BM1838" s="138" t="s">
        <v>2965</v>
      </c>
    </row>
    <row r="1839" spans="2:65" s="1" customFormat="1">
      <c r="B1839" s="33"/>
      <c r="D1839" s="140" t="s">
        <v>164</v>
      </c>
      <c r="F1839" s="141" t="s">
        <v>2964</v>
      </c>
      <c r="I1839" s="142"/>
      <c r="L1839" s="33"/>
      <c r="M1839" s="143"/>
      <c r="T1839" s="54"/>
      <c r="AT1839" s="18" t="s">
        <v>164</v>
      </c>
      <c r="AU1839" s="18" t="s">
        <v>80</v>
      </c>
    </row>
    <row r="1840" spans="2:65" s="1" customFormat="1" ht="16.5" customHeight="1">
      <c r="B1840" s="33"/>
      <c r="C1840" s="128" t="s">
        <v>2966</v>
      </c>
      <c r="D1840" s="128" t="s">
        <v>157</v>
      </c>
      <c r="E1840" s="129" t="s">
        <v>2967</v>
      </c>
      <c r="F1840" s="130" t="s">
        <v>2968</v>
      </c>
      <c r="G1840" s="131" t="s">
        <v>268</v>
      </c>
      <c r="H1840" s="132">
        <v>12</v>
      </c>
      <c r="I1840" s="133">
        <v>550</v>
      </c>
      <c r="J1840" s="132">
        <f>ROUND(I1840*H1840,0)</f>
        <v>6600</v>
      </c>
      <c r="K1840" s="130" t="s">
        <v>161</v>
      </c>
      <c r="L1840" s="33"/>
      <c r="M1840" s="134" t="s">
        <v>20</v>
      </c>
      <c r="N1840" s="135" t="s">
        <v>42</v>
      </c>
      <c r="P1840" s="136">
        <f>O1840*H1840</f>
        <v>0</v>
      </c>
      <c r="Q1840" s="136">
        <v>0</v>
      </c>
      <c r="R1840" s="136">
        <f>Q1840*H1840</f>
        <v>0</v>
      </c>
      <c r="S1840" s="136">
        <v>0</v>
      </c>
      <c r="T1840" s="137">
        <f>S1840*H1840</f>
        <v>0</v>
      </c>
      <c r="AR1840" s="138" t="s">
        <v>323</v>
      </c>
      <c r="AT1840" s="138" t="s">
        <v>157</v>
      </c>
      <c r="AU1840" s="138" t="s">
        <v>80</v>
      </c>
      <c r="AY1840" s="18" t="s">
        <v>154</v>
      </c>
      <c r="BE1840" s="139">
        <f>IF(N1840="základní",J1840,0)</f>
        <v>6600</v>
      </c>
      <c r="BF1840" s="139">
        <f>IF(N1840="snížená",J1840,0)</f>
        <v>0</v>
      </c>
      <c r="BG1840" s="139">
        <f>IF(N1840="zákl. přenesená",J1840,0)</f>
        <v>0</v>
      </c>
      <c r="BH1840" s="139">
        <f>IF(N1840="sníž. přenesená",J1840,0)</f>
        <v>0</v>
      </c>
      <c r="BI1840" s="139">
        <f>IF(N1840="nulová",J1840,0)</f>
        <v>0</v>
      </c>
      <c r="BJ1840" s="18" t="s">
        <v>8</v>
      </c>
      <c r="BK1840" s="139">
        <f>ROUND(I1840*H1840,0)</f>
        <v>6600</v>
      </c>
      <c r="BL1840" s="18" t="s">
        <v>323</v>
      </c>
      <c r="BM1840" s="138" t="s">
        <v>2969</v>
      </c>
    </row>
    <row r="1841" spans="2:65" s="1" customFormat="1" ht="19.2">
      <c r="B1841" s="33"/>
      <c r="D1841" s="140" t="s">
        <v>164</v>
      </c>
      <c r="F1841" s="141" t="s">
        <v>2970</v>
      </c>
      <c r="I1841" s="142"/>
      <c r="L1841" s="33"/>
      <c r="M1841" s="143"/>
      <c r="T1841" s="54"/>
      <c r="AT1841" s="18" t="s">
        <v>164</v>
      </c>
      <c r="AU1841" s="18" t="s">
        <v>80</v>
      </c>
    </row>
    <row r="1842" spans="2:65" s="1" customFormat="1">
      <c r="B1842" s="33"/>
      <c r="D1842" s="144" t="s">
        <v>166</v>
      </c>
      <c r="F1842" s="145" t="s">
        <v>2971</v>
      </c>
      <c r="I1842" s="142"/>
      <c r="L1842" s="33"/>
      <c r="M1842" s="143"/>
      <c r="T1842" s="54"/>
      <c r="AT1842" s="18" t="s">
        <v>166</v>
      </c>
      <c r="AU1842" s="18" t="s">
        <v>80</v>
      </c>
    </row>
    <row r="1843" spans="2:65" s="12" customFormat="1">
      <c r="B1843" s="146"/>
      <c r="D1843" s="140" t="s">
        <v>168</v>
      </c>
      <c r="E1843" s="147" t="s">
        <v>20</v>
      </c>
      <c r="F1843" s="148" t="s">
        <v>2972</v>
      </c>
      <c r="H1843" s="149">
        <v>12</v>
      </c>
      <c r="I1843" s="150"/>
      <c r="L1843" s="146"/>
      <c r="M1843" s="151"/>
      <c r="T1843" s="152"/>
      <c r="AT1843" s="147" t="s">
        <v>168</v>
      </c>
      <c r="AU1843" s="147" t="s">
        <v>80</v>
      </c>
      <c r="AV1843" s="12" t="s">
        <v>80</v>
      </c>
      <c r="AW1843" s="12" t="s">
        <v>32</v>
      </c>
      <c r="AX1843" s="12" t="s">
        <v>8</v>
      </c>
      <c r="AY1843" s="147" t="s">
        <v>154</v>
      </c>
    </row>
    <row r="1844" spans="2:65" s="1" customFormat="1" ht="16.5" customHeight="1">
      <c r="B1844" s="33"/>
      <c r="C1844" s="160" t="s">
        <v>2973</v>
      </c>
      <c r="D1844" s="160" t="s">
        <v>230</v>
      </c>
      <c r="E1844" s="161" t="s">
        <v>2974</v>
      </c>
      <c r="F1844" s="162" t="s">
        <v>2975</v>
      </c>
      <c r="G1844" s="163" t="s">
        <v>208</v>
      </c>
      <c r="H1844" s="164">
        <v>12</v>
      </c>
      <c r="I1844" s="165">
        <v>7000</v>
      </c>
      <c r="J1844" s="164">
        <f>ROUND(I1844*H1844,0)</f>
        <v>84000</v>
      </c>
      <c r="K1844" s="162" t="s">
        <v>20</v>
      </c>
      <c r="L1844" s="166"/>
      <c r="M1844" s="167" t="s">
        <v>20</v>
      </c>
      <c r="N1844" s="168" t="s">
        <v>42</v>
      </c>
      <c r="P1844" s="136">
        <f>O1844*H1844</f>
        <v>0</v>
      </c>
      <c r="Q1844" s="136">
        <v>0</v>
      </c>
      <c r="R1844" s="136">
        <f>Q1844*H1844</f>
        <v>0</v>
      </c>
      <c r="S1844" s="136">
        <v>0</v>
      </c>
      <c r="T1844" s="137">
        <f>S1844*H1844</f>
        <v>0</v>
      </c>
      <c r="AR1844" s="138" t="s">
        <v>430</v>
      </c>
      <c r="AT1844" s="138" t="s">
        <v>230</v>
      </c>
      <c r="AU1844" s="138" t="s">
        <v>80</v>
      </c>
      <c r="AY1844" s="18" t="s">
        <v>154</v>
      </c>
      <c r="BE1844" s="139">
        <f>IF(N1844="základní",J1844,0)</f>
        <v>84000</v>
      </c>
      <c r="BF1844" s="139">
        <f>IF(N1844="snížená",J1844,0)</f>
        <v>0</v>
      </c>
      <c r="BG1844" s="139">
        <f>IF(N1844="zákl. přenesená",J1844,0)</f>
        <v>0</v>
      </c>
      <c r="BH1844" s="139">
        <f>IF(N1844="sníž. přenesená",J1844,0)</f>
        <v>0</v>
      </c>
      <c r="BI1844" s="139">
        <f>IF(N1844="nulová",J1844,0)</f>
        <v>0</v>
      </c>
      <c r="BJ1844" s="18" t="s">
        <v>8</v>
      </c>
      <c r="BK1844" s="139">
        <f>ROUND(I1844*H1844,0)</f>
        <v>84000</v>
      </c>
      <c r="BL1844" s="18" t="s">
        <v>323</v>
      </c>
      <c r="BM1844" s="138" t="s">
        <v>2976</v>
      </c>
    </row>
    <row r="1845" spans="2:65" s="1" customFormat="1">
      <c r="B1845" s="33"/>
      <c r="D1845" s="140" t="s">
        <v>164</v>
      </c>
      <c r="F1845" s="141" t="s">
        <v>2975</v>
      </c>
      <c r="I1845" s="142"/>
      <c r="L1845" s="33"/>
      <c r="M1845" s="143"/>
      <c r="T1845" s="54"/>
      <c r="AT1845" s="18" t="s">
        <v>164</v>
      </c>
      <c r="AU1845" s="18" t="s">
        <v>80</v>
      </c>
    </row>
    <row r="1846" spans="2:65" s="1" customFormat="1" ht="16.5" customHeight="1">
      <c r="B1846" s="33"/>
      <c r="C1846" s="128" t="s">
        <v>2977</v>
      </c>
      <c r="D1846" s="128" t="s">
        <v>157</v>
      </c>
      <c r="E1846" s="129" t="s">
        <v>2978</v>
      </c>
      <c r="F1846" s="130" t="s">
        <v>2979</v>
      </c>
      <c r="G1846" s="131" t="s">
        <v>268</v>
      </c>
      <c r="H1846" s="132">
        <v>17</v>
      </c>
      <c r="I1846" s="133">
        <v>1200</v>
      </c>
      <c r="J1846" s="132">
        <f>ROUND(I1846*H1846,0)</f>
        <v>20400</v>
      </c>
      <c r="K1846" s="130" t="s">
        <v>161</v>
      </c>
      <c r="L1846" s="33"/>
      <c r="M1846" s="134" t="s">
        <v>20</v>
      </c>
      <c r="N1846" s="135" t="s">
        <v>42</v>
      </c>
      <c r="P1846" s="136">
        <f>O1846*H1846</f>
        <v>0</v>
      </c>
      <c r="Q1846" s="136">
        <v>4.6999999999999999E-4</v>
      </c>
      <c r="R1846" s="136">
        <f>Q1846*H1846</f>
        <v>7.9900000000000006E-3</v>
      </c>
      <c r="S1846" s="136">
        <v>0</v>
      </c>
      <c r="T1846" s="137">
        <f>S1846*H1846</f>
        <v>0</v>
      </c>
      <c r="AR1846" s="138" t="s">
        <v>323</v>
      </c>
      <c r="AT1846" s="138" t="s">
        <v>157</v>
      </c>
      <c r="AU1846" s="138" t="s">
        <v>80</v>
      </c>
      <c r="AY1846" s="18" t="s">
        <v>154</v>
      </c>
      <c r="BE1846" s="139">
        <f>IF(N1846="základní",J1846,0)</f>
        <v>20400</v>
      </c>
      <c r="BF1846" s="139">
        <f>IF(N1846="snížená",J1846,0)</f>
        <v>0</v>
      </c>
      <c r="BG1846" s="139">
        <f>IF(N1846="zákl. přenesená",J1846,0)</f>
        <v>0</v>
      </c>
      <c r="BH1846" s="139">
        <f>IF(N1846="sníž. přenesená",J1846,0)</f>
        <v>0</v>
      </c>
      <c r="BI1846" s="139">
        <f>IF(N1846="nulová",J1846,0)</f>
        <v>0</v>
      </c>
      <c r="BJ1846" s="18" t="s">
        <v>8</v>
      </c>
      <c r="BK1846" s="139">
        <f>ROUND(I1846*H1846,0)</f>
        <v>20400</v>
      </c>
      <c r="BL1846" s="18" t="s">
        <v>323</v>
      </c>
      <c r="BM1846" s="138" t="s">
        <v>2980</v>
      </c>
    </row>
    <row r="1847" spans="2:65" s="1" customFormat="1">
      <c r="B1847" s="33"/>
      <c r="D1847" s="140" t="s">
        <v>164</v>
      </c>
      <c r="F1847" s="141" t="s">
        <v>2981</v>
      </c>
      <c r="I1847" s="142"/>
      <c r="L1847" s="33"/>
      <c r="M1847" s="143"/>
      <c r="T1847" s="54"/>
      <c r="AT1847" s="18" t="s">
        <v>164</v>
      </c>
      <c r="AU1847" s="18" t="s">
        <v>80</v>
      </c>
    </row>
    <row r="1848" spans="2:65" s="1" customFormat="1">
      <c r="B1848" s="33"/>
      <c r="D1848" s="144" t="s">
        <v>166</v>
      </c>
      <c r="F1848" s="145" t="s">
        <v>2982</v>
      </c>
      <c r="I1848" s="142"/>
      <c r="L1848" s="33"/>
      <c r="M1848" s="143"/>
      <c r="T1848" s="54"/>
      <c r="AT1848" s="18" t="s">
        <v>166</v>
      </c>
      <c r="AU1848" s="18" t="s">
        <v>80</v>
      </c>
    </row>
    <row r="1849" spans="2:65" s="1" customFormat="1" ht="16.5" customHeight="1">
      <c r="B1849" s="33"/>
      <c r="C1849" s="128" t="s">
        <v>2983</v>
      </c>
      <c r="D1849" s="128" t="s">
        <v>157</v>
      </c>
      <c r="E1849" s="129" t="s">
        <v>2984</v>
      </c>
      <c r="F1849" s="130" t="s">
        <v>2985</v>
      </c>
      <c r="G1849" s="131" t="s">
        <v>268</v>
      </c>
      <c r="H1849" s="132">
        <v>6</v>
      </c>
      <c r="I1849" s="133">
        <v>163.52966316960004</v>
      </c>
      <c r="J1849" s="132">
        <f>ROUND(I1849*H1849,0)</f>
        <v>981</v>
      </c>
      <c r="K1849" s="130" t="s">
        <v>161</v>
      </c>
      <c r="L1849" s="33"/>
      <c r="M1849" s="134" t="s">
        <v>20</v>
      </c>
      <c r="N1849" s="135" t="s">
        <v>42</v>
      </c>
      <c r="P1849" s="136">
        <f>O1849*H1849</f>
        <v>0</v>
      </c>
      <c r="Q1849" s="136">
        <v>0</v>
      </c>
      <c r="R1849" s="136">
        <f>Q1849*H1849</f>
        <v>0</v>
      </c>
      <c r="S1849" s="136">
        <v>0</v>
      </c>
      <c r="T1849" s="137">
        <f>S1849*H1849</f>
        <v>0</v>
      </c>
      <c r="AR1849" s="138" t="s">
        <v>323</v>
      </c>
      <c r="AT1849" s="138" t="s">
        <v>157</v>
      </c>
      <c r="AU1849" s="138" t="s">
        <v>80</v>
      </c>
      <c r="AY1849" s="18" t="s">
        <v>154</v>
      </c>
      <c r="BE1849" s="139">
        <f>IF(N1849="základní",J1849,0)</f>
        <v>981</v>
      </c>
      <c r="BF1849" s="139">
        <f>IF(N1849="snížená",J1849,0)</f>
        <v>0</v>
      </c>
      <c r="BG1849" s="139">
        <f>IF(N1849="zákl. přenesená",J1849,0)</f>
        <v>0</v>
      </c>
      <c r="BH1849" s="139">
        <f>IF(N1849="sníž. přenesená",J1849,0)</f>
        <v>0</v>
      </c>
      <c r="BI1849" s="139">
        <f>IF(N1849="nulová",J1849,0)</f>
        <v>0</v>
      </c>
      <c r="BJ1849" s="18" t="s">
        <v>8</v>
      </c>
      <c r="BK1849" s="139">
        <f>ROUND(I1849*H1849,0)</f>
        <v>981</v>
      </c>
      <c r="BL1849" s="18" t="s">
        <v>323</v>
      </c>
      <c r="BM1849" s="138" t="s">
        <v>2986</v>
      </c>
    </row>
    <row r="1850" spans="2:65" s="1" customFormat="1">
      <c r="B1850" s="33"/>
      <c r="D1850" s="140" t="s">
        <v>164</v>
      </c>
      <c r="F1850" s="141" t="s">
        <v>2987</v>
      </c>
      <c r="I1850" s="142"/>
      <c r="L1850" s="33"/>
      <c r="M1850" s="143"/>
      <c r="T1850" s="54"/>
      <c r="AT1850" s="18" t="s">
        <v>164</v>
      </c>
      <c r="AU1850" s="18" t="s">
        <v>80</v>
      </c>
    </row>
    <row r="1851" spans="2:65" s="1" customFormat="1">
      <c r="B1851" s="33"/>
      <c r="D1851" s="144" t="s">
        <v>166</v>
      </c>
      <c r="F1851" s="145" t="s">
        <v>2988</v>
      </c>
      <c r="I1851" s="142"/>
      <c r="L1851" s="33"/>
      <c r="M1851" s="143"/>
      <c r="T1851" s="54"/>
      <c r="AT1851" s="18" t="s">
        <v>166</v>
      </c>
      <c r="AU1851" s="18" t="s">
        <v>80</v>
      </c>
    </row>
    <row r="1852" spans="2:65" s="1" customFormat="1" ht="16.5" customHeight="1">
      <c r="B1852" s="33"/>
      <c r="C1852" s="160" t="s">
        <v>2989</v>
      </c>
      <c r="D1852" s="160" t="s">
        <v>230</v>
      </c>
      <c r="E1852" s="161" t="s">
        <v>2990</v>
      </c>
      <c r="F1852" s="162" t="s">
        <v>2991</v>
      </c>
      <c r="G1852" s="163" t="s">
        <v>213</v>
      </c>
      <c r="H1852" s="164">
        <v>23</v>
      </c>
      <c r="I1852" s="165">
        <v>404</v>
      </c>
      <c r="J1852" s="164">
        <f>ROUND(I1852*H1852,0)</f>
        <v>9292</v>
      </c>
      <c r="K1852" s="162" t="s">
        <v>161</v>
      </c>
      <c r="L1852" s="166"/>
      <c r="M1852" s="167" t="s">
        <v>20</v>
      </c>
      <c r="N1852" s="168" t="s">
        <v>42</v>
      </c>
      <c r="P1852" s="136">
        <f>O1852*H1852</f>
        <v>0</v>
      </c>
      <c r="Q1852" s="136">
        <v>3.0000000000000001E-3</v>
      </c>
      <c r="R1852" s="136">
        <f>Q1852*H1852</f>
        <v>6.9000000000000006E-2</v>
      </c>
      <c r="S1852" s="136">
        <v>0</v>
      </c>
      <c r="T1852" s="137">
        <f>S1852*H1852</f>
        <v>0</v>
      </c>
      <c r="AR1852" s="138" t="s">
        <v>430</v>
      </c>
      <c r="AT1852" s="138" t="s">
        <v>230</v>
      </c>
      <c r="AU1852" s="138" t="s">
        <v>80</v>
      </c>
      <c r="AY1852" s="18" t="s">
        <v>154</v>
      </c>
      <c r="BE1852" s="139">
        <f>IF(N1852="základní",J1852,0)</f>
        <v>9292</v>
      </c>
      <c r="BF1852" s="139">
        <f>IF(N1852="snížená",J1852,0)</f>
        <v>0</v>
      </c>
      <c r="BG1852" s="139">
        <f>IF(N1852="zákl. přenesená",J1852,0)</f>
        <v>0</v>
      </c>
      <c r="BH1852" s="139">
        <f>IF(N1852="sníž. přenesená",J1852,0)</f>
        <v>0</v>
      </c>
      <c r="BI1852" s="139">
        <f>IF(N1852="nulová",J1852,0)</f>
        <v>0</v>
      </c>
      <c r="BJ1852" s="18" t="s">
        <v>8</v>
      </c>
      <c r="BK1852" s="139">
        <f>ROUND(I1852*H1852,0)</f>
        <v>9292</v>
      </c>
      <c r="BL1852" s="18" t="s">
        <v>323</v>
      </c>
      <c r="BM1852" s="138" t="s">
        <v>2992</v>
      </c>
    </row>
    <row r="1853" spans="2:65" s="1" customFormat="1">
      <c r="B1853" s="33"/>
      <c r="D1853" s="140" t="s">
        <v>164</v>
      </c>
      <c r="F1853" s="141" t="s">
        <v>2991</v>
      </c>
      <c r="I1853" s="142"/>
      <c r="L1853" s="33"/>
      <c r="M1853" s="143"/>
      <c r="T1853" s="54"/>
      <c r="AT1853" s="18" t="s">
        <v>164</v>
      </c>
      <c r="AU1853" s="18" t="s">
        <v>80</v>
      </c>
    </row>
    <row r="1854" spans="2:65" s="12" customFormat="1">
      <c r="B1854" s="146"/>
      <c r="D1854" s="140" t="s">
        <v>168</v>
      </c>
      <c r="E1854" s="147" t="s">
        <v>20</v>
      </c>
      <c r="F1854" s="148" t="s">
        <v>2993</v>
      </c>
      <c r="H1854" s="149">
        <v>23</v>
      </c>
      <c r="I1854" s="150"/>
      <c r="L1854" s="146"/>
      <c r="M1854" s="151"/>
      <c r="T1854" s="152"/>
      <c r="AT1854" s="147" t="s">
        <v>168</v>
      </c>
      <c r="AU1854" s="147" t="s">
        <v>80</v>
      </c>
      <c r="AV1854" s="12" t="s">
        <v>80</v>
      </c>
      <c r="AW1854" s="12" t="s">
        <v>32</v>
      </c>
      <c r="AX1854" s="12" t="s">
        <v>8</v>
      </c>
      <c r="AY1854" s="147" t="s">
        <v>154</v>
      </c>
    </row>
    <row r="1855" spans="2:65" s="1" customFormat="1" ht="16.5" customHeight="1">
      <c r="B1855" s="33"/>
      <c r="C1855" s="128" t="s">
        <v>2994</v>
      </c>
      <c r="D1855" s="128" t="s">
        <v>157</v>
      </c>
      <c r="E1855" s="129" t="s">
        <v>2995</v>
      </c>
      <c r="F1855" s="130" t="s">
        <v>2996</v>
      </c>
      <c r="G1855" s="131" t="s">
        <v>268</v>
      </c>
      <c r="H1855" s="132">
        <v>11</v>
      </c>
      <c r="I1855" s="133">
        <v>219.93554698752007</v>
      </c>
      <c r="J1855" s="132">
        <f>ROUND(I1855*H1855,0)</f>
        <v>2419</v>
      </c>
      <c r="K1855" s="130" t="s">
        <v>161</v>
      </c>
      <c r="L1855" s="33"/>
      <c r="M1855" s="134" t="s">
        <v>20</v>
      </c>
      <c r="N1855" s="135" t="s">
        <v>42</v>
      </c>
      <c r="P1855" s="136">
        <f>O1855*H1855</f>
        <v>0</v>
      </c>
      <c r="Q1855" s="136">
        <v>0</v>
      </c>
      <c r="R1855" s="136">
        <f>Q1855*H1855</f>
        <v>0</v>
      </c>
      <c r="S1855" s="136">
        <v>0</v>
      </c>
      <c r="T1855" s="137">
        <f>S1855*H1855</f>
        <v>0</v>
      </c>
      <c r="AR1855" s="138" t="s">
        <v>323</v>
      </c>
      <c r="AT1855" s="138" t="s">
        <v>157</v>
      </c>
      <c r="AU1855" s="138" t="s">
        <v>80</v>
      </c>
      <c r="AY1855" s="18" t="s">
        <v>154</v>
      </c>
      <c r="BE1855" s="139">
        <f>IF(N1855="základní",J1855,0)</f>
        <v>2419</v>
      </c>
      <c r="BF1855" s="139">
        <f>IF(N1855="snížená",J1855,0)</f>
        <v>0</v>
      </c>
      <c r="BG1855" s="139">
        <f>IF(N1855="zákl. přenesená",J1855,0)</f>
        <v>0</v>
      </c>
      <c r="BH1855" s="139">
        <f>IF(N1855="sníž. přenesená",J1855,0)</f>
        <v>0</v>
      </c>
      <c r="BI1855" s="139">
        <f>IF(N1855="nulová",J1855,0)</f>
        <v>0</v>
      </c>
      <c r="BJ1855" s="18" t="s">
        <v>8</v>
      </c>
      <c r="BK1855" s="139">
        <f>ROUND(I1855*H1855,0)</f>
        <v>2419</v>
      </c>
      <c r="BL1855" s="18" t="s">
        <v>323</v>
      </c>
      <c r="BM1855" s="138" t="s">
        <v>2997</v>
      </c>
    </row>
    <row r="1856" spans="2:65" s="1" customFormat="1" ht="19.2">
      <c r="B1856" s="33"/>
      <c r="D1856" s="140" t="s">
        <v>164</v>
      </c>
      <c r="F1856" s="141" t="s">
        <v>2998</v>
      </c>
      <c r="I1856" s="142"/>
      <c r="L1856" s="33"/>
      <c r="M1856" s="143"/>
      <c r="T1856" s="54"/>
      <c r="AT1856" s="18" t="s">
        <v>164</v>
      </c>
      <c r="AU1856" s="18" t="s">
        <v>80</v>
      </c>
    </row>
    <row r="1857" spans="2:65" s="1" customFormat="1">
      <c r="B1857" s="33"/>
      <c r="D1857" s="144" t="s">
        <v>166</v>
      </c>
      <c r="F1857" s="145" t="s">
        <v>2999</v>
      </c>
      <c r="I1857" s="142"/>
      <c r="L1857" s="33"/>
      <c r="M1857" s="143"/>
      <c r="T1857" s="54"/>
      <c r="AT1857" s="18" t="s">
        <v>166</v>
      </c>
      <c r="AU1857" s="18" t="s">
        <v>80</v>
      </c>
    </row>
    <row r="1858" spans="2:65" s="1" customFormat="1" ht="16.5" customHeight="1">
      <c r="B1858" s="33"/>
      <c r="C1858" s="128" t="s">
        <v>3000</v>
      </c>
      <c r="D1858" s="128" t="s">
        <v>157</v>
      </c>
      <c r="E1858" s="129" t="s">
        <v>3001</v>
      </c>
      <c r="F1858" s="130" t="s">
        <v>3002</v>
      </c>
      <c r="G1858" s="131" t="s">
        <v>268</v>
      </c>
      <c r="H1858" s="132">
        <v>1</v>
      </c>
      <c r="I1858" s="133">
        <v>298.61938491840004</v>
      </c>
      <c r="J1858" s="132">
        <f>ROUND(I1858*H1858,0)</f>
        <v>299</v>
      </c>
      <c r="K1858" s="130" t="s">
        <v>161</v>
      </c>
      <c r="L1858" s="33"/>
      <c r="M1858" s="134" t="s">
        <v>20</v>
      </c>
      <c r="N1858" s="135" t="s">
        <v>42</v>
      </c>
      <c r="P1858" s="136">
        <f>O1858*H1858</f>
        <v>0</v>
      </c>
      <c r="Q1858" s="136">
        <v>0</v>
      </c>
      <c r="R1858" s="136">
        <f>Q1858*H1858</f>
        <v>0</v>
      </c>
      <c r="S1858" s="136">
        <v>0</v>
      </c>
      <c r="T1858" s="137">
        <f>S1858*H1858</f>
        <v>0</v>
      </c>
      <c r="AR1858" s="138" t="s">
        <v>323</v>
      </c>
      <c r="AT1858" s="138" t="s">
        <v>157</v>
      </c>
      <c r="AU1858" s="138" t="s">
        <v>80</v>
      </c>
      <c r="AY1858" s="18" t="s">
        <v>154</v>
      </c>
      <c r="BE1858" s="139">
        <f>IF(N1858="základní",J1858,0)</f>
        <v>299</v>
      </c>
      <c r="BF1858" s="139">
        <f>IF(N1858="snížená",J1858,0)</f>
        <v>0</v>
      </c>
      <c r="BG1858" s="139">
        <f>IF(N1858="zákl. přenesená",J1858,0)</f>
        <v>0</v>
      </c>
      <c r="BH1858" s="139">
        <f>IF(N1858="sníž. přenesená",J1858,0)</f>
        <v>0</v>
      </c>
      <c r="BI1858" s="139">
        <f>IF(N1858="nulová",J1858,0)</f>
        <v>0</v>
      </c>
      <c r="BJ1858" s="18" t="s">
        <v>8</v>
      </c>
      <c r="BK1858" s="139">
        <f>ROUND(I1858*H1858,0)</f>
        <v>299</v>
      </c>
      <c r="BL1858" s="18" t="s">
        <v>323</v>
      </c>
      <c r="BM1858" s="138" t="s">
        <v>3003</v>
      </c>
    </row>
    <row r="1859" spans="2:65" s="1" customFormat="1" ht="19.2">
      <c r="B1859" s="33"/>
      <c r="D1859" s="140" t="s">
        <v>164</v>
      </c>
      <c r="F1859" s="141" t="s">
        <v>3004</v>
      </c>
      <c r="I1859" s="142"/>
      <c r="L1859" s="33"/>
      <c r="M1859" s="143"/>
      <c r="T1859" s="54"/>
      <c r="AT1859" s="18" t="s">
        <v>164</v>
      </c>
      <c r="AU1859" s="18" t="s">
        <v>80</v>
      </c>
    </row>
    <row r="1860" spans="2:65" s="1" customFormat="1">
      <c r="B1860" s="33"/>
      <c r="D1860" s="144" t="s">
        <v>166</v>
      </c>
      <c r="F1860" s="145" t="s">
        <v>3005</v>
      </c>
      <c r="I1860" s="142"/>
      <c r="L1860" s="33"/>
      <c r="M1860" s="143"/>
      <c r="T1860" s="54"/>
      <c r="AT1860" s="18" t="s">
        <v>166</v>
      </c>
      <c r="AU1860" s="18" t="s">
        <v>80</v>
      </c>
    </row>
    <row r="1861" spans="2:65" s="1" customFormat="1" ht="16.5" customHeight="1">
      <c r="B1861" s="33"/>
      <c r="C1861" s="128" t="s">
        <v>3006</v>
      </c>
      <c r="D1861" s="128" t="s">
        <v>157</v>
      </c>
      <c r="E1861" s="129" t="s">
        <v>3007</v>
      </c>
      <c r="F1861" s="130" t="s">
        <v>3008</v>
      </c>
      <c r="G1861" s="131" t="s">
        <v>1005</v>
      </c>
      <c r="H1861" s="133">
        <v>1</v>
      </c>
      <c r="I1861" s="133">
        <v>1559.9108838079874</v>
      </c>
      <c r="J1861" s="132">
        <f>ROUND(I1861*H1861,0)</f>
        <v>1560</v>
      </c>
      <c r="K1861" s="130" t="s">
        <v>161</v>
      </c>
      <c r="L1861" s="33"/>
      <c r="M1861" s="134" t="s">
        <v>20</v>
      </c>
      <c r="N1861" s="135" t="s">
        <v>42</v>
      </c>
      <c r="P1861" s="136">
        <f>O1861*H1861</f>
        <v>0</v>
      </c>
      <c r="Q1861" s="136">
        <v>0</v>
      </c>
      <c r="R1861" s="136">
        <f>Q1861*H1861</f>
        <v>0</v>
      </c>
      <c r="S1861" s="136">
        <v>0</v>
      </c>
      <c r="T1861" s="137">
        <f>S1861*H1861</f>
        <v>0</v>
      </c>
      <c r="AR1861" s="138" t="s">
        <v>323</v>
      </c>
      <c r="AT1861" s="138" t="s">
        <v>157</v>
      </c>
      <c r="AU1861" s="138" t="s">
        <v>80</v>
      </c>
      <c r="AY1861" s="18" t="s">
        <v>154</v>
      </c>
      <c r="BE1861" s="139">
        <f>IF(N1861="základní",J1861,0)</f>
        <v>1560</v>
      </c>
      <c r="BF1861" s="139">
        <f>IF(N1861="snížená",J1861,0)</f>
        <v>0</v>
      </c>
      <c r="BG1861" s="139">
        <f>IF(N1861="zákl. přenesená",J1861,0)</f>
        <v>0</v>
      </c>
      <c r="BH1861" s="139">
        <f>IF(N1861="sníž. přenesená",J1861,0)</f>
        <v>0</v>
      </c>
      <c r="BI1861" s="139">
        <f>IF(N1861="nulová",J1861,0)</f>
        <v>0</v>
      </c>
      <c r="BJ1861" s="18" t="s">
        <v>8</v>
      </c>
      <c r="BK1861" s="139">
        <f>ROUND(I1861*H1861,0)</f>
        <v>1560</v>
      </c>
      <c r="BL1861" s="18" t="s">
        <v>323</v>
      </c>
      <c r="BM1861" s="138" t="s">
        <v>3009</v>
      </c>
    </row>
    <row r="1862" spans="2:65" s="1" customFormat="1" ht="19.2">
      <c r="B1862" s="33"/>
      <c r="D1862" s="140" t="s">
        <v>164</v>
      </c>
      <c r="F1862" s="141" t="s">
        <v>3010</v>
      </c>
      <c r="I1862" s="142"/>
      <c r="L1862" s="33"/>
      <c r="M1862" s="143"/>
      <c r="T1862" s="54"/>
      <c r="AT1862" s="18" t="s">
        <v>164</v>
      </c>
      <c r="AU1862" s="18" t="s">
        <v>80</v>
      </c>
    </row>
    <row r="1863" spans="2:65" s="1" customFormat="1">
      <c r="B1863" s="33"/>
      <c r="D1863" s="144" t="s">
        <v>166</v>
      </c>
      <c r="F1863" s="145" t="s">
        <v>3011</v>
      </c>
      <c r="I1863" s="142"/>
      <c r="L1863" s="33"/>
      <c r="M1863" s="143"/>
      <c r="T1863" s="54"/>
      <c r="AT1863" s="18" t="s">
        <v>166</v>
      </c>
      <c r="AU1863" s="18" t="s">
        <v>80</v>
      </c>
    </row>
    <row r="1864" spans="2:65" s="11" customFormat="1" ht="22.95" customHeight="1">
      <c r="B1864" s="116"/>
      <c r="D1864" s="117" t="s">
        <v>70</v>
      </c>
      <c r="E1864" s="126" t="s">
        <v>3012</v>
      </c>
      <c r="F1864" s="126" t="s">
        <v>3013</v>
      </c>
      <c r="I1864" s="119"/>
      <c r="J1864" s="127">
        <f>BK1864</f>
        <v>1691562</v>
      </c>
      <c r="L1864" s="116"/>
      <c r="M1864" s="121"/>
      <c r="P1864" s="122">
        <f>SUM(P1865:P1927)</f>
        <v>0</v>
      </c>
      <c r="R1864" s="122">
        <f>SUM(R1865:R1927)</f>
        <v>1.2380025000000001</v>
      </c>
      <c r="T1864" s="123">
        <f>SUM(T1865:T1927)</f>
        <v>0</v>
      </c>
      <c r="AR1864" s="117" t="s">
        <v>80</v>
      </c>
      <c r="AT1864" s="124" t="s">
        <v>70</v>
      </c>
      <c r="AU1864" s="124" t="s">
        <v>8</v>
      </c>
      <c r="AY1864" s="117" t="s">
        <v>154</v>
      </c>
      <c r="BK1864" s="125">
        <f>SUM(BK1865:BK1927)</f>
        <v>1691562</v>
      </c>
    </row>
    <row r="1865" spans="2:65" s="1" customFormat="1" ht="16.5" customHeight="1">
      <c r="B1865" s="33"/>
      <c r="C1865" s="128" t="s">
        <v>3014</v>
      </c>
      <c r="D1865" s="128" t="s">
        <v>157</v>
      </c>
      <c r="E1865" s="129" t="s">
        <v>3015</v>
      </c>
      <c r="F1865" s="130" t="s">
        <v>3016</v>
      </c>
      <c r="G1865" s="131" t="s">
        <v>208</v>
      </c>
      <c r="H1865" s="132">
        <v>2</v>
      </c>
      <c r="I1865" s="133">
        <v>15000</v>
      </c>
      <c r="J1865" s="132">
        <f>ROUND(I1865*H1865,0)</f>
        <v>30000</v>
      </c>
      <c r="K1865" s="130" t="s">
        <v>20</v>
      </c>
      <c r="L1865" s="33"/>
      <c r="M1865" s="134" t="s">
        <v>20</v>
      </c>
      <c r="N1865" s="135" t="s">
        <v>42</v>
      </c>
      <c r="P1865" s="136">
        <f>O1865*H1865</f>
        <v>0</v>
      </c>
      <c r="Q1865" s="136">
        <v>0</v>
      </c>
      <c r="R1865" s="136">
        <f>Q1865*H1865</f>
        <v>0</v>
      </c>
      <c r="S1865" s="136">
        <v>0</v>
      </c>
      <c r="T1865" s="137">
        <f>S1865*H1865</f>
        <v>0</v>
      </c>
      <c r="AR1865" s="138" t="s">
        <v>323</v>
      </c>
      <c r="AT1865" s="138" t="s">
        <v>157</v>
      </c>
      <c r="AU1865" s="138" t="s">
        <v>80</v>
      </c>
      <c r="AY1865" s="18" t="s">
        <v>154</v>
      </c>
      <c r="BE1865" s="139">
        <f>IF(N1865="základní",J1865,0)</f>
        <v>30000</v>
      </c>
      <c r="BF1865" s="139">
        <f>IF(N1865="snížená",J1865,0)</f>
        <v>0</v>
      </c>
      <c r="BG1865" s="139">
        <f>IF(N1865="zákl. přenesená",J1865,0)</f>
        <v>0</v>
      </c>
      <c r="BH1865" s="139">
        <f>IF(N1865="sníž. přenesená",J1865,0)</f>
        <v>0</v>
      </c>
      <c r="BI1865" s="139">
        <f>IF(N1865="nulová",J1865,0)</f>
        <v>0</v>
      </c>
      <c r="BJ1865" s="18" t="s">
        <v>8</v>
      </c>
      <c r="BK1865" s="139">
        <f>ROUND(I1865*H1865,0)</f>
        <v>30000</v>
      </c>
      <c r="BL1865" s="18" t="s">
        <v>323</v>
      </c>
      <c r="BM1865" s="138" t="s">
        <v>3017</v>
      </c>
    </row>
    <row r="1866" spans="2:65" s="1" customFormat="1">
      <c r="B1866" s="33"/>
      <c r="D1866" s="140" t="s">
        <v>164</v>
      </c>
      <c r="F1866" s="141" t="s">
        <v>3016</v>
      </c>
      <c r="I1866" s="142"/>
      <c r="L1866" s="33"/>
      <c r="M1866" s="143"/>
      <c r="T1866" s="54"/>
      <c r="AT1866" s="18" t="s">
        <v>164</v>
      </c>
      <c r="AU1866" s="18" t="s">
        <v>80</v>
      </c>
    </row>
    <row r="1867" spans="2:65" s="1" customFormat="1" ht="16.5" customHeight="1">
      <c r="B1867" s="33"/>
      <c r="C1867" s="128" t="s">
        <v>3018</v>
      </c>
      <c r="D1867" s="128" t="s">
        <v>157</v>
      </c>
      <c r="E1867" s="129" t="s">
        <v>3019</v>
      </c>
      <c r="F1867" s="130" t="s">
        <v>3020</v>
      </c>
      <c r="G1867" s="131" t="s">
        <v>213</v>
      </c>
      <c r="H1867" s="132">
        <v>5.35</v>
      </c>
      <c r="I1867" s="133">
        <v>2000</v>
      </c>
      <c r="J1867" s="132">
        <f>ROUND(I1867*H1867,0)</f>
        <v>10700</v>
      </c>
      <c r="K1867" s="130" t="s">
        <v>161</v>
      </c>
      <c r="L1867" s="33"/>
      <c r="M1867" s="134" t="s">
        <v>20</v>
      </c>
      <c r="N1867" s="135" t="s">
        <v>42</v>
      </c>
      <c r="P1867" s="136">
        <f>O1867*H1867</f>
        <v>0</v>
      </c>
      <c r="Q1867" s="136">
        <v>4.0000000000000002E-4</v>
      </c>
      <c r="R1867" s="136">
        <f>Q1867*H1867</f>
        <v>2.14E-3</v>
      </c>
      <c r="S1867" s="136">
        <v>0</v>
      </c>
      <c r="T1867" s="137">
        <f>S1867*H1867</f>
        <v>0</v>
      </c>
      <c r="AR1867" s="138" t="s">
        <v>323</v>
      </c>
      <c r="AT1867" s="138" t="s">
        <v>157</v>
      </c>
      <c r="AU1867" s="138" t="s">
        <v>80</v>
      </c>
      <c r="AY1867" s="18" t="s">
        <v>154</v>
      </c>
      <c r="BE1867" s="139">
        <f>IF(N1867="základní",J1867,0)</f>
        <v>10700</v>
      </c>
      <c r="BF1867" s="139">
        <f>IF(N1867="snížená",J1867,0)</f>
        <v>0</v>
      </c>
      <c r="BG1867" s="139">
        <f>IF(N1867="zákl. přenesená",J1867,0)</f>
        <v>0</v>
      </c>
      <c r="BH1867" s="139">
        <f>IF(N1867="sníž. přenesená",J1867,0)</f>
        <v>0</v>
      </c>
      <c r="BI1867" s="139">
        <f>IF(N1867="nulová",J1867,0)</f>
        <v>0</v>
      </c>
      <c r="BJ1867" s="18" t="s">
        <v>8</v>
      </c>
      <c r="BK1867" s="139">
        <f>ROUND(I1867*H1867,0)</f>
        <v>10700</v>
      </c>
      <c r="BL1867" s="18" t="s">
        <v>323</v>
      </c>
      <c r="BM1867" s="138" t="s">
        <v>3021</v>
      </c>
    </row>
    <row r="1868" spans="2:65" s="1" customFormat="1">
      <c r="B1868" s="33"/>
      <c r="D1868" s="140" t="s">
        <v>164</v>
      </c>
      <c r="F1868" s="141" t="s">
        <v>3022</v>
      </c>
      <c r="I1868" s="142"/>
      <c r="L1868" s="33"/>
      <c r="M1868" s="143"/>
      <c r="T1868" s="54"/>
      <c r="AT1868" s="18" t="s">
        <v>164</v>
      </c>
      <c r="AU1868" s="18" t="s">
        <v>80</v>
      </c>
    </row>
    <row r="1869" spans="2:65" s="1" customFormat="1">
      <c r="B1869" s="33"/>
      <c r="D1869" s="144" t="s">
        <v>166</v>
      </c>
      <c r="F1869" s="145" t="s">
        <v>3023</v>
      </c>
      <c r="I1869" s="142"/>
      <c r="L1869" s="33"/>
      <c r="M1869" s="143"/>
      <c r="T1869" s="54"/>
      <c r="AT1869" s="18" t="s">
        <v>166</v>
      </c>
      <c r="AU1869" s="18" t="s">
        <v>80</v>
      </c>
    </row>
    <row r="1870" spans="2:65" s="12" customFormat="1">
      <c r="B1870" s="146"/>
      <c r="D1870" s="140" t="s">
        <v>168</v>
      </c>
      <c r="E1870" s="147" t="s">
        <v>20</v>
      </c>
      <c r="F1870" s="148" t="s">
        <v>3024</v>
      </c>
      <c r="H1870" s="149">
        <v>5.35</v>
      </c>
      <c r="I1870" s="150"/>
      <c r="L1870" s="146"/>
      <c r="M1870" s="151"/>
      <c r="T1870" s="152"/>
      <c r="AT1870" s="147" t="s">
        <v>168</v>
      </c>
      <c r="AU1870" s="147" t="s">
        <v>80</v>
      </c>
      <c r="AV1870" s="12" t="s">
        <v>80</v>
      </c>
      <c r="AW1870" s="12" t="s">
        <v>32</v>
      </c>
      <c r="AX1870" s="12" t="s">
        <v>8</v>
      </c>
      <c r="AY1870" s="147" t="s">
        <v>154</v>
      </c>
    </row>
    <row r="1871" spans="2:65" s="1" customFormat="1" ht="16.5" customHeight="1">
      <c r="B1871" s="33"/>
      <c r="C1871" s="160" t="s">
        <v>3025</v>
      </c>
      <c r="D1871" s="160" t="s">
        <v>230</v>
      </c>
      <c r="E1871" s="161" t="s">
        <v>3026</v>
      </c>
      <c r="F1871" s="162" t="s">
        <v>3027</v>
      </c>
      <c r="G1871" s="163" t="s">
        <v>213</v>
      </c>
      <c r="H1871" s="164">
        <v>5.35</v>
      </c>
      <c r="I1871" s="165">
        <v>5300</v>
      </c>
      <c r="J1871" s="164">
        <f>ROUND(I1871*H1871,0)</f>
        <v>28355</v>
      </c>
      <c r="K1871" s="162" t="s">
        <v>20</v>
      </c>
      <c r="L1871" s="166"/>
      <c r="M1871" s="167" t="s">
        <v>20</v>
      </c>
      <c r="N1871" s="168" t="s">
        <v>42</v>
      </c>
      <c r="P1871" s="136">
        <f>O1871*H1871</f>
        <v>0</v>
      </c>
      <c r="Q1871" s="136">
        <v>0</v>
      </c>
      <c r="R1871" s="136">
        <f>Q1871*H1871</f>
        <v>0</v>
      </c>
      <c r="S1871" s="136">
        <v>0</v>
      </c>
      <c r="T1871" s="137">
        <f>S1871*H1871</f>
        <v>0</v>
      </c>
      <c r="AR1871" s="138" t="s">
        <v>430</v>
      </c>
      <c r="AT1871" s="138" t="s">
        <v>230</v>
      </c>
      <c r="AU1871" s="138" t="s">
        <v>80</v>
      </c>
      <c r="AY1871" s="18" t="s">
        <v>154</v>
      </c>
      <c r="BE1871" s="139">
        <f>IF(N1871="základní",J1871,0)</f>
        <v>28355</v>
      </c>
      <c r="BF1871" s="139">
        <f>IF(N1871="snížená",J1871,0)</f>
        <v>0</v>
      </c>
      <c r="BG1871" s="139">
        <f>IF(N1871="zákl. přenesená",J1871,0)</f>
        <v>0</v>
      </c>
      <c r="BH1871" s="139">
        <f>IF(N1871="sníž. přenesená",J1871,0)</f>
        <v>0</v>
      </c>
      <c r="BI1871" s="139">
        <f>IF(N1871="nulová",J1871,0)</f>
        <v>0</v>
      </c>
      <c r="BJ1871" s="18" t="s">
        <v>8</v>
      </c>
      <c r="BK1871" s="139">
        <f>ROUND(I1871*H1871,0)</f>
        <v>28355</v>
      </c>
      <c r="BL1871" s="18" t="s">
        <v>323</v>
      </c>
      <c r="BM1871" s="138" t="s">
        <v>3028</v>
      </c>
    </row>
    <row r="1872" spans="2:65" s="1" customFormat="1">
      <c r="B1872" s="33"/>
      <c r="D1872" s="140" t="s">
        <v>164</v>
      </c>
      <c r="F1872" s="141" t="s">
        <v>3027</v>
      </c>
      <c r="I1872" s="142"/>
      <c r="L1872" s="33"/>
      <c r="M1872" s="143"/>
      <c r="T1872" s="54"/>
      <c r="AT1872" s="18" t="s">
        <v>164</v>
      </c>
      <c r="AU1872" s="18" t="s">
        <v>80</v>
      </c>
    </row>
    <row r="1873" spans="2:65" s="1" customFormat="1" ht="16.5" customHeight="1">
      <c r="B1873" s="33"/>
      <c r="C1873" s="128" t="s">
        <v>3029</v>
      </c>
      <c r="D1873" s="128" t="s">
        <v>157</v>
      </c>
      <c r="E1873" s="129" t="s">
        <v>3030</v>
      </c>
      <c r="F1873" s="130" t="s">
        <v>3031</v>
      </c>
      <c r="G1873" s="131" t="s">
        <v>208</v>
      </c>
      <c r="H1873" s="132">
        <v>1</v>
      </c>
      <c r="I1873" s="133">
        <v>5325</v>
      </c>
      <c r="J1873" s="132">
        <f>ROUND(I1873*H1873,0)</f>
        <v>5325</v>
      </c>
      <c r="K1873" s="130" t="s">
        <v>20</v>
      </c>
      <c r="L1873" s="33"/>
      <c r="M1873" s="134" t="s">
        <v>20</v>
      </c>
      <c r="N1873" s="135" t="s">
        <v>42</v>
      </c>
      <c r="P1873" s="136">
        <f>O1873*H1873</f>
        <v>0</v>
      </c>
      <c r="Q1873" s="136">
        <v>0</v>
      </c>
      <c r="R1873" s="136">
        <f>Q1873*H1873</f>
        <v>0</v>
      </c>
      <c r="S1873" s="136">
        <v>0</v>
      </c>
      <c r="T1873" s="137">
        <f>S1873*H1873</f>
        <v>0</v>
      </c>
      <c r="AR1873" s="138" t="s">
        <v>323</v>
      </c>
      <c r="AT1873" s="138" t="s">
        <v>157</v>
      </c>
      <c r="AU1873" s="138" t="s">
        <v>80</v>
      </c>
      <c r="AY1873" s="18" t="s">
        <v>154</v>
      </c>
      <c r="BE1873" s="139">
        <f>IF(N1873="základní",J1873,0)</f>
        <v>5325</v>
      </c>
      <c r="BF1873" s="139">
        <f>IF(N1873="snížená",J1873,0)</f>
        <v>0</v>
      </c>
      <c r="BG1873" s="139">
        <f>IF(N1873="zákl. přenesená",J1873,0)</f>
        <v>0</v>
      </c>
      <c r="BH1873" s="139">
        <f>IF(N1873="sníž. přenesená",J1873,0)</f>
        <v>0</v>
      </c>
      <c r="BI1873" s="139">
        <f>IF(N1873="nulová",J1873,0)</f>
        <v>0</v>
      </c>
      <c r="BJ1873" s="18" t="s">
        <v>8</v>
      </c>
      <c r="BK1873" s="139">
        <f>ROUND(I1873*H1873,0)</f>
        <v>5325</v>
      </c>
      <c r="BL1873" s="18" t="s">
        <v>323</v>
      </c>
      <c r="BM1873" s="138" t="s">
        <v>3032</v>
      </c>
    </row>
    <row r="1874" spans="2:65" s="1" customFormat="1">
      <c r="B1874" s="33"/>
      <c r="D1874" s="140" t="s">
        <v>164</v>
      </c>
      <c r="F1874" s="141" t="s">
        <v>3031</v>
      </c>
      <c r="I1874" s="142"/>
      <c r="L1874" s="33"/>
      <c r="M1874" s="143"/>
      <c r="T1874" s="54"/>
      <c r="AT1874" s="18" t="s">
        <v>164</v>
      </c>
      <c r="AU1874" s="18" t="s">
        <v>80</v>
      </c>
    </row>
    <row r="1875" spans="2:65" s="1" customFormat="1" ht="16.5" customHeight="1">
      <c r="B1875" s="33"/>
      <c r="C1875" s="128" t="s">
        <v>3033</v>
      </c>
      <c r="D1875" s="128" t="s">
        <v>157</v>
      </c>
      <c r="E1875" s="129" t="s">
        <v>3034</v>
      </c>
      <c r="F1875" s="130" t="s">
        <v>3035</v>
      </c>
      <c r="G1875" s="131" t="s">
        <v>198</v>
      </c>
      <c r="H1875" s="132">
        <v>1.5</v>
      </c>
      <c r="I1875" s="133">
        <v>2000.0000000000002</v>
      </c>
      <c r="J1875" s="132">
        <f>ROUND(I1875*H1875,0)</f>
        <v>3000</v>
      </c>
      <c r="K1875" s="130" t="s">
        <v>161</v>
      </c>
      <c r="L1875" s="33"/>
      <c r="M1875" s="134" t="s">
        <v>20</v>
      </c>
      <c r="N1875" s="135" t="s">
        <v>42</v>
      </c>
      <c r="P1875" s="136">
        <f>O1875*H1875</f>
        <v>0</v>
      </c>
      <c r="Q1875" s="136">
        <v>3.6999999999999999E-4</v>
      </c>
      <c r="R1875" s="136">
        <f>Q1875*H1875</f>
        <v>5.5499999999999994E-4</v>
      </c>
      <c r="S1875" s="136">
        <v>0</v>
      </c>
      <c r="T1875" s="137">
        <f>S1875*H1875</f>
        <v>0</v>
      </c>
      <c r="AR1875" s="138" t="s">
        <v>323</v>
      </c>
      <c r="AT1875" s="138" t="s">
        <v>157</v>
      </c>
      <c r="AU1875" s="138" t="s">
        <v>80</v>
      </c>
      <c r="AY1875" s="18" t="s">
        <v>154</v>
      </c>
      <c r="BE1875" s="139">
        <f>IF(N1875="základní",J1875,0)</f>
        <v>3000</v>
      </c>
      <c r="BF1875" s="139">
        <f>IF(N1875="snížená",J1875,0)</f>
        <v>0</v>
      </c>
      <c r="BG1875" s="139">
        <f>IF(N1875="zákl. přenesená",J1875,0)</f>
        <v>0</v>
      </c>
      <c r="BH1875" s="139">
        <f>IF(N1875="sníž. přenesená",J1875,0)</f>
        <v>0</v>
      </c>
      <c r="BI1875" s="139">
        <f>IF(N1875="nulová",J1875,0)</f>
        <v>0</v>
      </c>
      <c r="BJ1875" s="18" t="s">
        <v>8</v>
      </c>
      <c r="BK1875" s="139">
        <f>ROUND(I1875*H1875,0)</f>
        <v>3000</v>
      </c>
      <c r="BL1875" s="18" t="s">
        <v>323</v>
      </c>
      <c r="BM1875" s="138" t="s">
        <v>3036</v>
      </c>
    </row>
    <row r="1876" spans="2:65" s="1" customFormat="1" ht="19.2">
      <c r="B1876" s="33"/>
      <c r="D1876" s="140" t="s">
        <v>164</v>
      </c>
      <c r="F1876" s="141" t="s">
        <v>3037</v>
      </c>
      <c r="I1876" s="142"/>
      <c r="L1876" s="33"/>
      <c r="M1876" s="143"/>
      <c r="T1876" s="54"/>
      <c r="AT1876" s="18" t="s">
        <v>164</v>
      </c>
      <c r="AU1876" s="18" t="s">
        <v>80</v>
      </c>
    </row>
    <row r="1877" spans="2:65" s="1" customFormat="1">
      <c r="B1877" s="33"/>
      <c r="D1877" s="144" t="s">
        <v>166</v>
      </c>
      <c r="F1877" s="145" t="s">
        <v>3038</v>
      </c>
      <c r="I1877" s="142"/>
      <c r="L1877" s="33"/>
      <c r="M1877" s="143"/>
      <c r="T1877" s="54"/>
      <c r="AT1877" s="18" t="s">
        <v>166</v>
      </c>
      <c r="AU1877" s="18" t="s">
        <v>80</v>
      </c>
    </row>
    <row r="1878" spans="2:65" s="12" customFormat="1">
      <c r="B1878" s="146"/>
      <c r="D1878" s="140" t="s">
        <v>168</v>
      </c>
      <c r="E1878" s="147" t="s">
        <v>20</v>
      </c>
      <c r="F1878" s="148" t="s">
        <v>3039</v>
      </c>
      <c r="H1878" s="149">
        <v>1.5</v>
      </c>
      <c r="I1878" s="150"/>
      <c r="L1878" s="146"/>
      <c r="M1878" s="151"/>
      <c r="T1878" s="152"/>
      <c r="AT1878" s="147" t="s">
        <v>168</v>
      </c>
      <c r="AU1878" s="147" t="s">
        <v>80</v>
      </c>
      <c r="AV1878" s="12" t="s">
        <v>80</v>
      </c>
      <c r="AW1878" s="12" t="s">
        <v>32</v>
      </c>
      <c r="AX1878" s="12" t="s">
        <v>8</v>
      </c>
      <c r="AY1878" s="147" t="s">
        <v>154</v>
      </c>
    </row>
    <row r="1879" spans="2:65" s="1" customFormat="1" ht="16.5" customHeight="1">
      <c r="B1879" s="33"/>
      <c r="C1879" s="160" t="s">
        <v>3040</v>
      </c>
      <c r="D1879" s="160" t="s">
        <v>230</v>
      </c>
      <c r="E1879" s="161" t="s">
        <v>3041</v>
      </c>
      <c r="F1879" s="162" t="s">
        <v>3042</v>
      </c>
      <c r="G1879" s="163" t="s">
        <v>198</v>
      </c>
      <c r="H1879" s="164">
        <v>1.5</v>
      </c>
      <c r="I1879" s="165">
        <v>25330</v>
      </c>
      <c r="J1879" s="164">
        <f>ROUND(I1879*H1879,0)</f>
        <v>37995</v>
      </c>
      <c r="K1879" s="162" t="s">
        <v>161</v>
      </c>
      <c r="L1879" s="166"/>
      <c r="M1879" s="167" t="s">
        <v>20</v>
      </c>
      <c r="N1879" s="168" t="s">
        <v>42</v>
      </c>
      <c r="P1879" s="136">
        <f>O1879*H1879</f>
        <v>0</v>
      </c>
      <c r="Q1879" s="136">
        <v>1.9859999999999999E-2</v>
      </c>
      <c r="R1879" s="136">
        <f>Q1879*H1879</f>
        <v>2.9789999999999997E-2</v>
      </c>
      <c r="S1879" s="136">
        <v>0</v>
      </c>
      <c r="T1879" s="137">
        <f>S1879*H1879</f>
        <v>0</v>
      </c>
      <c r="AR1879" s="138" t="s">
        <v>430</v>
      </c>
      <c r="AT1879" s="138" t="s">
        <v>230</v>
      </c>
      <c r="AU1879" s="138" t="s">
        <v>80</v>
      </c>
      <c r="AY1879" s="18" t="s">
        <v>154</v>
      </c>
      <c r="BE1879" s="139">
        <f>IF(N1879="základní",J1879,0)</f>
        <v>37995</v>
      </c>
      <c r="BF1879" s="139">
        <f>IF(N1879="snížená",J1879,0)</f>
        <v>0</v>
      </c>
      <c r="BG1879" s="139">
        <f>IF(N1879="zákl. přenesená",J1879,0)</f>
        <v>0</v>
      </c>
      <c r="BH1879" s="139">
        <f>IF(N1879="sníž. přenesená",J1879,0)</f>
        <v>0</v>
      </c>
      <c r="BI1879" s="139">
        <f>IF(N1879="nulová",J1879,0)</f>
        <v>0</v>
      </c>
      <c r="BJ1879" s="18" t="s">
        <v>8</v>
      </c>
      <c r="BK1879" s="139">
        <f>ROUND(I1879*H1879,0)</f>
        <v>37995</v>
      </c>
      <c r="BL1879" s="18" t="s">
        <v>323</v>
      </c>
      <c r="BM1879" s="138" t="s">
        <v>3043</v>
      </c>
    </row>
    <row r="1880" spans="2:65" s="1" customFormat="1">
      <c r="B1880" s="33"/>
      <c r="D1880" s="140" t="s">
        <v>164</v>
      </c>
      <c r="F1880" s="141" t="s">
        <v>3042</v>
      </c>
      <c r="I1880" s="142"/>
      <c r="L1880" s="33"/>
      <c r="M1880" s="143"/>
      <c r="T1880" s="54"/>
      <c r="AT1880" s="18" t="s">
        <v>164</v>
      </c>
      <c r="AU1880" s="18" t="s">
        <v>80</v>
      </c>
    </row>
    <row r="1881" spans="2:65" s="1" customFormat="1" ht="16.5" customHeight="1">
      <c r="B1881" s="33"/>
      <c r="C1881" s="128" t="s">
        <v>3044</v>
      </c>
      <c r="D1881" s="128" t="s">
        <v>157</v>
      </c>
      <c r="E1881" s="129" t="s">
        <v>3045</v>
      </c>
      <c r="F1881" s="130" t="s">
        <v>3046</v>
      </c>
      <c r="G1881" s="131" t="s">
        <v>198</v>
      </c>
      <c r="H1881" s="132">
        <v>38.25</v>
      </c>
      <c r="I1881" s="133">
        <v>2000</v>
      </c>
      <c r="J1881" s="132">
        <f>ROUND(I1881*H1881,0)</f>
        <v>76500</v>
      </c>
      <c r="K1881" s="130" t="s">
        <v>161</v>
      </c>
      <c r="L1881" s="33"/>
      <c r="M1881" s="134" t="s">
        <v>20</v>
      </c>
      <c r="N1881" s="135" t="s">
        <v>42</v>
      </c>
      <c r="P1881" s="136">
        <f>O1881*H1881</f>
        <v>0</v>
      </c>
      <c r="Q1881" s="136">
        <v>3.3E-4</v>
      </c>
      <c r="R1881" s="136">
        <f>Q1881*H1881</f>
        <v>1.26225E-2</v>
      </c>
      <c r="S1881" s="136">
        <v>0</v>
      </c>
      <c r="T1881" s="137">
        <f>S1881*H1881</f>
        <v>0</v>
      </c>
      <c r="AR1881" s="138" t="s">
        <v>323</v>
      </c>
      <c r="AT1881" s="138" t="s">
        <v>157</v>
      </c>
      <c r="AU1881" s="138" t="s">
        <v>80</v>
      </c>
      <c r="AY1881" s="18" t="s">
        <v>154</v>
      </c>
      <c r="BE1881" s="139">
        <f>IF(N1881="základní",J1881,0)</f>
        <v>76500</v>
      </c>
      <c r="BF1881" s="139">
        <f>IF(N1881="snížená",J1881,0)</f>
        <v>0</v>
      </c>
      <c r="BG1881" s="139">
        <f>IF(N1881="zákl. přenesená",J1881,0)</f>
        <v>0</v>
      </c>
      <c r="BH1881" s="139">
        <f>IF(N1881="sníž. přenesená",J1881,0)</f>
        <v>0</v>
      </c>
      <c r="BI1881" s="139">
        <f>IF(N1881="nulová",J1881,0)</f>
        <v>0</v>
      </c>
      <c r="BJ1881" s="18" t="s">
        <v>8</v>
      </c>
      <c r="BK1881" s="139">
        <f>ROUND(I1881*H1881,0)</f>
        <v>76500</v>
      </c>
      <c r="BL1881" s="18" t="s">
        <v>323</v>
      </c>
      <c r="BM1881" s="138" t="s">
        <v>3047</v>
      </c>
    </row>
    <row r="1882" spans="2:65" s="1" customFormat="1" ht="19.2">
      <c r="B1882" s="33"/>
      <c r="D1882" s="140" t="s">
        <v>164</v>
      </c>
      <c r="F1882" s="141" t="s">
        <v>3048</v>
      </c>
      <c r="I1882" s="142"/>
      <c r="L1882" s="33"/>
      <c r="M1882" s="143"/>
      <c r="T1882" s="54"/>
      <c r="AT1882" s="18" t="s">
        <v>164</v>
      </c>
      <c r="AU1882" s="18" t="s">
        <v>80</v>
      </c>
    </row>
    <row r="1883" spans="2:65" s="1" customFormat="1">
      <c r="B1883" s="33"/>
      <c r="D1883" s="144" t="s">
        <v>166</v>
      </c>
      <c r="F1883" s="145" t="s">
        <v>3049</v>
      </c>
      <c r="I1883" s="142"/>
      <c r="L1883" s="33"/>
      <c r="M1883" s="143"/>
      <c r="T1883" s="54"/>
      <c r="AT1883" s="18" t="s">
        <v>166</v>
      </c>
      <c r="AU1883" s="18" t="s">
        <v>80</v>
      </c>
    </row>
    <row r="1884" spans="2:65" s="12" customFormat="1">
      <c r="B1884" s="146"/>
      <c r="D1884" s="140" t="s">
        <v>168</v>
      </c>
      <c r="E1884" s="147" t="s">
        <v>20</v>
      </c>
      <c r="F1884" s="148" t="s">
        <v>3050</v>
      </c>
      <c r="H1884" s="149">
        <v>38.25</v>
      </c>
      <c r="I1884" s="150"/>
      <c r="L1884" s="146"/>
      <c r="M1884" s="151"/>
      <c r="T1884" s="152"/>
      <c r="AT1884" s="147" t="s">
        <v>168</v>
      </c>
      <c r="AU1884" s="147" t="s">
        <v>80</v>
      </c>
      <c r="AV1884" s="12" t="s">
        <v>80</v>
      </c>
      <c r="AW1884" s="12" t="s">
        <v>32</v>
      </c>
      <c r="AX1884" s="12" t="s">
        <v>8</v>
      </c>
      <c r="AY1884" s="147" t="s">
        <v>154</v>
      </c>
    </row>
    <row r="1885" spans="2:65" s="1" customFormat="1" ht="16.5" customHeight="1">
      <c r="B1885" s="33"/>
      <c r="C1885" s="160" t="s">
        <v>3051</v>
      </c>
      <c r="D1885" s="160" t="s">
        <v>230</v>
      </c>
      <c r="E1885" s="161" t="s">
        <v>3041</v>
      </c>
      <c r="F1885" s="162" t="s">
        <v>3042</v>
      </c>
      <c r="G1885" s="163" t="s">
        <v>198</v>
      </c>
      <c r="H1885" s="164">
        <v>38.25</v>
      </c>
      <c r="I1885" s="165">
        <v>17650</v>
      </c>
      <c r="J1885" s="164">
        <f>ROUND(I1885*H1885,0)</f>
        <v>675113</v>
      </c>
      <c r="K1885" s="162" t="s">
        <v>161</v>
      </c>
      <c r="L1885" s="166"/>
      <c r="M1885" s="167" t="s">
        <v>20</v>
      </c>
      <c r="N1885" s="168" t="s">
        <v>42</v>
      </c>
      <c r="P1885" s="136">
        <f>O1885*H1885</f>
        <v>0</v>
      </c>
      <c r="Q1885" s="136">
        <v>1.9859999999999999E-2</v>
      </c>
      <c r="R1885" s="136">
        <f>Q1885*H1885</f>
        <v>0.75964500000000001</v>
      </c>
      <c r="S1885" s="136">
        <v>0</v>
      </c>
      <c r="T1885" s="137">
        <f>S1885*H1885</f>
        <v>0</v>
      </c>
      <c r="AR1885" s="138" t="s">
        <v>430</v>
      </c>
      <c r="AT1885" s="138" t="s">
        <v>230</v>
      </c>
      <c r="AU1885" s="138" t="s">
        <v>80</v>
      </c>
      <c r="AY1885" s="18" t="s">
        <v>154</v>
      </c>
      <c r="BE1885" s="139">
        <f>IF(N1885="základní",J1885,0)</f>
        <v>675113</v>
      </c>
      <c r="BF1885" s="139">
        <f>IF(N1885="snížená",J1885,0)</f>
        <v>0</v>
      </c>
      <c r="BG1885" s="139">
        <f>IF(N1885="zákl. přenesená",J1885,0)</f>
        <v>0</v>
      </c>
      <c r="BH1885" s="139">
        <f>IF(N1885="sníž. přenesená",J1885,0)</f>
        <v>0</v>
      </c>
      <c r="BI1885" s="139">
        <f>IF(N1885="nulová",J1885,0)</f>
        <v>0</v>
      </c>
      <c r="BJ1885" s="18" t="s">
        <v>8</v>
      </c>
      <c r="BK1885" s="139">
        <f>ROUND(I1885*H1885,0)</f>
        <v>675113</v>
      </c>
      <c r="BL1885" s="18" t="s">
        <v>323</v>
      </c>
      <c r="BM1885" s="138" t="s">
        <v>3052</v>
      </c>
    </row>
    <row r="1886" spans="2:65" s="1" customFormat="1">
      <c r="B1886" s="33"/>
      <c r="D1886" s="140" t="s">
        <v>164</v>
      </c>
      <c r="F1886" s="141" t="s">
        <v>3042</v>
      </c>
      <c r="I1886" s="142"/>
      <c r="L1886" s="33"/>
      <c r="M1886" s="143"/>
      <c r="T1886" s="54"/>
      <c r="AT1886" s="18" t="s">
        <v>164</v>
      </c>
      <c r="AU1886" s="18" t="s">
        <v>80</v>
      </c>
    </row>
    <row r="1887" spans="2:65" s="1" customFormat="1" ht="16.5" customHeight="1">
      <c r="B1887" s="33"/>
      <c r="C1887" s="128" t="s">
        <v>3053</v>
      </c>
      <c r="D1887" s="128" t="s">
        <v>157</v>
      </c>
      <c r="E1887" s="129" t="s">
        <v>3054</v>
      </c>
      <c r="F1887" s="130" t="s">
        <v>3055</v>
      </c>
      <c r="G1887" s="131" t="s">
        <v>268</v>
      </c>
      <c r="H1887" s="132">
        <v>1</v>
      </c>
      <c r="I1887" s="133">
        <v>7000</v>
      </c>
      <c r="J1887" s="132">
        <f>ROUND(I1887*H1887,0)</f>
        <v>7000</v>
      </c>
      <c r="K1887" s="130" t="s">
        <v>161</v>
      </c>
      <c r="L1887" s="33"/>
      <c r="M1887" s="134" t="s">
        <v>20</v>
      </c>
      <c r="N1887" s="135" t="s">
        <v>42</v>
      </c>
      <c r="P1887" s="136">
        <f>O1887*H1887</f>
        <v>0</v>
      </c>
      <c r="Q1887" s="136">
        <v>0</v>
      </c>
      <c r="R1887" s="136">
        <f>Q1887*H1887</f>
        <v>0</v>
      </c>
      <c r="S1887" s="136">
        <v>0</v>
      </c>
      <c r="T1887" s="137">
        <f>S1887*H1887</f>
        <v>0</v>
      </c>
      <c r="AR1887" s="138" t="s">
        <v>323</v>
      </c>
      <c r="AT1887" s="138" t="s">
        <v>157</v>
      </c>
      <c r="AU1887" s="138" t="s">
        <v>80</v>
      </c>
      <c r="AY1887" s="18" t="s">
        <v>154</v>
      </c>
      <c r="BE1887" s="139">
        <f>IF(N1887="základní",J1887,0)</f>
        <v>7000</v>
      </c>
      <c r="BF1887" s="139">
        <f>IF(N1887="snížená",J1887,0)</f>
        <v>0</v>
      </c>
      <c r="BG1887" s="139">
        <f>IF(N1887="zákl. přenesená",J1887,0)</f>
        <v>0</v>
      </c>
      <c r="BH1887" s="139">
        <f>IF(N1887="sníž. přenesená",J1887,0)</f>
        <v>0</v>
      </c>
      <c r="BI1887" s="139">
        <f>IF(N1887="nulová",J1887,0)</f>
        <v>0</v>
      </c>
      <c r="BJ1887" s="18" t="s">
        <v>8</v>
      </c>
      <c r="BK1887" s="139">
        <f>ROUND(I1887*H1887,0)</f>
        <v>7000</v>
      </c>
      <c r="BL1887" s="18" t="s">
        <v>323</v>
      </c>
      <c r="BM1887" s="138" t="s">
        <v>3056</v>
      </c>
    </row>
    <row r="1888" spans="2:65" s="1" customFormat="1">
      <c r="B1888" s="33"/>
      <c r="D1888" s="140" t="s">
        <v>164</v>
      </c>
      <c r="F1888" s="141" t="s">
        <v>3057</v>
      </c>
      <c r="I1888" s="142"/>
      <c r="L1888" s="33"/>
      <c r="M1888" s="143"/>
      <c r="T1888" s="54"/>
      <c r="AT1888" s="18" t="s">
        <v>164</v>
      </c>
      <c r="AU1888" s="18" t="s">
        <v>80</v>
      </c>
    </row>
    <row r="1889" spans="2:65" s="1" customFormat="1">
      <c r="B1889" s="33"/>
      <c r="D1889" s="144" t="s">
        <v>166</v>
      </c>
      <c r="F1889" s="145" t="s">
        <v>3058</v>
      </c>
      <c r="I1889" s="142"/>
      <c r="L1889" s="33"/>
      <c r="M1889" s="143"/>
      <c r="T1889" s="54"/>
      <c r="AT1889" s="18" t="s">
        <v>166</v>
      </c>
      <c r="AU1889" s="18" t="s">
        <v>80</v>
      </c>
    </row>
    <row r="1890" spans="2:65" s="1" customFormat="1" ht="16.5" customHeight="1">
      <c r="B1890" s="33"/>
      <c r="C1890" s="160" t="s">
        <v>3059</v>
      </c>
      <c r="D1890" s="160" t="s">
        <v>230</v>
      </c>
      <c r="E1890" s="161" t="s">
        <v>3060</v>
      </c>
      <c r="F1890" s="162" t="s">
        <v>3061</v>
      </c>
      <c r="G1890" s="163" t="s">
        <v>198</v>
      </c>
      <c r="H1890" s="164">
        <v>1</v>
      </c>
      <c r="I1890" s="165">
        <v>41000</v>
      </c>
      <c r="J1890" s="164">
        <f>ROUND(I1890*H1890,0)</f>
        <v>41000</v>
      </c>
      <c r="K1890" s="162" t="s">
        <v>161</v>
      </c>
      <c r="L1890" s="166"/>
      <c r="M1890" s="167" t="s">
        <v>20</v>
      </c>
      <c r="N1890" s="168" t="s">
        <v>42</v>
      </c>
      <c r="P1890" s="136">
        <f>O1890*H1890</f>
        <v>0</v>
      </c>
      <c r="Q1890" s="136">
        <v>3.8289999999999998E-2</v>
      </c>
      <c r="R1890" s="136">
        <f>Q1890*H1890</f>
        <v>3.8289999999999998E-2</v>
      </c>
      <c r="S1890" s="136">
        <v>0</v>
      </c>
      <c r="T1890" s="137">
        <f>S1890*H1890</f>
        <v>0</v>
      </c>
      <c r="AR1890" s="138" t="s">
        <v>430</v>
      </c>
      <c r="AT1890" s="138" t="s">
        <v>230</v>
      </c>
      <c r="AU1890" s="138" t="s">
        <v>80</v>
      </c>
      <c r="AY1890" s="18" t="s">
        <v>154</v>
      </c>
      <c r="BE1890" s="139">
        <f>IF(N1890="základní",J1890,0)</f>
        <v>41000</v>
      </c>
      <c r="BF1890" s="139">
        <f>IF(N1890="snížená",J1890,0)</f>
        <v>0</v>
      </c>
      <c r="BG1890" s="139">
        <f>IF(N1890="zákl. přenesená",J1890,0)</f>
        <v>0</v>
      </c>
      <c r="BH1890" s="139">
        <f>IF(N1890="sníž. přenesená",J1890,0)</f>
        <v>0</v>
      </c>
      <c r="BI1890" s="139">
        <f>IF(N1890="nulová",J1890,0)</f>
        <v>0</v>
      </c>
      <c r="BJ1890" s="18" t="s">
        <v>8</v>
      </c>
      <c r="BK1890" s="139">
        <f>ROUND(I1890*H1890,0)</f>
        <v>41000</v>
      </c>
      <c r="BL1890" s="18" t="s">
        <v>323</v>
      </c>
      <c r="BM1890" s="138" t="s">
        <v>3062</v>
      </c>
    </row>
    <row r="1891" spans="2:65" s="1" customFormat="1">
      <c r="B1891" s="33"/>
      <c r="D1891" s="140" t="s">
        <v>164</v>
      </c>
      <c r="F1891" s="141" t="s">
        <v>3061</v>
      </c>
      <c r="I1891" s="142"/>
      <c r="L1891" s="33"/>
      <c r="M1891" s="143"/>
      <c r="T1891" s="54"/>
      <c r="AT1891" s="18" t="s">
        <v>164</v>
      </c>
      <c r="AU1891" s="18" t="s">
        <v>80</v>
      </c>
    </row>
    <row r="1892" spans="2:65" s="1" customFormat="1" ht="16.5" customHeight="1">
      <c r="B1892" s="33"/>
      <c r="C1892" s="128" t="s">
        <v>3063</v>
      </c>
      <c r="D1892" s="128" t="s">
        <v>157</v>
      </c>
      <c r="E1892" s="129" t="s">
        <v>3064</v>
      </c>
      <c r="F1892" s="130" t="s">
        <v>3065</v>
      </c>
      <c r="G1892" s="131" t="s">
        <v>268</v>
      </c>
      <c r="H1892" s="132">
        <v>1</v>
      </c>
      <c r="I1892" s="133">
        <v>7000</v>
      </c>
      <c r="J1892" s="132">
        <f>ROUND(I1892*H1892,0)</f>
        <v>7000</v>
      </c>
      <c r="K1892" s="130" t="s">
        <v>161</v>
      </c>
      <c r="L1892" s="33"/>
      <c r="M1892" s="134" t="s">
        <v>20</v>
      </c>
      <c r="N1892" s="135" t="s">
        <v>42</v>
      </c>
      <c r="P1892" s="136">
        <f>O1892*H1892</f>
        <v>0</v>
      </c>
      <c r="Q1892" s="136">
        <v>0</v>
      </c>
      <c r="R1892" s="136">
        <f>Q1892*H1892</f>
        <v>0</v>
      </c>
      <c r="S1892" s="136">
        <v>0</v>
      </c>
      <c r="T1892" s="137">
        <f>S1892*H1892</f>
        <v>0</v>
      </c>
      <c r="AR1892" s="138" t="s">
        <v>323</v>
      </c>
      <c r="AT1892" s="138" t="s">
        <v>157</v>
      </c>
      <c r="AU1892" s="138" t="s">
        <v>80</v>
      </c>
      <c r="AY1892" s="18" t="s">
        <v>154</v>
      </c>
      <c r="BE1892" s="139">
        <f>IF(N1892="základní",J1892,0)</f>
        <v>7000</v>
      </c>
      <c r="BF1892" s="139">
        <f>IF(N1892="snížená",J1892,0)</f>
        <v>0</v>
      </c>
      <c r="BG1892" s="139">
        <f>IF(N1892="zákl. přenesená",J1892,0)</f>
        <v>0</v>
      </c>
      <c r="BH1892" s="139">
        <f>IF(N1892="sníž. přenesená",J1892,0)</f>
        <v>0</v>
      </c>
      <c r="BI1892" s="139">
        <f>IF(N1892="nulová",J1892,0)</f>
        <v>0</v>
      </c>
      <c r="BJ1892" s="18" t="s">
        <v>8</v>
      </c>
      <c r="BK1892" s="139">
        <f>ROUND(I1892*H1892,0)</f>
        <v>7000</v>
      </c>
      <c r="BL1892" s="18" t="s">
        <v>323</v>
      </c>
      <c r="BM1892" s="138" t="s">
        <v>3066</v>
      </c>
    </row>
    <row r="1893" spans="2:65" s="1" customFormat="1">
      <c r="B1893" s="33"/>
      <c r="D1893" s="140" t="s">
        <v>164</v>
      </c>
      <c r="F1893" s="141" t="s">
        <v>3067</v>
      </c>
      <c r="I1893" s="142"/>
      <c r="L1893" s="33"/>
      <c r="M1893" s="143"/>
      <c r="T1893" s="54"/>
      <c r="AT1893" s="18" t="s">
        <v>164</v>
      </c>
      <c r="AU1893" s="18" t="s">
        <v>80</v>
      </c>
    </row>
    <row r="1894" spans="2:65" s="1" customFormat="1">
      <c r="B1894" s="33"/>
      <c r="D1894" s="144" t="s">
        <v>166</v>
      </c>
      <c r="F1894" s="145" t="s">
        <v>3068</v>
      </c>
      <c r="I1894" s="142"/>
      <c r="L1894" s="33"/>
      <c r="M1894" s="143"/>
      <c r="T1894" s="54"/>
      <c r="AT1894" s="18" t="s">
        <v>166</v>
      </c>
      <c r="AU1894" s="18" t="s">
        <v>80</v>
      </c>
    </row>
    <row r="1895" spans="2:65" s="1" customFormat="1" ht="16.5" customHeight="1">
      <c r="B1895" s="33"/>
      <c r="C1895" s="160" t="s">
        <v>3069</v>
      </c>
      <c r="D1895" s="160" t="s">
        <v>230</v>
      </c>
      <c r="E1895" s="161" t="s">
        <v>3070</v>
      </c>
      <c r="F1895" s="162" t="s">
        <v>3071</v>
      </c>
      <c r="G1895" s="163" t="s">
        <v>198</v>
      </c>
      <c r="H1895" s="164">
        <v>1</v>
      </c>
      <c r="I1895" s="165">
        <v>74000</v>
      </c>
      <c r="J1895" s="164">
        <f>ROUND(I1895*H1895,0)</f>
        <v>74000</v>
      </c>
      <c r="K1895" s="162" t="s">
        <v>20</v>
      </c>
      <c r="L1895" s="166"/>
      <c r="M1895" s="167" t="s">
        <v>20</v>
      </c>
      <c r="N1895" s="168" t="s">
        <v>42</v>
      </c>
      <c r="P1895" s="136">
        <f>O1895*H1895</f>
        <v>0</v>
      </c>
      <c r="Q1895" s="136">
        <v>2.997E-2</v>
      </c>
      <c r="R1895" s="136">
        <f>Q1895*H1895</f>
        <v>2.997E-2</v>
      </c>
      <c r="S1895" s="136">
        <v>0</v>
      </c>
      <c r="T1895" s="137">
        <f>S1895*H1895</f>
        <v>0</v>
      </c>
      <c r="AR1895" s="138" t="s">
        <v>430</v>
      </c>
      <c r="AT1895" s="138" t="s">
        <v>230</v>
      </c>
      <c r="AU1895" s="138" t="s">
        <v>80</v>
      </c>
      <c r="AY1895" s="18" t="s">
        <v>154</v>
      </c>
      <c r="BE1895" s="139">
        <f>IF(N1895="základní",J1895,0)</f>
        <v>74000</v>
      </c>
      <c r="BF1895" s="139">
        <f>IF(N1895="snížená",J1895,0)</f>
        <v>0</v>
      </c>
      <c r="BG1895" s="139">
        <f>IF(N1895="zákl. přenesená",J1895,0)</f>
        <v>0</v>
      </c>
      <c r="BH1895" s="139">
        <f>IF(N1895="sníž. přenesená",J1895,0)</f>
        <v>0</v>
      </c>
      <c r="BI1895" s="139">
        <f>IF(N1895="nulová",J1895,0)</f>
        <v>0</v>
      </c>
      <c r="BJ1895" s="18" t="s">
        <v>8</v>
      </c>
      <c r="BK1895" s="139">
        <f>ROUND(I1895*H1895,0)</f>
        <v>74000</v>
      </c>
      <c r="BL1895" s="18" t="s">
        <v>323</v>
      </c>
      <c r="BM1895" s="138" t="s">
        <v>3072</v>
      </c>
    </row>
    <row r="1896" spans="2:65" s="1" customFormat="1">
      <c r="B1896" s="33"/>
      <c r="D1896" s="140" t="s">
        <v>164</v>
      </c>
      <c r="F1896" s="141" t="s">
        <v>3073</v>
      </c>
      <c r="I1896" s="142"/>
      <c r="L1896" s="33"/>
      <c r="M1896" s="143"/>
      <c r="T1896" s="54"/>
      <c r="AT1896" s="18" t="s">
        <v>164</v>
      </c>
      <c r="AU1896" s="18" t="s">
        <v>80</v>
      </c>
    </row>
    <row r="1897" spans="2:65" s="1" customFormat="1" ht="16.5" customHeight="1">
      <c r="B1897" s="33"/>
      <c r="C1897" s="128" t="s">
        <v>3074</v>
      </c>
      <c r="D1897" s="128" t="s">
        <v>157</v>
      </c>
      <c r="E1897" s="129" t="s">
        <v>3075</v>
      </c>
      <c r="F1897" s="130" t="s">
        <v>3076</v>
      </c>
      <c r="G1897" s="131" t="s">
        <v>268</v>
      </c>
      <c r="H1897" s="132">
        <v>1</v>
      </c>
      <c r="I1897" s="133">
        <v>25000</v>
      </c>
      <c r="J1897" s="132">
        <f>ROUND(I1897*H1897,0)</f>
        <v>25000</v>
      </c>
      <c r="K1897" s="130" t="s">
        <v>161</v>
      </c>
      <c r="L1897" s="33"/>
      <c r="M1897" s="134" t="s">
        <v>20</v>
      </c>
      <c r="N1897" s="135" t="s">
        <v>42</v>
      </c>
      <c r="P1897" s="136">
        <f>O1897*H1897</f>
        <v>0</v>
      </c>
      <c r="Q1897" s="136">
        <v>0</v>
      </c>
      <c r="R1897" s="136">
        <f>Q1897*H1897</f>
        <v>0</v>
      </c>
      <c r="S1897" s="136">
        <v>0</v>
      </c>
      <c r="T1897" s="137">
        <f>S1897*H1897</f>
        <v>0</v>
      </c>
      <c r="AR1897" s="138" t="s">
        <v>323</v>
      </c>
      <c r="AT1897" s="138" t="s">
        <v>157</v>
      </c>
      <c r="AU1897" s="138" t="s">
        <v>80</v>
      </c>
      <c r="AY1897" s="18" t="s">
        <v>154</v>
      </c>
      <c r="BE1897" s="139">
        <f>IF(N1897="základní",J1897,0)</f>
        <v>25000</v>
      </c>
      <c r="BF1897" s="139">
        <f>IF(N1897="snížená",J1897,0)</f>
        <v>0</v>
      </c>
      <c r="BG1897" s="139">
        <f>IF(N1897="zákl. přenesená",J1897,0)</f>
        <v>0</v>
      </c>
      <c r="BH1897" s="139">
        <f>IF(N1897="sníž. přenesená",J1897,0)</f>
        <v>0</v>
      </c>
      <c r="BI1897" s="139">
        <f>IF(N1897="nulová",J1897,0)</f>
        <v>0</v>
      </c>
      <c r="BJ1897" s="18" t="s">
        <v>8</v>
      </c>
      <c r="BK1897" s="139">
        <f>ROUND(I1897*H1897,0)</f>
        <v>25000</v>
      </c>
      <c r="BL1897" s="18" t="s">
        <v>323</v>
      </c>
      <c r="BM1897" s="138" t="s">
        <v>3077</v>
      </c>
    </row>
    <row r="1898" spans="2:65" s="1" customFormat="1">
      <c r="B1898" s="33"/>
      <c r="D1898" s="140" t="s">
        <v>164</v>
      </c>
      <c r="F1898" s="141" t="s">
        <v>3078</v>
      </c>
      <c r="I1898" s="142"/>
      <c r="L1898" s="33"/>
      <c r="M1898" s="143"/>
      <c r="T1898" s="54"/>
      <c r="AT1898" s="18" t="s">
        <v>164</v>
      </c>
      <c r="AU1898" s="18" t="s">
        <v>80</v>
      </c>
    </row>
    <row r="1899" spans="2:65" s="1" customFormat="1">
      <c r="B1899" s="33"/>
      <c r="D1899" s="144" t="s">
        <v>166</v>
      </c>
      <c r="F1899" s="145" t="s">
        <v>3079</v>
      </c>
      <c r="I1899" s="142"/>
      <c r="L1899" s="33"/>
      <c r="M1899" s="143"/>
      <c r="T1899" s="54"/>
      <c r="AT1899" s="18" t="s">
        <v>166</v>
      </c>
      <c r="AU1899" s="18" t="s">
        <v>80</v>
      </c>
    </row>
    <row r="1900" spans="2:65" s="1" customFormat="1" ht="16.5" customHeight="1">
      <c r="B1900" s="33"/>
      <c r="C1900" s="160" t="s">
        <v>3080</v>
      </c>
      <c r="D1900" s="160" t="s">
        <v>230</v>
      </c>
      <c r="E1900" s="161" t="s">
        <v>3081</v>
      </c>
      <c r="F1900" s="162" t="s">
        <v>20</v>
      </c>
      <c r="G1900" s="163" t="s">
        <v>208</v>
      </c>
      <c r="H1900" s="164">
        <v>1</v>
      </c>
      <c r="I1900" s="165">
        <v>156000</v>
      </c>
      <c r="J1900" s="164">
        <f>ROUND(I1900*H1900,0)</f>
        <v>156000</v>
      </c>
      <c r="K1900" s="162" t="s">
        <v>20</v>
      </c>
      <c r="L1900" s="166"/>
      <c r="M1900" s="167" t="s">
        <v>20</v>
      </c>
      <c r="N1900" s="168" t="s">
        <v>42</v>
      </c>
      <c r="P1900" s="136">
        <f>O1900*H1900</f>
        <v>0</v>
      </c>
      <c r="Q1900" s="136">
        <v>0</v>
      </c>
      <c r="R1900" s="136">
        <f>Q1900*H1900</f>
        <v>0</v>
      </c>
      <c r="S1900" s="136">
        <v>0</v>
      </c>
      <c r="T1900" s="137">
        <f>S1900*H1900</f>
        <v>0</v>
      </c>
      <c r="AR1900" s="138" t="s">
        <v>430</v>
      </c>
      <c r="AT1900" s="138" t="s">
        <v>230</v>
      </c>
      <c r="AU1900" s="138" t="s">
        <v>80</v>
      </c>
      <c r="AY1900" s="18" t="s">
        <v>154</v>
      </c>
      <c r="BE1900" s="139">
        <f>IF(N1900="základní",J1900,0)</f>
        <v>156000</v>
      </c>
      <c r="BF1900" s="139">
        <f>IF(N1900="snížená",J1900,0)</f>
        <v>0</v>
      </c>
      <c r="BG1900" s="139">
        <f>IF(N1900="zákl. přenesená",J1900,0)</f>
        <v>0</v>
      </c>
      <c r="BH1900" s="139">
        <f>IF(N1900="sníž. přenesená",J1900,0)</f>
        <v>0</v>
      </c>
      <c r="BI1900" s="139">
        <f>IF(N1900="nulová",J1900,0)</f>
        <v>0</v>
      </c>
      <c r="BJ1900" s="18" t="s">
        <v>8</v>
      </c>
      <c r="BK1900" s="139">
        <f>ROUND(I1900*H1900,0)</f>
        <v>156000</v>
      </c>
      <c r="BL1900" s="18" t="s">
        <v>323</v>
      </c>
      <c r="BM1900" s="138" t="s">
        <v>3082</v>
      </c>
    </row>
    <row r="1901" spans="2:65" s="1" customFormat="1">
      <c r="B1901" s="33"/>
      <c r="D1901" s="140" t="s">
        <v>164</v>
      </c>
      <c r="F1901" s="141" t="s">
        <v>3083</v>
      </c>
      <c r="I1901" s="142"/>
      <c r="L1901" s="33"/>
      <c r="M1901" s="143"/>
      <c r="T1901" s="54"/>
      <c r="AT1901" s="18" t="s">
        <v>164</v>
      </c>
      <c r="AU1901" s="18" t="s">
        <v>80</v>
      </c>
    </row>
    <row r="1902" spans="2:65" s="1" customFormat="1" ht="16.5" customHeight="1">
      <c r="B1902" s="33"/>
      <c r="C1902" s="128" t="s">
        <v>3084</v>
      </c>
      <c r="D1902" s="128" t="s">
        <v>157</v>
      </c>
      <c r="E1902" s="129" t="s">
        <v>3085</v>
      </c>
      <c r="F1902" s="130" t="s">
        <v>3086</v>
      </c>
      <c r="G1902" s="131" t="s">
        <v>268</v>
      </c>
      <c r="H1902" s="132">
        <v>1</v>
      </c>
      <c r="I1902" s="133">
        <v>120</v>
      </c>
      <c r="J1902" s="132">
        <f>ROUND(I1902*H1902,0)</f>
        <v>120</v>
      </c>
      <c r="K1902" s="130" t="s">
        <v>161</v>
      </c>
      <c r="L1902" s="33"/>
      <c r="M1902" s="134" t="s">
        <v>20</v>
      </c>
      <c r="N1902" s="135" t="s">
        <v>42</v>
      </c>
      <c r="P1902" s="136">
        <f>O1902*H1902</f>
        <v>0</v>
      </c>
      <c r="Q1902" s="136">
        <v>0</v>
      </c>
      <c r="R1902" s="136">
        <f>Q1902*H1902</f>
        <v>0</v>
      </c>
      <c r="S1902" s="136">
        <v>0</v>
      </c>
      <c r="T1902" s="137">
        <f>S1902*H1902</f>
        <v>0</v>
      </c>
      <c r="AR1902" s="138" t="s">
        <v>323</v>
      </c>
      <c r="AT1902" s="138" t="s">
        <v>157</v>
      </c>
      <c r="AU1902" s="138" t="s">
        <v>80</v>
      </c>
      <c r="AY1902" s="18" t="s">
        <v>154</v>
      </c>
      <c r="BE1902" s="139">
        <f>IF(N1902="základní",J1902,0)</f>
        <v>120</v>
      </c>
      <c r="BF1902" s="139">
        <f>IF(N1902="snížená",J1902,0)</f>
        <v>0</v>
      </c>
      <c r="BG1902" s="139">
        <f>IF(N1902="zákl. přenesená",J1902,0)</f>
        <v>0</v>
      </c>
      <c r="BH1902" s="139">
        <f>IF(N1902="sníž. přenesená",J1902,0)</f>
        <v>0</v>
      </c>
      <c r="BI1902" s="139">
        <f>IF(N1902="nulová",J1902,0)</f>
        <v>0</v>
      </c>
      <c r="BJ1902" s="18" t="s">
        <v>8</v>
      </c>
      <c r="BK1902" s="139">
        <f>ROUND(I1902*H1902,0)</f>
        <v>120</v>
      </c>
      <c r="BL1902" s="18" t="s">
        <v>323</v>
      </c>
      <c r="BM1902" s="138" t="s">
        <v>3087</v>
      </c>
    </row>
    <row r="1903" spans="2:65" s="1" customFormat="1">
      <c r="B1903" s="33"/>
      <c r="D1903" s="140" t="s">
        <v>164</v>
      </c>
      <c r="F1903" s="141" t="s">
        <v>3088</v>
      </c>
      <c r="I1903" s="142"/>
      <c r="L1903" s="33"/>
      <c r="M1903" s="143"/>
      <c r="T1903" s="54"/>
      <c r="AT1903" s="18" t="s">
        <v>164</v>
      </c>
      <c r="AU1903" s="18" t="s">
        <v>80</v>
      </c>
    </row>
    <row r="1904" spans="2:65" s="1" customFormat="1">
      <c r="B1904" s="33"/>
      <c r="D1904" s="144" t="s">
        <v>166</v>
      </c>
      <c r="F1904" s="145" t="s">
        <v>3089</v>
      </c>
      <c r="I1904" s="142"/>
      <c r="L1904" s="33"/>
      <c r="M1904" s="143"/>
      <c r="T1904" s="54"/>
      <c r="AT1904" s="18" t="s">
        <v>166</v>
      </c>
      <c r="AU1904" s="18" t="s">
        <v>80</v>
      </c>
    </row>
    <row r="1905" spans="2:65" s="1" customFormat="1" ht="16.5" customHeight="1">
      <c r="B1905" s="33"/>
      <c r="C1905" s="160" t="s">
        <v>3090</v>
      </c>
      <c r="D1905" s="160" t="s">
        <v>230</v>
      </c>
      <c r="E1905" s="161" t="s">
        <v>3091</v>
      </c>
      <c r="F1905" s="162" t="s">
        <v>3092</v>
      </c>
      <c r="G1905" s="163" t="s">
        <v>268</v>
      </c>
      <c r="H1905" s="164">
        <v>1</v>
      </c>
      <c r="I1905" s="165">
        <v>1000</v>
      </c>
      <c r="J1905" s="164">
        <f>ROUND(I1905*H1905,0)</f>
        <v>1000</v>
      </c>
      <c r="K1905" s="162" t="s">
        <v>161</v>
      </c>
      <c r="L1905" s="166"/>
      <c r="M1905" s="167" t="s">
        <v>20</v>
      </c>
      <c r="N1905" s="168" t="s">
        <v>42</v>
      </c>
      <c r="P1905" s="136">
        <f>O1905*H1905</f>
        <v>0</v>
      </c>
      <c r="Q1905" s="136">
        <v>2E-3</v>
      </c>
      <c r="R1905" s="136">
        <f>Q1905*H1905</f>
        <v>2E-3</v>
      </c>
      <c r="S1905" s="136">
        <v>0</v>
      </c>
      <c r="T1905" s="137">
        <f>S1905*H1905</f>
        <v>0</v>
      </c>
      <c r="AR1905" s="138" t="s">
        <v>430</v>
      </c>
      <c r="AT1905" s="138" t="s">
        <v>230</v>
      </c>
      <c r="AU1905" s="138" t="s">
        <v>80</v>
      </c>
      <c r="AY1905" s="18" t="s">
        <v>154</v>
      </c>
      <c r="BE1905" s="139">
        <f>IF(N1905="základní",J1905,0)</f>
        <v>1000</v>
      </c>
      <c r="BF1905" s="139">
        <f>IF(N1905="snížená",J1905,0)</f>
        <v>0</v>
      </c>
      <c r="BG1905" s="139">
        <f>IF(N1905="zákl. přenesená",J1905,0)</f>
        <v>0</v>
      </c>
      <c r="BH1905" s="139">
        <f>IF(N1905="sníž. přenesená",J1905,0)</f>
        <v>0</v>
      </c>
      <c r="BI1905" s="139">
        <f>IF(N1905="nulová",J1905,0)</f>
        <v>0</v>
      </c>
      <c r="BJ1905" s="18" t="s">
        <v>8</v>
      </c>
      <c r="BK1905" s="139">
        <f>ROUND(I1905*H1905,0)</f>
        <v>1000</v>
      </c>
      <c r="BL1905" s="18" t="s">
        <v>323</v>
      </c>
      <c r="BM1905" s="138" t="s">
        <v>3093</v>
      </c>
    </row>
    <row r="1906" spans="2:65" s="1" customFormat="1">
      <c r="B1906" s="33"/>
      <c r="D1906" s="140" t="s">
        <v>164</v>
      </c>
      <c r="F1906" s="141" t="s">
        <v>3092</v>
      </c>
      <c r="I1906" s="142"/>
      <c r="L1906" s="33"/>
      <c r="M1906" s="143"/>
      <c r="T1906" s="54"/>
      <c r="AT1906" s="18" t="s">
        <v>164</v>
      </c>
      <c r="AU1906" s="18" t="s">
        <v>80</v>
      </c>
    </row>
    <row r="1907" spans="2:65" s="1" customFormat="1" ht="16.5" customHeight="1">
      <c r="B1907" s="33"/>
      <c r="C1907" s="128" t="s">
        <v>3094</v>
      </c>
      <c r="D1907" s="128" t="s">
        <v>157</v>
      </c>
      <c r="E1907" s="129" t="s">
        <v>3095</v>
      </c>
      <c r="F1907" s="130" t="s">
        <v>3096</v>
      </c>
      <c r="G1907" s="131" t="s">
        <v>268</v>
      </c>
      <c r="H1907" s="132">
        <v>1</v>
      </c>
      <c r="I1907" s="133">
        <v>1800</v>
      </c>
      <c r="J1907" s="132">
        <f>ROUND(I1907*H1907,0)</f>
        <v>1800</v>
      </c>
      <c r="K1907" s="130" t="s">
        <v>161</v>
      </c>
      <c r="L1907" s="33"/>
      <c r="M1907" s="134" t="s">
        <v>20</v>
      </c>
      <c r="N1907" s="135" t="s">
        <v>42</v>
      </c>
      <c r="P1907" s="136">
        <f>O1907*H1907</f>
        <v>0</v>
      </c>
      <c r="Q1907" s="136">
        <v>0</v>
      </c>
      <c r="R1907" s="136">
        <f>Q1907*H1907</f>
        <v>0</v>
      </c>
      <c r="S1907" s="136">
        <v>0</v>
      </c>
      <c r="T1907" s="137">
        <f>S1907*H1907</f>
        <v>0</v>
      </c>
      <c r="AR1907" s="138" t="s">
        <v>323</v>
      </c>
      <c r="AT1907" s="138" t="s">
        <v>157</v>
      </c>
      <c r="AU1907" s="138" t="s">
        <v>80</v>
      </c>
      <c r="AY1907" s="18" t="s">
        <v>154</v>
      </c>
      <c r="BE1907" s="139">
        <f>IF(N1907="základní",J1907,0)</f>
        <v>1800</v>
      </c>
      <c r="BF1907" s="139">
        <f>IF(N1907="snížená",J1907,0)</f>
        <v>0</v>
      </c>
      <c r="BG1907" s="139">
        <f>IF(N1907="zákl. přenesená",J1907,0)</f>
        <v>0</v>
      </c>
      <c r="BH1907" s="139">
        <f>IF(N1907="sníž. přenesená",J1907,0)</f>
        <v>0</v>
      </c>
      <c r="BI1907" s="139">
        <f>IF(N1907="nulová",J1907,0)</f>
        <v>0</v>
      </c>
      <c r="BJ1907" s="18" t="s">
        <v>8</v>
      </c>
      <c r="BK1907" s="139">
        <f>ROUND(I1907*H1907,0)</f>
        <v>1800</v>
      </c>
      <c r="BL1907" s="18" t="s">
        <v>323</v>
      </c>
      <c r="BM1907" s="138" t="s">
        <v>3097</v>
      </c>
    </row>
    <row r="1908" spans="2:65" s="1" customFormat="1">
      <c r="B1908" s="33"/>
      <c r="D1908" s="140" t="s">
        <v>164</v>
      </c>
      <c r="F1908" s="141" t="s">
        <v>3098</v>
      </c>
      <c r="I1908" s="142"/>
      <c r="L1908" s="33"/>
      <c r="M1908" s="143"/>
      <c r="T1908" s="54"/>
      <c r="AT1908" s="18" t="s">
        <v>164</v>
      </c>
      <c r="AU1908" s="18" t="s">
        <v>80</v>
      </c>
    </row>
    <row r="1909" spans="2:65" s="1" customFormat="1">
      <c r="B1909" s="33"/>
      <c r="D1909" s="144" t="s">
        <v>166</v>
      </c>
      <c r="F1909" s="145" t="s">
        <v>3099</v>
      </c>
      <c r="I1909" s="142"/>
      <c r="L1909" s="33"/>
      <c r="M1909" s="143"/>
      <c r="T1909" s="54"/>
      <c r="AT1909" s="18" t="s">
        <v>166</v>
      </c>
      <c r="AU1909" s="18" t="s">
        <v>80</v>
      </c>
    </row>
    <row r="1910" spans="2:65" s="1" customFormat="1" ht="16.5" customHeight="1">
      <c r="B1910" s="33"/>
      <c r="C1910" s="160" t="s">
        <v>3100</v>
      </c>
      <c r="D1910" s="160" t="s">
        <v>230</v>
      </c>
      <c r="E1910" s="161" t="s">
        <v>3101</v>
      </c>
      <c r="F1910" s="162" t="s">
        <v>3102</v>
      </c>
      <c r="G1910" s="163" t="s">
        <v>268</v>
      </c>
      <c r="H1910" s="164">
        <v>1</v>
      </c>
      <c r="I1910" s="165">
        <v>25000</v>
      </c>
      <c r="J1910" s="164">
        <f>ROUND(I1910*H1910,0)</f>
        <v>25000</v>
      </c>
      <c r="K1910" s="162" t="s">
        <v>161</v>
      </c>
      <c r="L1910" s="166"/>
      <c r="M1910" s="167" t="s">
        <v>20</v>
      </c>
      <c r="N1910" s="168" t="s">
        <v>42</v>
      </c>
      <c r="P1910" s="136">
        <f>O1910*H1910</f>
        <v>0</v>
      </c>
      <c r="Q1910" s="136">
        <v>1.2E-2</v>
      </c>
      <c r="R1910" s="136">
        <f>Q1910*H1910</f>
        <v>1.2E-2</v>
      </c>
      <c r="S1910" s="136">
        <v>0</v>
      </c>
      <c r="T1910" s="137">
        <f>S1910*H1910</f>
        <v>0</v>
      </c>
      <c r="AR1910" s="138" t="s">
        <v>430</v>
      </c>
      <c r="AT1910" s="138" t="s">
        <v>230</v>
      </c>
      <c r="AU1910" s="138" t="s">
        <v>80</v>
      </c>
      <c r="AY1910" s="18" t="s">
        <v>154</v>
      </c>
      <c r="BE1910" s="139">
        <f>IF(N1910="základní",J1910,0)</f>
        <v>25000</v>
      </c>
      <c r="BF1910" s="139">
        <f>IF(N1910="snížená",J1910,0)</f>
        <v>0</v>
      </c>
      <c r="BG1910" s="139">
        <f>IF(N1910="zákl. přenesená",J1910,0)</f>
        <v>0</v>
      </c>
      <c r="BH1910" s="139">
        <f>IF(N1910="sníž. přenesená",J1910,0)</f>
        <v>0</v>
      </c>
      <c r="BI1910" s="139">
        <f>IF(N1910="nulová",J1910,0)</f>
        <v>0</v>
      </c>
      <c r="BJ1910" s="18" t="s">
        <v>8</v>
      </c>
      <c r="BK1910" s="139">
        <f>ROUND(I1910*H1910,0)</f>
        <v>25000</v>
      </c>
      <c r="BL1910" s="18" t="s">
        <v>323</v>
      </c>
      <c r="BM1910" s="138" t="s">
        <v>3103</v>
      </c>
    </row>
    <row r="1911" spans="2:65" s="1" customFormat="1">
      <c r="B1911" s="33"/>
      <c r="D1911" s="140" t="s">
        <v>164</v>
      </c>
      <c r="F1911" s="141" t="s">
        <v>3102</v>
      </c>
      <c r="I1911" s="142"/>
      <c r="L1911" s="33"/>
      <c r="M1911" s="143"/>
      <c r="T1911" s="54"/>
      <c r="AT1911" s="18" t="s">
        <v>164</v>
      </c>
      <c r="AU1911" s="18" t="s">
        <v>80</v>
      </c>
    </row>
    <row r="1912" spans="2:65" s="1" customFormat="1" ht="16.5" customHeight="1">
      <c r="B1912" s="33"/>
      <c r="C1912" s="128" t="s">
        <v>3104</v>
      </c>
      <c r="D1912" s="128" t="s">
        <v>157</v>
      </c>
      <c r="E1912" s="129" t="s">
        <v>3105</v>
      </c>
      <c r="F1912" s="130" t="s">
        <v>3106</v>
      </c>
      <c r="G1912" s="131" t="s">
        <v>3107</v>
      </c>
      <c r="H1912" s="132">
        <v>1</v>
      </c>
      <c r="I1912" s="133">
        <v>500</v>
      </c>
      <c r="J1912" s="132">
        <f>ROUND(I1912*H1912,0)</f>
        <v>500</v>
      </c>
      <c r="K1912" s="130" t="s">
        <v>161</v>
      </c>
      <c r="L1912" s="33"/>
      <c r="M1912" s="134" t="s">
        <v>20</v>
      </c>
      <c r="N1912" s="135" t="s">
        <v>42</v>
      </c>
      <c r="P1912" s="136">
        <f>O1912*H1912</f>
        <v>0</v>
      </c>
      <c r="Q1912" s="136">
        <v>0</v>
      </c>
      <c r="R1912" s="136">
        <f>Q1912*H1912</f>
        <v>0</v>
      </c>
      <c r="S1912" s="136">
        <v>0</v>
      </c>
      <c r="T1912" s="137">
        <f>S1912*H1912</f>
        <v>0</v>
      </c>
      <c r="AR1912" s="138" t="s">
        <v>323</v>
      </c>
      <c r="AT1912" s="138" t="s">
        <v>157</v>
      </c>
      <c r="AU1912" s="138" t="s">
        <v>80</v>
      </c>
      <c r="AY1912" s="18" t="s">
        <v>154</v>
      </c>
      <c r="BE1912" s="139">
        <f>IF(N1912="základní",J1912,0)</f>
        <v>500</v>
      </c>
      <c r="BF1912" s="139">
        <f>IF(N1912="snížená",J1912,0)</f>
        <v>0</v>
      </c>
      <c r="BG1912" s="139">
        <f>IF(N1912="zákl. přenesená",J1912,0)</f>
        <v>0</v>
      </c>
      <c r="BH1912" s="139">
        <f>IF(N1912="sníž. přenesená",J1912,0)</f>
        <v>0</v>
      </c>
      <c r="BI1912" s="139">
        <f>IF(N1912="nulová",J1912,0)</f>
        <v>0</v>
      </c>
      <c r="BJ1912" s="18" t="s">
        <v>8</v>
      </c>
      <c r="BK1912" s="139">
        <f>ROUND(I1912*H1912,0)</f>
        <v>500</v>
      </c>
      <c r="BL1912" s="18" t="s">
        <v>323</v>
      </c>
      <c r="BM1912" s="138" t="s">
        <v>3108</v>
      </c>
    </row>
    <row r="1913" spans="2:65" s="1" customFormat="1">
      <c r="B1913" s="33"/>
      <c r="D1913" s="140" t="s">
        <v>164</v>
      </c>
      <c r="F1913" s="141" t="s">
        <v>3109</v>
      </c>
      <c r="I1913" s="142"/>
      <c r="L1913" s="33"/>
      <c r="M1913" s="143"/>
      <c r="T1913" s="54"/>
      <c r="AT1913" s="18" t="s">
        <v>164</v>
      </c>
      <c r="AU1913" s="18" t="s">
        <v>80</v>
      </c>
    </row>
    <row r="1914" spans="2:65" s="1" customFormat="1">
      <c r="B1914" s="33"/>
      <c r="D1914" s="144" t="s">
        <v>166</v>
      </c>
      <c r="F1914" s="145" t="s">
        <v>3110</v>
      </c>
      <c r="I1914" s="142"/>
      <c r="L1914" s="33"/>
      <c r="M1914" s="143"/>
      <c r="T1914" s="54"/>
      <c r="AT1914" s="18" t="s">
        <v>166</v>
      </c>
      <c r="AU1914" s="18" t="s">
        <v>80</v>
      </c>
    </row>
    <row r="1915" spans="2:65" s="1" customFormat="1" ht="16.5" customHeight="1">
      <c r="B1915" s="33"/>
      <c r="C1915" s="160" t="s">
        <v>3111</v>
      </c>
      <c r="D1915" s="160" t="s">
        <v>230</v>
      </c>
      <c r="E1915" s="161" t="s">
        <v>3112</v>
      </c>
      <c r="F1915" s="162" t="s">
        <v>3113</v>
      </c>
      <c r="G1915" s="163" t="s">
        <v>3114</v>
      </c>
      <c r="H1915" s="164">
        <v>1</v>
      </c>
      <c r="I1915" s="165">
        <v>2300</v>
      </c>
      <c r="J1915" s="164">
        <f>ROUND(I1915*H1915,0)</f>
        <v>2300</v>
      </c>
      <c r="K1915" s="162" t="s">
        <v>161</v>
      </c>
      <c r="L1915" s="166"/>
      <c r="M1915" s="167" t="s">
        <v>20</v>
      </c>
      <c r="N1915" s="168" t="s">
        <v>42</v>
      </c>
      <c r="P1915" s="136">
        <f>O1915*H1915</f>
        <v>0</v>
      </c>
      <c r="Q1915" s="136">
        <v>3.3E-4</v>
      </c>
      <c r="R1915" s="136">
        <f>Q1915*H1915</f>
        <v>3.3E-4</v>
      </c>
      <c r="S1915" s="136">
        <v>0</v>
      </c>
      <c r="T1915" s="137">
        <f>S1915*H1915</f>
        <v>0</v>
      </c>
      <c r="AR1915" s="138" t="s">
        <v>430</v>
      </c>
      <c r="AT1915" s="138" t="s">
        <v>230</v>
      </c>
      <c r="AU1915" s="138" t="s">
        <v>80</v>
      </c>
      <c r="AY1915" s="18" t="s">
        <v>154</v>
      </c>
      <c r="BE1915" s="139">
        <f>IF(N1915="základní",J1915,0)</f>
        <v>2300</v>
      </c>
      <c r="BF1915" s="139">
        <f>IF(N1915="snížená",J1915,0)</f>
        <v>0</v>
      </c>
      <c r="BG1915" s="139">
        <f>IF(N1915="zákl. přenesená",J1915,0)</f>
        <v>0</v>
      </c>
      <c r="BH1915" s="139">
        <f>IF(N1915="sníž. přenesená",J1915,0)</f>
        <v>0</v>
      </c>
      <c r="BI1915" s="139">
        <f>IF(N1915="nulová",J1915,0)</f>
        <v>0</v>
      </c>
      <c r="BJ1915" s="18" t="s">
        <v>8</v>
      </c>
      <c r="BK1915" s="139">
        <f>ROUND(I1915*H1915,0)</f>
        <v>2300</v>
      </c>
      <c r="BL1915" s="18" t="s">
        <v>323</v>
      </c>
      <c r="BM1915" s="138" t="s">
        <v>3115</v>
      </c>
    </row>
    <row r="1916" spans="2:65" s="1" customFormat="1">
      <c r="B1916" s="33"/>
      <c r="D1916" s="140" t="s">
        <v>164</v>
      </c>
      <c r="F1916" s="141" t="s">
        <v>3113</v>
      </c>
      <c r="I1916" s="142"/>
      <c r="L1916" s="33"/>
      <c r="M1916" s="143"/>
      <c r="T1916" s="54"/>
      <c r="AT1916" s="18" t="s">
        <v>164</v>
      </c>
      <c r="AU1916" s="18" t="s">
        <v>80</v>
      </c>
    </row>
    <row r="1917" spans="2:65" s="1" customFormat="1" ht="16.5" customHeight="1">
      <c r="B1917" s="33"/>
      <c r="C1917" s="128" t="s">
        <v>3116</v>
      </c>
      <c r="D1917" s="128" t="s">
        <v>157</v>
      </c>
      <c r="E1917" s="129" t="s">
        <v>3117</v>
      </c>
      <c r="F1917" s="130" t="s">
        <v>3118</v>
      </c>
      <c r="G1917" s="131" t="s">
        <v>268</v>
      </c>
      <c r="H1917" s="132">
        <v>4</v>
      </c>
      <c r="I1917" s="133">
        <v>450</v>
      </c>
      <c r="J1917" s="132">
        <f>ROUND(I1917*H1917,0)</f>
        <v>1800</v>
      </c>
      <c r="K1917" s="130" t="s">
        <v>161</v>
      </c>
      <c r="L1917" s="33"/>
      <c r="M1917" s="134" t="s">
        <v>20</v>
      </c>
      <c r="N1917" s="135" t="s">
        <v>42</v>
      </c>
      <c r="P1917" s="136">
        <f>O1917*H1917</f>
        <v>0</v>
      </c>
      <c r="Q1917" s="136">
        <v>0</v>
      </c>
      <c r="R1917" s="136">
        <f>Q1917*H1917</f>
        <v>0</v>
      </c>
      <c r="S1917" s="136">
        <v>0</v>
      </c>
      <c r="T1917" s="137">
        <f>S1917*H1917</f>
        <v>0</v>
      </c>
      <c r="AR1917" s="138" t="s">
        <v>323</v>
      </c>
      <c r="AT1917" s="138" t="s">
        <v>157</v>
      </c>
      <c r="AU1917" s="138" t="s">
        <v>80</v>
      </c>
      <c r="AY1917" s="18" t="s">
        <v>154</v>
      </c>
      <c r="BE1917" s="139">
        <f>IF(N1917="základní",J1917,0)</f>
        <v>1800</v>
      </c>
      <c r="BF1917" s="139">
        <f>IF(N1917="snížená",J1917,0)</f>
        <v>0</v>
      </c>
      <c r="BG1917" s="139">
        <f>IF(N1917="zákl. přenesená",J1917,0)</f>
        <v>0</v>
      </c>
      <c r="BH1917" s="139">
        <f>IF(N1917="sníž. přenesená",J1917,0)</f>
        <v>0</v>
      </c>
      <c r="BI1917" s="139">
        <f>IF(N1917="nulová",J1917,0)</f>
        <v>0</v>
      </c>
      <c r="BJ1917" s="18" t="s">
        <v>8</v>
      </c>
      <c r="BK1917" s="139">
        <f>ROUND(I1917*H1917,0)</f>
        <v>1800</v>
      </c>
      <c r="BL1917" s="18" t="s">
        <v>323</v>
      </c>
      <c r="BM1917" s="138" t="s">
        <v>3119</v>
      </c>
    </row>
    <row r="1918" spans="2:65" s="1" customFormat="1">
      <c r="B1918" s="33"/>
      <c r="D1918" s="140" t="s">
        <v>164</v>
      </c>
      <c r="F1918" s="141" t="s">
        <v>3120</v>
      </c>
      <c r="I1918" s="142"/>
      <c r="L1918" s="33"/>
      <c r="M1918" s="143"/>
      <c r="T1918" s="54"/>
      <c r="AT1918" s="18" t="s">
        <v>164</v>
      </c>
      <c r="AU1918" s="18" t="s">
        <v>80</v>
      </c>
    </row>
    <row r="1919" spans="2:65" s="1" customFormat="1">
      <c r="B1919" s="33"/>
      <c r="D1919" s="144" t="s">
        <v>166</v>
      </c>
      <c r="F1919" s="145" t="s">
        <v>3121</v>
      </c>
      <c r="I1919" s="142"/>
      <c r="L1919" s="33"/>
      <c r="M1919" s="143"/>
      <c r="T1919" s="54"/>
      <c r="AT1919" s="18" t="s">
        <v>166</v>
      </c>
      <c r="AU1919" s="18" t="s">
        <v>80</v>
      </c>
    </row>
    <row r="1920" spans="2:65" s="1" customFormat="1" ht="16.5" customHeight="1">
      <c r="B1920" s="33"/>
      <c r="C1920" s="160" t="s">
        <v>3122</v>
      </c>
      <c r="D1920" s="160" t="s">
        <v>230</v>
      </c>
      <c r="E1920" s="161" t="s">
        <v>3123</v>
      </c>
      <c r="F1920" s="162" t="s">
        <v>3124</v>
      </c>
      <c r="G1920" s="163" t="s">
        <v>268</v>
      </c>
      <c r="H1920" s="164">
        <v>4</v>
      </c>
      <c r="I1920" s="165">
        <v>350</v>
      </c>
      <c r="J1920" s="164">
        <f>ROUND(I1920*H1920,0)</f>
        <v>1400</v>
      </c>
      <c r="K1920" s="162" t="s">
        <v>161</v>
      </c>
      <c r="L1920" s="166"/>
      <c r="M1920" s="167" t="s">
        <v>20</v>
      </c>
      <c r="N1920" s="168" t="s">
        <v>42</v>
      </c>
      <c r="P1920" s="136">
        <f>O1920*H1920</f>
        <v>0</v>
      </c>
      <c r="Q1920" s="136">
        <v>5.9000000000000003E-4</v>
      </c>
      <c r="R1920" s="136">
        <f>Q1920*H1920</f>
        <v>2.3600000000000001E-3</v>
      </c>
      <c r="S1920" s="136">
        <v>0</v>
      </c>
      <c r="T1920" s="137">
        <f>S1920*H1920</f>
        <v>0</v>
      </c>
      <c r="AR1920" s="138" t="s">
        <v>430</v>
      </c>
      <c r="AT1920" s="138" t="s">
        <v>230</v>
      </c>
      <c r="AU1920" s="138" t="s">
        <v>80</v>
      </c>
      <c r="AY1920" s="18" t="s">
        <v>154</v>
      </c>
      <c r="BE1920" s="139">
        <f>IF(N1920="základní",J1920,0)</f>
        <v>1400</v>
      </c>
      <c r="BF1920" s="139">
        <f>IF(N1920="snížená",J1920,0)</f>
        <v>0</v>
      </c>
      <c r="BG1920" s="139">
        <f>IF(N1920="zákl. přenesená",J1920,0)</f>
        <v>0</v>
      </c>
      <c r="BH1920" s="139">
        <f>IF(N1920="sníž. přenesená",J1920,0)</f>
        <v>0</v>
      </c>
      <c r="BI1920" s="139">
        <f>IF(N1920="nulová",J1920,0)</f>
        <v>0</v>
      </c>
      <c r="BJ1920" s="18" t="s">
        <v>8</v>
      </c>
      <c r="BK1920" s="139">
        <f>ROUND(I1920*H1920,0)</f>
        <v>1400</v>
      </c>
      <c r="BL1920" s="18" t="s">
        <v>323</v>
      </c>
      <c r="BM1920" s="138" t="s">
        <v>3125</v>
      </c>
    </row>
    <row r="1921" spans="2:65" s="1" customFormat="1">
      <c r="B1921" s="33"/>
      <c r="D1921" s="140" t="s">
        <v>164</v>
      </c>
      <c r="F1921" s="141" t="s">
        <v>3124</v>
      </c>
      <c r="I1921" s="142"/>
      <c r="L1921" s="33"/>
      <c r="M1921" s="143"/>
      <c r="T1921" s="54"/>
      <c r="AT1921" s="18" t="s">
        <v>164</v>
      </c>
      <c r="AU1921" s="18" t="s">
        <v>80</v>
      </c>
    </row>
    <row r="1922" spans="2:65" s="1" customFormat="1" ht="16.5" customHeight="1">
      <c r="B1922" s="33"/>
      <c r="C1922" s="128" t="s">
        <v>3126</v>
      </c>
      <c r="D1922" s="128" t="s">
        <v>157</v>
      </c>
      <c r="E1922" s="129" t="s">
        <v>3127</v>
      </c>
      <c r="F1922" s="130" t="s">
        <v>3128</v>
      </c>
      <c r="G1922" s="131" t="s">
        <v>1104</v>
      </c>
      <c r="H1922" s="132">
        <v>6966</v>
      </c>
      <c r="I1922" s="133">
        <v>32</v>
      </c>
      <c r="J1922" s="132">
        <f>ROUND(I1922*H1922,0)</f>
        <v>222912</v>
      </c>
      <c r="K1922" s="130" t="s">
        <v>161</v>
      </c>
      <c r="L1922" s="33"/>
      <c r="M1922" s="134" t="s">
        <v>20</v>
      </c>
      <c r="N1922" s="135" t="s">
        <v>42</v>
      </c>
      <c r="P1922" s="136">
        <f>O1922*H1922</f>
        <v>0</v>
      </c>
      <c r="Q1922" s="136">
        <v>5.0000000000000002E-5</v>
      </c>
      <c r="R1922" s="136">
        <f>Q1922*H1922</f>
        <v>0.3483</v>
      </c>
      <c r="S1922" s="136">
        <v>0</v>
      </c>
      <c r="T1922" s="137">
        <f>S1922*H1922</f>
        <v>0</v>
      </c>
      <c r="AR1922" s="138" t="s">
        <v>323</v>
      </c>
      <c r="AT1922" s="138" t="s">
        <v>157</v>
      </c>
      <c r="AU1922" s="138" t="s">
        <v>80</v>
      </c>
      <c r="AY1922" s="18" t="s">
        <v>154</v>
      </c>
      <c r="BE1922" s="139">
        <f>IF(N1922="základní",J1922,0)</f>
        <v>222912</v>
      </c>
      <c r="BF1922" s="139">
        <f>IF(N1922="snížená",J1922,0)</f>
        <v>0</v>
      </c>
      <c r="BG1922" s="139">
        <f>IF(N1922="zákl. přenesená",J1922,0)</f>
        <v>0</v>
      </c>
      <c r="BH1922" s="139">
        <f>IF(N1922="sníž. přenesená",J1922,0)</f>
        <v>0</v>
      </c>
      <c r="BI1922" s="139">
        <f>IF(N1922="nulová",J1922,0)</f>
        <v>0</v>
      </c>
      <c r="BJ1922" s="18" t="s">
        <v>8</v>
      </c>
      <c r="BK1922" s="139">
        <f>ROUND(I1922*H1922,0)</f>
        <v>222912</v>
      </c>
      <c r="BL1922" s="18" t="s">
        <v>323</v>
      </c>
      <c r="BM1922" s="138" t="s">
        <v>3129</v>
      </c>
    </row>
    <row r="1923" spans="2:65" s="1" customFormat="1">
      <c r="B1923" s="33"/>
      <c r="D1923" s="140" t="s">
        <v>164</v>
      </c>
      <c r="F1923" s="141" t="s">
        <v>3130</v>
      </c>
      <c r="I1923" s="142"/>
      <c r="L1923" s="33"/>
      <c r="M1923" s="143"/>
      <c r="T1923" s="54"/>
      <c r="AT1923" s="18" t="s">
        <v>164</v>
      </c>
      <c r="AU1923" s="18" t="s">
        <v>80</v>
      </c>
    </row>
    <row r="1924" spans="2:65" s="1" customFormat="1">
      <c r="B1924" s="33"/>
      <c r="D1924" s="144" t="s">
        <v>166</v>
      </c>
      <c r="F1924" s="145" t="s">
        <v>3131</v>
      </c>
      <c r="I1924" s="142"/>
      <c r="L1924" s="33"/>
      <c r="M1924" s="143"/>
      <c r="T1924" s="54"/>
      <c r="AT1924" s="18" t="s">
        <v>166</v>
      </c>
      <c r="AU1924" s="18" t="s">
        <v>80</v>
      </c>
    </row>
    <row r="1925" spans="2:65" s="12" customFormat="1">
      <c r="B1925" s="146"/>
      <c r="D1925" s="140" t="s">
        <v>168</v>
      </c>
      <c r="E1925" s="147" t="s">
        <v>20</v>
      </c>
      <c r="F1925" s="148" t="s">
        <v>3132</v>
      </c>
      <c r="H1925" s="149">
        <v>6966</v>
      </c>
      <c r="I1925" s="150"/>
      <c r="L1925" s="146"/>
      <c r="M1925" s="151"/>
      <c r="T1925" s="152"/>
      <c r="AT1925" s="147" t="s">
        <v>168</v>
      </c>
      <c r="AU1925" s="147" t="s">
        <v>80</v>
      </c>
      <c r="AV1925" s="12" t="s">
        <v>80</v>
      </c>
      <c r="AW1925" s="12" t="s">
        <v>32</v>
      </c>
      <c r="AX1925" s="12" t="s">
        <v>8</v>
      </c>
      <c r="AY1925" s="147" t="s">
        <v>154</v>
      </c>
    </row>
    <row r="1926" spans="2:65" s="1" customFormat="1" ht="16.5" customHeight="1">
      <c r="B1926" s="33"/>
      <c r="C1926" s="160" t="s">
        <v>3133</v>
      </c>
      <c r="D1926" s="160" t="s">
        <v>230</v>
      </c>
      <c r="E1926" s="161" t="s">
        <v>3134</v>
      </c>
      <c r="F1926" s="162" t="s">
        <v>3135</v>
      </c>
      <c r="G1926" s="163" t="s">
        <v>1104</v>
      </c>
      <c r="H1926" s="164">
        <v>6966</v>
      </c>
      <c r="I1926" s="165">
        <v>37</v>
      </c>
      <c r="J1926" s="164">
        <f>ROUND(I1926*H1926,0)</f>
        <v>257742</v>
      </c>
      <c r="K1926" s="162" t="s">
        <v>20</v>
      </c>
      <c r="L1926" s="166"/>
      <c r="M1926" s="167" t="s">
        <v>20</v>
      </c>
      <c r="N1926" s="168" t="s">
        <v>42</v>
      </c>
      <c r="P1926" s="136">
        <f>O1926*H1926</f>
        <v>0</v>
      </c>
      <c r="Q1926" s="136">
        <v>0</v>
      </c>
      <c r="R1926" s="136">
        <f>Q1926*H1926</f>
        <v>0</v>
      </c>
      <c r="S1926" s="136">
        <v>0</v>
      </c>
      <c r="T1926" s="137">
        <f>S1926*H1926</f>
        <v>0</v>
      </c>
      <c r="AR1926" s="138" t="s">
        <v>430</v>
      </c>
      <c r="AT1926" s="138" t="s">
        <v>230</v>
      </c>
      <c r="AU1926" s="138" t="s">
        <v>80</v>
      </c>
      <c r="AY1926" s="18" t="s">
        <v>154</v>
      </c>
      <c r="BE1926" s="139">
        <f>IF(N1926="základní",J1926,0)</f>
        <v>257742</v>
      </c>
      <c r="BF1926" s="139">
        <f>IF(N1926="snížená",J1926,0)</f>
        <v>0</v>
      </c>
      <c r="BG1926" s="139">
        <f>IF(N1926="zákl. přenesená",J1926,0)</f>
        <v>0</v>
      </c>
      <c r="BH1926" s="139">
        <f>IF(N1926="sníž. přenesená",J1926,0)</f>
        <v>0</v>
      </c>
      <c r="BI1926" s="139">
        <f>IF(N1926="nulová",J1926,0)</f>
        <v>0</v>
      </c>
      <c r="BJ1926" s="18" t="s">
        <v>8</v>
      </c>
      <c r="BK1926" s="139">
        <f>ROUND(I1926*H1926,0)</f>
        <v>257742</v>
      </c>
      <c r="BL1926" s="18" t="s">
        <v>323</v>
      </c>
      <c r="BM1926" s="138" t="s">
        <v>3136</v>
      </c>
    </row>
    <row r="1927" spans="2:65" s="1" customFormat="1">
      <c r="B1927" s="33"/>
      <c r="D1927" s="140" t="s">
        <v>164</v>
      </c>
      <c r="F1927" s="141" t="s">
        <v>3135</v>
      </c>
      <c r="I1927" s="142"/>
      <c r="L1927" s="33"/>
      <c r="M1927" s="143"/>
      <c r="T1927" s="54"/>
      <c r="AT1927" s="18" t="s">
        <v>164</v>
      </c>
      <c r="AU1927" s="18" t="s">
        <v>80</v>
      </c>
    </row>
    <row r="1928" spans="2:65" s="11" customFormat="1" ht="22.95" customHeight="1">
      <c r="B1928" s="116"/>
      <c r="D1928" s="117" t="s">
        <v>70</v>
      </c>
      <c r="E1928" s="126" t="s">
        <v>3137</v>
      </c>
      <c r="F1928" s="126" t="s">
        <v>3138</v>
      </c>
      <c r="I1928" s="119"/>
      <c r="J1928" s="127">
        <f>BK1928</f>
        <v>420404</v>
      </c>
      <c r="L1928" s="116"/>
      <c r="M1928" s="121"/>
      <c r="P1928" s="122">
        <f>SUM(P1929:P2031)</f>
        <v>0</v>
      </c>
      <c r="R1928" s="122">
        <f>SUM(R1929:R2031)</f>
        <v>7.5179678999999995</v>
      </c>
      <c r="T1928" s="123">
        <f>SUM(T1929:T2031)</f>
        <v>0</v>
      </c>
      <c r="AR1928" s="117" t="s">
        <v>80</v>
      </c>
      <c r="AT1928" s="124" t="s">
        <v>70</v>
      </c>
      <c r="AU1928" s="124" t="s">
        <v>8</v>
      </c>
      <c r="AY1928" s="117" t="s">
        <v>154</v>
      </c>
      <c r="BK1928" s="125">
        <f>SUM(BK1929:BK2031)</f>
        <v>420404</v>
      </c>
    </row>
    <row r="1929" spans="2:65" s="1" customFormat="1" ht="16.5" customHeight="1">
      <c r="B1929" s="33"/>
      <c r="C1929" s="128" t="s">
        <v>3139</v>
      </c>
      <c r="D1929" s="128" t="s">
        <v>157</v>
      </c>
      <c r="E1929" s="129" t="s">
        <v>3140</v>
      </c>
      <c r="F1929" s="130" t="s">
        <v>3141</v>
      </c>
      <c r="G1929" s="131" t="s">
        <v>198</v>
      </c>
      <c r="H1929" s="132">
        <v>182.17</v>
      </c>
      <c r="I1929" s="133">
        <v>5</v>
      </c>
      <c r="J1929" s="132">
        <f>ROUND(I1929*H1929,0)</f>
        <v>911</v>
      </c>
      <c r="K1929" s="130" t="s">
        <v>161</v>
      </c>
      <c r="L1929" s="33"/>
      <c r="M1929" s="134" t="s">
        <v>20</v>
      </c>
      <c r="N1929" s="135" t="s">
        <v>42</v>
      </c>
      <c r="P1929" s="136">
        <f>O1929*H1929</f>
        <v>0</v>
      </c>
      <c r="Q1929" s="136">
        <v>0</v>
      </c>
      <c r="R1929" s="136">
        <f>Q1929*H1929</f>
        <v>0</v>
      </c>
      <c r="S1929" s="136">
        <v>0</v>
      </c>
      <c r="T1929" s="137">
        <f>S1929*H1929</f>
        <v>0</v>
      </c>
      <c r="AR1929" s="138" t="s">
        <v>323</v>
      </c>
      <c r="AT1929" s="138" t="s">
        <v>157</v>
      </c>
      <c r="AU1929" s="138" t="s">
        <v>80</v>
      </c>
      <c r="AY1929" s="18" t="s">
        <v>154</v>
      </c>
      <c r="BE1929" s="139">
        <f>IF(N1929="základní",J1929,0)</f>
        <v>911</v>
      </c>
      <c r="BF1929" s="139">
        <f>IF(N1929="snížená",J1929,0)</f>
        <v>0</v>
      </c>
      <c r="BG1929" s="139">
        <f>IF(N1929="zákl. přenesená",J1929,0)</f>
        <v>0</v>
      </c>
      <c r="BH1929" s="139">
        <f>IF(N1929="sníž. přenesená",J1929,0)</f>
        <v>0</v>
      </c>
      <c r="BI1929" s="139">
        <f>IF(N1929="nulová",J1929,0)</f>
        <v>0</v>
      </c>
      <c r="BJ1929" s="18" t="s">
        <v>8</v>
      </c>
      <c r="BK1929" s="139">
        <f>ROUND(I1929*H1929,0)</f>
        <v>911</v>
      </c>
      <c r="BL1929" s="18" t="s">
        <v>323</v>
      </c>
      <c r="BM1929" s="138" t="s">
        <v>3142</v>
      </c>
    </row>
    <row r="1930" spans="2:65" s="1" customFormat="1">
      <c r="B1930" s="33"/>
      <c r="D1930" s="140" t="s">
        <v>164</v>
      </c>
      <c r="F1930" s="141" t="s">
        <v>3143</v>
      </c>
      <c r="I1930" s="142"/>
      <c r="L1930" s="33"/>
      <c r="M1930" s="143"/>
      <c r="T1930" s="54"/>
      <c r="AT1930" s="18" t="s">
        <v>164</v>
      </c>
      <c r="AU1930" s="18" t="s">
        <v>80</v>
      </c>
    </row>
    <row r="1931" spans="2:65" s="1" customFormat="1">
      <c r="B1931" s="33"/>
      <c r="D1931" s="144" t="s">
        <v>166</v>
      </c>
      <c r="F1931" s="145" t="s">
        <v>3144</v>
      </c>
      <c r="I1931" s="142"/>
      <c r="L1931" s="33"/>
      <c r="M1931" s="143"/>
      <c r="T1931" s="54"/>
      <c r="AT1931" s="18" t="s">
        <v>166</v>
      </c>
      <c r="AU1931" s="18" t="s">
        <v>80</v>
      </c>
    </row>
    <row r="1932" spans="2:65" s="12" customFormat="1">
      <c r="B1932" s="146"/>
      <c r="D1932" s="140" t="s">
        <v>168</v>
      </c>
      <c r="E1932" s="147" t="s">
        <v>20</v>
      </c>
      <c r="F1932" s="148" t="s">
        <v>3145</v>
      </c>
      <c r="H1932" s="149">
        <v>174.87</v>
      </c>
      <c r="I1932" s="150"/>
      <c r="L1932" s="146"/>
      <c r="M1932" s="151"/>
      <c r="T1932" s="152"/>
      <c r="AT1932" s="147" t="s">
        <v>168</v>
      </c>
      <c r="AU1932" s="147" t="s">
        <v>80</v>
      </c>
      <c r="AV1932" s="12" t="s">
        <v>80</v>
      </c>
      <c r="AW1932" s="12" t="s">
        <v>32</v>
      </c>
      <c r="AX1932" s="12" t="s">
        <v>71</v>
      </c>
      <c r="AY1932" s="147" t="s">
        <v>154</v>
      </c>
    </row>
    <row r="1933" spans="2:65" s="12" customFormat="1">
      <c r="B1933" s="146"/>
      <c r="D1933" s="140" t="s">
        <v>168</v>
      </c>
      <c r="E1933" s="147" t="s">
        <v>20</v>
      </c>
      <c r="F1933" s="148" t="s">
        <v>3146</v>
      </c>
      <c r="H1933" s="149">
        <v>5.2</v>
      </c>
      <c r="I1933" s="150"/>
      <c r="L1933" s="146"/>
      <c r="M1933" s="151"/>
      <c r="T1933" s="152"/>
      <c r="AT1933" s="147" t="s">
        <v>168</v>
      </c>
      <c r="AU1933" s="147" t="s">
        <v>80</v>
      </c>
      <c r="AV1933" s="12" t="s">
        <v>80</v>
      </c>
      <c r="AW1933" s="12" t="s">
        <v>32</v>
      </c>
      <c r="AX1933" s="12" t="s">
        <v>71</v>
      </c>
      <c r="AY1933" s="147" t="s">
        <v>154</v>
      </c>
    </row>
    <row r="1934" spans="2:65" s="12" customFormat="1">
      <c r="B1934" s="146"/>
      <c r="D1934" s="140" t="s">
        <v>168</v>
      </c>
      <c r="E1934" s="147" t="s">
        <v>20</v>
      </c>
      <c r="F1934" s="148" t="s">
        <v>3147</v>
      </c>
      <c r="H1934" s="149">
        <v>2.1</v>
      </c>
      <c r="I1934" s="150"/>
      <c r="L1934" s="146"/>
      <c r="M1934" s="151"/>
      <c r="T1934" s="152"/>
      <c r="AT1934" s="147" t="s">
        <v>168</v>
      </c>
      <c r="AU1934" s="147" t="s">
        <v>80</v>
      </c>
      <c r="AV1934" s="12" t="s">
        <v>80</v>
      </c>
      <c r="AW1934" s="12" t="s">
        <v>32</v>
      </c>
      <c r="AX1934" s="12" t="s">
        <v>71</v>
      </c>
      <c r="AY1934" s="147" t="s">
        <v>154</v>
      </c>
    </row>
    <row r="1935" spans="2:65" s="13" customFormat="1">
      <c r="B1935" s="153"/>
      <c r="D1935" s="140" t="s">
        <v>168</v>
      </c>
      <c r="E1935" s="154" t="s">
        <v>20</v>
      </c>
      <c r="F1935" s="155" t="s">
        <v>171</v>
      </c>
      <c r="H1935" s="156">
        <v>182.17</v>
      </c>
      <c r="I1935" s="157"/>
      <c r="L1935" s="153"/>
      <c r="M1935" s="158"/>
      <c r="T1935" s="159"/>
      <c r="AT1935" s="154" t="s">
        <v>168</v>
      </c>
      <c r="AU1935" s="154" t="s">
        <v>80</v>
      </c>
      <c r="AV1935" s="13" t="s">
        <v>162</v>
      </c>
      <c r="AW1935" s="13" t="s">
        <v>32</v>
      </c>
      <c r="AX1935" s="13" t="s">
        <v>8</v>
      </c>
      <c r="AY1935" s="154" t="s">
        <v>154</v>
      </c>
    </row>
    <row r="1936" spans="2:65" s="1" customFormat="1" ht="16.5" customHeight="1">
      <c r="B1936" s="33"/>
      <c r="C1936" s="128" t="s">
        <v>3148</v>
      </c>
      <c r="D1936" s="128" t="s">
        <v>157</v>
      </c>
      <c r="E1936" s="129" t="s">
        <v>3149</v>
      </c>
      <c r="F1936" s="130" t="s">
        <v>3150</v>
      </c>
      <c r="G1936" s="131" t="s">
        <v>198</v>
      </c>
      <c r="H1936" s="132">
        <v>182.17</v>
      </c>
      <c r="I1936" s="133">
        <v>40</v>
      </c>
      <c r="J1936" s="132">
        <f>ROUND(I1936*H1936,0)</f>
        <v>7287</v>
      </c>
      <c r="K1936" s="130" t="s">
        <v>161</v>
      </c>
      <c r="L1936" s="33"/>
      <c r="M1936" s="134" t="s">
        <v>20</v>
      </c>
      <c r="N1936" s="135" t="s">
        <v>42</v>
      </c>
      <c r="P1936" s="136">
        <f>O1936*H1936</f>
        <v>0</v>
      </c>
      <c r="Q1936" s="136">
        <v>2.9999999999999997E-4</v>
      </c>
      <c r="R1936" s="136">
        <f>Q1936*H1936</f>
        <v>5.4650999999999991E-2</v>
      </c>
      <c r="S1936" s="136">
        <v>0</v>
      </c>
      <c r="T1936" s="137">
        <f>S1936*H1936</f>
        <v>0</v>
      </c>
      <c r="AR1936" s="138" t="s">
        <v>323</v>
      </c>
      <c r="AT1936" s="138" t="s">
        <v>157</v>
      </c>
      <c r="AU1936" s="138" t="s">
        <v>80</v>
      </c>
      <c r="AY1936" s="18" t="s">
        <v>154</v>
      </c>
      <c r="BE1936" s="139">
        <f>IF(N1936="základní",J1936,0)</f>
        <v>7287</v>
      </c>
      <c r="BF1936" s="139">
        <f>IF(N1936="snížená",J1936,0)</f>
        <v>0</v>
      </c>
      <c r="BG1936" s="139">
        <f>IF(N1936="zákl. přenesená",J1936,0)</f>
        <v>0</v>
      </c>
      <c r="BH1936" s="139">
        <f>IF(N1936="sníž. přenesená",J1936,0)</f>
        <v>0</v>
      </c>
      <c r="BI1936" s="139">
        <f>IF(N1936="nulová",J1936,0)</f>
        <v>0</v>
      </c>
      <c r="BJ1936" s="18" t="s">
        <v>8</v>
      </c>
      <c r="BK1936" s="139">
        <f>ROUND(I1936*H1936,0)</f>
        <v>7287</v>
      </c>
      <c r="BL1936" s="18" t="s">
        <v>323</v>
      </c>
      <c r="BM1936" s="138" t="s">
        <v>3151</v>
      </c>
    </row>
    <row r="1937" spans="2:65" s="1" customFormat="1">
      <c r="B1937" s="33"/>
      <c r="D1937" s="140" t="s">
        <v>164</v>
      </c>
      <c r="F1937" s="141" t="s">
        <v>3152</v>
      </c>
      <c r="I1937" s="142"/>
      <c r="L1937" s="33"/>
      <c r="M1937" s="143"/>
      <c r="T1937" s="54"/>
      <c r="AT1937" s="18" t="s">
        <v>164</v>
      </c>
      <c r="AU1937" s="18" t="s">
        <v>80</v>
      </c>
    </row>
    <row r="1938" spans="2:65" s="1" customFormat="1">
      <c r="B1938" s="33"/>
      <c r="D1938" s="144" t="s">
        <v>166</v>
      </c>
      <c r="F1938" s="145" t="s">
        <v>3153</v>
      </c>
      <c r="I1938" s="142"/>
      <c r="L1938" s="33"/>
      <c r="M1938" s="143"/>
      <c r="T1938" s="54"/>
      <c r="AT1938" s="18" t="s">
        <v>166</v>
      </c>
      <c r="AU1938" s="18" t="s">
        <v>80</v>
      </c>
    </row>
    <row r="1939" spans="2:65" s="1" customFormat="1" ht="16.5" customHeight="1">
      <c r="B1939" s="33"/>
      <c r="C1939" s="128" t="s">
        <v>3154</v>
      </c>
      <c r="D1939" s="128" t="s">
        <v>157</v>
      </c>
      <c r="E1939" s="129" t="s">
        <v>3155</v>
      </c>
      <c r="F1939" s="130" t="s">
        <v>3156</v>
      </c>
      <c r="G1939" s="131" t="s">
        <v>198</v>
      </c>
      <c r="H1939" s="132">
        <v>182.17</v>
      </c>
      <c r="I1939" s="133">
        <v>264.69369418752007</v>
      </c>
      <c r="J1939" s="132">
        <f>ROUND(I1939*H1939,0)</f>
        <v>48219</v>
      </c>
      <c r="K1939" s="130" t="s">
        <v>161</v>
      </c>
      <c r="L1939" s="33"/>
      <c r="M1939" s="134" t="s">
        <v>20</v>
      </c>
      <c r="N1939" s="135" t="s">
        <v>42</v>
      </c>
      <c r="P1939" s="136">
        <f>O1939*H1939</f>
        <v>0</v>
      </c>
      <c r="Q1939" s="136">
        <v>4.4999999999999997E-3</v>
      </c>
      <c r="R1939" s="136">
        <f>Q1939*H1939</f>
        <v>0.81976499999999985</v>
      </c>
      <c r="S1939" s="136">
        <v>0</v>
      </c>
      <c r="T1939" s="137">
        <f>S1939*H1939</f>
        <v>0</v>
      </c>
      <c r="AR1939" s="138" t="s">
        <v>323</v>
      </c>
      <c r="AT1939" s="138" t="s">
        <v>157</v>
      </c>
      <c r="AU1939" s="138" t="s">
        <v>80</v>
      </c>
      <c r="AY1939" s="18" t="s">
        <v>154</v>
      </c>
      <c r="BE1939" s="139">
        <f>IF(N1939="základní",J1939,0)</f>
        <v>48219</v>
      </c>
      <c r="BF1939" s="139">
        <f>IF(N1939="snížená",J1939,0)</f>
        <v>0</v>
      </c>
      <c r="BG1939" s="139">
        <f>IF(N1939="zákl. přenesená",J1939,0)</f>
        <v>0</v>
      </c>
      <c r="BH1939" s="139">
        <f>IF(N1939="sníž. přenesená",J1939,0)</f>
        <v>0</v>
      </c>
      <c r="BI1939" s="139">
        <f>IF(N1939="nulová",J1939,0)</f>
        <v>0</v>
      </c>
      <c r="BJ1939" s="18" t="s">
        <v>8</v>
      </c>
      <c r="BK1939" s="139">
        <f>ROUND(I1939*H1939,0)</f>
        <v>48219</v>
      </c>
      <c r="BL1939" s="18" t="s">
        <v>323</v>
      </c>
      <c r="BM1939" s="138" t="s">
        <v>3157</v>
      </c>
    </row>
    <row r="1940" spans="2:65" s="1" customFormat="1">
      <c r="B1940" s="33"/>
      <c r="D1940" s="140" t="s">
        <v>164</v>
      </c>
      <c r="F1940" s="141" t="s">
        <v>3158</v>
      </c>
      <c r="I1940" s="142"/>
      <c r="L1940" s="33"/>
      <c r="M1940" s="143"/>
      <c r="T1940" s="54"/>
      <c r="AT1940" s="18" t="s">
        <v>164</v>
      </c>
      <c r="AU1940" s="18" t="s">
        <v>80</v>
      </c>
    </row>
    <row r="1941" spans="2:65" s="1" customFormat="1">
      <c r="B1941" s="33"/>
      <c r="D1941" s="144" t="s">
        <v>166</v>
      </c>
      <c r="F1941" s="145" t="s">
        <v>3159</v>
      </c>
      <c r="I1941" s="142"/>
      <c r="L1941" s="33"/>
      <c r="M1941" s="143"/>
      <c r="T1941" s="54"/>
      <c r="AT1941" s="18" t="s">
        <v>166</v>
      </c>
      <c r="AU1941" s="18" t="s">
        <v>80</v>
      </c>
    </row>
    <row r="1942" spans="2:65" s="1" customFormat="1" ht="16.5" customHeight="1">
      <c r="B1942" s="33"/>
      <c r="C1942" s="128" t="s">
        <v>3160</v>
      </c>
      <c r="D1942" s="128" t="s">
        <v>157</v>
      </c>
      <c r="E1942" s="129" t="s">
        <v>3161</v>
      </c>
      <c r="F1942" s="130" t="s">
        <v>3162</v>
      </c>
      <c r="G1942" s="131" t="s">
        <v>213</v>
      </c>
      <c r="H1942" s="132">
        <v>16</v>
      </c>
      <c r="I1942" s="133">
        <v>500</v>
      </c>
      <c r="J1942" s="132">
        <f>ROUND(I1942*H1942,0)</f>
        <v>8000</v>
      </c>
      <c r="K1942" s="130" t="s">
        <v>161</v>
      </c>
      <c r="L1942" s="33"/>
      <c r="M1942" s="134" t="s">
        <v>20</v>
      </c>
      <c r="N1942" s="135" t="s">
        <v>42</v>
      </c>
      <c r="P1942" s="136">
        <f>O1942*H1942</f>
        <v>0</v>
      </c>
      <c r="Q1942" s="136">
        <v>1.5299999999999999E-3</v>
      </c>
      <c r="R1942" s="136">
        <f>Q1942*H1942</f>
        <v>2.4479999999999998E-2</v>
      </c>
      <c r="S1942" s="136">
        <v>0</v>
      </c>
      <c r="T1942" s="137">
        <f>S1942*H1942</f>
        <v>0</v>
      </c>
      <c r="AR1942" s="138" t="s">
        <v>323</v>
      </c>
      <c r="AT1942" s="138" t="s">
        <v>157</v>
      </c>
      <c r="AU1942" s="138" t="s">
        <v>80</v>
      </c>
      <c r="AY1942" s="18" t="s">
        <v>154</v>
      </c>
      <c r="BE1942" s="139">
        <f>IF(N1942="základní",J1942,0)</f>
        <v>8000</v>
      </c>
      <c r="BF1942" s="139">
        <f>IF(N1942="snížená",J1942,0)</f>
        <v>0</v>
      </c>
      <c r="BG1942" s="139">
        <f>IF(N1942="zákl. přenesená",J1942,0)</f>
        <v>0</v>
      </c>
      <c r="BH1942" s="139">
        <f>IF(N1942="sníž. přenesená",J1942,0)</f>
        <v>0</v>
      </c>
      <c r="BI1942" s="139">
        <f>IF(N1942="nulová",J1942,0)</f>
        <v>0</v>
      </c>
      <c r="BJ1942" s="18" t="s">
        <v>8</v>
      </c>
      <c r="BK1942" s="139">
        <f>ROUND(I1942*H1942,0)</f>
        <v>8000</v>
      </c>
      <c r="BL1942" s="18" t="s">
        <v>323</v>
      </c>
      <c r="BM1942" s="138" t="s">
        <v>3163</v>
      </c>
    </row>
    <row r="1943" spans="2:65" s="1" customFormat="1">
      <c r="B1943" s="33"/>
      <c r="D1943" s="140" t="s">
        <v>164</v>
      </c>
      <c r="F1943" s="141" t="s">
        <v>3164</v>
      </c>
      <c r="I1943" s="142"/>
      <c r="L1943" s="33"/>
      <c r="M1943" s="143"/>
      <c r="T1943" s="54"/>
      <c r="AT1943" s="18" t="s">
        <v>164</v>
      </c>
      <c r="AU1943" s="18" t="s">
        <v>80</v>
      </c>
    </row>
    <row r="1944" spans="2:65" s="1" customFormat="1">
      <c r="B1944" s="33"/>
      <c r="D1944" s="144" t="s">
        <v>166</v>
      </c>
      <c r="F1944" s="145" t="s">
        <v>3165</v>
      </c>
      <c r="I1944" s="142"/>
      <c r="L1944" s="33"/>
      <c r="M1944" s="143"/>
      <c r="T1944" s="54"/>
      <c r="AT1944" s="18" t="s">
        <v>166</v>
      </c>
      <c r="AU1944" s="18" t="s">
        <v>80</v>
      </c>
    </row>
    <row r="1945" spans="2:65" s="12" customFormat="1">
      <c r="B1945" s="146"/>
      <c r="D1945" s="140" t="s">
        <v>168</v>
      </c>
      <c r="E1945" s="147" t="s">
        <v>20</v>
      </c>
      <c r="F1945" s="148" t="s">
        <v>3166</v>
      </c>
      <c r="H1945" s="149">
        <v>16</v>
      </c>
      <c r="I1945" s="150"/>
      <c r="L1945" s="146"/>
      <c r="M1945" s="151"/>
      <c r="T1945" s="152"/>
      <c r="AT1945" s="147" t="s">
        <v>168</v>
      </c>
      <c r="AU1945" s="147" t="s">
        <v>80</v>
      </c>
      <c r="AV1945" s="12" t="s">
        <v>80</v>
      </c>
      <c r="AW1945" s="12" t="s">
        <v>32</v>
      </c>
      <c r="AX1945" s="12" t="s">
        <v>8</v>
      </c>
      <c r="AY1945" s="147" t="s">
        <v>154</v>
      </c>
    </row>
    <row r="1946" spans="2:65" s="1" customFormat="1" ht="16.5" customHeight="1">
      <c r="B1946" s="33"/>
      <c r="C1946" s="160" t="s">
        <v>3167</v>
      </c>
      <c r="D1946" s="160" t="s">
        <v>230</v>
      </c>
      <c r="E1946" s="161" t="s">
        <v>3168</v>
      </c>
      <c r="F1946" s="162" t="s">
        <v>3169</v>
      </c>
      <c r="G1946" s="163" t="s">
        <v>198</v>
      </c>
      <c r="H1946" s="164">
        <v>7.04</v>
      </c>
      <c r="I1946" s="165">
        <v>400</v>
      </c>
      <c r="J1946" s="164">
        <f>ROUND(I1946*H1946,0)</f>
        <v>2816</v>
      </c>
      <c r="K1946" s="162" t="s">
        <v>161</v>
      </c>
      <c r="L1946" s="166"/>
      <c r="M1946" s="167" t="s">
        <v>20</v>
      </c>
      <c r="N1946" s="168" t="s">
        <v>42</v>
      </c>
      <c r="P1946" s="136">
        <f>O1946*H1946</f>
        <v>0</v>
      </c>
      <c r="Q1946" s="136">
        <v>1.7999999999999999E-2</v>
      </c>
      <c r="R1946" s="136">
        <f>Q1946*H1946</f>
        <v>0.12672</v>
      </c>
      <c r="S1946" s="136">
        <v>0</v>
      </c>
      <c r="T1946" s="137">
        <f>S1946*H1946</f>
        <v>0</v>
      </c>
      <c r="AR1946" s="138" t="s">
        <v>430</v>
      </c>
      <c r="AT1946" s="138" t="s">
        <v>230</v>
      </c>
      <c r="AU1946" s="138" t="s">
        <v>80</v>
      </c>
      <c r="AY1946" s="18" t="s">
        <v>154</v>
      </c>
      <c r="BE1946" s="139">
        <f>IF(N1946="základní",J1946,0)</f>
        <v>2816</v>
      </c>
      <c r="BF1946" s="139">
        <f>IF(N1946="snížená",J1946,0)</f>
        <v>0</v>
      </c>
      <c r="BG1946" s="139">
        <f>IF(N1946="zákl. přenesená",J1946,0)</f>
        <v>0</v>
      </c>
      <c r="BH1946" s="139">
        <f>IF(N1946="sníž. přenesená",J1946,0)</f>
        <v>0</v>
      </c>
      <c r="BI1946" s="139">
        <f>IF(N1946="nulová",J1946,0)</f>
        <v>0</v>
      </c>
      <c r="BJ1946" s="18" t="s">
        <v>8</v>
      </c>
      <c r="BK1946" s="139">
        <f>ROUND(I1946*H1946,0)</f>
        <v>2816</v>
      </c>
      <c r="BL1946" s="18" t="s">
        <v>323</v>
      </c>
      <c r="BM1946" s="138" t="s">
        <v>3170</v>
      </c>
    </row>
    <row r="1947" spans="2:65" s="1" customFormat="1">
      <c r="B1947" s="33"/>
      <c r="D1947" s="140" t="s">
        <v>164</v>
      </c>
      <c r="F1947" s="141" t="s">
        <v>3169</v>
      </c>
      <c r="I1947" s="142"/>
      <c r="L1947" s="33"/>
      <c r="M1947" s="143"/>
      <c r="T1947" s="54"/>
      <c r="AT1947" s="18" t="s">
        <v>164</v>
      </c>
      <c r="AU1947" s="18" t="s">
        <v>80</v>
      </c>
    </row>
    <row r="1948" spans="2:65" s="12" customFormat="1">
      <c r="B1948" s="146"/>
      <c r="D1948" s="140" t="s">
        <v>168</v>
      </c>
      <c r="E1948" s="147" t="s">
        <v>20</v>
      </c>
      <c r="F1948" s="148" t="s">
        <v>3171</v>
      </c>
      <c r="H1948" s="149">
        <v>4</v>
      </c>
      <c r="I1948" s="150"/>
      <c r="L1948" s="146"/>
      <c r="M1948" s="151"/>
      <c r="T1948" s="152"/>
      <c r="AT1948" s="147" t="s">
        <v>168</v>
      </c>
      <c r="AU1948" s="147" t="s">
        <v>80</v>
      </c>
      <c r="AV1948" s="12" t="s">
        <v>80</v>
      </c>
      <c r="AW1948" s="12" t="s">
        <v>32</v>
      </c>
      <c r="AX1948" s="12" t="s">
        <v>71</v>
      </c>
      <c r="AY1948" s="147" t="s">
        <v>154</v>
      </c>
    </row>
    <row r="1949" spans="2:65" s="12" customFormat="1">
      <c r="B1949" s="146"/>
      <c r="D1949" s="140" t="s">
        <v>168</v>
      </c>
      <c r="E1949" s="147" t="s">
        <v>20</v>
      </c>
      <c r="F1949" s="148" t="s">
        <v>3172</v>
      </c>
      <c r="H1949" s="149">
        <v>3.04</v>
      </c>
      <c r="I1949" s="150"/>
      <c r="L1949" s="146"/>
      <c r="M1949" s="151"/>
      <c r="T1949" s="152"/>
      <c r="AT1949" s="147" t="s">
        <v>168</v>
      </c>
      <c r="AU1949" s="147" t="s">
        <v>80</v>
      </c>
      <c r="AV1949" s="12" t="s">
        <v>80</v>
      </c>
      <c r="AW1949" s="12" t="s">
        <v>32</v>
      </c>
      <c r="AX1949" s="12" t="s">
        <v>71</v>
      </c>
      <c r="AY1949" s="147" t="s">
        <v>154</v>
      </c>
    </row>
    <row r="1950" spans="2:65" s="13" customFormat="1">
      <c r="B1950" s="153"/>
      <c r="D1950" s="140" t="s">
        <v>168</v>
      </c>
      <c r="E1950" s="154" t="s">
        <v>20</v>
      </c>
      <c r="F1950" s="155" t="s">
        <v>171</v>
      </c>
      <c r="H1950" s="156">
        <v>7.04</v>
      </c>
      <c r="I1950" s="157"/>
      <c r="L1950" s="153"/>
      <c r="M1950" s="158"/>
      <c r="T1950" s="159"/>
      <c r="AT1950" s="154" t="s">
        <v>168</v>
      </c>
      <c r="AU1950" s="154" t="s">
        <v>80</v>
      </c>
      <c r="AV1950" s="13" t="s">
        <v>162</v>
      </c>
      <c r="AW1950" s="13" t="s">
        <v>32</v>
      </c>
      <c r="AX1950" s="13" t="s">
        <v>8</v>
      </c>
      <c r="AY1950" s="154" t="s">
        <v>154</v>
      </c>
    </row>
    <row r="1951" spans="2:65" s="1" customFormat="1" ht="21.75" customHeight="1">
      <c r="B1951" s="33"/>
      <c r="C1951" s="128" t="s">
        <v>3173</v>
      </c>
      <c r="D1951" s="128" t="s">
        <v>157</v>
      </c>
      <c r="E1951" s="129" t="s">
        <v>3174</v>
      </c>
      <c r="F1951" s="130" t="s">
        <v>3175</v>
      </c>
      <c r="G1951" s="131" t="s">
        <v>213</v>
      </c>
      <c r="H1951" s="132">
        <v>16</v>
      </c>
      <c r="I1951" s="133">
        <v>365</v>
      </c>
      <c r="J1951" s="132">
        <f>ROUND(I1951*H1951,0)</f>
        <v>5840</v>
      </c>
      <c r="K1951" s="130" t="s">
        <v>161</v>
      </c>
      <c r="L1951" s="33"/>
      <c r="M1951" s="134" t="s">
        <v>20</v>
      </c>
      <c r="N1951" s="135" t="s">
        <v>42</v>
      </c>
      <c r="P1951" s="136">
        <f>O1951*H1951</f>
        <v>0</v>
      </c>
      <c r="Q1951" s="136">
        <v>1.0200000000000001E-3</v>
      </c>
      <c r="R1951" s="136">
        <f>Q1951*H1951</f>
        <v>1.6320000000000001E-2</v>
      </c>
      <c r="S1951" s="136">
        <v>0</v>
      </c>
      <c r="T1951" s="137">
        <f>S1951*H1951</f>
        <v>0</v>
      </c>
      <c r="AR1951" s="138" t="s">
        <v>323</v>
      </c>
      <c r="AT1951" s="138" t="s">
        <v>157</v>
      </c>
      <c r="AU1951" s="138" t="s">
        <v>80</v>
      </c>
      <c r="AY1951" s="18" t="s">
        <v>154</v>
      </c>
      <c r="BE1951" s="139">
        <f>IF(N1951="základní",J1951,0)</f>
        <v>5840</v>
      </c>
      <c r="BF1951" s="139">
        <f>IF(N1951="snížená",J1951,0)</f>
        <v>0</v>
      </c>
      <c r="BG1951" s="139">
        <f>IF(N1951="zákl. přenesená",J1951,0)</f>
        <v>0</v>
      </c>
      <c r="BH1951" s="139">
        <f>IF(N1951="sníž. přenesená",J1951,0)</f>
        <v>0</v>
      </c>
      <c r="BI1951" s="139">
        <f>IF(N1951="nulová",J1951,0)</f>
        <v>0</v>
      </c>
      <c r="BJ1951" s="18" t="s">
        <v>8</v>
      </c>
      <c r="BK1951" s="139">
        <f>ROUND(I1951*H1951,0)</f>
        <v>5840</v>
      </c>
      <c r="BL1951" s="18" t="s">
        <v>323</v>
      </c>
      <c r="BM1951" s="138" t="s">
        <v>3176</v>
      </c>
    </row>
    <row r="1952" spans="2:65" s="1" customFormat="1" ht="19.2">
      <c r="B1952" s="33"/>
      <c r="D1952" s="140" t="s">
        <v>164</v>
      </c>
      <c r="F1952" s="141" t="s">
        <v>3177</v>
      </c>
      <c r="I1952" s="142"/>
      <c r="L1952" s="33"/>
      <c r="M1952" s="143"/>
      <c r="T1952" s="54"/>
      <c r="AT1952" s="18" t="s">
        <v>164</v>
      </c>
      <c r="AU1952" s="18" t="s">
        <v>80</v>
      </c>
    </row>
    <row r="1953" spans="2:65" s="1" customFormat="1">
      <c r="B1953" s="33"/>
      <c r="D1953" s="144" t="s">
        <v>166</v>
      </c>
      <c r="F1953" s="145" t="s">
        <v>3178</v>
      </c>
      <c r="I1953" s="142"/>
      <c r="L1953" s="33"/>
      <c r="M1953" s="143"/>
      <c r="T1953" s="54"/>
      <c r="AT1953" s="18" t="s">
        <v>166</v>
      </c>
      <c r="AU1953" s="18" t="s">
        <v>80</v>
      </c>
    </row>
    <row r="1954" spans="2:65" s="12" customFormat="1">
      <c r="B1954" s="146"/>
      <c r="D1954" s="140" t="s">
        <v>168</v>
      </c>
      <c r="E1954" s="147" t="s">
        <v>20</v>
      </c>
      <c r="F1954" s="148" t="s">
        <v>3166</v>
      </c>
      <c r="H1954" s="149">
        <v>16</v>
      </c>
      <c r="I1954" s="150"/>
      <c r="L1954" s="146"/>
      <c r="M1954" s="151"/>
      <c r="T1954" s="152"/>
      <c r="AT1954" s="147" t="s">
        <v>168</v>
      </c>
      <c r="AU1954" s="147" t="s">
        <v>80</v>
      </c>
      <c r="AV1954" s="12" t="s">
        <v>80</v>
      </c>
      <c r="AW1954" s="12" t="s">
        <v>32</v>
      </c>
      <c r="AX1954" s="12" t="s">
        <v>8</v>
      </c>
      <c r="AY1954" s="147" t="s">
        <v>154</v>
      </c>
    </row>
    <row r="1955" spans="2:65" s="1" customFormat="1" ht="16.5" customHeight="1">
      <c r="B1955" s="33"/>
      <c r="C1955" s="128" t="s">
        <v>3179</v>
      </c>
      <c r="D1955" s="128" t="s">
        <v>157</v>
      </c>
      <c r="E1955" s="129" t="s">
        <v>3180</v>
      </c>
      <c r="F1955" s="130" t="s">
        <v>3181</v>
      </c>
      <c r="G1955" s="131" t="s">
        <v>213</v>
      </c>
      <c r="H1955" s="132">
        <v>159.91</v>
      </c>
      <c r="I1955" s="133">
        <v>110</v>
      </c>
      <c r="J1955" s="132">
        <f>ROUND(I1955*H1955,0)</f>
        <v>17590</v>
      </c>
      <c r="K1955" s="130" t="s">
        <v>161</v>
      </c>
      <c r="L1955" s="33"/>
      <c r="M1955" s="134" t="s">
        <v>20</v>
      </c>
      <c r="N1955" s="135" t="s">
        <v>42</v>
      </c>
      <c r="P1955" s="136">
        <f>O1955*H1955</f>
        <v>0</v>
      </c>
      <c r="Q1955" s="136">
        <v>2.9999999999999997E-4</v>
      </c>
      <c r="R1955" s="136">
        <f>Q1955*H1955</f>
        <v>4.7972999999999995E-2</v>
      </c>
      <c r="S1955" s="136">
        <v>0</v>
      </c>
      <c r="T1955" s="137">
        <f>S1955*H1955</f>
        <v>0</v>
      </c>
      <c r="AR1955" s="138" t="s">
        <v>323</v>
      </c>
      <c r="AT1955" s="138" t="s">
        <v>157</v>
      </c>
      <c r="AU1955" s="138" t="s">
        <v>80</v>
      </c>
      <c r="AY1955" s="18" t="s">
        <v>154</v>
      </c>
      <c r="BE1955" s="139">
        <f>IF(N1955="základní",J1955,0)</f>
        <v>17590</v>
      </c>
      <c r="BF1955" s="139">
        <f>IF(N1955="snížená",J1955,0)</f>
        <v>0</v>
      </c>
      <c r="BG1955" s="139">
        <f>IF(N1955="zákl. přenesená",J1955,0)</f>
        <v>0</v>
      </c>
      <c r="BH1955" s="139">
        <f>IF(N1955="sníž. přenesená",J1955,0)</f>
        <v>0</v>
      </c>
      <c r="BI1955" s="139">
        <f>IF(N1955="nulová",J1955,0)</f>
        <v>0</v>
      </c>
      <c r="BJ1955" s="18" t="s">
        <v>8</v>
      </c>
      <c r="BK1955" s="139">
        <f>ROUND(I1955*H1955,0)</f>
        <v>17590</v>
      </c>
      <c r="BL1955" s="18" t="s">
        <v>323</v>
      </c>
      <c r="BM1955" s="138" t="s">
        <v>3182</v>
      </c>
    </row>
    <row r="1956" spans="2:65" s="1" customFormat="1">
      <c r="B1956" s="33"/>
      <c r="D1956" s="140" t="s">
        <v>164</v>
      </c>
      <c r="F1956" s="141" t="s">
        <v>3183</v>
      </c>
      <c r="I1956" s="142"/>
      <c r="L1956" s="33"/>
      <c r="M1956" s="143"/>
      <c r="T1956" s="54"/>
      <c r="AT1956" s="18" t="s">
        <v>164</v>
      </c>
      <c r="AU1956" s="18" t="s">
        <v>80</v>
      </c>
    </row>
    <row r="1957" spans="2:65" s="1" customFormat="1">
      <c r="B1957" s="33"/>
      <c r="D1957" s="144" t="s">
        <v>166</v>
      </c>
      <c r="F1957" s="145" t="s">
        <v>3184</v>
      </c>
      <c r="I1957" s="142"/>
      <c r="L1957" s="33"/>
      <c r="M1957" s="143"/>
      <c r="T1957" s="54"/>
      <c r="AT1957" s="18" t="s">
        <v>166</v>
      </c>
      <c r="AU1957" s="18" t="s">
        <v>80</v>
      </c>
    </row>
    <row r="1958" spans="2:65" s="14" customFormat="1">
      <c r="B1958" s="169"/>
      <c r="D1958" s="140" t="s">
        <v>168</v>
      </c>
      <c r="E1958" s="170" t="s">
        <v>20</v>
      </c>
      <c r="F1958" s="171" t="s">
        <v>301</v>
      </c>
      <c r="H1958" s="170" t="s">
        <v>20</v>
      </c>
      <c r="I1958" s="172"/>
      <c r="L1958" s="169"/>
      <c r="M1958" s="173"/>
      <c r="T1958" s="174"/>
      <c r="AT1958" s="170" t="s">
        <v>168</v>
      </c>
      <c r="AU1958" s="170" t="s">
        <v>80</v>
      </c>
      <c r="AV1958" s="14" t="s">
        <v>8</v>
      </c>
      <c r="AW1958" s="14" t="s">
        <v>32</v>
      </c>
      <c r="AX1958" s="14" t="s">
        <v>71</v>
      </c>
      <c r="AY1958" s="170" t="s">
        <v>154</v>
      </c>
    </row>
    <row r="1959" spans="2:65" s="12" customFormat="1">
      <c r="B1959" s="146"/>
      <c r="D1959" s="140" t="s">
        <v>168</v>
      </c>
      <c r="E1959" s="147" t="s">
        <v>20</v>
      </c>
      <c r="F1959" s="148" t="s">
        <v>3185</v>
      </c>
      <c r="H1959" s="149">
        <v>27.94</v>
      </c>
      <c r="I1959" s="150"/>
      <c r="L1959" s="146"/>
      <c r="M1959" s="151"/>
      <c r="T1959" s="152"/>
      <c r="AT1959" s="147" t="s">
        <v>168</v>
      </c>
      <c r="AU1959" s="147" t="s">
        <v>80</v>
      </c>
      <c r="AV1959" s="12" t="s">
        <v>80</v>
      </c>
      <c r="AW1959" s="12" t="s">
        <v>32</v>
      </c>
      <c r="AX1959" s="12" t="s">
        <v>71</v>
      </c>
      <c r="AY1959" s="147" t="s">
        <v>154</v>
      </c>
    </row>
    <row r="1960" spans="2:65" s="12" customFormat="1">
      <c r="B1960" s="146"/>
      <c r="D1960" s="140" t="s">
        <v>168</v>
      </c>
      <c r="E1960" s="147" t="s">
        <v>20</v>
      </c>
      <c r="F1960" s="148" t="s">
        <v>3186</v>
      </c>
      <c r="H1960" s="149">
        <v>10.42</v>
      </c>
      <c r="I1960" s="150"/>
      <c r="L1960" s="146"/>
      <c r="M1960" s="151"/>
      <c r="T1960" s="152"/>
      <c r="AT1960" s="147" t="s">
        <v>168</v>
      </c>
      <c r="AU1960" s="147" t="s">
        <v>80</v>
      </c>
      <c r="AV1960" s="12" t="s">
        <v>80</v>
      </c>
      <c r="AW1960" s="12" t="s">
        <v>32</v>
      </c>
      <c r="AX1960" s="12" t="s">
        <v>71</v>
      </c>
      <c r="AY1960" s="147" t="s">
        <v>154</v>
      </c>
    </row>
    <row r="1961" spans="2:65" s="12" customFormat="1">
      <c r="B1961" s="146"/>
      <c r="D1961" s="140" t="s">
        <v>168</v>
      </c>
      <c r="E1961" s="147" t="s">
        <v>20</v>
      </c>
      <c r="F1961" s="148" t="s">
        <v>3187</v>
      </c>
      <c r="H1961" s="149">
        <v>11.16</v>
      </c>
      <c r="I1961" s="150"/>
      <c r="L1961" s="146"/>
      <c r="M1961" s="151"/>
      <c r="T1961" s="152"/>
      <c r="AT1961" s="147" t="s">
        <v>168</v>
      </c>
      <c r="AU1961" s="147" t="s">
        <v>80</v>
      </c>
      <c r="AV1961" s="12" t="s">
        <v>80</v>
      </c>
      <c r="AW1961" s="12" t="s">
        <v>32</v>
      </c>
      <c r="AX1961" s="12" t="s">
        <v>71</v>
      </c>
      <c r="AY1961" s="147" t="s">
        <v>154</v>
      </c>
    </row>
    <row r="1962" spans="2:65" s="12" customFormat="1">
      <c r="B1962" s="146"/>
      <c r="D1962" s="140" t="s">
        <v>168</v>
      </c>
      <c r="E1962" s="147" t="s">
        <v>20</v>
      </c>
      <c r="F1962" s="148" t="s">
        <v>3188</v>
      </c>
      <c r="H1962" s="149">
        <v>24.72</v>
      </c>
      <c r="I1962" s="150"/>
      <c r="L1962" s="146"/>
      <c r="M1962" s="151"/>
      <c r="T1962" s="152"/>
      <c r="AT1962" s="147" t="s">
        <v>168</v>
      </c>
      <c r="AU1962" s="147" t="s">
        <v>80</v>
      </c>
      <c r="AV1962" s="12" t="s">
        <v>80</v>
      </c>
      <c r="AW1962" s="12" t="s">
        <v>32</v>
      </c>
      <c r="AX1962" s="12" t="s">
        <v>71</v>
      </c>
      <c r="AY1962" s="147" t="s">
        <v>154</v>
      </c>
    </row>
    <row r="1963" spans="2:65" s="12" customFormat="1">
      <c r="B1963" s="146"/>
      <c r="D1963" s="140" t="s">
        <v>168</v>
      </c>
      <c r="E1963" s="147" t="s">
        <v>20</v>
      </c>
      <c r="F1963" s="148" t="s">
        <v>3189</v>
      </c>
      <c r="H1963" s="149">
        <v>30.64</v>
      </c>
      <c r="I1963" s="150"/>
      <c r="L1963" s="146"/>
      <c r="M1963" s="151"/>
      <c r="T1963" s="152"/>
      <c r="AT1963" s="147" t="s">
        <v>168</v>
      </c>
      <c r="AU1963" s="147" t="s">
        <v>80</v>
      </c>
      <c r="AV1963" s="12" t="s">
        <v>80</v>
      </c>
      <c r="AW1963" s="12" t="s">
        <v>32</v>
      </c>
      <c r="AX1963" s="12" t="s">
        <v>71</v>
      </c>
      <c r="AY1963" s="147" t="s">
        <v>154</v>
      </c>
    </row>
    <row r="1964" spans="2:65" s="12" customFormat="1">
      <c r="B1964" s="146"/>
      <c r="D1964" s="140" t="s">
        <v>168</v>
      </c>
      <c r="E1964" s="147" t="s">
        <v>20</v>
      </c>
      <c r="F1964" s="148" t="s">
        <v>3190</v>
      </c>
      <c r="H1964" s="149">
        <v>13.83</v>
      </c>
      <c r="I1964" s="150"/>
      <c r="L1964" s="146"/>
      <c r="M1964" s="151"/>
      <c r="T1964" s="152"/>
      <c r="AT1964" s="147" t="s">
        <v>168</v>
      </c>
      <c r="AU1964" s="147" t="s">
        <v>80</v>
      </c>
      <c r="AV1964" s="12" t="s">
        <v>80</v>
      </c>
      <c r="AW1964" s="12" t="s">
        <v>32</v>
      </c>
      <c r="AX1964" s="12" t="s">
        <v>71</v>
      </c>
      <c r="AY1964" s="147" t="s">
        <v>154</v>
      </c>
    </row>
    <row r="1965" spans="2:65" s="12" customFormat="1">
      <c r="B1965" s="146"/>
      <c r="D1965" s="140" t="s">
        <v>168</v>
      </c>
      <c r="E1965" s="147" t="s">
        <v>20</v>
      </c>
      <c r="F1965" s="148" t="s">
        <v>3191</v>
      </c>
      <c r="H1965" s="149">
        <v>9.73</v>
      </c>
      <c r="I1965" s="150"/>
      <c r="L1965" s="146"/>
      <c r="M1965" s="151"/>
      <c r="T1965" s="152"/>
      <c r="AT1965" s="147" t="s">
        <v>168</v>
      </c>
      <c r="AU1965" s="147" t="s">
        <v>80</v>
      </c>
      <c r="AV1965" s="12" t="s">
        <v>80</v>
      </c>
      <c r="AW1965" s="12" t="s">
        <v>32</v>
      </c>
      <c r="AX1965" s="12" t="s">
        <v>71</v>
      </c>
      <c r="AY1965" s="147" t="s">
        <v>154</v>
      </c>
    </row>
    <row r="1966" spans="2:65" s="12" customFormat="1">
      <c r="B1966" s="146"/>
      <c r="D1966" s="140" t="s">
        <v>168</v>
      </c>
      <c r="E1966" s="147" t="s">
        <v>20</v>
      </c>
      <c r="F1966" s="148" t="s">
        <v>3192</v>
      </c>
      <c r="H1966" s="149">
        <v>9.93</v>
      </c>
      <c r="I1966" s="150"/>
      <c r="L1966" s="146"/>
      <c r="M1966" s="151"/>
      <c r="T1966" s="152"/>
      <c r="AT1966" s="147" t="s">
        <v>168</v>
      </c>
      <c r="AU1966" s="147" t="s">
        <v>80</v>
      </c>
      <c r="AV1966" s="12" t="s">
        <v>80</v>
      </c>
      <c r="AW1966" s="12" t="s">
        <v>32</v>
      </c>
      <c r="AX1966" s="12" t="s">
        <v>71</v>
      </c>
      <c r="AY1966" s="147" t="s">
        <v>154</v>
      </c>
    </row>
    <row r="1967" spans="2:65" s="12" customFormat="1">
      <c r="B1967" s="146"/>
      <c r="D1967" s="140" t="s">
        <v>168</v>
      </c>
      <c r="E1967" s="147" t="s">
        <v>20</v>
      </c>
      <c r="F1967" s="148" t="s">
        <v>3193</v>
      </c>
      <c r="H1967" s="149">
        <v>9.5299999999999994</v>
      </c>
      <c r="I1967" s="150"/>
      <c r="L1967" s="146"/>
      <c r="M1967" s="151"/>
      <c r="T1967" s="152"/>
      <c r="AT1967" s="147" t="s">
        <v>168</v>
      </c>
      <c r="AU1967" s="147" t="s">
        <v>80</v>
      </c>
      <c r="AV1967" s="12" t="s">
        <v>80</v>
      </c>
      <c r="AW1967" s="12" t="s">
        <v>32</v>
      </c>
      <c r="AX1967" s="12" t="s">
        <v>71</v>
      </c>
      <c r="AY1967" s="147" t="s">
        <v>154</v>
      </c>
    </row>
    <row r="1968" spans="2:65" s="14" customFormat="1">
      <c r="B1968" s="169"/>
      <c r="D1968" s="140" t="s">
        <v>168</v>
      </c>
      <c r="E1968" s="170" t="s">
        <v>20</v>
      </c>
      <c r="F1968" s="171" t="s">
        <v>306</v>
      </c>
      <c r="H1968" s="170" t="s">
        <v>20</v>
      </c>
      <c r="I1968" s="172"/>
      <c r="L1968" s="169"/>
      <c r="M1968" s="173"/>
      <c r="T1968" s="174"/>
      <c r="AT1968" s="170" t="s">
        <v>168</v>
      </c>
      <c r="AU1968" s="170" t="s">
        <v>80</v>
      </c>
      <c r="AV1968" s="14" t="s">
        <v>8</v>
      </c>
      <c r="AW1968" s="14" t="s">
        <v>32</v>
      </c>
      <c r="AX1968" s="14" t="s">
        <v>71</v>
      </c>
      <c r="AY1968" s="170" t="s">
        <v>154</v>
      </c>
    </row>
    <row r="1969" spans="2:65" s="12" customFormat="1">
      <c r="B1969" s="146"/>
      <c r="D1969" s="140" t="s">
        <v>168</v>
      </c>
      <c r="E1969" s="147" t="s">
        <v>20</v>
      </c>
      <c r="F1969" s="148" t="s">
        <v>3194</v>
      </c>
      <c r="H1969" s="149">
        <v>8.11</v>
      </c>
      <c r="I1969" s="150"/>
      <c r="L1969" s="146"/>
      <c r="M1969" s="151"/>
      <c r="T1969" s="152"/>
      <c r="AT1969" s="147" t="s">
        <v>168</v>
      </c>
      <c r="AU1969" s="147" t="s">
        <v>80</v>
      </c>
      <c r="AV1969" s="12" t="s">
        <v>80</v>
      </c>
      <c r="AW1969" s="12" t="s">
        <v>32</v>
      </c>
      <c r="AX1969" s="12" t="s">
        <v>71</v>
      </c>
      <c r="AY1969" s="147" t="s">
        <v>154</v>
      </c>
    </row>
    <row r="1970" spans="2:65" s="12" customFormat="1">
      <c r="B1970" s="146"/>
      <c r="D1970" s="140" t="s">
        <v>168</v>
      </c>
      <c r="E1970" s="147" t="s">
        <v>20</v>
      </c>
      <c r="F1970" s="148" t="s">
        <v>3195</v>
      </c>
      <c r="H1970" s="149">
        <v>3.9</v>
      </c>
      <c r="I1970" s="150"/>
      <c r="L1970" s="146"/>
      <c r="M1970" s="151"/>
      <c r="T1970" s="152"/>
      <c r="AT1970" s="147" t="s">
        <v>168</v>
      </c>
      <c r="AU1970" s="147" t="s">
        <v>80</v>
      </c>
      <c r="AV1970" s="12" t="s">
        <v>80</v>
      </c>
      <c r="AW1970" s="12" t="s">
        <v>32</v>
      </c>
      <c r="AX1970" s="12" t="s">
        <v>71</v>
      </c>
      <c r="AY1970" s="147" t="s">
        <v>154</v>
      </c>
    </row>
    <row r="1971" spans="2:65" s="13" customFormat="1">
      <c r="B1971" s="153"/>
      <c r="D1971" s="140" t="s">
        <v>168</v>
      </c>
      <c r="E1971" s="154" t="s">
        <v>20</v>
      </c>
      <c r="F1971" s="155" t="s">
        <v>171</v>
      </c>
      <c r="H1971" s="156">
        <v>159.91</v>
      </c>
      <c r="I1971" s="157"/>
      <c r="L1971" s="153"/>
      <c r="M1971" s="158"/>
      <c r="T1971" s="159"/>
      <c r="AT1971" s="154" t="s">
        <v>168</v>
      </c>
      <c r="AU1971" s="154" t="s">
        <v>80</v>
      </c>
      <c r="AV1971" s="13" t="s">
        <v>162</v>
      </c>
      <c r="AW1971" s="13" t="s">
        <v>32</v>
      </c>
      <c r="AX1971" s="13" t="s">
        <v>8</v>
      </c>
      <c r="AY1971" s="154" t="s">
        <v>154</v>
      </c>
    </row>
    <row r="1972" spans="2:65" s="1" customFormat="1" ht="16.5" customHeight="1">
      <c r="B1972" s="33"/>
      <c r="C1972" s="128" t="s">
        <v>3196</v>
      </c>
      <c r="D1972" s="128" t="s">
        <v>157</v>
      </c>
      <c r="E1972" s="129" t="s">
        <v>3197</v>
      </c>
      <c r="F1972" s="130" t="s">
        <v>3198</v>
      </c>
      <c r="G1972" s="131" t="s">
        <v>213</v>
      </c>
      <c r="H1972" s="132">
        <v>42.3</v>
      </c>
      <c r="I1972" s="133">
        <v>120</v>
      </c>
      <c r="J1972" s="132">
        <f>ROUND(I1972*H1972,0)</f>
        <v>5076</v>
      </c>
      <c r="K1972" s="130" t="s">
        <v>161</v>
      </c>
      <c r="L1972" s="33"/>
      <c r="M1972" s="134" t="s">
        <v>20</v>
      </c>
      <c r="N1972" s="135" t="s">
        <v>42</v>
      </c>
      <c r="P1972" s="136">
        <f>O1972*H1972</f>
        <v>0</v>
      </c>
      <c r="Q1972" s="136">
        <v>7.3999999999999999E-4</v>
      </c>
      <c r="R1972" s="136">
        <f>Q1972*H1972</f>
        <v>3.1301999999999996E-2</v>
      </c>
      <c r="S1972" s="136">
        <v>0</v>
      </c>
      <c r="T1972" s="137">
        <f>S1972*H1972</f>
        <v>0</v>
      </c>
      <c r="AR1972" s="138" t="s">
        <v>323</v>
      </c>
      <c r="AT1972" s="138" t="s">
        <v>157</v>
      </c>
      <c r="AU1972" s="138" t="s">
        <v>80</v>
      </c>
      <c r="AY1972" s="18" t="s">
        <v>154</v>
      </c>
      <c r="BE1972" s="139">
        <f>IF(N1972="základní",J1972,0)</f>
        <v>5076</v>
      </c>
      <c r="BF1972" s="139">
        <f>IF(N1972="snížená",J1972,0)</f>
        <v>0</v>
      </c>
      <c r="BG1972" s="139">
        <f>IF(N1972="zákl. přenesená",J1972,0)</f>
        <v>0</v>
      </c>
      <c r="BH1972" s="139">
        <f>IF(N1972="sníž. přenesená",J1972,0)</f>
        <v>0</v>
      </c>
      <c r="BI1972" s="139">
        <f>IF(N1972="nulová",J1972,0)</f>
        <v>0</v>
      </c>
      <c r="BJ1972" s="18" t="s">
        <v>8</v>
      </c>
      <c r="BK1972" s="139">
        <f>ROUND(I1972*H1972,0)</f>
        <v>5076</v>
      </c>
      <c r="BL1972" s="18" t="s">
        <v>323</v>
      </c>
      <c r="BM1972" s="138" t="s">
        <v>3199</v>
      </c>
    </row>
    <row r="1973" spans="2:65" s="1" customFormat="1">
      <c r="B1973" s="33"/>
      <c r="D1973" s="140" t="s">
        <v>164</v>
      </c>
      <c r="F1973" s="141" t="s">
        <v>3200</v>
      </c>
      <c r="I1973" s="142"/>
      <c r="L1973" s="33"/>
      <c r="M1973" s="143"/>
      <c r="T1973" s="54"/>
      <c r="AT1973" s="18" t="s">
        <v>164</v>
      </c>
      <c r="AU1973" s="18" t="s">
        <v>80</v>
      </c>
    </row>
    <row r="1974" spans="2:65" s="1" customFormat="1">
      <c r="B1974" s="33"/>
      <c r="D1974" s="144" t="s">
        <v>166</v>
      </c>
      <c r="F1974" s="145" t="s">
        <v>3201</v>
      </c>
      <c r="I1974" s="142"/>
      <c r="L1974" s="33"/>
      <c r="M1974" s="143"/>
      <c r="T1974" s="54"/>
      <c r="AT1974" s="18" t="s">
        <v>166</v>
      </c>
      <c r="AU1974" s="18" t="s">
        <v>80</v>
      </c>
    </row>
    <row r="1975" spans="2:65" s="12" customFormat="1">
      <c r="B1975" s="146"/>
      <c r="D1975" s="140" t="s">
        <v>168</v>
      </c>
      <c r="E1975" s="147" t="s">
        <v>20</v>
      </c>
      <c r="F1975" s="148" t="s">
        <v>3202</v>
      </c>
      <c r="H1975" s="149">
        <v>42.3</v>
      </c>
      <c r="I1975" s="150"/>
      <c r="L1975" s="146"/>
      <c r="M1975" s="151"/>
      <c r="T1975" s="152"/>
      <c r="AT1975" s="147" t="s">
        <v>168</v>
      </c>
      <c r="AU1975" s="147" t="s">
        <v>80</v>
      </c>
      <c r="AV1975" s="12" t="s">
        <v>80</v>
      </c>
      <c r="AW1975" s="12" t="s">
        <v>32</v>
      </c>
      <c r="AX1975" s="12" t="s">
        <v>8</v>
      </c>
      <c r="AY1975" s="147" t="s">
        <v>154</v>
      </c>
    </row>
    <row r="1976" spans="2:65" s="1" customFormat="1" ht="21.75" customHeight="1">
      <c r="B1976" s="33"/>
      <c r="C1976" s="128" t="s">
        <v>3203</v>
      </c>
      <c r="D1976" s="128" t="s">
        <v>157</v>
      </c>
      <c r="E1976" s="129" t="s">
        <v>3204</v>
      </c>
      <c r="F1976" s="130" t="s">
        <v>3205</v>
      </c>
      <c r="G1976" s="131" t="s">
        <v>213</v>
      </c>
      <c r="H1976" s="132">
        <v>9.6</v>
      </c>
      <c r="I1976" s="133">
        <v>150</v>
      </c>
      <c r="J1976" s="132">
        <f>ROUND(I1976*H1976,0)</f>
        <v>1440</v>
      </c>
      <c r="K1976" s="130" t="s">
        <v>161</v>
      </c>
      <c r="L1976" s="33"/>
      <c r="M1976" s="134" t="s">
        <v>20</v>
      </c>
      <c r="N1976" s="135" t="s">
        <v>42</v>
      </c>
      <c r="P1976" s="136">
        <f>O1976*H1976</f>
        <v>0</v>
      </c>
      <c r="Q1976" s="136">
        <v>4.2999999999999999E-4</v>
      </c>
      <c r="R1976" s="136">
        <f>Q1976*H1976</f>
        <v>4.1279999999999997E-3</v>
      </c>
      <c r="S1976" s="136">
        <v>0</v>
      </c>
      <c r="T1976" s="137">
        <f>S1976*H1976</f>
        <v>0</v>
      </c>
      <c r="AR1976" s="138" t="s">
        <v>323</v>
      </c>
      <c r="AT1976" s="138" t="s">
        <v>157</v>
      </c>
      <c r="AU1976" s="138" t="s">
        <v>80</v>
      </c>
      <c r="AY1976" s="18" t="s">
        <v>154</v>
      </c>
      <c r="BE1976" s="139">
        <f>IF(N1976="základní",J1976,0)</f>
        <v>1440</v>
      </c>
      <c r="BF1976" s="139">
        <f>IF(N1976="snížená",J1976,0)</f>
        <v>0</v>
      </c>
      <c r="BG1976" s="139">
        <f>IF(N1976="zákl. přenesená",J1976,0)</f>
        <v>0</v>
      </c>
      <c r="BH1976" s="139">
        <f>IF(N1976="sníž. přenesená",J1976,0)</f>
        <v>0</v>
      </c>
      <c r="BI1976" s="139">
        <f>IF(N1976="nulová",J1976,0)</f>
        <v>0</v>
      </c>
      <c r="BJ1976" s="18" t="s">
        <v>8</v>
      </c>
      <c r="BK1976" s="139">
        <f>ROUND(I1976*H1976,0)</f>
        <v>1440</v>
      </c>
      <c r="BL1976" s="18" t="s">
        <v>323</v>
      </c>
      <c r="BM1976" s="138" t="s">
        <v>3206</v>
      </c>
    </row>
    <row r="1977" spans="2:65" s="1" customFormat="1">
      <c r="B1977" s="33"/>
      <c r="D1977" s="140" t="s">
        <v>164</v>
      </c>
      <c r="F1977" s="141" t="s">
        <v>3207</v>
      </c>
      <c r="I1977" s="142"/>
      <c r="L1977" s="33"/>
      <c r="M1977" s="143"/>
      <c r="T1977" s="54"/>
      <c r="AT1977" s="18" t="s">
        <v>164</v>
      </c>
      <c r="AU1977" s="18" t="s">
        <v>80</v>
      </c>
    </row>
    <row r="1978" spans="2:65" s="1" customFormat="1">
      <c r="B1978" s="33"/>
      <c r="D1978" s="144" t="s">
        <v>166</v>
      </c>
      <c r="F1978" s="145" t="s">
        <v>3208</v>
      </c>
      <c r="I1978" s="142"/>
      <c r="L1978" s="33"/>
      <c r="M1978" s="143"/>
      <c r="T1978" s="54"/>
      <c r="AT1978" s="18" t="s">
        <v>166</v>
      </c>
      <c r="AU1978" s="18" t="s">
        <v>80</v>
      </c>
    </row>
    <row r="1979" spans="2:65" s="12" customFormat="1">
      <c r="B1979" s="146"/>
      <c r="D1979" s="140" t="s">
        <v>168</v>
      </c>
      <c r="E1979" s="147" t="s">
        <v>20</v>
      </c>
      <c r="F1979" s="148" t="s">
        <v>3209</v>
      </c>
      <c r="H1979" s="149">
        <v>9.6</v>
      </c>
      <c r="I1979" s="150"/>
      <c r="L1979" s="146"/>
      <c r="M1979" s="151"/>
      <c r="T1979" s="152"/>
      <c r="AT1979" s="147" t="s">
        <v>168</v>
      </c>
      <c r="AU1979" s="147" t="s">
        <v>80</v>
      </c>
      <c r="AV1979" s="12" t="s">
        <v>80</v>
      </c>
      <c r="AW1979" s="12" t="s">
        <v>32</v>
      </c>
      <c r="AX1979" s="12" t="s">
        <v>8</v>
      </c>
      <c r="AY1979" s="147" t="s">
        <v>154</v>
      </c>
    </row>
    <row r="1980" spans="2:65" s="1" customFormat="1" ht="24.15" customHeight="1">
      <c r="B1980" s="33"/>
      <c r="C1980" s="128" t="s">
        <v>3210</v>
      </c>
      <c r="D1980" s="128" t="s">
        <v>157</v>
      </c>
      <c r="E1980" s="129" t="s">
        <v>3211</v>
      </c>
      <c r="F1980" s="130" t="s">
        <v>3212</v>
      </c>
      <c r="G1980" s="131" t="s">
        <v>198</v>
      </c>
      <c r="H1980" s="132">
        <v>182.17</v>
      </c>
      <c r="I1980" s="133">
        <v>810</v>
      </c>
      <c r="J1980" s="132">
        <f>ROUND(I1980*H1980,0)</f>
        <v>147558</v>
      </c>
      <c r="K1980" s="130" t="s">
        <v>161</v>
      </c>
      <c r="L1980" s="33"/>
      <c r="M1980" s="134" t="s">
        <v>20</v>
      </c>
      <c r="N1980" s="135" t="s">
        <v>42</v>
      </c>
      <c r="P1980" s="136">
        <f>O1980*H1980</f>
        <v>0</v>
      </c>
      <c r="Q1980" s="136">
        <v>8.9999999999999993E-3</v>
      </c>
      <c r="R1980" s="136">
        <f>Q1980*H1980</f>
        <v>1.6395299999999997</v>
      </c>
      <c r="S1980" s="136">
        <v>0</v>
      </c>
      <c r="T1980" s="137">
        <f>S1980*H1980</f>
        <v>0</v>
      </c>
      <c r="AR1980" s="138" t="s">
        <v>323</v>
      </c>
      <c r="AT1980" s="138" t="s">
        <v>157</v>
      </c>
      <c r="AU1980" s="138" t="s">
        <v>80</v>
      </c>
      <c r="AY1980" s="18" t="s">
        <v>154</v>
      </c>
      <c r="BE1980" s="139">
        <f>IF(N1980="základní",J1980,0)</f>
        <v>147558</v>
      </c>
      <c r="BF1980" s="139">
        <f>IF(N1980="snížená",J1980,0)</f>
        <v>0</v>
      </c>
      <c r="BG1980" s="139">
        <f>IF(N1980="zákl. přenesená",J1980,0)</f>
        <v>0</v>
      </c>
      <c r="BH1980" s="139">
        <f>IF(N1980="sníž. přenesená",J1980,0)</f>
        <v>0</v>
      </c>
      <c r="BI1980" s="139">
        <f>IF(N1980="nulová",J1980,0)</f>
        <v>0</v>
      </c>
      <c r="BJ1980" s="18" t="s">
        <v>8</v>
      </c>
      <c r="BK1980" s="139">
        <f>ROUND(I1980*H1980,0)</f>
        <v>147558</v>
      </c>
      <c r="BL1980" s="18" t="s">
        <v>323</v>
      </c>
      <c r="BM1980" s="138" t="s">
        <v>3213</v>
      </c>
    </row>
    <row r="1981" spans="2:65" s="1" customFormat="1" ht="19.2">
      <c r="B1981" s="33"/>
      <c r="D1981" s="140" t="s">
        <v>164</v>
      </c>
      <c r="F1981" s="141" t="s">
        <v>3214</v>
      </c>
      <c r="I1981" s="142"/>
      <c r="L1981" s="33"/>
      <c r="M1981" s="143"/>
      <c r="T1981" s="54"/>
      <c r="AT1981" s="18" t="s">
        <v>164</v>
      </c>
      <c r="AU1981" s="18" t="s">
        <v>80</v>
      </c>
    </row>
    <row r="1982" spans="2:65" s="1" customFormat="1">
      <c r="B1982" s="33"/>
      <c r="D1982" s="144" t="s">
        <v>166</v>
      </c>
      <c r="F1982" s="145" t="s">
        <v>3215</v>
      </c>
      <c r="I1982" s="142"/>
      <c r="L1982" s="33"/>
      <c r="M1982" s="143"/>
      <c r="T1982" s="54"/>
      <c r="AT1982" s="18" t="s">
        <v>166</v>
      </c>
      <c r="AU1982" s="18" t="s">
        <v>80</v>
      </c>
    </row>
    <row r="1983" spans="2:65" s="12" customFormat="1">
      <c r="B1983" s="146"/>
      <c r="D1983" s="140" t="s">
        <v>168</v>
      </c>
      <c r="E1983" s="147" t="s">
        <v>20</v>
      </c>
      <c r="F1983" s="148" t="s">
        <v>3145</v>
      </c>
      <c r="H1983" s="149">
        <v>174.87</v>
      </c>
      <c r="I1983" s="150"/>
      <c r="L1983" s="146"/>
      <c r="M1983" s="151"/>
      <c r="T1983" s="152"/>
      <c r="AT1983" s="147" t="s">
        <v>168</v>
      </c>
      <c r="AU1983" s="147" t="s">
        <v>80</v>
      </c>
      <c r="AV1983" s="12" t="s">
        <v>80</v>
      </c>
      <c r="AW1983" s="12" t="s">
        <v>32</v>
      </c>
      <c r="AX1983" s="12" t="s">
        <v>71</v>
      </c>
      <c r="AY1983" s="147" t="s">
        <v>154</v>
      </c>
    </row>
    <row r="1984" spans="2:65" s="12" customFormat="1">
      <c r="B1984" s="146"/>
      <c r="D1984" s="140" t="s">
        <v>168</v>
      </c>
      <c r="E1984" s="147" t="s">
        <v>20</v>
      </c>
      <c r="F1984" s="148" t="s">
        <v>3146</v>
      </c>
      <c r="H1984" s="149">
        <v>5.2</v>
      </c>
      <c r="I1984" s="150"/>
      <c r="L1984" s="146"/>
      <c r="M1984" s="151"/>
      <c r="T1984" s="152"/>
      <c r="AT1984" s="147" t="s">
        <v>168</v>
      </c>
      <c r="AU1984" s="147" t="s">
        <v>80</v>
      </c>
      <c r="AV1984" s="12" t="s">
        <v>80</v>
      </c>
      <c r="AW1984" s="12" t="s">
        <v>32</v>
      </c>
      <c r="AX1984" s="12" t="s">
        <v>71</v>
      </c>
      <c r="AY1984" s="147" t="s">
        <v>154</v>
      </c>
    </row>
    <row r="1985" spans="2:65" s="12" customFormat="1">
      <c r="B1985" s="146"/>
      <c r="D1985" s="140" t="s">
        <v>168</v>
      </c>
      <c r="E1985" s="147" t="s">
        <v>20</v>
      </c>
      <c r="F1985" s="148" t="s">
        <v>3147</v>
      </c>
      <c r="H1985" s="149">
        <v>2.1</v>
      </c>
      <c r="I1985" s="150"/>
      <c r="L1985" s="146"/>
      <c r="M1985" s="151"/>
      <c r="T1985" s="152"/>
      <c r="AT1985" s="147" t="s">
        <v>168</v>
      </c>
      <c r="AU1985" s="147" t="s">
        <v>80</v>
      </c>
      <c r="AV1985" s="12" t="s">
        <v>80</v>
      </c>
      <c r="AW1985" s="12" t="s">
        <v>32</v>
      </c>
      <c r="AX1985" s="12" t="s">
        <v>71</v>
      </c>
      <c r="AY1985" s="147" t="s">
        <v>154</v>
      </c>
    </row>
    <row r="1986" spans="2:65" s="13" customFormat="1">
      <c r="B1986" s="153"/>
      <c r="D1986" s="140" t="s">
        <v>168</v>
      </c>
      <c r="E1986" s="154" t="s">
        <v>20</v>
      </c>
      <c r="F1986" s="155" t="s">
        <v>171</v>
      </c>
      <c r="H1986" s="156">
        <v>182.17</v>
      </c>
      <c r="I1986" s="157"/>
      <c r="L1986" s="153"/>
      <c r="M1986" s="158"/>
      <c r="T1986" s="159"/>
      <c r="AT1986" s="154" t="s">
        <v>168</v>
      </c>
      <c r="AU1986" s="154" t="s">
        <v>80</v>
      </c>
      <c r="AV1986" s="13" t="s">
        <v>162</v>
      </c>
      <c r="AW1986" s="13" t="s">
        <v>32</v>
      </c>
      <c r="AX1986" s="13" t="s">
        <v>8</v>
      </c>
      <c r="AY1986" s="154" t="s">
        <v>154</v>
      </c>
    </row>
    <row r="1987" spans="2:65" s="1" customFormat="1" ht="16.5" customHeight="1">
      <c r="B1987" s="33"/>
      <c r="C1987" s="160" t="s">
        <v>3216</v>
      </c>
      <c r="D1987" s="160" t="s">
        <v>230</v>
      </c>
      <c r="E1987" s="161" t="s">
        <v>3217</v>
      </c>
      <c r="F1987" s="162" t="s">
        <v>3218</v>
      </c>
      <c r="G1987" s="163" t="s">
        <v>198</v>
      </c>
      <c r="H1987" s="164">
        <v>223.57</v>
      </c>
      <c r="I1987" s="165">
        <v>600</v>
      </c>
      <c r="J1987" s="164">
        <f>ROUND(I1987*H1987,0)</f>
        <v>134142</v>
      </c>
      <c r="K1987" s="162" t="s">
        <v>161</v>
      </c>
      <c r="L1987" s="166"/>
      <c r="M1987" s="167" t="s">
        <v>20</v>
      </c>
      <c r="N1987" s="168" t="s">
        <v>42</v>
      </c>
      <c r="P1987" s="136">
        <f>O1987*H1987</f>
        <v>0</v>
      </c>
      <c r="Q1987" s="136">
        <v>2.1000000000000001E-2</v>
      </c>
      <c r="R1987" s="136">
        <f>Q1987*H1987</f>
        <v>4.6949700000000005</v>
      </c>
      <c r="S1987" s="136">
        <v>0</v>
      </c>
      <c r="T1987" s="137">
        <f>S1987*H1987</f>
        <v>0</v>
      </c>
      <c r="AR1987" s="138" t="s">
        <v>430</v>
      </c>
      <c r="AT1987" s="138" t="s">
        <v>230</v>
      </c>
      <c r="AU1987" s="138" t="s">
        <v>80</v>
      </c>
      <c r="AY1987" s="18" t="s">
        <v>154</v>
      </c>
      <c r="BE1987" s="139">
        <f>IF(N1987="základní",J1987,0)</f>
        <v>134142</v>
      </c>
      <c r="BF1987" s="139">
        <f>IF(N1987="snížená",J1987,0)</f>
        <v>0</v>
      </c>
      <c r="BG1987" s="139">
        <f>IF(N1987="zákl. přenesená",J1987,0)</f>
        <v>0</v>
      </c>
      <c r="BH1987" s="139">
        <f>IF(N1987="sníž. přenesená",J1987,0)</f>
        <v>0</v>
      </c>
      <c r="BI1987" s="139">
        <f>IF(N1987="nulová",J1987,0)</f>
        <v>0</v>
      </c>
      <c r="BJ1987" s="18" t="s">
        <v>8</v>
      </c>
      <c r="BK1987" s="139">
        <f>ROUND(I1987*H1987,0)</f>
        <v>134142</v>
      </c>
      <c r="BL1987" s="18" t="s">
        <v>323</v>
      </c>
      <c r="BM1987" s="138" t="s">
        <v>3219</v>
      </c>
    </row>
    <row r="1988" spans="2:65" s="1" customFormat="1">
      <c r="B1988" s="33"/>
      <c r="D1988" s="140" t="s">
        <v>164</v>
      </c>
      <c r="F1988" s="141" t="s">
        <v>3218</v>
      </c>
      <c r="I1988" s="142"/>
      <c r="L1988" s="33"/>
      <c r="M1988" s="143"/>
      <c r="T1988" s="54"/>
      <c r="AT1988" s="18" t="s">
        <v>164</v>
      </c>
      <c r="AU1988" s="18" t="s">
        <v>80</v>
      </c>
    </row>
    <row r="1989" spans="2:65" s="12" customFormat="1">
      <c r="B1989" s="146"/>
      <c r="D1989" s="140" t="s">
        <v>168</v>
      </c>
      <c r="E1989" s="147" t="s">
        <v>20</v>
      </c>
      <c r="F1989" s="148" t="s">
        <v>3220</v>
      </c>
      <c r="H1989" s="149">
        <v>182.17</v>
      </c>
      <c r="I1989" s="150"/>
      <c r="L1989" s="146"/>
      <c r="M1989" s="151"/>
      <c r="T1989" s="152"/>
      <c r="AT1989" s="147" t="s">
        <v>168</v>
      </c>
      <c r="AU1989" s="147" t="s">
        <v>80</v>
      </c>
      <c r="AV1989" s="12" t="s">
        <v>80</v>
      </c>
      <c r="AW1989" s="12" t="s">
        <v>32</v>
      </c>
      <c r="AX1989" s="12" t="s">
        <v>71</v>
      </c>
      <c r="AY1989" s="147" t="s">
        <v>154</v>
      </c>
    </row>
    <row r="1990" spans="2:65" s="12" customFormat="1">
      <c r="B1990" s="146"/>
      <c r="D1990" s="140" t="s">
        <v>168</v>
      </c>
      <c r="E1990" s="147" t="s">
        <v>20</v>
      </c>
      <c r="F1990" s="148" t="s">
        <v>3221</v>
      </c>
      <c r="H1990" s="149">
        <v>9.5500000000000007</v>
      </c>
      <c r="I1990" s="150"/>
      <c r="L1990" s="146"/>
      <c r="M1990" s="151"/>
      <c r="T1990" s="152"/>
      <c r="AT1990" s="147" t="s">
        <v>168</v>
      </c>
      <c r="AU1990" s="147" t="s">
        <v>80</v>
      </c>
      <c r="AV1990" s="12" t="s">
        <v>80</v>
      </c>
      <c r="AW1990" s="12" t="s">
        <v>32</v>
      </c>
      <c r="AX1990" s="12" t="s">
        <v>71</v>
      </c>
      <c r="AY1990" s="147" t="s">
        <v>154</v>
      </c>
    </row>
    <row r="1991" spans="2:65" s="12" customFormat="1">
      <c r="B1991" s="146"/>
      <c r="D1991" s="140" t="s">
        <v>168</v>
      </c>
      <c r="E1991" s="147" t="s">
        <v>20</v>
      </c>
      <c r="F1991" s="148" t="s">
        <v>3222</v>
      </c>
      <c r="H1991" s="149">
        <v>1.83</v>
      </c>
      <c r="I1991" s="150"/>
      <c r="L1991" s="146"/>
      <c r="M1991" s="151"/>
      <c r="T1991" s="152"/>
      <c r="AT1991" s="147" t="s">
        <v>168</v>
      </c>
      <c r="AU1991" s="147" t="s">
        <v>80</v>
      </c>
      <c r="AV1991" s="12" t="s">
        <v>80</v>
      </c>
      <c r="AW1991" s="12" t="s">
        <v>32</v>
      </c>
      <c r="AX1991" s="12" t="s">
        <v>71</v>
      </c>
      <c r="AY1991" s="147" t="s">
        <v>154</v>
      </c>
    </row>
    <row r="1992" spans="2:65" s="12" customFormat="1">
      <c r="B1992" s="146"/>
      <c r="D1992" s="140" t="s">
        <v>168</v>
      </c>
      <c r="E1992" s="147" t="s">
        <v>20</v>
      </c>
      <c r="F1992" s="148" t="s">
        <v>3223</v>
      </c>
      <c r="H1992" s="149">
        <v>0.86</v>
      </c>
      <c r="I1992" s="150"/>
      <c r="L1992" s="146"/>
      <c r="M1992" s="151"/>
      <c r="T1992" s="152"/>
      <c r="AT1992" s="147" t="s">
        <v>168</v>
      </c>
      <c r="AU1992" s="147" t="s">
        <v>80</v>
      </c>
      <c r="AV1992" s="12" t="s">
        <v>80</v>
      </c>
      <c r="AW1992" s="12" t="s">
        <v>32</v>
      </c>
      <c r="AX1992" s="12" t="s">
        <v>71</v>
      </c>
      <c r="AY1992" s="147" t="s">
        <v>154</v>
      </c>
    </row>
    <row r="1993" spans="2:65" s="13" customFormat="1">
      <c r="B1993" s="153"/>
      <c r="D1993" s="140" t="s">
        <v>168</v>
      </c>
      <c r="E1993" s="154" t="s">
        <v>20</v>
      </c>
      <c r="F1993" s="155" t="s">
        <v>171</v>
      </c>
      <c r="H1993" s="156">
        <v>194.41000000000003</v>
      </c>
      <c r="I1993" s="157"/>
      <c r="L1993" s="153"/>
      <c r="M1993" s="158"/>
      <c r="T1993" s="159"/>
      <c r="AT1993" s="154" t="s">
        <v>168</v>
      </c>
      <c r="AU1993" s="154" t="s">
        <v>80</v>
      </c>
      <c r="AV1993" s="13" t="s">
        <v>162</v>
      </c>
      <c r="AW1993" s="13" t="s">
        <v>32</v>
      </c>
      <c r="AX1993" s="13" t="s">
        <v>8</v>
      </c>
      <c r="AY1993" s="154" t="s">
        <v>154</v>
      </c>
    </row>
    <row r="1994" spans="2:65" s="12" customFormat="1">
      <c r="B1994" s="146"/>
      <c r="D1994" s="140" t="s">
        <v>168</v>
      </c>
      <c r="F1994" s="148" t="s">
        <v>3224</v>
      </c>
      <c r="H1994" s="149">
        <v>223.57</v>
      </c>
      <c r="I1994" s="150"/>
      <c r="L1994" s="146"/>
      <c r="M1994" s="151"/>
      <c r="T1994" s="152"/>
      <c r="AT1994" s="147" t="s">
        <v>168</v>
      </c>
      <c r="AU1994" s="147" t="s">
        <v>80</v>
      </c>
      <c r="AV1994" s="12" t="s">
        <v>80</v>
      </c>
      <c r="AW1994" s="12" t="s">
        <v>4</v>
      </c>
      <c r="AX1994" s="12" t="s">
        <v>8</v>
      </c>
      <c r="AY1994" s="147" t="s">
        <v>154</v>
      </c>
    </row>
    <row r="1995" spans="2:65" s="1" customFormat="1" ht="16.5" customHeight="1">
      <c r="B1995" s="33"/>
      <c r="C1995" s="128" t="s">
        <v>3225</v>
      </c>
      <c r="D1995" s="128" t="s">
        <v>157</v>
      </c>
      <c r="E1995" s="129" t="s">
        <v>3226</v>
      </c>
      <c r="F1995" s="130" t="s">
        <v>3227</v>
      </c>
      <c r="G1995" s="131" t="s">
        <v>198</v>
      </c>
      <c r="H1995" s="132">
        <v>4.82</v>
      </c>
      <c r="I1995" s="133">
        <v>17.592764716800001</v>
      </c>
      <c r="J1995" s="132">
        <f>ROUND(I1995*H1995,0)</f>
        <v>85</v>
      </c>
      <c r="K1995" s="130" t="s">
        <v>161</v>
      </c>
      <c r="L1995" s="33"/>
      <c r="M1995" s="134" t="s">
        <v>20</v>
      </c>
      <c r="N1995" s="135" t="s">
        <v>42</v>
      </c>
      <c r="P1995" s="136">
        <f>O1995*H1995</f>
        <v>0</v>
      </c>
      <c r="Q1995" s="136">
        <v>0</v>
      </c>
      <c r="R1995" s="136">
        <f>Q1995*H1995</f>
        <v>0</v>
      </c>
      <c r="S1995" s="136">
        <v>0</v>
      </c>
      <c r="T1995" s="137">
        <f>S1995*H1995</f>
        <v>0</v>
      </c>
      <c r="AR1995" s="138" t="s">
        <v>323</v>
      </c>
      <c r="AT1995" s="138" t="s">
        <v>157</v>
      </c>
      <c r="AU1995" s="138" t="s">
        <v>80</v>
      </c>
      <c r="AY1995" s="18" t="s">
        <v>154</v>
      </c>
      <c r="BE1995" s="139">
        <f>IF(N1995="základní",J1995,0)</f>
        <v>85</v>
      </c>
      <c r="BF1995" s="139">
        <f>IF(N1995="snížená",J1995,0)</f>
        <v>0</v>
      </c>
      <c r="BG1995" s="139">
        <f>IF(N1995="zákl. přenesená",J1995,0)</f>
        <v>0</v>
      </c>
      <c r="BH1995" s="139">
        <f>IF(N1995="sníž. přenesená",J1995,0)</f>
        <v>0</v>
      </c>
      <c r="BI1995" s="139">
        <f>IF(N1995="nulová",J1995,0)</f>
        <v>0</v>
      </c>
      <c r="BJ1995" s="18" t="s">
        <v>8</v>
      </c>
      <c r="BK1995" s="139">
        <f>ROUND(I1995*H1995,0)</f>
        <v>85</v>
      </c>
      <c r="BL1995" s="18" t="s">
        <v>323</v>
      </c>
      <c r="BM1995" s="138" t="s">
        <v>3228</v>
      </c>
    </row>
    <row r="1996" spans="2:65" s="1" customFormat="1">
      <c r="B1996" s="33"/>
      <c r="D1996" s="140" t="s">
        <v>164</v>
      </c>
      <c r="F1996" s="141" t="s">
        <v>3229</v>
      </c>
      <c r="I1996" s="142"/>
      <c r="L1996" s="33"/>
      <c r="M1996" s="143"/>
      <c r="T1996" s="54"/>
      <c r="AT1996" s="18" t="s">
        <v>164</v>
      </c>
      <c r="AU1996" s="18" t="s">
        <v>80</v>
      </c>
    </row>
    <row r="1997" spans="2:65" s="1" customFormat="1">
      <c r="B1997" s="33"/>
      <c r="D1997" s="144" t="s">
        <v>166</v>
      </c>
      <c r="F1997" s="145" t="s">
        <v>3230</v>
      </c>
      <c r="I1997" s="142"/>
      <c r="L1997" s="33"/>
      <c r="M1997" s="143"/>
      <c r="T1997" s="54"/>
      <c r="AT1997" s="18" t="s">
        <v>166</v>
      </c>
      <c r="AU1997" s="18" t="s">
        <v>80</v>
      </c>
    </row>
    <row r="1998" spans="2:65" s="12" customFormat="1">
      <c r="B1998" s="146"/>
      <c r="D1998" s="140" t="s">
        <v>168</v>
      </c>
      <c r="E1998" s="147" t="s">
        <v>20</v>
      </c>
      <c r="F1998" s="148" t="s">
        <v>3231</v>
      </c>
      <c r="H1998" s="149">
        <v>4.82</v>
      </c>
      <c r="I1998" s="150"/>
      <c r="L1998" s="146"/>
      <c r="M1998" s="151"/>
      <c r="T1998" s="152"/>
      <c r="AT1998" s="147" t="s">
        <v>168</v>
      </c>
      <c r="AU1998" s="147" t="s">
        <v>80</v>
      </c>
      <c r="AV1998" s="12" t="s">
        <v>80</v>
      </c>
      <c r="AW1998" s="12" t="s">
        <v>32</v>
      </c>
      <c r="AX1998" s="12" t="s">
        <v>8</v>
      </c>
      <c r="AY1998" s="147" t="s">
        <v>154</v>
      </c>
    </row>
    <row r="1999" spans="2:65" s="1" customFormat="1" ht="16.5" customHeight="1">
      <c r="B1999" s="33"/>
      <c r="C1999" s="128" t="s">
        <v>3232</v>
      </c>
      <c r="D1999" s="128" t="s">
        <v>157</v>
      </c>
      <c r="E1999" s="129" t="s">
        <v>3233</v>
      </c>
      <c r="F1999" s="130" t="s">
        <v>3234</v>
      </c>
      <c r="G1999" s="131" t="s">
        <v>198</v>
      </c>
      <c r="H1999" s="132">
        <v>21.16</v>
      </c>
      <c r="I1999" s="133">
        <v>391.02628637568</v>
      </c>
      <c r="J1999" s="132">
        <f>ROUND(I1999*H1999,0)</f>
        <v>8274</v>
      </c>
      <c r="K1999" s="130" t="s">
        <v>161</v>
      </c>
      <c r="L1999" s="33"/>
      <c r="M1999" s="134" t="s">
        <v>20</v>
      </c>
      <c r="N1999" s="135" t="s">
        <v>42</v>
      </c>
      <c r="P1999" s="136">
        <f>O1999*H1999</f>
        <v>0</v>
      </c>
      <c r="Q1999" s="136">
        <v>1.5E-3</v>
      </c>
      <c r="R1999" s="136">
        <f>Q1999*H1999</f>
        <v>3.1740000000000004E-2</v>
      </c>
      <c r="S1999" s="136">
        <v>0</v>
      </c>
      <c r="T1999" s="137">
        <f>S1999*H1999</f>
        <v>0</v>
      </c>
      <c r="AR1999" s="138" t="s">
        <v>323</v>
      </c>
      <c r="AT1999" s="138" t="s">
        <v>157</v>
      </c>
      <c r="AU1999" s="138" t="s">
        <v>80</v>
      </c>
      <c r="AY1999" s="18" t="s">
        <v>154</v>
      </c>
      <c r="BE1999" s="139">
        <f>IF(N1999="základní",J1999,0)</f>
        <v>8274</v>
      </c>
      <c r="BF1999" s="139">
        <f>IF(N1999="snížená",J1999,0)</f>
        <v>0</v>
      </c>
      <c r="BG1999" s="139">
        <f>IF(N1999="zákl. přenesená",J1999,0)</f>
        <v>0</v>
      </c>
      <c r="BH1999" s="139">
        <f>IF(N1999="sníž. přenesená",J1999,0)</f>
        <v>0</v>
      </c>
      <c r="BI1999" s="139">
        <f>IF(N1999="nulová",J1999,0)</f>
        <v>0</v>
      </c>
      <c r="BJ1999" s="18" t="s">
        <v>8</v>
      </c>
      <c r="BK1999" s="139">
        <f>ROUND(I1999*H1999,0)</f>
        <v>8274</v>
      </c>
      <c r="BL1999" s="18" t="s">
        <v>323</v>
      </c>
      <c r="BM1999" s="138" t="s">
        <v>3235</v>
      </c>
    </row>
    <row r="2000" spans="2:65" s="1" customFormat="1">
      <c r="B2000" s="33"/>
      <c r="D2000" s="140" t="s">
        <v>164</v>
      </c>
      <c r="F2000" s="141" t="s">
        <v>3236</v>
      </c>
      <c r="I2000" s="142"/>
      <c r="L2000" s="33"/>
      <c r="M2000" s="143"/>
      <c r="T2000" s="54"/>
      <c r="AT2000" s="18" t="s">
        <v>164</v>
      </c>
      <c r="AU2000" s="18" t="s">
        <v>80</v>
      </c>
    </row>
    <row r="2001" spans="2:65" s="1" customFormat="1">
      <c r="B2001" s="33"/>
      <c r="D2001" s="144" t="s">
        <v>166</v>
      </c>
      <c r="F2001" s="145" t="s">
        <v>3237</v>
      </c>
      <c r="I2001" s="142"/>
      <c r="L2001" s="33"/>
      <c r="M2001" s="143"/>
      <c r="T2001" s="54"/>
      <c r="AT2001" s="18" t="s">
        <v>166</v>
      </c>
      <c r="AU2001" s="18" t="s">
        <v>80</v>
      </c>
    </row>
    <row r="2002" spans="2:65" s="14" customFormat="1">
      <c r="B2002" s="169"/>
      <c r="D2002" s="140" t="s">
        <v>168</v>
      </c>
      <c r="E2002" s="170" t="s">
        <v>20</v>
      </c>
      <c r="F2002" s="171" t="s">
        <v>301</v>
      </c>
      <c r="H2002" s="170" t="s">
        <v>20</v>
      </c>
      <c r="I2002" s="172"/>
      <c r="L2002" s="169"/>
      <c r="M2002" s="173"/>
      <c r="T2002" s="174"/>
      <c r="AT2002" s="170" t="s">
        <v>168</v>
      </c>
      <c r="AU2002" s="170" t="s">
        <v>80</v>
      </c>
      <c r="AV2002" s="14" t="s">
        <v>8</v>
      </c>
      <c r="AW2002" s="14" t="s">
        <v>32</v>
      </c>
      <c r="AX2002" s="14" t="s">
        <v>71</v>
      </c>
      <c r="AY2002" s="170" t="s">
        <v>154</v>
      </c>
    </row>
    <row r="2003" spans="2:65" s="12" customFormat="1">
      <c r="B2003" s="146"/>
      <c r="D2003" s="140" t="s">
        <v>168</v>
      </c>
      <c r="E2003" s="147" t="s">
        <v>20</v>
      </c>
      <c r="F2003" s="148" t="s">
        <v>3238</v>
      </c>
      <c r="H2003" s="149">
        <v>5.88</v>
      </c>
      <c r="I2003" s="150"/>
      <c r="L2003" s="146"/>
      <c r="M2003" s="151"/>
      <c r="T2003" s="152"/>
      <c r="AT2003" s="147" t="s">
        <v>168</v>
      </c>
      <c r="AU2003" s="147" t="s">
        <v>80</v>
      </c>
      <c r="AV2003" s="12" t="s">
        <v>80</v>
      </c>
      <c r="AW2003" s="12" t="s">
        <v>32</v>
      </c>
      <c r="AX2003" s="12" t="s">
        <v>71</v>
      </c>
      <c r="AY2003" s="147" t="s">
        <v>154</v>
      </c>
    </row>
    <row r="2004" spans="2:65" s="12" customFormat="1">
      <c r="B2004" s="146"/>
      <c r="D2004" s="140" t="s">
        <v>168</v>
      </c>
      <c r="E2004" s="147" t="s">
        <v>20</v>
      </c>
      <c r="F2004" s="148" t="s">
        <v>3239</v>
      </c>
      <c r="H2004" s="149">
        <v>2.39</v>
      </c>
      <c r="I2004" s="150"/>
      <c r="L2004" s="146"/>
      <c r="M2004" s="151"/>
      <c r="T2004" s="152"/>
      <c r="AT2004" s="147" t="s">
        <v>168</v>
      </c>
      <c r="AU2004" s="147" t="s">
        <v>80</v>
      </c>
      <c r="AV2004" s="12" t="s">
        <v>80</v>
      </c>
      <c r="AW2004" s="12" t="s">
        <v>32</v>
      </c>
      <c r="AX2004" s="12" t="s">
        <v>71</v>
      </c>
      <c r="AY2004" s="147" t="s">
        <v>154</v>
      </c>
    </row>
    <row r="2005" spans="2:65" s="12" customFormat="1">
      <c r="B2005" s="146"/>
      <c r="D2005" s="140" t="s">
        <v>168</v>
      </c>
      <c r="E2005" s="147" t="s">
        <v>20</v>
      </c>
      <c r="F2005" s="148" t="s">
        <v>3240</v>
      </c>
      <c r="H2005" s="149">
        <v>5.99</v>
      </c>
      <c r="I2005" s="150"/>
      <c r="L2005" s="146"/>
      <c r="M2005" s="151"/>
      <c r="T2005" s="152"/>
      <c r="AT2005" s="147" t="s">
        <v>168</v>
      </c>
      <c r="AU2005" s="147" t="s">
        <v>80</v>
      </c>
      <c r="AV2005" s="12" t="s">
        <v>80</v>
      </c>
      <c r="AW2005" s="12" t="s">
        <v>32</v>
      </c>
      <c r="AX2005" s="12" t="s">
        <v>71</v>
      </c>
      <c r="AY2005" s="147" t="s">
        <v>154</v>
      </c>
    </row>
    <row r="2006" spans="2:65" s="12" customFormat="1">
      <c r="B2006" s="146"/>
      <c r="D2006" s="140" t="s">
        <v>168</v>
      </c>
      <c r="E2006" s="147" t="s">
        <v>20</v>
      </c>
      <c r="F2006" s="148" t="s">
        <v>3241</v>
      </c>
      <c r="H2006" s="149">
        <v>6.9</v>
      </c>
      <c r="I2006" s="150"/>
      <c r="L2006" s="146"/>
      <c r="M2006" s="151"/>
      <c r="T2006" s="152"/>
      <c r="AT2006" s="147" t="s">
        <v>168</v>
      </c>
      <c r="AU2006" s="147" t="s">
        <v>80</v>
      </c>
      <c r="AV2006" s="12" t="s">
        <v>80</v>
      </c>
      <c r="AW2006" s="12" t="s">
        <v>32</v>
      </c>
      <c r="AX2006" s="12" t="s">
        <v>71</v>
      </c>
      <c r="AY2006" s="147" t="s">
        <v>154</v>
      </c>
    </row>
    <row r="2007" spans="2:65" s="13" customFormat="1">
      <c r="B2007" s="153"/>
      <c r="D2007" s="140" t="s">
        <v>168</v>
      </c>
      <c r="E2007" s="154" t="s">
        <v>20</v>
      </c>
      <c r="F2007" s="155" t="s">
        <v>171</v>
      </c>
      <c r="H2007" s="156">
        <v>21.16</v>
      </c>
      <c r="I2007" s="157"/>
      <c r="L2007" s="153"/>
      <c r="M2007" s="158"/>
      <c r="T2007" s="159"/>
      <c r="AT2007" s="154" t="s">
        <v>168</v>
      </c>
      <c r="AU2007" s="154" t="s">
        <v>80</v>
      </c>
      <c r="AV2007" s="13" t="s">
        <v>162</v>
      </c>
      <c r="AW2007" s="13" t="s">
        <v>32</v>
      </c>
      <c r="AX2007" s="13" t="s">
        <v>8</v>
      </c>
      <c r="AY2007" s="154" t="s">
        <v>154</v>
      </c>
    </row>
    <row r="2008" spans="2:65" s="1" customFormat="1" ht="16.5" customHeight="1">
      <c r="B2008" s="33"/>
      <c r="C2008" s="128" t="s">
        <v>3242</v>
      </c>
      <c r="D2008" s="128" t="s">
        <v>157</v>
      </c>
      <c r="E2008" s="129" t="s">
        <v>3243</v>
      </c>
      <c r="F2008" s="130" t="s">
        <v>3244</v>
      </c>
      <c r="G2008" s="131" t="s">
        <v>213</v>
      </c>
      <c r="H2008" s="132">
        <v>156.01</v>
      </c>
      <c r="I2008" s="133">
        <v>50</v>
      </c>
      <c r="J2008" s="132">
        <f>ROUND(I2008*H2008,0)</f>
        <v>7801</v>
      </c>
      <c r="K2008" s="130" t="s">
        <v>161</v>
      </c>
      <c r="L2008" s="33"/>
      <c r="M2008" s="134" t="s">
        <v>20</v>
      </c>
      <c r="N2008" s="135" t="s">
        <v>42</v>
      </c>
      <c r="P2008" s="136">
        <f>O2008*H2008</f>
        <v>0</v>
      </c>
      <c r="Q2008" s="136">
        <v>0</v>
      </c>
      <c r="R2008" s="136">
        <f>Q2008*H2008</f>
        <v>0</v>
      </c>
      <c r="S2008" s="136">
        <v>0</v>
      </c>
      <c r="T2008" s="137">
        <f>S2008*H2008</f>
        <v>0</v>
      </c>
      <c r="AR2008" s="138" t="s">
        <v>323</v>
      </c>
      <c r="AT2008" s="138" t="s">
        <v>157</v>
      </c>
      <c r="AU2008" s="138" t="s">
        <v>80</v>
      </c>
      <c r="AY2008" s="18" t="s">
        <v>154</v>
      </c>
      <c r="BE2008" s="139">
        <f>IF(N2008="základní",J2008,0)</f>
        <v>7801</v>
      </c>
      <c r="BF2008" s="139">
        <f>IF(N2008="snížená",J2008,0)</f>
        <v>0</v>
      </c>
      <c r="BG2008" s="139">
        <f>IF(N2008="zákl. přenesená",J2008,0)</f>
        <v>0</v>
      </c>
      <c r="BH2008" s="139">
        <f>IF(N2008="sníž. přenesená",J2008,0)</f>
        <v>0</v>
      </c>
      <c r="BI2008" s="139">
        <f>IF(N2008="nulová",J2008,0)</f>
        <v>0</v>
      </c>
      <c r="BJ2008" s="18" t="s">
        <v>8</v>
      </c>
      <c r="BK2008" s="139">
        <f>ROUND(I2008*H2008,0)</f>
        <v>7801</v>
      </c>
      <c r="BL2008" s="18" t="s">
        <v>323</v>
      </c>
      <c r="BM2008" s="138" t="s">
        <v>3245</v>
      </c>
    </row>
    <row r="2009" spans="2:65" s="1" customFormat="1">
      <c r="B2009" s="33"/>
      <c r="D2009" s="140" t="s">
        <v>164</v>
      </c>
      <c r="F2009" s="141" t="s">
        <v>3246</v>
      </c>
      <c r="I2009" s="142"/>
      <c r="L2009" s="33"/>
      <c r="M2009" s="143"/>
      <c r="T2009" s="54"/>
      <c r="AT2009" s="18" t="s">
        <v>164</v>
      </c>
      <c r="AU2009" s="18" t="s">
        <v>80</v>
      </c>
    </row>
    <row r="2010" spans="2:65" s="1" customFormat="1">
      <c r="B2010" s="33"/>
      <c r="D2010" s="144" t="s">
        <v>166</v>
      </c>
      <c r="F2010" s="145" t="s">
        <v>3247</v>
      </c>
      <c r="I2010" s="142"/>
      <c r="L2010" s="33"/>
      <c r="M2010" s="143"/>
      <c r="T2010" s="54"/>
      <c r="AT2010" s="18" t="s">
        <v>166</v>
      </c>
      <c r="AU2010" s="18" t="s">
        <v>80</v>
      </c>
    </row>
    <row r="2011" spans="2:65" s="12" customFormat="1">
      <c r="B2011" s="146"/>
      <c r="D2011" s="140" t="s">
        <v>168</v>
      </c>
      <c r="E2011" s="147" t="s">
        <v>20</v>
      </c>
      <c r="F2011" s="148" t="s">
        <v>3248</v>
      </c>
      <c r="H2011" s="149">
        <v>156.01</v>
      </c>
      <c r="I2011" s="150"/>
      <c r="L2011" s="146"/>
      <c r="M2011" s="151"/>
      <c r="T2011" s="152"/>
      <c r="AT2011" s="147" t="s">
        <v>168</v>
      </c>
      <c r="AU2011" s="147" t="s">
        <v>80</v>
      </c>
      <c r="AV2011" s="12" t="s">
        <v>80</v>
      </c>
      <c r="AW2011" s="12" t="s">
        <v>32</v>
      </c>
      <c r="AX2011" s="12" t="s">
        <v>8</v>
      </c>
      <c r="AY2011" s="147" t="s">
        <v>154</v>
      </c>
    </row>
    <row r="2012" spans="2:65" s="1" customFormat="1" ht="16.5" customHeight="1">
      <c r="B2012" s="33"/>
      <c r="C2012" s="128" t="s">
        <v>3249</v>
      </c>
      <c r="D2012" s="128" t="s">
        <v>157</v>
      </c>
      <c r="E2012" s="129" t="s">
        <v>3250</v>
      </c>
      <c r="F2012" s="130" t="s">
        <v>3251</v>
      </c>
      <c r="G2012" s="131" t="s">
        <v>268</v>
      </c>
      <c r="H2012" s="132">
        <v>19</v>
      </c>
      <c r="I2012" s="133">
        <v>203.52493749040002</v>
      </c>
      <c r="J2012" s="132">
        <f>ROUND(I2012*H2012,0)</f>
        <v>3867</v>
      </c>
      <c r="K2012" s="130" t="s">
        <v>161</v>
      </c>
      <c r="L2012" s="33"/>
      <c r="M2012" s="134" t="s">
        <v>20</v>
      </c>
      <c r="N2012" s="135" t="s">
        <v>42</v>
      </c>
      <c r="P2012" s="136">
        <f>O2012*H2012</f>
        <v>0</v>
      </c>
      <c r="Q2012" s="136">
        <v>2.1000000000000001E-4</v>
      </c>
      <c r="R2012" s="136">
        <f>Q2012*H2012</f>
        <v>3.9900000000000005E-3</v>
      </c>
      <c r="S2012" s="136">
        <v>0</v>
      </c>
      <c r="T2012" s="137">
        <f>S2012*H2012</f>
        <v>0</v>
      </c>
      <c r="AR2012" s="138" t="s">
        <v>323</v>
      </c>
      <c r="AT2012" s="138" t="s">
        <v>157</v>
      </c>
      <c r="AU2012" s="138" t="s">
        <v>80</v>
      </c>
      <c r="AY2012" s="18" t="s">
        <v>154</v>
      </c>
      <c r="BE2012" s="139">
        <f>IF(N2012="základní",J2012,0)</f>
        <v>3867</v>
      </c>
      <c r="BF2012" s="139">
        <f>IF(N2012="snížená",J2012,0)</f>
        <v>0</v>
      </c>
      <c r="BG2012" s="139">
        <f>IF(N2012="zákl. přenesená",J2012,0)</f>
        <v>0</v>
      </c>
      <c r="BH2012" s="139">
        <f>IF(N2012="sníž. přenesená",J2012,0)</f>
        <v>0</v>
      </c>
      <c r="BI2012" s="139">
        <f>IF(N2012="nulová",J2012,0)</f>
        <v>0</v>
      </c>
      <c r="BJ2012" s="18" t="s">
        <v>8</v>
      </c>
      <c r="BK2012" s="139">
        <f>ROUND(I2012*H2012,0)</f>
        <v>3867</v>
      </c>
      <c r="BL2012" s="18" t="s">
        <v>323</v>
      </c>
      <c r="BM2012" s="138" t="s">
        <v>3252</v>
      </c>
    </row>
    <row r="2013" spans="2:65" s="1" customFormat="1">
      <c r="B2013" s="33"/>
      <c r="D2013" s="140" t="s">
        <v>164</v>
      </c>
      <c r="F2013" s="141" t="s">
        <v>3253</v>
      </c>
      <c r="I2013" s="142"/>
      <c r="L2013" s="33"/>
      <c r="M2013" s="143"/>
      <c r="T2013" s="54"/>
      <c r="AT2013" s="18" t="s">
        <v>164</v>
      </c>
      <c r="AU2013" s="18" t="s">
        <v>80</v>
      </c>
    </row>
    <row r="2014" spans="2:65" s="1" customFormat="1">
      <c r="B2014" s="33"/>
      <c r="D2014" s="144" t="s">
        <v>166</v>
      </c>
      <c r="F2014" s="145" t="s">
        <v>3254</v>
      </c>
      <c r="I2014" s="142"/>
      <c r="L2014" s="33"/>
      <c r="M2014" s="143"/>
      <c r="T2014" s="54"/>
      <c r="AT2014" s="18" t="s">
        <v>166</v>
      </c>
      <c r="AU2014" s="18" t="s">
        <v>80</v>
      </c>
    </row>
    <row r="2015" spans="2:65" s="12" customFormat="1">
      <c r="B2015" s="146"/>
      <c r="D2015" s="140" t="s">
        <v>168</v>
      </c>
      <c r="E2015" s="147" t="s">
        <v>20</v>
      </c>
      <c r="F2015" s="148" t="s">
        <v>3255</v>
      </c>
      <c r="H2015" s="149">
        <v>19</v>
      </c>
      <c r="I2015" s="150"/>
      <c r="L2015" s="146"/>
      <c r="M2015" s="151"/>
      <c r="T2015" s="152"/>
      <c r="AT2015" s="147" t="s">
        <v>168</v>
      </c>
      <c r="AU2015" s="147" t="s">
        <v>80</v>
      </c>
      <c r="AV2015" s="12" t="s">
        <v>80</v>
      </c>
      <c r="AW2015" s="12" t="s">
        <v>32</v>
      </c>
      <c r="AX2015" s="12" t="s">
        <v>8</v>
      </c>
      <c r="AY2015" s="147" t="s">
        <v>154</v>
      </c>
    </row>
    <row r="2016" spans="2:65" s="1" customFormat="1" ht="16.5" customHeight="1">
      <c r="B2016" s="33"/>
      <c r="C2016" s="128" t="s">
        <v>3256</v>
      </c>
      <c r="D2016" s="128" t="s">
        <v>157</v>
      </c>
      <c r="E2016" s="129" t="s">
        <v>3257</v>
      </c>
      <c r="F2016" s="130" t="s">
        <v>3258</v>
      </c>
      <c r="G2016" s="131" t="s">
        <v>213</v>
      </c>
      <c r="H2016" s="132">
        <v>40.07</v>
      </c>
      <c r="I2016" s="133">
        <v>183.1406071264</v>
      </c>
      <c r="J2016" s="132">
        <f>ROUND(I2016*H2016,0)</f>
        <v>7338</v>
      </c>
      <c r="K2016" s="130" t="s">
        <v>161</v>
      </c>
      <c r="L2016" s="33"/>
      <c r="M2016" s="134" t="s">
        <v>20</v>
      </c>
      <c r="N2016" s="135" t="s">
        <v>42</v>
      </c>
      <c r="P2016" s="136">
        <f>O2016*H2016</f>
        <v>0</v>
      </c>
      <c r="Q2016" s="136">
        <v>3.2000000000000003E-4</v>
      </c>
      <c r="R2016" s="136">
        <f>Q2016*H2016</f>
        <v>1.2822400000000001E-2</v>
      </c>
      <c r="S2016" s="136">
        <v>0</v>
      </c>
      <c r="T2016" s="137">
        <f>S2016*H2016</f>
        <v>0</v>
      </c>
      <c r="AR2016" s="138" t="s">
        <v>323</v>
      </c>
      <c r="AT2016" s="138" t="s">
        <v>157</v>
      </c>
      <c r="AU2016" s="138" t="s">
        <v>80</v>
      </c>
      <c r="AY2016" s="18" t="s">
        <v>154</v>
      </c>
      <c r="BE2016" s="139">
        <f>IF(N2016="základní",J2016,0)</f>
        <v>7338</v>
      </c>
      <c r="BF2016" s="139">
        <f>IF(N2016="snížená",J2016,0)</f>
        <v>0</v>
      </c>
      <c r="BG2016" s="139">
        <f>IF(N2016="zákl. přenesená",J2016,0)</f>
        <v>0</v>
      </c>
      <c r="BH2016" s="139">
        <f>IF(N2016="sníž. přenesená",J2016,0)</f>
        <v>0</v>
      </c>
      <c r="BI2016" s="139">
        <f>IF(N2016="nulová",J2016,0)</f>
        <v>0</v>
      </c>
      <c r="BJ2016" s="18" t="s">
        <v>8</v>
      </c>
      <c r="BK2016" s="139">
        <f>ROUND(I2016*H2016,0)</f>
        <v>7338</v>
      </c>
      <c r="BL2016" s="18" t="s">
        <v>323</v>
      </c>
      <c r="BM2016" s="138" t="s">
        <v>3259</v>
      </c>
    </row>
    <row r="2017" spans="2:65" s="1" customFormat="1">
      <c r="B2017" s="33"/>
      <c r="D2017" s="140" t="s">
        <v>164</v>
      </c>
      <c r="F2017" s="141" t="s">
        <v>3260</v>
      </c>
      <c r="I2017" s="142"/>
      <c r="L2017" s="33"/>
      <c r="M2017" s="143"/>
      <c r="T2017" s="54"/>
      <c r="AT2017" s="18" t="s">
        <v>164</v>
      </c>
      <c r="AU2017" s="18" t="s">
        <v>80</v>
      </c>
    </row>
    <row r="2018" spans="2:65" s="1" customFormat="1">
      <c r="B2018" s="33"/>
      <c r="D2018" s="144" t="s">
        <v>166</v>
      </c>
      <c r="F2018" s="145" t="s">
        <v>3261</v>
      </c>
      <c r="I2018" s="142"/>
      <c r="L2018" s="33"/>
      <c r="M2018" s="143"/>
      <c r="T2018" s="54"/>
      <c r="AT2018" s="18" t="s">
        <v>166</v>
      </c>
      <c r="AU2018" s="18" t="s">
        <v>80</v>
      </c>
    </row>
    <row r="2019" spans="2:65" s="14" customFormat="1">
      <c r="B2019" s="169"/>
      <c r="D2019" s="140" t="s">
        <v>168</v>
      </c>
      <c r="E2019" s="170" t="s">
        <v>20</v>
      </c>
      <c r="F2019" s="171" t="s">
        <v>301</v>
      </c>
      <c r="H2019" s="170" t="s">
        <v>20</v>
      </c>
      <c r="I2019" s="172"/>
      <c r="L2019" s="169"/>
      <c r="M2019" s="173"/>
      <c r="T2019" s="174"/>
      <c r="AT2019" s="170" t="s">
        <v>168</v>
      </c>
      <c r="AU2019" s="170" t="s">
        <v>80</v>
      </c>
      <c r="AV2019" s="14" t="s">
        <v>8</v>
      </c>
      <c r="AW2019" s="14" t="s">
        <v>32</v>
      </c>
      <c r="AX2019" s="14" t="s">
        <v>71</v>
      </c>
      <c r="AY2019" s="170" t="s">
        <v>154</v>
      </c>
    </row>
    <row r="2020" spans="2:65" s="12" customFormat="1">
      <c r="B2020" s="146"/>
      <c r="D2020" s="140" t="s">
        <v>168</v>
      </c>
      <c r="E2020" s="147" t="s">
        <v>20</v>
      </c>
      <c r="F2020" s="148" t="s">
        <v>588</v>
      </c>
      <c r="H2020" s="149">
        <v>9.7200000000000006</v>
      </c>
      <c r="I2020" s="150"/>
      <c r="L2020" s="146"/>
      <c r="M2020" s="151"/>
      <c r="T2020" s="152"/>
      <c r="AT2020" s="147" t="s">
        <v>168</v>
      </c>
      <c r="AU2020" s="147" t="s">
        <v>80</v>
      </c>
      <c r="AV2020" s="12" t="s">
        <v>80</v>
      </c>
      <c r="AW2020" s="12" t="s">
        <v>32</v>
      </c>
      <c r="AX2020" s="12" t="s">
        <v>71</v>
      </c>
      <c r="AY2020" s="147" t="s">
        <v>154</v>
      </c>
    </row>
    <row r="2021" spans="2:65" s="12" customFormat="1">
      <c r="B2021" s="146"/>
      <c r="D2021" s="140" t="s">
        <v>168</v>
      </c>
      <c r="E2021" s="147" t="s">
        <v>20</v>
      </c>
      <c r="F2021" s="148" t="s">
        <v>589</v>
      </c>
      <c r="H2021" s="149">
        <v>6.22</v>
      </c>
      <c r="I2021" s="150"/>
      <c r="L2021" s="146"/>
      <c r="M2021" s="151"/>
      <c r="T2021" s="152"/>
      <c r="AT2021" s="147" t="s">
        <v>168</v>
      </c>
      <c r="AU2021" s="147" t="s">
        <v>80</v>
      </c>
      <c r="AV2021" s="12" t="s">
        <v>80</v>
      </c>
      <c r="AW2021" s="12" t="s">
        <v>32</v>
      </c>
      <c r="AX2021" s="12" t="s">
        <v>71</v>
      </c>
      <c r="AY2021" s="147" t="s">
        <v>154</v>
      </c>
    </row>
    <row r="2022" spans="2:65" s="12" customFormat="1">
      <c r="B2022" s="146"/>
      <c r="D2022" s="140" t="s">
        <v>168</v>
      </c>
      <c r="E2022" s="147" t="s">
        <v>20</v>
      </c>
      <c r="F2022" s="148" t="s">
        <v>590</v>
      </c>
      <c r="H2022" s="149">
        <v>13.62</v>
      </c>
      <c r="I2022" s="150"/>
      <c r="L2022" s="146"/>
      <c r="M2022" s="151"/>
      <c r="T2022" s="152"/>
      <c r="AT2022" s="147" t="s">
        <v>168</v>
      </c>
      <c r="AU2022" s="147" t="s">
        <v>80</v>
      </c>
      <c r="AV2022" s="12" t="s">
        <v>80</v>
      </c>
      <c r="AW2022" s="12" t="s">
        <v>32</v>
      </c>
      <c r="AX2022" s="12" t="s">
        <v>71</v>
      </c>
      <c r="AY2022" s="147" t="s">
        <v>154</v>
      </c>
    </row>
    <row r="2023" spans="2:65" s="12" customFormat="1">
      <c r="B2023" s="146"/>
      <c r="D2023" s="140" t="s">
        <v>168</v>
      </c>
      <c r="E2023" s="147" t="s">
        <v>20</v>
      </c>
      <c r="F2023" s="148" t="s">
        <v>592</v>
      </c>
      <c r="H2023" s="149">
        <v>10.51</v>
      </c>
      <c r="I2023" s="150"/>
      <c r="L2023" s="146"/>
      <c r="M2023" s="151"/>
      <c r="T2023" s="152"/>
      <c r="AT2023" s="147" t="s">
        <v>168</v>
      </c>
      <c r="AU2023" s="147" t="s">
        <v>80</v>
      </c>
      <c r="AV2023" s="12" t="s">
        <v>80</v>
      </c>
      <c r="AW2023" s="12" t="s">
        <v>32</v>
      </c>
      <c r="AX2023" s="12" t="s">
        <v>71</v>
      </c>
      <c r="AY2023" s="147" t="s">
        <v>154</v>
      </c>
    </row>
    <row r="2024" spans="2:65" s="13" customFormat="1">
      <c r="B2024" s="153"/>
      <c r="D2024" s="140" t="s">
        <v>168</v>
      </c>
      <c r="E2024" s="154" t="s">
        <v>20</v>
      </c>
      <c r="F2024" s="155" t="s">
        <v>171</v>
      </c>
      <c r="H2024" s="156">
        <v>40.07</v>
      </c>
      <c r="I2024" s="157"/>
      <c r="L2024" s="153"/>
      <c r="M2024" s="158"/>
      <c r="T2024" s="159"/>
      <c r="AT2024" s="154" t="s">
        <v>168</v>
      </c>
      <c r="AU2024" s="154" t="s">
        <v>80</v>
      </c>
      <c r="AV2024" s="13" t="s">
        <v>162</v>
      </c>
      <c r="AW2024" s="13" t="s">
        <v>32</v>
      </c>
      <c r="AX2024" s="13" t="s">
        <v>8</v>
      </c>
      <c r="AY2024" s="154" t="s">
        <v>154</v>
      </c>
    </row>
    <row r="2025" spans="2:65" s="1" customFormat="1" ht="16.5" customHeight="1">
      <c r="B2025" s="33"/>
      <c r="C2025" s="128" t="s">
        <v>3262</v>
      </c>
      <c r="D2025" s="128" t="s">
        <v>157</v>
      </c>
      <c r="E2025" s="129" t="s">
        <v>3263</v>
      </c>
      <c r="F2025" s="130" t="s">
        <v>3264</v>
      </c>
      <c r="G2025" s="131" t="s">
        <v>198</v>
      </c>
      <c r="H2025" s="132">
        <v>191.53</v>
      </c>
      <c r="I2025" s="133">
        <v>10</v>
      </c>
      <c r="J2025" s="132">
        <f>ROUND(I2025*H2025,0)</f>
        <v>1915</v>
      </c>
      <c r="K2025" s="130" t="s">
        <v>161</v>
      </c>
      <c r="L2025" s="33"/>
      <c r="M2025" s="134" t="s">
        <v>20</v>
      </c>
      <c r="N2025" s="135" t="s">
        <v>42</v>
      </c>
      <c r="P2025" s="136">
        <f>O2025*H2025</f>
        <v>0</v>
      </c>
      <c r="Q2025" s="136">
        <v>5.0000000000000002E-5</v>
      </c>
      <c r="R2025" s="136">
        <f>Q2025*H2025</f>
        <v>9.5764999999999999E-3</v>
      </c>
      <c r="S2025" s="136">
        <v>0</v>
      </c>
      <c r="T2025" s="137">
        <f>S2025*H2025</f>
        <v>0</v>
      </c>
      <c r="AR2025" s="138" t="s">
        <v>323</v>
      </c>
      <c r="AT2025" s="138" t="s">
        <v>157</v>
      </c>
      <c r="AU2025" s="138" t="s">
        <v>80</v>
      </c>
      <c r="AY2025" s="18" t="s">
        <v>154</v>
      </c>
      <c r="BE2025" s="139">
        <f>IF(N2025="základní",J2025,0)</f>
        <v>1915</v>
      </c>
      <c r="BF2025" s="139">
        <f>IF(N2025="snížená",J2025,0)</f>
        <v>0</v>
      </c>
      <c r="BG2025" s="139">
        <f>IF(N2025="zákl. přenesená",J2025,0)</f>
        <v>0</v>
      </c>
      <c r="BH2025" s="139">
        <f>IF(N2025="sníž. přenesená",J2025,0)</f>
        <v>0</v>
      </c>
      <c r="BI2025" s="139">
        <f>IF(N2025="nulová",J2025,0)</f>
        <v>0</v>
      </c>
      <c r="BJ2025" s="18" t="s">
        <v>8</v>
      </c>
      <c r="BK2025" s="139">
        <f>ROUND(I2025*H2025,0)</f>
        <v>1915</v>
      </c>
      <c r="BL2025" s="18" t="s">
        <v>323</v>
      </c>
      <c r="BM2025" s="138" t="s">
        <v>3265</v>
      </c>
    </row>
    <row r="2026" spans="2:65" s="1" customFormat="1">
      <c r="B2026" s="33"/>
      <c r="D2026" s="140" t="s">
        <v>164</v>
      </c>
      <c r="F2026" s="141" t="s">
        <v>3266</v>
      </c>
      <c r="I2026" s="142"/>
      <c r="L2026" s="33"/>
      <c r="M2026" s="143"/>
      <c r="T2026" s="54"/>
      <c r="AT2026" s="18" t="s">
        <v>164</v>
      </c>
      <c r="AU2026" s="18" t="s">
        <v>80</v>
      </c>
    </row>
    <row r="2027" spans="2:65" s="1" customFormat="1">
      <c r="B2027" s="33"/>
      <c r="D2027" s="144" t="s">
        <v>166</v>
      </c>
      <c r="F2027" s="145" t="s">
        <v>3267</v>
      </c>
      <c r="I2027" s="142"/>
      <c r="L2027" s="33"/>
      <c r="M2027" s="143"/>
      <c r="T2027" s="54"/>
      <c r="AT2027" s="18" t="s">
        <v>166</v>
      </c>
      <c r="AU2027" s="18" t="s">
        <v>80</v>
      </c>
    </row>
    <row r="2028" spans="2:65" s="12" customFormat="1">
      <c r="B2028" s="146"/>
      <c r="D2028" s="140" t="s">
        <v>168</v>
      </c>
      <c r="E2028" s="147" t="s">
        <v>20</v>
      </c>
      <c r="F2028" s="148" t="s">
        <v>3268</v>
      </c>
      <c r="H2028" s="149">
        <v>191.53</v>
      </c>
      <c r="I2028" s="150"/>
      <c r="L2028" s="146"/>
      <c r="M2028" s="151"/>
      <c r="T2028" s="152"/>
      <c r="AT2028" s="147" t="s">
        <v>168</v>
      </c>
      <c r="AU2028" s="147" t="s">
        <v>80</v>
      </c>
      <c r="AV2028" s="12" t="s">
        <v>80</v>
      </c>
      <c r="AW2028" s="12" t="s">
        <v>32</v>
      </c>
      <c r="AX2028" s="12" t="s">
        <v>8</v>
      </c>
      <c r="AY2028" s="147" t="s">
        <v>154</v>
      </c>
    </row>
    <row r="2029" spans="2:65" s="1" customFormat="1" ht="16.5" customHeight="1">
      <c r="B2029" s="33"/>
      <c r="C2029" s="128" t="s">
        <v>3269</v>
      </c>
      <c r="D2029" s="128" t="s">
        <v>157</v>
      </c>
      <c r="E2029" s="129" t="s">
        <v>3270</v>
      </c>
      <c r="F2029" s="130" t="s">
        <v>3271</v>
      </c>
      <c r="G2029" s="131" t="s">
        <v>1005</v>
      </c>
      <c r="H2029" s="133">
        <v>3</v>
      </c>
      <c r="I2029" s="133">
        <v>4081.5883155565734</v>
      </c>
      <c r="J2029" s="132">
        <f>ROUND(I2029*H2029,0)</f>
        <v>12245</v>
      </c>
      <c r="K2029" s="130" t="s">
        <v>161</v>
      </c>
      <c r="L2029" s="33"/>
      <c r="M2029" s="134" t="s">
        <v>20</v>
      </c>
      <c r="N2029" s="135" t="s">
        <v>42</v>
      </c>
      <c r="P2029" s="136">
        <f>O2029*H2029</f>
        <v>0</v>
      </c>
      <c r="Q2029" s="136">
        <v>0</v>
      </c>
      <c r="R2029" s="136">
        <f>Q2029*H2029</f>
        <v>0</v>
      </c>
      <c r="S2029" s="136">
        <v>0</v>
      </c>
      <c r="T2029" s="137">
        <f>S2029*H2029</f>
        <v>0</v>
      </c>
      <c r="AR2029" s="138" t="s">
        <v>323</v>
      </c>
      <c r="AT2029" s="138" t="s">
        <v>157</v>
      </c>
      <c r="AU2029" s="138" t="s">
        <v>80</v>
      </c>
      <c r="AY2029" s="18" t="s">
        <v>154</v>
      </c>
      <c r="BE2029" s="139">
        <f>IF(N2029="základní",J2029,0)</f>
        <v>12245</v>
      </c>
      <c r="BF2029" s="139">
        <f>IF(N2029="snížená",J2029,0)</f>
        <v>0</v>
      </c>
      <c r="BG2029" s="139">
        <f>IF(N2029="zákl. přenesená",J2029,0)</f>
        <v>0</v>
      </c>
      <c r="BH2029" s="139">
        <f>IF(N2029="sníž. přenesená",J2029,0)</f>
        <v>0</v>
      </c>
      <c r="BI2029" s="139">
        <f>IF(N2029="nulová",J2029,0)</f>
        <v>0</v>
      </c>
      <c r="BJ2029" s="18" t="s">
        <v>8</v>
      </c>
      <c r="BK2029" s="139">
        <f>ROUND(I2029*H2029,0)</f>
        <v>12245</v>
      </c>
      <c r="BL2029" s="18" t="s">
        <v>323</v>
      </c>
      <c r="BM2029" s="138" t="s">
        <v>3272</v>
      </c>
    </row>
    <row r="2030" spans="2:65" s="1" customFormat="1" ht="19.2">
      <c r="B2030" s="33"/>
      <c r="D2030" s="140" t="s">
        <v>164</v>
      </c>
      <c r="F2030" s="141" t="s">
        <v>3273</v>
      </c>
      <c r="I2030" s="142"/>
      <c r="L2030" s="33"/>
      <c r="M2030" s="143"/>
      <c r="T2030" s="54"/>
      <c r="AT2030" s="18" t="s">
        <v>164</v>
      </c>
      <c r="AU2030" s="18" t="s">
        <v>80</v>
      </c>
    </row>
    <row r="2031" spans="2:65" s="1" customFormat="1">
      <c r="B2031" s="33"/>
      <c r="D2031" s="144" t="s">
        <v>166</v>
      </c>
      <c r="F2031" s="145" t="s">
        <v>3274</v>
      </c>
      <c r="I2031" s="142"/>
      <c r="L2031" s="33"/>
      <c r="M2031" s="143"/>
      <c r="T2031" s="54"/>
      <c r="AT2031" s="18" t="s">
        <v>166</v>
      </c>
      <c r="AU2031" s="18" t="s">
        <v>80</v>
      </c>
    </row>
    <row r="2032" spans="2:65" s="11" customFormat="1" ht="22.95" customHeight="1">
      <c r="B2032" s="116"/>
      <c r="D2032" s="117" t="s">
        <v>70</v>
      </c>
      <c r="E2032" s="126" t="s">
        <v>3275</v>
      </c>
      <c r="F2032" s="126" t="s">
        <v>3276</v>
      </c>
      <c r="I2032" s="119"/>
      <c r="J2032" s="127">
        <f>BK2032</f>
        <v>139777</v>
      </c>
      <c r="L2032" s="116"/>
      <c r="M2032" s="121"/>
      <c r="P2032" s="122">
        <f>SUM(P2033:P2047)</f>
        <v>0</v>
      </c>
      <c r="R2032" s="122">
        <f>SUM(R2033:R2047)</f>
        <v>0.88984770000000002</v>
      </c>
      <c r="T2032" s="123">
        <f>SUM(T2033:T2047)</f>
        <v>0</v>
      </c>
      <c r="AR2032" s="117" t="s">
        <v>80</v>
      </c>
      <c r="AT2032" s="124" t="s">
        <v>70</v>
      </c>
      <c r="AU2032" s="124" t="s">
        <v>8</v>
      </c>
      <c r="AY2032" s="117" t="s">
        <v>154</v>
      </c>
      <c r="BK2032" s="125">
        <f>SUM(BK2033:BK2047)</f>
        <v>139777</v>
      </c>
    </row>
    <row r="2033" spans="2:65" s="1" customFormat="1" ht="16.5" customHeight="1">
      <c r="B2033" s="33"/>
      <c r="C2033" s="128" t="s">
        <v>3277</v>
      </c>
      <c r="D2033" s="128" t="s">
        <v>157</v>
      </c>
      <c r="E2033" s="129" t="s">
        <v>3278</v>
      </c>
      <c r="F2033" s="130" t="s">
        <v>3279</v>
      </c>
      <c r="G2033" s="131" t="s">
        <v>198</v>
      </c>
      <c r="H2033" s="132">
        <v>135.03</v>
      </c>
      <c r="I2033" s="133">
        <v>185</v>
      </c>
      <c r="J2033" s="132">
        <f>ROUND(I2033*H2033,0)</f>
        <v>24981</v>
      </c>
      <c r="K2033" s="130" t="s">
        <v>161</v>
      </c>
      <c r="L2033" s="33"/>
      <c r="M2033" s="134" t="s">
        <v>20</v>
      </c>
      <c r="N2033" s="135" t="s">
        <v>42</v>
      </c>
      <c r="P2033" s="136">
        <f>O2033*H2033</f>
        <v>0</v>
      </c>
      <c r="Q2033" s="136">
        <v>5.4000000000000001E-4</v>
      </c>
      <c r="R2033" s="136">
        <f>Q2033*H2033</f>
        <v>7.29162E-2</v>
      </c>
      <c r="S2033" s="136">
        <v>0</v>
      </c>
      <c r="T2033" s="137">
        <f>S2033*H2033</f>
        <v>0</v>
      </c>
      <c r="AR2033" s="138" t="s">
        <v>323</v>
      </c>
      <c r="AT2033" s="138" t="s">
        <v>157</v>
      </c>
      <c r="AU2033" s="138" t="s">
        <v>80</v>
      </c>
      <c r="AY2033" s="18" t="s">
        <v>154</v>
      </c>
      <c r="BE2033" s="139">
        <f>IF(N2033="základní",J2033,0)</f>
        <v>24981</v>
      </c>
      <c r="BF2033" s="139">
        <f>IF(N2033="snížená",J2033,0)</f>
        <v>0</v>
      </c>
      <c r="BG2033" s="139">
        <f>IF(N2033="zákl. přenesená",J2033,0)</f>
        <v>0</v>
      </c>
      <c r="BH2033" s="139">
        <f>IF(N2033="sníž. přenesená",J2033,0)</f>
        <v>0</v>
      </c>
      <c r="BI2033" s="139">
        <f>IF(N2033="nulová",J2033,0)</f>
        <v>0</v>
      </c>
      <c r="BJ2033" s="18" t="s">
        <v>8</v>
      </c>
      <c r="BK2033" s="139">
        <f>ROUND(I2033*H2033,0)</f>
        <v>24981</v>
      </c>
      <c r="BL2033" s="18" t="s">
        <v>323</v>
      </c>
      <c r="BM2033" s="138" t="s">
        <v>3280</v>
      </c>
    </row>
    <row r="2034" spans="2:65" s="1" customFormat="1">
      <c r="B2034" s="33"/>
      <c r="D2034" s="140" t="s">
        <v>164</v>
      </c>
      <c r="F2034" s="141" t="s">
        <v>3281</v>
      </c>
      <c r="I2034" s="142"/>
      <c r="L2034" s="33"/>
      <c r="M2034" s="143"/>
      <c r="T2034" s="54"/>
      <c r="AT2034" s="18" t="s">
        <v>164</v>
      </c>
      <c r="AU2034" s="18" t="s">
        <v>80</v>
      </c>
    </row>
    <row r="2035" spans="2:65" s="1" customFormat="1">
      <c r="B2035" s="33"/>
      <c r="D2035" s="144" t="s">
        <v>166</v>
      </c>
      <c r="F2035" s="145" t="s">
        <v>3282</v>
      </c>
      <c r="I2035" s="142"/>
      <c r="L2035" s="33"/>
      <c r="M2035" s="143"/>
      <c r="T2035" s="54"/>
      <c r="AT2035" s="18" t="s">
        <v>166</v>
      </c>
      <c r="AU2035" s="18" t="s">
        <v>80</v>
      </c>
    </row>
    <row r="2036" spans="2:65" s="12" customFormat="1">
      <c r="B2036" s="146"/>
      <c r="D2036" s="140" t="s">
        <v>168</v>
      </c>
      <c r="E2036" s="147" t="s">
        <v>20</v>
      </c>
      <c r="F2036" s="148" t="s">
        <v>3283</v>
      </c>
      <c r="H2036" s="149">
        <v>135.03</v>
      </c>
      <c r="I2036" s="150"/>
      <c r="L2036" s="146"/>
      <c r="M2036" s="151"/>
      <c r="T2036" s="152"/>
      <c r="AT2036" s="147" t="s">
        <v>168</v>
      </c>
      <c r="AU2036" s="147" t="s">
        <v>80</v>
      </c>
      <c r="AV2036" s="12" t="s">
        <v>80</v>
      </c>
      <c r="AW2036" s="12" t="s">
        <v>32</v>
      </c>
      <c r="AX2036" s="12" t="s">
        <v>8</v>
      </c>
      <c r="AY2036" s="147" t="s">
        <v>154</v>
      </c>
    </row>
    <row r="2037" spans="2:65" s="1" customFormat="1" ht="16.5" customHeight="1">
      <c r="B2037" s="33"/>
      <c r="C2037" s="128" t="s">
        <v>3284</v>
      </c>
      <c r="D2037" s="128" t="s">
        <v>157</v>
      </c>
      <c r="E2037" s="129" t="s">
        <v>3285</v>
      </c>
      <c r="F2037" s="130" t="s">
        <v>3286</v>
      </c>
      <c r="G2037" s="131" t="s">
        <v>198</v>
      </c>
      <c r="H2037" s="132">
        <v>135.03</v>
      </c>
      <c r="I2037" s="133">
        <v>520</v>
      </c>
      <c r="J2037" s="132">
        <f>ROUND(I2037*H2037,0)</f>
        <v>70216</v>
      </c>
      <c r="K2037" s="130" t="s">
        <v>161</v>
      </c>
      <c r="L2037" s="33"/>
      <c r="M2037" s="134" t="s">
        <v>20</v>
      </c>
      <c r="N2037" s="135" t="s">
        <v>42</v>
      </c>
      <c r="P2037" s="136">
        <f>O2037*H2037</f>
        <v>0</v>
      </c>
      <c r="Q2037" s="136">
        <v>5.4000000000000003E-3</v>
      </c>
      <c r="R2037" s="136">
        <f>Q2037*H2037</f>
        <v>0.72916200000000009</v>
      </c>
      <c r="S2037" s="136">
        <v>0</v>
      </c>
      <c r="T2037" s="137">
        <f>S2037*H2037</f>
        <v>0</v>
      </c>
      <c r="AR2037" s="138" t="s">
        <v>323</v>
      </c>
      <c r="AT2037" s="138" t="s">
        <v>157</v>
      </c>
      <c r="AU2037" s="138" t="s">
        <v>80</v>
      </c>
      <c r="AY2037" s="18" t="s">
        <v>154</v>
      </c>
      <c r="BE2037" s="139">
        <f>IF(N2037="základní",J2037,0)</f>
        <v>70216</v>
      </c>
      <c r="BF2037" s="139">
        <f>IF(N2037="snížená",J2037,0)</f>
        <v>0</v>
      </c>
      <c r="BG2037" s="139">
        <f>IF(N2037="zákl. přenesená",J2037,0)</f>
        <v>0</v>
      </c>
      <c r="BH2037" s="139">
        <f>IF(N2037="sníž. přenesená",J2037,0)</f>
        <v>0</v>
      </c>
      <c r="BI2037" s="139">
        <f>IF(N2037="nulová",J2037,0)</f>
        <v>0</v>
      </c>
      <c r="BJ2037" s="18" t="s">
        <v>8</v>
      </c>
      <c r="BK2037" s="139">
        <f>ROUND(I2037*H2037,0)</f>
        <v>70216</v>
      </c>
      <c r="BL2037" s="18" t="s">
        <v>323</v>
      </c>
      <c r="BM2037" s="138" t="s">
        <v>3287</v>
      </c>
    </row>
    <row r="2038" spans="2:65" s="1" customFormat="1">
      <c r="B2038" s="33"/>
      <c r="D2038" s="140" t="s">
        <v>164</v>
      </c>
      <c r="F2038" s="141" t="s">
        <v>3288</v>
      </c>
      <c r="I2038" s="142"/>
      <c r="L2038" s="33"/>
      <c r="M2038" s="143"/>
      <c r="T2038" s="54"/>
      <c r="AT2038" s="18" t="s">
        <v>164</v>
      </c>
      <c r="AU2038" s="18" t="s">
        <v>80</v>
      </c>
    </row>
    <row r="2039" spans="2:65" s="1" customFormat="1">
      <c r="B2039" s="33"/>
      <c r="D2039" s="144" t="s">
        <v>166</v>
      </c>
      <c r="F2039" s="145" t="s">
        <v>3289</v>
      </c>
      <c r="I2039" s="142"/>
      <c r="L2039" s="33"/>
      <c r="M2039" s="143"/>
      <c r="T2039" s="54"/>
      <c r="AT2039" s="18" t="s">
        <v>166</v>
      </c>
      <c r="AU2039" s="18" t="s">
        <v>80</v>
      </c>
    </row>
    <row r="2040" spans="2:65" s="12" customFormat="1">
      <c r="B2040" s="146"/>
      <c r="D2040" s="140" t="s">
        <v>168</v>
      </c>
      <c r="E2040" s="147" t="s">
        <v>20</v>
      </c>
      <c r="F2040" s="148" t="s">
        <v>3283</v>
      </c>
      <c r="H2040" s="149">
        <v>135.03</v>
      </c>
      <c r="I2040" s="150"/>
      <c r="L2040" s="146"/>
      <c r="M2040" s="151"/>
      <c r="T2040" s="152"/>
      <c r="AT2040" s="147" t="s">
        <v>168</v>
      </c>
      <c r="AU2040" s="147" t="s">
        <v>80</v>
      </c>
      <c r="AV2040" s="12" t="s">
        <v>80</v>
      </c>
      <c r="AW2040" s="12" t="s">
        <v>32</v>
      </c>
      <c r="AX2040" s="12" t="s">
        <v>8</v>
      </c>
      <c r="AY2040" s="147" t="s">
        <v>154</v>
      </c>
    </row>
    <row r="2041" spans="2:65" s="1" customFormat="1" ht="16.5" customHeight="1">
      <c r="B2041" s="33"/>
      <c r="C2041" s="128" t="s">
        <v>3290</v>
      </c>
      <c r="D2041" s="128" t="s">
        <v>157</v>
      </c>
      <c r="E2041" s="129" t="s">
        <v>3291</v>
      </c>
      <c r="F2041" s="130" t="s">
        <v>3292</v>
      </c>
      <c r="G2041" s="131" t="s">
        <v>198</v>
      </c>
      <c r="H2041" s="132">
        <v>135.03</v>
      </c>
      <c r="I2041" s="133">
        <v>300</v>
      </c>
      <c r="J2041" s="132">
        <f>ROUND(I2041*H2041,0)</f>
        <v>40509</v>
      </c>
      <c r="K2041" s="130" t="s">
        <v>161</v>
      </c>
      <c r="L2041" s="33"/>
      <c r="M2041" s="134" t="s">
        <v>20</v>
      </c>
      <c r="N2041" s="135" t="s">
        <v>42</v>
      </c>
      <c r="P2041" s="136">
        <f>O2041*H2041</f>
        <v>0</v>
      </c>
      <c r="Q2041" s="136">
        <v>6.4999999999999997E-4</v>
      </c>
      <c r="R2041" s="136">
        <f>Q2041*H2041</f>
        <v>8.77695E-2</v>
      </c>
      <c r="S2041" s="136">
        <v>0</v>
      </c>
      <c r="T2041" s="137">
        <f>S2041*H2041</f>
        <v>0</v>
      </c>
      <c r="AR2041" s="138" t="s">
        <v>323</v>
      </c>
      <c r="AT2041" s="138" t="s">
        <v>157</v>
      </c>
      <c r="AU2041" s="138" t="s">
        <v>80</v>
      </c>
      <c r="AY2041" s="18" t="s">
        <v>154</v>
      </c>
      <c r="BE2041" s="139">
        <f>IF(N2041="základní",J2041,0)</f>
        <v>40509</v>
      </c>
      <c r="BF2041" s="139">
        <f>IF(N2041="snížená",J2041,0)</f>
        <v>0</v>
      </c>
      <c r="BG2041" s="139">
        <f>IF(N2041="zákl. přenesená",J2041,0)</f>
        <v>0</v>
      </c>
      <c r="BH2041" s="139">
        <f>IF(N2041="sníž. přenesená",J2041,0)</f>
        <v>0</v>
      </c>
      <c r="BI2041" s="139">
        <f>IF(N2041="nulová",J2041,0)</f>
        <v>0</v>
      </c>
      <c r="BJ2041" s="18" t="s">
        <v>8</v>
      </c>
      <c r="BK2041" s="139">
        <f>ROUND(I2041*H2041,0)</f>
        <v>40509</v>
      </c>
      <c r="BL2041" s="18" t="s">
        <v>323</v>
      </c>
      <c r="BM2041" s="138" t="s">
        <v>3293</v>
      </c>
    </row>
    <row r="2042" spans="2:65" s="1" customFormat="1">
      <c r="B2042" s="33"/>
      <c r="D2042" s="140" t="s">
        <v>164</v>
      </c>
      <c r="F2042" s="141" t="s">
        <v>3294</v>
      </c>
      <c r="I2042" s="142"/>
      <c r="L2042" s="33"/>
      <c r="M2042" s="143"/>
      <c r="T2042" s="54"/>
      <c r="AT2042" s="18" t="s">
        <v>164</v>
      </c>
      <c r="AU2042" s="18" t="s">
        <v>80</v>
      </c>
    </row>
    <row r="2043" spans="2:65" s="1" customFormat="1">
      <c r="B2043" s="33"/>
      <c r="D2043" s="144" t="s">
        <v>166</v>
      </c>
      <c r="F2043" s="145" t="s">
        <v>3295</v>
      </c>
      <c r="I2043" s="142"/>
      <c r="L2043" s="33"/>
      <c r="M2043" s="143"/>
      <c r="T2043" s="54"/>
      <c r="AT2043" s="18" t="s">
        <v>166</v>
      </c>
      <c r="AU2043" s="18" t="s">
        <v>80</v>
      </c>
    </row>
    <row r="2044" spans="2:65" s="12" customFormat="1">
      <c r="B2044" s="146"/>
      <c r="D2044" s="140" t="s">
        <v>168</v>
      </c>
      <c r="E2044" s="147" t="s">
        <v>20</v>
      </c>
      <c r="F2044" s="148" t="s">
        <v>3283</v>
      </c>
      <c r="H2044" s="149">
        <v>135.03</v>
      </c>
      <c r="I2044" s="150"/>
      <c r="L2044" s="146"/>
      <c r="M2044" s="151"/>
      <c r="T2044" s="152"/>
      <c r="AT2044" s="147" t="s">
        <v>168</v>
      </c>
      <c r="AU2044" s="147" t="s">
        <v>80</v>
      </c>
      <c r="AV2044" s="12" t="s">
        <v>80</v>
      </c>
      <c r="AW2044" s="12" t="s">
        <v>32</v>
      </c>
      <c r="AX2044" s="12" t="s">
        <v>8</v>
      </c>
      <c r="AY2044" s="147" t="s">
        <v>154</v>
      </c>
    </row>
    <row r="2045" spans="2:65" s="1" customFormat="1" ht="16.5" customHeight="1">
      <c r="B2045" s="33"/>
      <c r="C2045" s="128" t="s">
        <v>3296</v>
      </c>
      <c r="D2045" s="128" t="s">
        <v>157</v>
      </c>
      <c r="E2045" s="129" t="s">
        <v>3297</v>
      </c>
      <c r="F2045" s="130" t="s">
        <v>3298</v>
      </c>
      <c r="G2045" s="131" t="s">
        <v>1005</v>
      </c>
      <c r="H2045" s="133">
        <v>3</v>
      </c>
      <c r="I2045" s="133">
        <v>1357.0515000000003</v>
      </c>
      <c r="J2045" s="132">
        <f>ROUND(I2045*H2045,0)</f>
        <v>4071</v>
      </c>
      <c r="K2045" s="130" t="s">
        <v>161</v>
      </c>
      <c r="L2045" s="33"/>
      <c r="M2045" s="134" t="s">
        <v>20</v>
      </c>
      <c r="N2045" s="135" t="s">
        <v>42</v>
      </c>
      <c r="P2045" s="136">
        <f>O2045*H2045</f>
        <v>0</v>
      </c>
      <c r="Q2045" s="136">
        <v>0</v>
      </c>
      <c r="R2045" s="136">
        <f>Q2045*H2045</f>
        <v>0</v>
      </c>
      <c r="S2045" s="136">
        <v>0</v>
      </c>
      <c r="T2045" s="137">
        <f>S2045*H2045</f>
        <v>0</v>
      </c>
      <c r="AR2045" s="138" t="s">
        <v>323</v>
      </c>
      <c r="AT2045" s="138" t="s">
        <v>157</v>
      </c>
      <c r="AU2045" s="138" t="s">
        <v>80</v>
      </c>
      <c r="AY2045" s="18" t="s">
        <v>154</v>
      </c>
      <c r="BE2045" s="139">
        <f>IF(N2045="základní",J2045,0)</f>
        <v>4071</v>
      </c>
      <c r="BF2045" s="139">
        <f>IF(N2045="snížená",J2045,0)</f>
        <v>0</v>
      </c>
      <c r="BG2045" s="139">
        <f>IF(N2045="zákl. přenesená",J2045,0)</f>
        <v>0</v>
      </c>
      <c r="BH2045" s="139">
        <f>IF(N2045="sníž. přenesená",J2045,0)</f>
        <v>0</v>
      </c>
      <c r="BI2045" s="139">
        <f>IF(N2045="nulová",J2045,0)</f>
        <v>0</v>
      </c>
      <c r="BJ2045" s="18" t="s">
        <v>8</v>
      </c>
      <c r="BK2045" s="139">
        <f>ROUND(I2045*H2045,0)</f>
        <v>4071</v>
      </c>
      <c r="BL2045" s="18" t="s">
        <v>323</v>
      </c>
      <c r="BM2045" s="138" t="s">
        <v>3299</v>
      </c>
    </row>
    <row r="2046" spans="2:65" s="1" customFormat="1" ht="19.2">
      <c r="B2046" s="33"/>
      <c r="D2046" s="140" t="s">
        <v>164</v>
      </c>
      <c r="F2046" s="141" t="s">
        <v>3300</v>
      </c>
      <c r="I2046" s="142"/>
      <c r="L2046" s="33"/>
      <c r="M2046" s="143"/>
      <c r="T2046" s="54"/>
      <c r="AT2046" s="18" t="s">
        <v>164</v>
      </c>
      <c r="AU2046" s="18" t="s">
        <v>80</v>
      </c>
    </row>
    <row r="2047" spans="2:65" s="1" customFormat="1">
      <c r="B2047" s="33"/>
      <c r="D2047" s="144" t="s">
        <v>166</v>
      </c>
      <c r="F2047" s="145" t="s">
        <v>3301</v>
      </c>
      <c r="I2047" s="142"/>
      <c r="L2047" s="33"/>
      <c r="M2047" s="143"/>
      <c r="T2047" s="54"/>
      <c r="AT2047" s="18" t="s">
        <v>166</v>
      </c>
      <c r="AU2047" s="18" t="s">
        <v>80</v>
      </c>
    </row>
    <row r="2048" spans="2:65" s="11" customFormat="1" ht="22.95" customHeight="1">
      <c r="B2048" s="116"/>
      <c r="D2048" s="117" t="s">
        <v>70</v>
      </c>
      <c r="E2048" s="126" t="s">
        <v>3302</v>
      </c>
      <c r="F2048" s="126" t="s">
        <v>3303</v>
      </c>
      <c r="I2048" s="119"/>
      <c r="J2048" s="127">
        <f>BK2048</f>
        <v>235069</v>
      </c>
      <c r="L2048" s="116"/>
      <c r="M2048" s="121"/>
      <c r="P2048" s="122">
        <f>SUM(P2049:P2092)</f>
        <v>0</v>
      </c>
      <c r="R2048" s="122">
        <f>SUM(R2049:R2092)</f>
        <v>4.1343669999999992</v>
      </c>
      <c r="T2048" s="123">
        <f>SUM(T2049:T2092)</f>
        <v>0</v>
      </c>
      <c r="AR2048" s="117" t="s">
        <v>80</v>
      </c>
      <c r="AT2048" s="124" t="s">
        <v>70</v>
      </c>
      <c r="AU2048" s="124" t="s">
        <v>8</v>
      </c>
      <c r="AY2048" s="117" t="s">
        <v>154</v>
      </c>
      <c r="BK2048" s="125">
        <f>SUM(BK2049:BK2092)</f>
        <v>235069</v>
      </c>
    </row>
    <row r="2049" spans="2:65" s="1" customFormat="1" ht="16.5" customHeight="1">
      <c r="B2049" s="33"/>
      <c r="C2049" s="128" t="s">
        <v>3304</v>
      </c>
      <c r="D2049" s="128" t="s">
        <v>157</v>
      </c>
      <c r="E2049" s="129" t="s">
        <v>3305</v>
      </c>
      <c r="F2049" s="130" t="s">
        <v>3306</v>
      </c>
      <c r="G2049" s="131" t="s">
        <v>198</v>
      </c>
      <c r="H2049" s="132">
        <v>122.69</v>
      </c>
      <c r="I2049" s="133">
        <v>10</v>
      </c>
      <c r="J2049" s="132">
        <f>ROUND(I2049*H2049,0)</f>
        <v>1227</v>
      </c>
      <c r="K2049" s="130" t="s">
        <v>161</v>
      </c>
      <c r="L2049" s="33"/>
      <c r="M2049" s="134" t="s">
        <v>20</v>
      </c>
      <c r="N2049" s="135" t="s">
        <v>42</v>
      </c>
      <c r="P2049" s="136">
        <f>O2049*H2049</f>
        <v>0</v>
      </c>
      <c r="Q2049" s="136">
        <v>0</v>
      </c>
      <c r="R2049" s="136">
        <f>Q2049*H2049</f>
        <v>0</v>
      </c>
      <c r="S2049" s="136">
        <v>0</v>
      </c>
      <c r="T2049" s="137">
        <f>S2049*H2049</f>
        <v>0</v>
      </c>
      <c r="AR2049" s="138" t="s">
        <v>323</v>
      </c>
      <c r="AT2049" s="138" t="s">
        <v>157</v>
      </c>
      <c r="AU2049" s="138" t="s">
        <v>80</v>
      </c>
      <c r="AY2049" s="18" t="s">
        <v>154</v>
      </c>
      <c r="BE2049" s="139">
        <f>IF(N2049="základní",J2049,0)</f>
        <v>1227</v>
      </c>
      <c r="BF2049" s="139">
        <f>IF(N2049="snížená",J2049,0)</f>
        <v>0</v>
      </c>
      <c r="BG2049" s="139">
        <f>IF(N2049="zákl. přenesená",J2049,0)</f>
        <v>0</v>
      </c>
      <c r="BH2049" s="139">
        <f>IF(N2049="sníž. přenesená",J2049,0)</f>
        <v>0</v>
      </c>
      <c r="BI2049" s="139">
        <f>IF(N2049="nulová",J2049,0)</f>
        <v>0</v>
      </c>
      <c r="BJ2049" s="18" t="s">
        <v>8</v>
      </c>
      <c r="BK2049" s="139">
        <f>ROUND(I2049*H2049,0)</f>
        <v>1227</v>
      </c>
      <c r="BL2049" s="18" t="s">
        <v>323</v>
      </c>
      <c r="BM2049" s="138" t="s">
        <v>3307</v>
      </c>
    </row>
    <row r="2050" spans="2:65" s="1" customFormat="1">
      <c r="B2050" s="33"/>
      <c r="D2050" s="140" t="s">
        <v>164</v>
      </c>
      <c r="F2050" s="141" t="s">
        <v>3308</v>
      </c>
      <c r="I2050" s="142"/>
      <c r="L2050" s="33"/>
      <c r="M2050" s="143"/>
      <c r="T2050" s="54"/>
      <c r="AT2050" s="18" t="s">
        <v>164</v>
      </c>
      <c r="AU2050" s="18" t="s">
        <v>80</v>
      </c>
    </row>
    <row r="2051" spans="2:65" s="1" customFormat="1">
      <c r="B2051" s="33"/>
      <c r="D2051" s="144" t="s">
        <v>166</v>
      </c>
      <c r="F2051" s="145" t="s">
        <v>3309</v>
      </c>
      <c r="I2051" s="142"/>
      <c r="L2051" s="33"/>
      <c r="M2051" s="143"/>
      <c r="T2051" s="54"/>
      <c r="AT2051" s="18" t="s">
        <v>166</v>
      </c>
      <c r="AU2051" s="18" t="s">
        <v>80</v>
      </c>
    </row>
    <row r="2052" spans="2:65" s="1" customFormat="1" ht="16.5" customHeight="1">
      <c r="B2052" s="33"/>
      <c r="C2052" s="128" t="s">
        <v>3310</v>
      </c>
      <c r="D2052" s="128" t="s">
        <v>157</v>
      </c>
      <c r="E2052" s="129" t="s">
        <v>3311</v>
      </c>
      <c r="F2052" s="130" t="s">
        <v>3312</v>
      </c>
      <c r="G2052" s="131" t="s">
        <v>198</v>
      </c>
      <c r="H2052" s="132">
        <v>122.69</v>
      </c>
      <c r="I2052" s="133">
        <v>40</v>
      </c>
      <c r="J2052" s="132">
        <f>ROUND(I2052*H2052,0)</f>
        <v>4908</v>
      </c>
      <c r="K2052" s="130" t="s">
        <v>161</v>
      </c>
      <c r="L2052" s="33"/>
      <c r="M2052" s="134" t="s">
        <v>20</v>
      </c>
      <c r="N2052" s="135" t="s">
        <v>42</v>
      </c>
      <c r="P2052" s="136">
        <f>O2052*H2052</f>
        <v>0</v>
      </c>
      <c r="Q2052" s="136">
        <v>2.9999999999999997E-4</v>
      </c>
      <c r="R2052" s="136">
        <f>Q2052*H2052</f>
        <v>3.6806999999999999E-2</v>
      </c>
      <c r="S2052" s="136">
        <v>0</v>
      </c>
      <c r="T2052" s="137">
        <f>S2052*H2052</f>
        <v>0</v>
      </c>
      <c r="AR2052" s="138" t="s">
        <v>323</v>
      </c>
      <c r="AT2052" s="138" t="s">
        <v>157</v>
      </c>
      <c r="AU2052" s="138" t="s">
        <v>80</v>
      </c>
      <c r="AY2052" s="18" t="s">
        <v>154</v>
      </c>
      <c r="BE2052" s="139">
        <f>IF(N2052="základní",J2052,0)</f>
        <v>4908</v>
      </c>
      <c r="BF2052" s="139">
        <f>IF(N2052="snížená",J2052,0)</f>
        <v>0</v>
      </c>
      <c r="BG2052" s="139">
        <f>IF(N2052="zákl. přenesená",J2052,0)</f>
        <v>0</v>
      </c>
      <c r="BH2052" s="139">
        <f>IF(N2052="sníž. přenesená",J2052,0)</f>
        <v>0</v>
      </c>
      <c r="BI2052" s="139">
        <f>IF(N2052="nulová",J2052,0)</f>
        <v>0</v>
      </c>
      <c r="BJ2052" s="18" t="s">
        <v>8</v>
      </c>
      <c r="BK2052" s="139">
        <f>ROUND(I2052*H2052,0)</f>
        <v>4908</v>
      </c>
      <c r="BL2052" s="18" t="s">
        <v>323</v>
      </c>
      <c r="BM2052" s="138" t="s">
        <v>3313</v>
      </c>
    </row>
    <row r="2053" spans="2:65" s="1" customFormat="1">
      <c r="B2053" s="33"/>
      <c r="D2053" s="140" t="s">
        <v>164</v>
      </c>
      <c r="F2053" s="141" t="s">
        <v>3314</v>
      </c>
      <c r="I2053" s="142"/>
      <c r="L2053" s="33"/>
      <c r="M2053" s="143"/>
      <c r="T2053" s="54"/>
      <c r="AT2053" s="18" t="s">
        <v>164</v>
      </c>
      <c r="AU2053" s="18" t="s">
        <v>80</v>
      </c>
    </row>
    <row r="2054" spans="2:65" s="1" customFormat="1">
      <c r="B2054" s="33"/>
      <c r="D2054" s="144" t="s">
        <v>166</v>
      </c>
      <c r="F2054" s="145" t="s">
        <v>3315</v>
      </c>
      <c r="I2054" s="142"/>
      <c r="L2054" s="33"/>
      <c r="M2054" s="143"/>
      <c r="T2054" s="54"/>
      <c r="AT2054" s="18" t="s">
        <v>166</v>
      </c>
      <c r="AU2054" s="18" t="s">
        <v>80</v>
      </c>
    </row>
    <row r="2055" spans="2:65" s="1" customFormat="1" ht="16.5" customHeight="1">
      <c r="B2055" s="33"/>
      <c r="C2055" s="128" t="s">
        <v>3316</v>
      </c>
      <c r="D2055" s="128" t="s">
        <v>157</v>
      </c>
      <c r="E2055" s="129" t="s">
        <v>3317</v>
      </c>
      <c r="F2055" s="130" t="s">
        <v>3318</v>
      </c>
      <c r="G2055" s="131" t="s">
        <v>198</v>
      </c>
      <c r="H2055" s="132">
        <v>108.18</v>
      </c>
      <c r="I2055" s="133">
        <v>300</v>
      </c>
      <c r="J2055" s="132">
        <f>ROUND(I2055*H2055,0)</f>
        <v>32454</v>
      </c>
      <c r="K2055" s="130" t="s">
        <v>161</v>
      </c>
      <c r="L2055" s="33"/>
      <c r="M2055" s="134" t="s">
        <v>20</v>
      </c>
      <c r="N2055" s="135" t="s">
        <v>42</v>
      </c>
      <c r="P2055" s="136">
        <f>O2055*H2055</f>
        <v>0</v>
      </c>
      <c r="Q2055" s="136">
        <v>1.5E-3</v>
      </c>
      <c r="R2055" s="136">
        <f>Q2055*H2055</f>
        <v>0.16227000000000003</v>
      </c>
      <c r="S2055" s="136">
        <v>0</v>
      </c>
      <c r="T2055" s="137">
        <f>S2055*H2055</f>
        <v>0</v>
      </c>
      <c r="AR2055" s="138" t="s">
        <v>323</v>
      </c>
      <c r="AT2055" s="138" t="s">
        <v>157</v>
      </c>
      <c r="AU2055" s="138" t="s">
        <v>80</v>
      </c>
      <c r="AY2055" s="18" t="s">
        <v>154</v>
      </c>
      <c r="BE2055" s="139">
        <f>IF(N2055="základní",J2055,0)</f>
        <v>32454</v>
      </c>
      <c r="BF2055" s="139">
        <f>IF(N2055="snížená",J2055,0)</f>
        <v>0</v>
      </c>
      <c r="BG2055" s="139">
        <f>IF(N2055="zákl. přenesená",J2055,0)</f>
        <v>0</v>
      </c>
      <c r="BH2055" s="139">
        <f>IF(N2055="sníž. přenesená",J2055,0)</f>
        <v>0</v>
      </c>
      <c r="BI2055" s="139">
        <f>IF(N2055="nulová",J2055,0)</f>
        <v>0</v>
      </c>
      <c r="BJ2055" s="18" t="s">
        <v>8</v>
      </c>
      <c r="BK2055" s="139">
        <f>ROUND(I2055*H2055,0)</f>
        <v>32454</v>
      </c>
      <c r="BL2055" s="18" t="s">
        <v>323</v>
      </c>
      <c r="BM2055" s="138" t="s">
        <v>3319</v>
      </c>
    </row>
    <row r="2056" spans="2:65" s="1" customFormat="1">
      <c r="B2056" s="33"/>
      <c r="D2056" s="140" t="s">
        <v>164</v>
      </c>
      <c r="F2056" s="141" t="s">
        <v>3320</v>
      </c>
      <c r="I2056" s="142"/>
      <c r="L2056" s="33"/>
      <c r="M2056" s="143"/>
      <c r="T2056" s="54"/>
      <c r="AT2056" s="18" t="s">
        <v>164</v>
      </c>
      <c r="AU2056" s="18" t="s">
        <v>80</v>
      </c>
    </row>
    <row r="2057" spans="2:65" s="1" customFormat="1">
      <c r="B2057" s="33"/>
      <c r="D2057" s="144" t="s">
        <v>166</v>
      </c>
      <c r="F2057" s="145" t="s">
        <v>3321</v>
      </c>
      <c r="I2057" s="142"/>
      <c r="L2057" s="33"/>
      <c r="M2057" s="143"/>
      <c r="T2057" s="54"/>
      <c r="AT2057" s="18" t="s">
        <v>166</v>
      </c>
      <c r="AU2057" s="18" t="s">
        <v>80</v>
      </c>
    </row>
    <row r="2058" spans="2:65" s="14" customFormat="1">
      <c r="B2058" s="169"/>
      <c r="D2058" s="140" t="s">
        <v>168</v>
      </c>
      <c r="E2058" s="170" t="s">
        <v>20</v>
      </c>
      <c r="F2058" s="171" t="s">
        <v>301</v>
      </c>
      <c r="H2058" s="170" t="s">
        <v>20</v>
      </c>
      <c r="I2058" s="172"/>
      <c r="L2058" s="169"/>
      <c r="M2058" s="173"/>
      <c r="T2058" s="174"/>
      <c r="AT2058" s="170" t="s">
        <v>168</v>
      </c>
      <c r="AU2058" s="170" t="s">
        <v>80</v>
      </c>
      <c r="AV2058" s="14" t="s">
        <v>8</v>
      </c>
      <c r="AW2058" s="14" t="s">
        <v>32</v>
      </c>
      <c r="AX2058" s="14" t="s">
        <v>71</v>
      </c>
      <c r="AY2058" s="170" t="s">
        <v>154</v>
      </c>
    </row>
    <row r="2059" spans="2:65" s="12" customFormat="1">
      <c r="B2059" s="146"/>
      <c r="D2059" s="140" t="s">
        <v>168</v>
      </c>
      <c r="E2059" s="147" t="s">
        <v>20</v>
      </c>
      <c r="F2059" s="148" t="s">
        <v>3322</v>
      </c>
      <c r="H2059" s="149">
        <v>26.24</v>
      </c>
      <c r="I2059" s="150"/>
      <c r="L2059" s="146"/>
      <c r="M2059" s="151"/>
      <c r="T2059" s="152"/>
      <c r="AT2059" s="147" t="s">
        <v>168</v>
      </c>
      <c r="AU2059" s="147" t="s">
        <v>80</v>
      </c>
      <c r="AV2059" s="12" t="s">
        <v>80</v>
      </c>
      <c r="AW2059" s="12" t="s">
        <v>32</v>
      </c>
      <c r="AX2059" s="12" t="s">
        <v>71</v>
      </c>
      <c r="AY2059" s="147" t="s">
        <v>154</v>
      </c>
    </row>
    <row r="2060" spans="2:65" s="12" customFormat="1">
      <c r="B2060" s="146"/>
      <c r="D2060" s="140" t="s">
        <v>168</v>
      </c>
      <c r="E2060" s="147" t="s">
        <v>20</v>
      </c>
      <c r="F2060" s="148" t="s">
        <v>3323</v>
      </c>
      <c r="H2060" s="149">
        <v>16.79</v>
      </c>
      <c r="I2060" s="150"/>
      <c r="L2060" s="146"/>
      <c r="M2060" s="151"/>
      <c r="T2060" s="152"/>
      <c r="AT2060" s="147" t="s">
        <v>168</v>
      </c>
      <c r="AU2060" s="147" t="s">
        <v>80</v>
      </c>
      <c r="AV2060" s="12" t="s">
        <v>80</v>
      </c>
      <c r="AW2060" s="12" t="s">
        <v>32</v>
      </c>
      <c r="AX2060" s="12" t="s">
        <v>71</v>
      </c>
      <c r="AY2060" s="147" t="s">
        <v>154</v>
      </c>
    </row>
    <row r="2061" spans="2:65" s="12" customFormat="1">
      <c r="B2061" s="146"/>
      <c r="D2061" s="140" t="s">
        <v>168</v>
      </c>
      <c r="E2061" s="147" t="s">
        <v>20</v>
      </c>
      <c r="F2061" s="148" t="s">
        <v>3324</v>
      </c>
      <c r="H2061" s="149">
        <v>36.770000000000003</v>
      </c>
      <c r="I2061" s="150"/>
      <c r="L2061" s="146"/>
      <c r="M2061" s="151"/>
      <c r="T2061" s="152"/>
      <c r="AT2061" s="147" t="s">
        <v>168</v>
      </c>
      <c r="AU2061" s="147" t="s">
        <v>80</v>
      </c>
      <c r="AV2061" s="12" t="s">
        <v>80</v>
      </c>
      <c r="AW2061" s="12" t="s">
        <v>32</v>
      </c>
      <c r="AX2061" s="12" t="s">
        <v>71</v>
      </c>
      <c r="AY2061" s="147" t="s">
        <v>154</v>
      </c>
    </row>
    <row r="2062" spans="2:65" s="12" customFormat="1">
      <c r="B2062" s="146"/>
      <c r="D2062" s="140" t="s">
        <v>168</v>
      </c>
      <c r="E2062" s="147" t="s">
        <v>20</v>
      </c>
      <c r="F2062" s="148" t="s">
        <v>3325</v>
      </c>
      <c r="H2062" s="149">
        <v>28.38</v>
      </c>
      <c r="I2062" s="150"/>
      <c r="L2062" s="146"/>
      <c r="M2062" s="151"/>
      <c r="T2062" s="152"/>
      <c r="AT2062" s="147" t="s">
        <v>168</v>
      </c>
      <c r="AU2062" s="147" t="s">
        <v>80</v>
      </c>
      <c r="AV2062" s="12" t="s">
        <v>80</v>
      </c>
      <c r="AW2062" s="12" t="s">
        <v>32</v>
      </c>
      <c r="AX2062" s="12" t="s">
        <v>71</v>
      </c>
      <c r="AY2062" s="147" t="s">
        <v>154</v>
      </c>
    </row>
    <row r="2063" spans="2:65" s="13" customFormat="1">
      <c r="B2063" s="153"/>
      <c r="D2063" s="140" t="s">
        <v>168</v>
      </c>
      <c r="E2063" s="154" t="s">
        <v>20</v>
      </c>
      <c r="F2063" s="155" t="s">
        <v>171</v>
      </c>
      <c r="H2063" s="156">
        <v>108.18</v>
      </c>
      <c r="I2063" s="157"/>
      <c r="L2063" s="153"/>
      <c r="M2063" s="158"/>
      <c r="T2063" s="159"/>
      <c r="AT2063" s="154" t="s">
        <v>168</v>
      </c>
      <c r="AU2063" s="154" t="s">
        <v>80</v>
      </c>
      <c r="AV2063" s="13" t="s">
        <v>162</v>
      </c>
      <c r="AW2063" s="13" t="s">
        <v>32</v>
      </c>
      <c r="AX2063" s="13" t="s">
        <v>8</v>
      </c>
      <c r="AY2063" s="154" t="s">
        <v>154</v>
      </c>
    </row>
    <row r="2064" spans="2:65" s="1" customFormat="1" ht="24.15" customHeight="1">
      <c r="B2064" s="33"/>
      <c r="C2064" s="128" t="s">
        <v>3326</v>
      </c>
      <c r="D2064" s="128" t="s">
        <v>157</v>
      </c>
      <c r="E2064" s="129" t="s">
        <v>3327</v>
      </c>
      <c r="F2064" s="130" t="s">
        <v>3328</v>
      </c>
      <c r="G2064" s="131" t="s">
        <v>198</v>
      </c>
      <c r="H2064" s="132">
        <v>122.69</v>
      </c>
      <c r="I2064" s="133">
        <v>750</v>
      </c>
      <c r="J2064" s="132">
        <f>ROUND(I2064*H2064,0)</f>
        <v>92018</v>
      </c>
      <c r="K2064" s="130" t="s">
        <v>161</v>
      </c>
      <c r="L2064" s="33"/>
      <c r="M2064" s="134" t="s">
        <v>20</v>
      </c>
      <c r="N2064" s="135" t="s">
        <v>42</v>
      </c>
      <c r="P2064" s="136">
        <f>O2064*H2064</f>
        <v>0</v>
      </c>
      <c r="Q2064" s="136">
        <v>8.9999999999999993E-3</v>
      </c>
      <c r="R2064" s="136">
        <f>Q2064*H2064</f>
        <v>1.1042099999999999</v>
      </c>
      <c r="S2064" s="136">
        <v>0</v>
      </c>
      <c r="T2064" s="137">
        <f>S2064*H2064</f>
        <v>0</v>
      </c>
      <c r="AR2064" s="138" t="s">
        <v>323</v>
      </c>
      <c r="AT2064" s="138" t="s">
        <v>157</v>
      </c>
      <c r="AU2064" s="138" t="s">
        <v>80</v>
      </c>
      <c r="AY2064" s="18" t="s">
        <v>154</v>
      </c>
      <c r="BE2064" s="139">
        <f>IF(N2064="základní",J2064,0)</f>
        <v>92018</v>
      </c>
      <c r="BF2064" s="139">
        <f>IF(N2064="snížená",J2064,0)</f>
        <v>0</v>
      </c>
      <c r="BG2064" s="139">
        <f>IF(N2064="zákl. přenesená",J2064,0)</f>
        <v>0</v>
      </c>
      <c r="BH2064" s="139">
        <f>IF(N2064="sníž. přenesená",J2064,0)</f>
        <v>0</v>
      </c>
      <c r="BI2064" s="139">
        <f>IF(N2064="nulová",J2064,0)</f>
        <v>0</v>
      </c>
      <c r="BJ2064" s="18" t="s">
        <v>8</v>
      </c>
      <c r="BK2064" s="139">
        <f>ROUND(I2064*H2064,0)</f>
        <v>92018</v>
      </c>
      <c r="BL2064" s="18" t="s">
        <v>323</v>
      </c>
      <c r="BM2064" s="138" t="s">
        <v>3329</v>
      </c>
    </row>
    <row r="2065" spans="2:65" s="1" customFormat="1" ht="19.2">
      <c r="B2065" s="33"/>
      <c r="D2065" s="140" t="s">
        <v>164</v>
      </c>
      <c r="F2065" s="141" t="s">
        <v>3330</v>
      </c>
      <c r="I2065" s="142"/>
      <c r="L2065" s="33"/>
      <c r="M2065" s="143"/>
      <c r="T2065" s="54"/>
      <c r="AT2065" s="18" t="s">
        <v>164</v>
      </c>
      <c r="AU2065" s="18" t="s">
        <v>80</v>
      </c>
    </row>
    <row r="2066" spans="2:65" s="1" customFormat="1">
      <c r="B2066" s="33"/>
      <c r="D2066" s="144" t="s">
        <v>166</v>
      </c>
      <c r="F2066" s="145" t="s">
        <v>3331</v>
      </c>
      <c r="I2066" s="142"/>
      <c r="L2066" s="33"/>
      <c r="M2066" s="143"/>
      <c r="T2066" s="54"/>
      <c r="AT2066" s="18" t="s">
        <v>166</v>
      </c>
      <c r="AU2066" s="18" t="s">
        <v>80</v>
      </c>
    </row>
    <row r="2067" spans="2:65" s="14" customFormat="1">
      <c r="B2067" s="169"/>
      <c r="D2067" s="140" t="s">
        <v>168</v>
      </c>
      <c r="E2067" s="170" t="s">
        <v>20</v>
      </c>
      <c r="F2067" s="171" t="s">
        <v>301</v>
      </c>
      <c r="H2067" s="170" t="s">
        <v>20</v>
      </c>
      <c r="I2067" s="172"/>
      <c r="L2067" s="169"/>
      <c r="M2067" s="173"/>
      <c r="T2067" s="174"/>
      <c r="AT2067" s="170" t="s">
        <v>168</v>
      </c>
      <c r="AU2067" s="170" t="s">
        <v>80</v>
      </c>
      <c r="AV2067" s="14" t="s">
        <v>8</v>
      </c>
      <c r="AW2067" s="14" t="s">
        <v>32</v>
      </c>
      <c r="AX2067" s="14" t="s">
        <v>71</v>
      </c>
      <c r="AY2067" s="170" t="s">
        <v>154</v>
      </c>
    </row>
    <row r="2068" spans="2:65" s="12" customFormat="1">
      <c r="B2068" s="146"/>
      <c r="D2068" s="140" t="s">
        <v>168</v>
      </c>
      <c r="E2068" s="147" t="s">
        <v>20</v>
      </c>
      <c r="F2068" s="148" t="s">
        <v>3322</v>
      </c>
      <c r="H2068" s="149">
        <v>26.24</v>
      </c>
      <c r="I2068" s="150"/>
      <c r="L2068" s="146"/>
      <c r="M2068" s="151"/>
      <c r="T2068" s="152"/>
      <c r="AT2068" s="147" t="s">
        <v>168</v>
      </c>
      <c r="AU2068" s="147" t="s">
        <v>80</v>
      </c>
      <c r="AV2068" s="12" t="s">
        <v>80</v>
      </c>
      <c r="AW2068" s="12" t="s">
        <v>32</v>
      </c>
      <c r="AX2068" s="12" t="s">
        <v>71</v>
      </c>
      <c r="AY2068" s="147" t="s">
        <v>154</v>
      </c>
    </row>
    <row r="2069" spans="2:65" s="12" customFormat="1">
      <c r="B2069" s="146"/>
      <c r="D2069" s="140" t="s">
        <v>168</v>
      </c>
      <c r="E2069" s="147" t="s">
        <v>20</v>
      </c>
      <c r="F2069" s="148" t="s">
        <v>3323</v>
      </c>
      <c r="H2069" s="149">
        <v>16.79</v>
      </c>
      <c r="I2069" s="150"/>
      <c r="L2069" s="146"/>
      <c r="M2069" s="151"/>
      <c r="T2069" s="152"/>
      <c r="AT2069" s="147" t="s">
        <v>168</v>
      </c>
      <c r="AU2069" s="147" t="s">
        <v>80</v>
      </c>
      <c r="AV2069" s="12" t="s">
        <v>80</v>
      </c>
      <c r="AW2069" s="12" t="s">
        <v>32</v>
      </c>
      <c r="AX2069" s="12" t="s">
        <v>71</v>
      </c>
      <c r="AY2069" s="147" t="s">
        <v>154</v>
      </c>
    </row>
    <row r="2070" spans="2:65" s="12" customFormat="1">
      <c r="B2070" s="146"/>
      <c r="D2070" s="140" t="s">
        <v>168</v>
      </c>
      <c r="E2070" s="147" t="s">
        <v>20</v>
      </c>
      <c r="F2070" s="148" t="s">
        <v>3324</v>
      </c>
      <c r="H2070" s="149">
        <v>36.770000000000003</v>
      </c>
      <c r="I2070" s="150"/>
      <c r="L2070" s="146"/>
      <c r="M2070" s="151"/>
      <c r="T2070" s="152"/>
      <c r="AT2070" s="147" t="s">
        <v>168</v>
      </c>
      <c r="AU2070" s="147" t="s">
        <v>80</v>
      </c>
      <c r="AV2070" s="12" t="s">
        <v>80</v>
      </c>
      <c r="AW2070" s="12" t="s">
        <v>32</v>
      </c>
      <c r="AX2070" s="12" t="s">
        <v>71</v>
      </c>
      <c r="AY2070" s="147" t="s">
        <v>154</v>
      </c>
    </row>
    <row r="2071" spans="2:65" s="12" customFormat="1">
      <c r="B2071" s="146"/>
      <c r="D2071" s="140" t="s">
        <v>168</v>
      </c>
      <c r="E2071" s="147" t="s">
        <v>20</v>
      </c>
      <c r="F2071" s="148" t="s">
        <v>3332</v>
      </c>
      <c r="H2071" s="149">
        <v>14.51</v>
      </c>
      <c r="I2071" s="150"/>
      <c r="L2071" s="146"/>
      <c r="M2071" s="151"/>
      <c r="T2071" s="152"/>
      <c r="AT2071" s="147" t="s">
        <v>168</v>
      </c>
      <c r="AU2071" s="147" t="s">
        <v>80</v>
      </c>
      <c r="AV2071" s="12" t="s">
        <v>80</v>
      </c>
      <c r="AW2071" s="12" t="s">
        <v>32</v>
      </c>
      <c r="AX2071" s="12" t="s">
        <v>71</v>
      </c>
      <c r="AY2071" s="147" t="s">
        <v>154</v>
      </c>
    </row>
    <row r="2072" spans="2:65" s="12" customFormat="1">
      <c r="B2072" s="146"/>
      <c r="D2072" s="140" t="s">
        <v>168</v>
      </c>
      <c r="E2072" s="147" t="s">
        <v>20</v>
      </c>
      <c r="F2072" s="148" t="s">
        <v>3325</v>
      </c>
      <c r="H2072" s="149">
        <v>28.38</v>
      </c>
      <c r="I2072" s="150"/>
      <c r="L2072" s="146"/>
      <c r="M2072" s="151"/>
      <c r="T2072" s="152"/>
      <c r="AT2072" s="147" t="s">
        <v>168</v>
      </c>
      <c r="AU2072" s="147" t="s">
        <v>80</v>
      </c>
      <c r="AV2072" s="12" t="s">
        <v>80</v>
      </c>
      <c r="AW2072" s="12" t="s">
        <v>32</v>
      </c>
      <c r="AX2072" s="12" t="s">
        <v>71</v>
      </c>
      <c r="AY2072" s="147" t="s">
        <v>154</v>
      </c>
    </row>
    <row r="2073" spans="2:65" s="13" customFormat="1">
      <c r="B2073" s="153"/>
      <c r="D2073" s="140" t="s">
        <v>168</v>
      </c>
      <c r="E2073" s="154" t="s">
        <v>20</v>
      </c>
      <c r="F2073" s="155" t="s">
        <v>171</v>
      </c>
      <c r="H2073" s="156">
        <v>122.69000000000001</v>
      </c>
      <c r="I2073" s="157"/>
      <c r="L2073" s="153"/>
      <c r="M2073" s="158"/>
      <c r="T2073" s="159"/>
      <c r="AT2073" s="154" t="s">
        <v>168</v>
      </c>
      <c r="AU2073" s="154" t="s">
        <v>80</v>
      </c>
      <c r="AV2073" s="13" t="s">
        <v>162</v>
      </c>
      <c r="AW2073" s="13" t="s">
        <v>32</v>
      </c>
      <c r="AX2073" s="13" t="s">
        <v>8</v>
      </c>
      <c r="AY2073" s="154" t="s">
        <v>154</v>
      </c>
    </row>
    <row r="2074" spans="2:65" s="1" customFormat="1" ht="16.5" customHeight="1">
      <c r="B2074" s="33"/>
      <c r="C2074" s="160" t="s">
        <v>3333</v>
      </c>
      <c r="D2074" s="160" t="s">
        <v>230</v>
      </c>
      <c r="E2074" s="161" t="s">
        <v>3334</v>
      </c>
      <c r="F2074" s="162" t="s">
        <v>3335</v>
      </c>
      <c r="G2074" s="163" t="s">
        <v>198</v>
      </c>
      <c r="H2074" s="164">
        <v>141.09</v>
      </c>
      <c r="I2074" s="165">
        <v>620</v>
      </c>
      <c r="J2074" s="164">
        <f>ROUND(I2074*H2074,0)</f>
        <v>87476</v>
      </c>
      <c r="K2074" s="162" t="s">
        <v>161</v>
      </c>
      <c r="L2074" s="166"/>
      <c r="M2074" s="167" t="s">
        <v>20</v>
      </c>
      <c r="N2074" s="168" t="s">
        <v>42</v>
      </c>
      <c r="P2074" s="136">
        <f>O2074*H2074</f>
        <v>0</v>
      </c>
      <c r="Q2074" s="136">
        <v>0.02</v>
      </c>
      <c r="R2074" s="136">
        <f>Q2074*H2074</f>
        <v>2.8218000000000001</v>
      </c>
      <c r="S2074" s="136">
        <v>0</v>
      </c>
      <c r="T2074" s="137">
        <f>S2074*H2074</f>
        <v>0</v>
      </c>
      <c r="AR2074" s="138" t="s">
        <v>430</v>
      </c>
      <c r="AT2074" s="138" t="s">
        <v>230</v>
      </c>
      <c r="AU2074" s="138" t="s">
        <v>80</v>
      </c>
      <c r="AY2074" s="18" t="s">
        <v>154</v>
      </c>
      <c r="BE2074" s="139">
        <f>IF(N2074="základní",J2074,0)</f>
        <v>87476</v>
      </c>
      <c r="BF2074" s="139">
        <f>IF(N2074="snížená",J2074,0)</f>
        <v>0</v>
      </c>
      <c r="BG2074" s="139">
        <f>IF(N2074="zákl. přenesená",J2074,0)</f>
        <v>0</v>
      </c>
      <c r="BH2074" s="139">
        <f>IF(N2074="sníž. přenesená",J2074,0)</f>
        <v>0</v>
      </c>
      <c r="BI2074" s="139">
        <f>IF(N2074="nulová",J2074,0)</f>
        <v>0</v>
      </c>
      <c r="BJ2074" s="18" t="s">
        <v>8</v>
      </c>
      <c r="BK2074" s="139">
        <f>ROUND(I2074*H2074,0)</f>
        <v>87476</v>
      </c>
      <c r="BL2074" s="18" t="s">
        <v>323</v>
      </c>
      <c r="BM2074" s="138" t="s">
        <v>3336</v>
      </c>
    </row>
    <row r="2075" spans="2:65" s="1" customFormat="1">
      <c r="B2075" s="33"/>
      <c r="D2075" s="140" t="s">
        <v>164</v>
      </c>
      <c r="F2075" s="141" t="s">
        <v>3335</v>
      </c>
      <c r="I2075" s="142"/>
      <c r="L2075" s="33"/>
      <c r="M2075" s="143"/>
      <c r="T2075" s="54"/>
      <c r="AT2075" s="18" t="s">
        <v>164</v>
      </c>
      <c r="AU2075" s="18" t="s">
        <v>80</v>
      </c>
    </row>
    <row r="2076" spans="2:65" s="12" customFormat="1">
      <c r="B2076" s="146"/>
      <c r="D2076" s="140" t="s">
        <v>168</v>
      </c>
      <c r="F2076" s="148" t="s">
        <v>3337</v>
      </c>
      <c r="H2076" s="149">
        <v>141.09</v>
      </c>
      <c r="I2076" s="150"/>
      <c r="L2076" s="146"/>
      <c r="M2076" s="151"/>
      <c r="T2076" s="152"/>
      <c r="AT2076" s="147" t="s">
        <v>168</v>
      </c>
      <c r="AU2076" s="147" t="s">
        <v>80</v>
      </c>
      <c r="AV2076" s="12" t="s">
        <v>80</v>
      </c>
      <c r="AW2076" s="12" t="s">
        <v>4</v>
      </c>
      <c r="AX2076" s="12" t="s">
        <v>8</v>
      </c>
      <c r="AY2076" s="147" t="s">
        <v>154</v>
      </c>
    </row>
    <row r="2077" spans="2:65" s="1" customFormat="1" ht="16.5" customHeight="1">
      <c r="B2077" s="33"/>
      <c r="C2077" s="128" t="s">
        <v>3338</v>
      </c>
      <c r="D2077" s="128" t="s">
        <v>157</v>
      </c>
      <c r="E2077" s="129" t="s">
        <v>3339</v>
      </c>
      <c r="F2077" s="130" t="s">
        <v>3340</v>
      </c>
      <c r="G2077" s="131" t="s">
        <v>213</v>
      </c>
      <c r="H2077" s="132">
        <v>104.85</v>
      </c>
      <c r="I2077" s="133">
        <v>85</v>
      </c>
      <c r="J2077" s="132">
        <f>ROUND(I2077*H2077,0)</f>
        <v>8912</v>
      </c>
      <c r="K2077" s="130" t="s">
        <v>161</v>
      </c>
      <c r="L2077" s="33"/>
      <c r="M2077" s="134" t="s">
        <v>20</v>
      </c>
      <c r="N2077" s="135" t="s">
        <v>42</v>
      </c>
      <c r="P2077" s="136">
        <f>O2077*H2077</f>
        <v>0</v>
      </c>
      <c r="Q2077" s="136">
        <v>3.0000000000000001E-5</v>
      </c>
      <c r="R2077" s="136">
        <f>Q2077*H2077</f>
        <v>3.1454999999999999E-3</v>
      </c>
      <c r="S2077" s="136">
        <v>0</v>
      </c>
      <c r="T2077" s="137">
        <f>S2077*H2077</f>
        <v>0</v>
      </c>
      <c r="AR2077" s="138" t="s">
        <v>323</v>
      </c>
      <c r="AT2077" s="138" t="s">
        <v>157</v>
      </c>
      <c r="AU2077" s="138" t="s">
        <v>80</v>
      </c>
      <c r="AY2077" s="18" t="s">
        <v>154</v>
      </c>
      <c r="BE2077" s="139">
        <f>IF(N2077="základní",J2077,0)</f>
        <v>8912</v>
      </c>
      <c r="BF2077" s="139">
        <f>IF(N2077="snížená",J2077,0)</f>
        <v>0</v>
      </c>
      <c r="BG2077" s="139">
        <f>IF(N2077="zákl. přenesená",J2077,0)</f>
        <v>0</v>
      </c>
      <c r="BH2077" s="139">
        <f>IF(N2077="sníž. přenesená",J2077,0)</f>
        <v>0</v>
      </c>
      <c r="BI2077" s="139">
        <f>IF(N2077="nulová",J2077,0)</f>
        <v>0</v>
      </c>
      <c r="BJ2077" s="18" t="s">
        <v>8</v>
      </c>
      <c r="BK2077" s="139">
        <f>ROUND(I2077*H2077,0)</f>
        <v>8912</v>
      </c>
      <c r="BL2077" s="18" t="s">
        <v>323</v>
      </c>
      <c r="BM2077" s="138" t="s">
        <v>3341</v>
      </c>
    </row>
    <row r="2078" spans="2:65" s="1" customFormat="1">
      <c r="B2078" s="33"/>
      <c r="D2078" s="140" t="s">
        <v>164</v>
      </c>
      <c r="F2078" s="141" t="s">
        <v>3342</v>
      </c>
      <c r="I2078" s="142"/>
      <c r="L2078" s="33"/>
      <c r="M2078" s="143"/>
      <c r="T2078" s="54"/>
      <c r="AT2078" s="18" t="s">
        <v>164</v>
      </c>
      <c r="AU2078" s="18" t="s">
        <v>80</v>
      </c>
    </row>
    <row r="2079" spans="2:65" s="1" customFormat="1">
      <c r="B2079" s="33"/>
      <c r="D2079" s="144" t="s">
        <v>166</v>
      </c>
      <c r="F2079" s="145" t="s">
        <v>3343</v>
      </c>
      <c r="I2079" s="142"/>
      <c r="L2079" s="33"/>
      <c r="M2079" s="143"/>
      <c r="T2079" s="54"/>
      <c r="AT2079" s="18" t="s">
        <v>166</v>
      </c>
      <c r="AU2079" s="18" t="s">
        <v>80</v>
      </c>
    </row>
    <row r="2080" spans="2:65" s="14" customFormat="1">
      <c r="B2080" s="169"/>
      <c r="D2080" s="140" t="s">
        <v>168</v>
      </c>
      <c r="E2080" s="170" t="s">
        <v>20</v>
      </c>
      <c r="F2080" s="171" t="s">
        <v>301</v>
      </c>
      <c r="H2080" s="170" t="s">
        <v>20</v>
      </c>
      <c r="I2080" s="172"/>
      <c r="L2080" s="169"/>
      <c r="M2080" s="173"/>
      <c r="T2080" s="174"/>
      <c r="AT2080" s="170" t="s">
        <v>168</v>
      </c>
      <c r="AU2080" s="170" t="s">
        <v>80</v>
      </c>
      <c r="AV2080" s="14" t="s">
        <v>8</v>
      </c>
      <c r="AW2080" s="14" t="s">
        <v>32</v>
      </c>
      <c r="AX2080" s="14" t="s">
        <v>71</v>
      </c>
      <c r="AY2080" s="170" t="s">
        <v>154</v>
      </c>
    </row>
    <row r="2081" spans="2:65" s="12" customFormat="1">
      <c r="B2081" s="146"/>
      <c r="D2081" s="140" t="s">
        <v>168</v>
      </c>
      <c r="E2081" s="147" t="s">
        <v>20</v>
      </c>
      <c r="F2081" s="148" t="s">
        <v>3344</v>
      </c>
      <c r="H2081" s="149">
        <v>20.52</v>
      </c>
      <c r="I2081" s="150"/>
      <c r="L2081" s="146"/>
      <c r="M2081" s="151"/>
      <c r="T2081" s="152"/>
      <c r="AT2081" s="147" t="s">
        <v>168</v>
      </c>
      <c r="AU2081" s="147" t="s">
        <v>80</v>
      </c>
      <c r="AV2081" s="12" t="s">
        <v>80</v>
      </c>
      <c r="AW2081" s="12" t="s">
        <v>32</v>
      </c>
      <c r="AX2081" s="12" t="s">
        <v>71</v>
      </c>
      <c r="AY2081" s="147" t="s">
        <v>154</v>
      </c>
    </row>
    <row r="2082" spans="2:65" s="12" customFormat="1">
      <c r="B2082" s="146"/>
      <c r="D2082" s="140" t="s">
        <v>168</v>
      </c>
      <c r="E2082" s="147" t="s">
        <v>20</v>
      </c>
      <c r="F2082" s="148" t="s">
        <v>3345</v>
      </c>
      <c r="H2082" s="149">
        <v>14.32</v>
      </c>
      <c r="I2082" s="150"/>
      <c r="L2082" s="146"/>
      <c r="M2082" s="151"/>
      <c r="T2082" s="152"/>
      <c r="AT2082" s="147" t="s">
        <v>168</v>
      </c>
      <c r="AU2082" s="147" t="s">
        <v>80</v>
      </c>
      <c r="AV2082" s="12" t="s">
        <v>80</v>
      </c>
      <c r="AW2082" s="12" t="s">
        <v>32</v>
      </c>
      <c r="AX2082" s="12" t="s">
        <v>71</v>
      </c>
      <c r="AY2082" s="147" t="s">
        <v>154</v>
      </c>
    </row>
    <row r="2083" spans="2:65" s="12" customFormat="1">
      <c r="B2083" s="146"/>
      <c r="D2083" s="140" t="s">
        <v>168</v>
      </c>
      <c r="E2083" s="147" t="s">
        <v>20</v>
      </c>
      <c r="F2083" s="148" t="s">
        <v>3346</v>
      </c>
      <c r="H2083" s="149">
        <v>35.22</v>
      </c>
      <c r="I2083" s="150"/>
      <c r="L2083" s="146"/>
      <c r="M2083" s="151"/>
      <c r="T2083" s="152"/>
      <c r="AT2083" s="147" t="s">
        <v>168</v>
      </c>
      <c r="AU2083" s="147" t="s">
        <v>80</v>
      </c>
      <c r="AV2083" s="12" t="s">
        <v>80</v>
      </c>
      <c r="AW2083" s="12" t="s">
        <v>32</v>
      </c>
      <c r="AX2083" s="12" t="s">
        <v>71</v>
      </c>
      <c r="AY2083" s="147" t="s">
        <v>154</v>
      </c>
    </row>
    <row r="2084" spans="2:65" s="12" customFormat="1">
      <c r="B2084" s="146"/>
      <c r="D2084" s="140" t="s">
        <v>168</v>
      </c>
      <c r="E2084" s="147" t="s">
        <v>20</v>
      </c>
      <c r="F2084" s="148" t="s">
        <v>3347</v>
      </c>
      <c r="H2084" s="149">
        <v>13.48</v>
      </c>
      <c r="I2084" s="150"/>
      <c r="L2084" s="146"/>
      <c r="M2084" s="151"/>
      <c r="T2084" s="152"/>
      <c r="AT2084" s="147" t="s">
        <v>168</v>
      </c>
      <c r="AU2084" s="147" t="s">
        <v>80</v>
      </c>
      <c r="AV2084" s="12" t="s">
        <v>80</v>
      </c>
      <c r="AW2084" s="12" t="s">
        <v>32</v>
      </c>
      <c r="AX2084" s="12" t="s">
        <v>71</v>
      </c>
      <c r="AY2084" s="147" t="s">
        <v>154</v>
      </c>
    </row>
    <row r="2085" spans="2:65" s="12" customFormat="1">
      <c r="B2085" s="146"/>
      <c r="D2085" s="140" t="s">
        <v>168</v>
      </c>
      <c r="E2085" s="147" t="s">
        <v>20</v>
      </c>
      <c r="F2085" s="148" t="s">
        <v>3348</v>
      </c>
      <c r="H2085" s="149">
        <v>21.31</v>
      </c>
      <c r="I2085" s="150"/>
      <c r="L2085" s="146"/>
      <c r="M2085" s="151"/>
      <c r="T2085" s="152"/>
      <c r="AT2085" s="147" t="s">
        <v>168</v>
      </c>
      <c r="AU2085" s="147" t="s">
        <v>80</v>
      </c>
      <c r="AV2085" s="12" t="s">
        <v>80</v>
      </c>
      <c r="AW2085" s="12" t="s">
        <v>32</v>
      </c>
      <c r="AX2085" s="12" t="s">
        <v>71</v>
      </c>
      <c r="AY2085" s="147" t="s">
        <v>154</v>
      </c>
    </row>
    <row r="2086" spans="2:65" s="13" customFormat="1">
      <c r="B2086" s="153"/>
      <c r="D2086" s="140" t="s">
        <v>168</v>
      </c>
      <c r="E2086" s="154" t="s">
        <v>20</v>
      </c>
      <c r="F2086" s="155" t="s">
        <v>171</v>
      </c>
      <c r="H2086" s="156">
        <v>104.85</v>
      </c>
      <c r="I2086" s="157"/>
      <c r="L2086" s="153"/>
      <c r="M2086" s="158"/>
      <c r="T2086" s="159"/>
      <c r="AT2086" s="154" t="s">
        <v>168</v>
      </c>
      <c r="AU2086" s="154" t="s">
        <v>80</v>
      </c>
      <c r="AV2086" s="13" t="s">
        <v>162</v>
      </c>
      <c r="AW2086" s="13" t="s">
        <v>32</v>
      </c>
      <c r="AX2086" s="13" t="s">
        <v>8</v>
      </c>
      <c r="AY2086" s="154" t="s">
        <v>154</v>
      </c>
    </row>
    <row r="2087" spans="2:65" s="1" customFormat="1" ht="16.5" customHeight="1">
      <c r="B2087" s="33"/>
      <c r="C2087" s="128" t="s">
        <v>3349</v>
      </c>
      <c r="D2087" s="128" t="s">
        <v>157</v>
      </c>
      <c r="E2087" s="129" t="s">
        <v>3350</v>
      </c>
      <c r="F2087" s="130" t="s">
        <v>3351</v>
      </c>
      <c r="G2087" s="131" t="s">
        <v>198</v>
      </c>
      <c r="H2087" s="132">
        <v>122.69</v>
      </c>
      <c r="I2087" s="133">
        <v>10</v>
      </c>
      <c r="J2087" s="132">
        <f>ROUND(I2087*H2087,0)</f>
        <v>1227</v>
      </c>
      <c r="K2087" s="130" t="s">
        <v>161</v>
      </c>
      <c r="L2087" s="33"/>
      <c r="M2087" s="134" t="s">
        <v>20</v>
      </c>
      <c r="N2087" s="135" t="s">
        <v>42</v>
      </c>
      <c r="P2087" s="136">
        <f>O2087*H2087</f>
        <v>0</v>
      </c>
      <c r="Q2087" s="136">
        <v>5.0000000000000002E-5</v>
      </c>
      <c r="R2087" s="136">
        <f>Q2087*H2087</f>
        <v>6.1345000000000002E-3</v>
      </c>
      <c r="S2087" s="136">
        <v>0</v>
      </c>
      <c r="T2087" s="137">
        <f>S2087*H2087</f>
        <v>0</v>
      </c>
      <c r="AR2087" s="138" t="s">
        <v>323</v>
      </c>
      <c r="AT2087" s="138" t="s">
        <v>157</v>
      </c>
      <c r="AU2087" s="138" t="s">
        <v>80</v>
      </c>
      <c r="AY2087" s="18" t="s">
        <v>154</v>
      </c>
      <c r="BE2087" s="139">
        <f>IF(N2087="základní",J2087,0)</f>
        <v>1227</v>
      </c>
      <c r="BF2087" s="139">
        <f>IF(N2087="snížená",J2087,0)</f>
        <v>0</v>
      </c>
      <c r="BG2087" s="139">
        <f>IF(N2087="zákl. přenesená",J2087,0)</f>
        <v>0</v>
      </c>
      <c r="BH2087" s="139">
        <f>IF(N2087="sníž. přenesená",J2087,0)</f>
        <v>0</v>
      </c>
      <c r="BI2087" s="139">
        <f>IF(N2087="nulová",J2087,0)</f>
        <v>0</v>
      </c>
      <c r="BJ2087" s="18" t="s">
        <v>8</v>
      </c>
      <c r="BK2087" s="139">
        <f>ROUND(I2087*H2087,0)</f>
        <v>1227</v>
      </c>
      <c r="BL2087" s="18" t="s">
        <v>323</v>
      </c>
      <c r="BM2087" s="138" t="s">
        <v>3352</v>
      </c>
    </row>
    <row r="2088" spans="2:65" s="1" customFormat="1">
      <c r="B2088" s="33"/>
      <c r="D2088" s="140" t="s">
        <v>164</v>
      </c>
      <c r="F2088" s="141" t="s">
        <v>3353</v>
      </c>
      <c r="I2088" s="142"/>
      <c r="L2088" s="33"/>
      <c r="M2088" s="143"/>
      <c r="T2088" s="54"/>
      <c r="AT2088" s="18" t="s">
        <v>164</v>
      </c>
      <c r="AU2088" s="18" t="s">
        <v>80</v>
      </c>
    </row>
    <row r="2089" spans="2:65" s="1" customFormat="1">
      <c r="B2089" s="33"/>
      <c r="D2089" s="144" t="s">
        <v>166</v>
      </c>
      <c r="F2089" s="145" t="s">
        <v>3354</v>
      </c>
      <c r="I2089" s="142"/>
      <c r="L2089" s="33"/>
      <c r="M2089" s="143"/>
      <c r="T2089" s="54"/>
      <c r="AT2089" s="18" t="s">
        <v>166</v>
      </c>
      <c r="AU2089" s="18" t="s">
        <v>80</v>
      </c>
    </row>
    <row r="2090" spans="2:65" s="1" customFormat="1" ht="16.5" customHeight="1">
      <c r="B2090" s="33"/>
      <c r="C2090" s="128" t="s">
        <v>3355</v>
      </c>
      <c r="D2090" s="128" t="s">
        <v>157</v>
      </c>
      <c r="E2090" s="129" t="s">
        <v>3356</v>
      </c>
      <c r="F2090" s="130" t="s">
        <v>3357</v>
      </c>
      <c r="G2090" s="131" t="s">
        <v>1005</v>
      </c>
      <c r="H2090" s="133">
        <v>3</v>
      </c>
      <c r="I2090" s="133">
        <v>2282.2094999999999</v>
      </c>
      <c r="J2090" s="132">
        <f>ROUND(I2090*H2090,0)</f>
        <v>6847</v>
      </c>
      <c r="K2090" s="130" t="s">
        <v>161</v>
      </c>
      <c r="L2090" s="33"/>
      <c r="M2090" s="134" t="s">
        <v>20</v>
      </c>
      <c r="N2090" s="135" t="s">
        <v>42</v>
      </c>
      <c r="P2090" s="136">
        <f>O2090*H2090</f>
        <v>0</v>
      </c>
      <c r="Q2090" s="136">
        <v>0</v>
      </c>
      <c r="R2090" s="136">
        <f>Q2090*H2090</f>
        <v>0</v>
      </c>
      <c r="S2090" s="136">
        <v>0</v>
      </c>
      <c r="T2090" s="137">
        <f>S2090*H2090</f>
        <v>0</v>
      </c>
      <c r="AR2090" s="138" t="s">
        <v>323</v>
      </c>
      <c r="AT2090" s="138" t="s">
        <v>157</v>
      </c>
      <c r="AU2090" s="138" t="s">
        <v>80</v>
      </c>
      <c r="AY2090" s="18" t="s">
        <v>154</v>
      </c>
      <c r="BE2090" s="139">
        <f>IF(N2090="základní",J2090,0)</f>
        <v>6847</v>
      </c>
      <c r="BF2090" s="139">
        <f>IF(N2090="snížená",J2090,0)</f>
        <v>0</v>
      </c>
      <c r="BG2090" s="139">
        <f>IF(N2090="zákl. přenesená",J2090,0)</f>
        <v>0</v>
      </c>
      <c r="BH2090" s="139">
        <f>IF(N2090="sníž. přenesená",J2090,0)</f>
        <v>0</v>
      </c>
      <c r="BI2090" s="139">
        <f>IF(N2090="nulová",J2090,0)</f>
        <v>0</v>
      </c>
      <c r="BJ2090" s="18" t="s">
        <v>8</v>
      </c>
      <c r="BK2090" s="139">
        <f>ROUND(I2090*H2090,0)</f>
        <v>6847</v>
      </c>
      <c r="BL2090" s="18" t="s">
        <v>323</v>
      </c>
      <c r="BM2090" s="138" t="s">
        <v>3358</v>
      </c>
    </row>
    <row r="2091" spans="2:65" s="1" customFormat="1" ht="19.2">
      <c r="B2091" s="33"/>
      <c r="D2091" s="140" t="s">
        <v>164</v>
      </c>
      <c r="F2091" s="141" t="s">
        <v>3359</v>
      </c>
      <c r="I2091" s="142"/>
      <c r="L2091" s="33"/>
      <c r="M2091" s="143"/>
      <c r="T2091" s="54"/>
      <c r="AT2091" s="18" t="s">
        <v>164</v>
      </c>
      <c r="AU2091" s="18" t="s">
        <v>80</v>
      </c>
    </row>
    <row r="2092" spans="2:65" s="1" customFormat="1">
      <c r="B2092" s="33"/>
      <c r="D2092" s="144" t="s">
        <v>166</v>
      </c>
      <c r="F2092" s="145" t="s">
        <v>3360</v>
      </c>
      <c r="I2092" s="142"/>
      <c r="L2092" s="33"/>
      <c r="M2092" s="143"/>
      <c r="T2092" s="54"/>
      <c r="AT2092" s="18" t="s">
        <v>166</v>
      </c>
      <c r="AU2092" s="18" t="s">
        <v>80</v>
      </c>
    </row>
    <row r="2093" spans="2:65" s="11" customFormat="1" ht="22.95" customHeight="1">
      <c r="B2093" s="116"/>
      <c r="D2093" s="117" t="s">
        <v>70</v>
      </c>
      <c r="E2093" s="126" t="s">
        <v>3361</v>
      </c>
      <c r="F2093" s="126" t="s">
        <v>3362</v>
      </c>
      <c r="I2093" s="119"/>
      <c r="J2093" s="127">
        <f>BK2093</f>
        <v>24012</v>
      </c>
      <c r="L2093" s="116"/>
      <c r="M2093" s="121"/>
      <c r="P2093" s="122">
        <f>SUM(P2094:P2113)</f>
        <v>0</v>
      </c>
      <c r="R2093" s="122">
        <f>SUM(R2094:R2113)</f>
        <v>0.21011340000000001</v>
      </c>
      <c r="T2093" s="123">
        <f>SUM(T2094:T2113)</f>
        <v>0</v>
      </c>
      <c r="AR2093" s="117" t="s">
        <v>80</v>
      </c>
      <c r="AT2093" s="124" t="s">
        <v>70</v>
      </c>
      <c r="AU2093" s="124" t="s">
        <v>8</v>
      </c>
      <c r="AY2093" s="117" t="s">
        <v>154</v>
      </c>
      <c r="BK2093" s="125">
        <f>SUM(BK2094:BK2113)</f>
        <v>24012</v>
      </c>
    </row>
    <row r="2094" spans="2:65" s="1" customFormat="1" ht="16.5" customHeight="1">
      <c r="B2094" s="33"/>
      <c r="C2094" s="128" t="s">
        <v>3363</v>
      </c>
      <c r="D2094" s="128" t="s">
        <v>157</v>
      </c>
      <c r="E2094" s="129" t="s">
        <v>3364</v>
      </c>
      <c r="F2094" s="130" t="s">
        <v>3365</v>
      </c>
      <c r="G2094" s="131" t="s">
        <v>198</v>
      </c>
      <c r="H2094" s="132">
        <v>851.47</v>
      </c>
      <c r="I2094" s="133">
        <v>10</v>
      </c>
      <c r="J2094" s="132">
        <f>ROUND(I2094*H2094,0)</f>
        <v>8515</v>
      </c>
      <c r="K2094" s="130" t="s">
        <v>161</v>
      </c>
      <c r="L2094" s="33"/>
      <c r="M2094" s="134" t="s">
        <v>20</v>
      </c>
      <c r="N2094" s="135" t="s">
        <v>42</v>
      </c>
      <c r="P2094" s="136">
        <f>O2094*H2094</f>
        <v>0</v>
      </c>
      <c r="Q2094" s="136">
        <v>2.2000000000000001E-4</v>
      </c>
      <c r="R2094" s="136">
        <f>Q2094*H2094</f>
        <v>0.1873234</v>
      </c>
      <c r="S2094" s="136">
        <v>0</v>
      </c>
      <c r="T2094" s="137">
        <f>S2094*H2094</f>
        <v>0</v>
      </c>
      <c r="AR2094" s="138" t="s">
        <v>323</v>
      </c>
      <c r="AT2094" s="138" t="s">
        <v>157</v>
      </c>
      <c r="AU2094" s="138" t="s">
        <v>80</v>
      </c>
      <c r="AY2094" s="18" t="s">
        <v>154</v>
      </c>
      <c r="BE2094" s="139">
        <f>IF(N2094="základní",J2094,0)</f>
        <v>8515</v>
      </c>
      <c r="BF2094" s="139">
        <f>IF(N2094="snížená",J2094,0)</f>
        <v>0</v>
      </c>
      <c r="BG2094" s="139">
        <f>IF(N2094="zákl. přenesená",J2094,0)</f>
        <v>0</v>
      </c>
      <c r="BH2094" s="139">
        <f>IF(N2094="sníž. přenesená",J2094,0)</f>
        <v>0</v>
      </c>
      <c r="BI2094" s="139">
        <f>IF(N2094="nulová",J2094,0)</f>
        <v>0</v>
      </c>
      <c r="BJ2094" s="18" t="s">
        <v>8</v>
      </c>
      <c r="BK2094" s="139">
        <f>ROUND(I2094*H2094,0)</f>
        <v>8515</v>
      </c>
      <c r="BL2094" s="18" t="s">
        <v>323</v>
      </c>
      <c r="BM2094" s="138" t="s">
        <v>3366</v>
      </c>
    </row>
    <row r="2095" spans="2:65" s="1" customFormat="1" ht="19.2">
      <c r="B2095" s="33"/>
      <c r="D2095" s="140" t="s">
        <v>164</v>
      </c>
      <c r="F2095" s="141" t="s">
        <v>3367</v>
      </c>
      <c r="I2095" s="142"/>
      <c r="L2095" s="33"/>
      <c r="M2095" s="143"/>
      <c r="T2095" s="54"/>
      <c r="AT2095" s="18" t="s">
        <v>164</v>
      </c>
      <c r="AU2095" s="18" t="s">
        <v>80</v>
      </c>
    </row>
    <row r="2096" spans="2:65" s="1" customFormat="1">
      <c r="B2096" s="33"/>
      <c r="D2096" s="144" t="s">
        <v>166</v>
      </c>
      <c r="F2096" s="145" t="s">
        <v>3368</v>
      </c>
      <c r="I2096" s="142"/>
      <c r="L2096" s="33"/>
      <c r="M2096" s="143"/>
      <c r="T2096" s="54"/>
      <c r="AT2096" s="18" t="s">
        <v>166</v>
      </c>
      <c r="AU2096" s="18" t="s">
        <v>80</v>
      </c>
    </row>
    <row r="2097" spans="2:65" s="12" customFormat="1">
      <c r="B2097" s="146"/>
      <c r="D2097" s="140" t="s">
        <v>168</v>
      </c>
      <c r="E2097" s="147" t="s">
        <v>20</v>
      </c>
      <c r="F2097" s="148" t="s">
        <v>3369</v>
      </c>
      <c r="H2097" s="149">
        <v>215.91</v>
      </c>
      <c r="I2097" s="150"/>
      <c r="L2097" s="146"/>
      <c r="M2097" s="151"/>
      <c r="T2097" s="152"/>
      <c r="AT2097" s="147" t="s">
        <v>168</v>
      </c>
      <c r="AU2097" s="147" t="s">
        <v>80</v>
      </c>
      <c r="AV2097" s="12" t="s">
        <v>80</v>
      </c>
      <c r="AW2097" s="12" t="s">
        <v>32</v>
      </c>
      <c r="AX2097" s="12" t="s">
        <v>71</v>
      </c>
      <c r="AY2097" s="147" t="s">
        <v>154</v>
      </c>
    </row>
    <row r="2098" spans="2:65" s="12" customFormat="1">
      <c r="B2098" s="146"/>
      <c r="D2098" s="140" t="s">
        <v>168</v>
      </c>
      <c r="E2098" s="147" t="s">
        <v>20</v>
      </c>
      <c r="F2098" s="148" t="s">
        <v>3370</v>
      </c>
      <c r="H2098" s="149">
        <v>3.99</v>
      </c>
      <c r="I2098" s="150"/>
      <c r="L2098" s="146"/>
      <c r="M2098" s="151"/>
      <c r="T2098" s="152"/>
      <c r="AT2098" s="147" t="s">
        <v>168</v>
      </c>
      <c r="AU2098" s="147" t="s">
        <v>80</v>
      </c>
      <c r="AV2098" s="12" t="s">
        <v>80</v>
      </c>
      <c r="AW2098" s="12" t="s">
        <v>32</v>
      </c>
      <c r="AX2098" s="12" t="s">
        <v>71</v>
      </c>
      <c r="AY2098" s="147" t="s">
        <v>154</v>
      </c>
    </row>
    <row r="2099" spans="2:65" s="12" customFormat="1">
      <c r="B2099" s="146"/>
      <c r="D2099" s="140" t="s">
        <v>168</v>
      </c>
      <c r="E2099" s="147" t="s">
        <v>20</v>
      </c>
      <c r="F2099" s="148" t="s">
        <v>3371</v>
      </c>
      <c r="H2099" s="149">
        <v>546.67999999999995</v>
      </c>
      <c r="I2099" s="150"/>
      <c r="L2099" s="146"/>
      <c r="M2099" s="151"/>
      <c r="T2099" s="152"/>
      <c r="AT2099" s="147" t="s">
        <v>168</v>
      </c>
      <c r="AU2099" s="147" t="s">
        <v>80</v>
      </c>
      <c r="AV2099" s="12" t="s">
        <v>80</v>
      </c>
      <c r="AW2099" s="12" t="s">
        <v>32</v>
      </c>
      <c r="AX2099" s="12" t="s">
        <v>71</v>
      </c>
      <c r="AY2099" s="147" t="s">
        <v>154</v>
      </c>
    </row>
    <row r="2100" spans="2:65" s="12" customFormat="1">
      <c r="B2100" s="146"/>
      <c r="D2100" s="140" t="s">
        <v>168</v>
      </c>
      <c r="E2100" s="147" t="s">
        <v>20</v>
      </c>
      <c r="F2100" s="148" t="s">
        <v>3372</v>
      </c>
      <c r="H2100" s="149">
        <v>6.45</v>
      </c>
      <c r="I2100" s="150"/>
      <c r="L2100" s="146"/>
      <c r="M2100" s="151"/>
      <c r="T2100" s="152"/>
      <c r="AT2100" s="147" t="s">
        <v>168</v>
      </c>
      <c r="AU2100" s="147" t="s">
        <v>80</v>
      </c>
      <c r="AV2100" s="12" t="s">
        <v>80</v>
      </c>
      <c r="AW2100" s="12" t="s">
        <v>32</v>
      </c>
      <c r="AX2100" s="12" t="s">
        <v>71</v>
      </c>
      <c r="AY2100" s="147" t="s">
        <v>154</v>
      </c>
    </row>
    <row r="2101" spans="2:65" s="12" customFormat="1">
      <c r="B2101" s="146"/>
      <c r="D2101" s="140" t="s">
        <v>168</v>
      </c>
      <c r="E2101" s="147" t="s">
        <v>20</v>
      </c>
      <c r="F2101" s="148" t="s">
        <v>3373</v>
      </c>
      <c r="H2101" s="149">
        <v>0.06</v>
      </c>
      <c r="I2101" s="150"/>
      <c r="L2101" s="146"/>
      <c r="M2101" s="151"/>
      <c r="T2101" s="152"/>
      <c r="AT2101" s="147" t="s">
        <v>168</v>
      </c>
      <c r="AU2101" s="147" t="s">
        <v>80</v>
      </c>
      <c r="AV2101" s="12" t="s">
        <v>80</v>
      </c>
      <c r="AW2101" s="12" t="s">
        <v>32</v>
      </c>
      <c r="AX2101" s="12" t="s">
        <v>71</v>
      </c>
      <c r="AY2101" s="147" t="s">
        <v>154</v>
      </c>
    </row>
    <row r="2102" spans="2:65" s="12" customFormat="1">
      <c r="B2102" s="146"/>
      <c r="D2102" s="140" t="s">
        <v>168</v>
      </c>
      <c r="E2102" s="147" t="s">
        <v>20</v>
      </c>
      <c r="F2102" s="148" t="s">
        <v>3374</v>
      </c>
      <c r="H2102" s="149">
        <v>2.56</v>
      </c>
      <c r="I2102" s="150"/>
      <c r="L2102" s="146"/>
      <c r="M2102" s="151"/>
      <c r="T2102" s="152"/>
      <c r="AT2102" s="147" t="s">
        <v>168</v>
      </c>
      <c r="AU2102" s="147" t="s">
        <v>80</v>
      </c>
      <c r="AV2102" s="12" t="s">
        <v>80</v>
      </c>
      <c r="AW2102" s="12" t="s">
        <v>32</v>
      </c>
      <c r="AX2102" s="12" t="s">
        <v>71</v>
      </c>
      <c r="AY2102" s="147" t="s">
        <v>154</v>
      </c>
    </row>
    <row r="2103" spans="2:65" s="12" customFormat="1">
      <c r="B2103" s="146"/>
      <c r="D2103" s="140" t="s">
        <v>168</v>
      </c>
      <c r="E2103" s="147" t="s">
        <v>20</v>
      </c>
      <c r="F2103" s="148" t="s">
        <v>3375</v>
      </c>
      <c r="H2103" s="149">
        <v>18.16</v>
      </c>
      <c r="I2103" s="150"/>
      <c r="L2103" s="146"/>
      <c r="M2103" s="151"/>
      <c r="T2103" s="152"/>
      <c r="AT2103" s="147" t="s">
        <v>168</v>
      </c>
      <c r="AU2103" s="147" t="s">
        <v>80</v>
      </c>
      <c r="AV2103" s="12" t="s">
        <v>80</v>
      </c>
      <c r="AW2103" s="12" t="s">
        <v>32</v>
      </c>
      <c r="AX2103" s="12" t="s">
        <v>71</v>
      </c>
      <c r="AY2103" s="147" t="s">
        <v>154</v>
      </c>
    </row>
    <row r="2104" spans="2:65" s="12" customFormat="1">
      <c r="B2104" s="146"/>
      <c r="D2104" s="140" t="s">
        <v>168</v>
      </c>
      <c r="E2104" s="147" t="s">
        <v>20</v>
      </c>
      <c r="F2104" s="148" t="s">
        <v>3376</v>
      </c>
      <c r="H2104" s="149">
        <v>9.08</v>
      </c>
      <c r="I2104" s="150"/>
      <c r="L2104" s="146"/>
      <c r="M2104" s="151"/>
      <c r="T2104" s="152"/>
      <c r="AT2104" s="147" t="s">
        <v>168</v>
      </c>
      <c r="AU2104" s="147" t="s">
        <v>80</v>
      </c>
      <c r="AV2104" s="12" t="s">
        <v>80</v>
      </c>
      <c r="AW2104" s="12" t="s">
        <v>32</v>
      </c>
      <c r="AX2104" s="12" t="s">
        <v>71</v>
      </c>
      <c r="AY2104" s="147" t="s">
        <v>154</v>
      </c>
    </row>
    <row r="2105" spans="2:65" s="12" customFormat="1">
      <c r="B2105" s="146"/>
      <c r="D2105" s="140" t="s">
        <v>168</v>
      </c>
      <c r="E2105" s="147" t="s">
        <v>20</v>
      </c>
      <c r="F2105" s="148" t="s">
        <v>3377</v>
      </c>
      <c r="H2105" s="149">
        <v>10.37</v>
      </c>
      <c r="I2105" s="150"/>
      <c r="L2105" s="146"/>
      <c r="M2105" s="151"/>
      <c r="T2105" s="152"/>
      <c r="AT2105" s="147" t="s">
        <v>168</v>
      </c>
      <c r="AU2105" s="147" t="s">
        <v>80</v>
      </c>
      <c r="AV2105" s="12" t="s">
        <v>80</v>
      </c>
      <c r="AW2105" s="12" t="s">
        <v>32</v>
      </c>
      <c r="AX2105" s="12" t="s">
        <v>71</v>
      </c>
      <c r="AY2105" s="147" t="s">
        <v>154</v>
      </c>
    </row>
    <row r="2106" spans="2:65" s="12" customFormat="1">
      <c r="B2106" s="146"/>
      <c r="D2106" s="140" t="s">
        <v>168</v>
      </c>
      <c r="E2106" s="147" t="s">
        <v>20</v>
      </c>
      <c r="F2106" s="148" t="s">
        <v>3378</v>
      </c>
      <c r="H2106" s="149">
        <v>15.49</v>
      </c>
      <c r="I2106" s="150"/>
      <c r="L2106" s="146"/>
      <c r="M2106" s="151"/>
      <c r="T2106" s="152"/>
      <c r="AT2106" s="147" t="s">
        <v>168</v>
      </c>
      <c r="AU2106" s="147" t="s">
        <v>80</v>
      </c>
      <c r="AV2106" s="12" t="s">
        <v>80</v>
      </c>
      <c r="AW2106" s="12" t="s">
        <v>32</v>
      </c>
      <c r="AX2106" s="12" t="s">
        <v>71</v>
      </c>
      <c r="AY2106" s="147" t="s">
        <v>154</v>
      </c>
    </row>
    <row r="2107" spans="2:65" s="12" customFormat="1">
      <c r="B2107" s="146"/>
      <c r="D2107" s="140" t="s">
        <v>168</v>
      </c>
      <c r="E2107" s="147" t="s">
        <v>20</v>
      </c>
      <c r="F2107" s="148" t="s">
        <v>3379</v>
      </c>
      <c r="H2107" s="149">
        <v>14.46</v>
      </c>
      <c r="I2107" s="150"/>
      <c r="L2107" s="146"/>
      <c r="M2107" s="151"/>
      <c r="T2107" s="152"/>
      <c r="AT2107" s="147" t="s">
        <v>168</v>
      </c>
      <c r="AU2107" s="147" t="s">
        <v>80</v>
      </c>
      <c r="AV2107" s="12" t="s">
        <v>80</v>
      </c>
      <c r="AW2107" s="12" t="s">
        <v>32</v>
      </c>
      <c r="AX2107" s="12" t="s">
        <v>71</v>
      </c>
      <c r="AY2107" s="147" t="s">
        <v>154</v>
      </c>
    </row>
    <row r="2108" spans="2:65" s="12" customFormat="1">
      <c r="B2108" s="146"/>
      <c r="D2108" s="140" t="s">
        <v>168</v>
      </c>
      <c r="E2108" s="147" t="s">
        <v>20</v>
      </c>
      <c r="F2108" s="148" t="s">
        <v>3380</v>
      </c>
      <c r="H2108" s="149">
        <v>8.26</v>
      </c>
      <c r="I2108" s="150"/>
      <c r="L2108" s="146"/>
      <c r="M2108" s="151"/>
      <c r="T2108" s="152"/>
      <c r="AT2108" s="147" t="s">
        <v>168</v>
      </c>
      <c r="AU2108" s="147" t="s">
        <v>80</v>
      </c>
      <c r="AV2108" s="12" t="s">
        <v>80</v>
      </c>
      <c r="AW2108" s="12" t="s">
        <v>32</v>
      </c>
      <c r="AX2108" s="12" t="s">
        <v>71</v>
      </c>
      <c r="AY2108" s="147" t="s">
        <v>154</v>
      </c>
    </row>
    <row r="2109" spans="2:65" s="13" customFormat="1">
      <c r="B2109" s="153"/>
      <c r="D2109" s="140" t="s">
        <v>168</v>
      </c>
      <c r="E2109" s="154" t="s">
        <v>20</v>
      </c>
      <c r="F2109" s="155" t="s">
        <v>171</v>
      </c>
      <c r="H2109" s="156">
        <v>851.47</v>
      </c>
      <c r="I2109" s="157"/>
      <c r="L2109" s="153"/>
      <c r="M2109" s="158"/>
      <c r="T2109" s="159"/>
      <c r="AT2109" s="154" t="s">
        <v>168</v>
      </c>
      <c r="AU2109" s="154" t="s">
        <v>80</v>
      </c>
      <c r="AV2109" s="13" t="s">
        <v>162</v>
      </c>
      <c r="AW2109" s="13" t="s">
        <v>32</v>
      </c>
      <c r="AX2109" s="13" t="s">
        <v>8</v>
      </c>
      <c r="AY2109" s="154" t="s">
        <v>154</v>
      </c>
    </row>
    <row r="2110" spans="2:65" s="1" customFormat="1" ht="16.5" customHeight="1">
      <c r="B2110" s="33"/>
      <c r="C2110" s="128" t="s">
        <v>3381</v>
      </c>
      <c r="D2110" s="128" t="s">
        <v>157</v>
      </c>
      <c r="E2110" s="129" t="s">
        <v>3382</v>
      </c>
      <c r="F2110" s="130" t="s">
        <v>3383</v>
      </c>
      <c r="G2110" s="131" t="s">
        <v>198</v>
      </c>
      <c r="H2110" s="132">
        <v>91.16</v>
      </c>
      <c r="I2110" s="133">
        <v>170</v>
      </c>
      <c r="J2110" s="132">
        <f>ROUND(I2110*H2110,0)</f>
        <v>15497</v>
      </c>
      <c r="K2110" s="130" t="s">
        <v>161</v>
      </c>
      <c r="L2110" s="33"/>
      <c r="M2110" s="134" t="s">
        <v>20</v>
      </c>
      <c r="N2110" s="135" t="s">
        <v>42</v>
      </c>
      <c r="P2110" s="136">
        <f>O2110*H2110</f>
        <v>0</v>
      </c>
      <c r="Q2110" s="136">
        <v>2.5000000000000001E-4</v>
      </c>
      <c r="R2110" s="136">
        <f>Q2110*H2110</f>
        <v>2.2790000000000001E-2</v>
      </c>
      <c r="S2110" s="136">
        <v>0</v>
      </c>
      <c r="T2110" s="137">
        <f>S2110*H2110</f>
        <v>0</v>
      </c>
      <c r="AR2110" s="138" t="s">
        <v>323</v>
      </c>
      <c r="AT2110" s="138" t="s">
        <v>157</v>
      </c>
      <c r="AU2110" s="138" t="s">
        <v>80</v>
      </c>
      <c r="AY2110" s="18" t="s">
        <v>154</v>
      </c>
      <c r="BE2110" s="139">
        <f>IF(N2110="základní",J2110,0)</f>
        <v>15497</v>
      </c>
      <c r="BF2110" s="139">
        <f>IF(N2110="snížená",J2110,0)</f>
        <v>0</v>
      </c>
      <c r="BG2110" s="139">
        <f>IF(N2110="zákl. přenesená",J2110,0)</f>
        <v>0</v>
      </c>
      <c r="BH2110" s="139">
        <f>IF(N2110="sníž. přenesená",J2110,0)</f>
        <v>0</v>
      </c>
      <c r="BI2110" s="139">
        <f>IF(N2110="nulová",J2110,0)</f>
        <v>0</v>
      </c>
      <c r="BJ2110" s="18" t="s">
        <v>8</v>
      </c>
      <c r="BK2110" s="139">
        <f>ROUND(I2110*H2110,0)</f>
        <v>15497</v>
      </c>
      <c r="BL2110" s="18" t="s">
        <v>323</v>
      </c>
      <c r="BM2110" s="138" t="s">
        <v>3384</v>
      </c>
    </row>
    <row r="2111" spans="2:65" s="1" customFormat="1">
      <c r="B2111" s="33"/>
      <c r="D2111" s="140" t="s">
        <v>164</v>
      </c>
      <c r="F2111" s="141" t="s">
        <v>3385</v>
      </c>
      <c r="I2111" s="142"/>
      <c r="L2111" s="33"/>
      <c r="M2111" s="143"/>
      <c r="T2111" s="54"/>
      <c r="AT2111" s="18" t="s">
        <v>164</v>
      </c>
      <c r="AU2111" s="18" t="s">
        <v>80</v>
      </c>
    </row>
    <row r="2112" spans="2:65" s="1" customFormat="1">
      <c r="B2112" s="33"/>
      <c r="D2112" s="144" t="s">
        <v>166</v>
      </c>
      <c r="F2112" s="145" t="s">
        <v>3386</v>
      </c>
      <c r="I2112" s="142"/>
      <c r="L2112" s="33"/>
      <c r="M2112" s="143"/>
      <c r="T2112" s="54"/>
      <c r="AT2112" s="18" t="s">
        <v>166</v>
      </c>
      <c r="AU2112" s="18" t="s">
        <v>80</v>
      </c>
    </row>
    <row r="2113" spans="2:65" s="12" customFormat="1">
      <c r="B2113" s="146"/>
      <c r="D2113" s="140" t="s">
        <v>168</v>
      </c>
      <c r="E2113" s="147" t="s">
        <v>20</v>
      </c>
      <c r="F2113" s="148" t="s">
        <v>2728</v>
      </c>
      <c r="H2113" s="149">
        <v>91.16</v>
      </c>
      <c r="I2113" s="150"/>
      <c r="L2113" s="146"/>
      <c r="M2113" s="151"/>
      <c r="T2113" s="152"/>
      <c r="AT2113" s="147" t="s">
        <v>168</v>
      </c>
      <c r="AU2113" s="147" t="s">
        <v>80</v>
      </c>
      <c r="AV2113" s="12" t="s">
        <v>80</v>
      </c>
      <c r="AW2113" s="12" t="s">
        <v>32</v>
      </c>
      <c r="AX2113" s="12" t="s">
        <v>8</v>
      </c>
      <c r="AY2113" s="147" t="s">
        <v>154</v>
      </c>
    </row>
    <row r="2114" spans="2:65" s="11" customFormat="1" ht="22.95" customHeight="1">
      <c r="B2114" s="116"/>
      <c r="D2114" s="117" t="s">
        <v>70</v>
      </c>
      <c r="E2114" s="126" t="s">
        <v>3387</v>
      </c>
      <c r="F2114" s="126" t="s">
        <v>3388</v>
      </c>
      <c r="I2114" s="119"/>
      <c r="J2114" s="127">
        <f>BK2114</f>
        <v>104481</v>
      </c>
      <c r="L2114" s="116"/>
      <c r="M2114" s="121"/>
      <c r="P2114" s="122">
        <f>SUM(P2115:P2142)</f>
        <v>0</v>
      </c>
      <c r="R2114" s="122">
        <f>SUM(R2115:R2142)</f>
        <v>0.76976260000000007</v>
      </c>
      <c r="T2114" s="123">
        <f>SUM(T2115:T2142)</f>
        <v>0</v>
      </c>
      <c r="AR2114" s="117" t="s">
        <v>80</v>
      </c>
      <c r="AT2114" s="124" t="s">
        <v>70</v>
      </c>
      <c r="AU2114" s="124" t="s">
        <v>8</v>
      </c>
      <c r="AY2114" s="117" t="s">
        <v>154</v>
      </c>
      <c r="BK2114" s="125">
        <f>SUM(BK2115:BK2142)</f>
        <v>104481</v>
      </c>
    </row>
    <row r="2115" spans="2:65" s="1" customFormat="1" ht="16.5" customHeight="1">
      <c r="B2115" s="33"/>
      <c r="C2115" s="128" t="s">
        <v>3389</v>
      </c>
      <c r="D2115" s="128" t="s">
        <v>157</v>
      </c>
      <c r="E2115" s="129" t="s">
        <v>3390</v>
      </c>
      <c r="F2115" s="130" t="s">
        <v>3391</v>
      </c>
      <c r="G2115" s="131" t="s">
        <v>198</v>
      </c>
      <c r="H2115" s="132">
        <v>955.23</v>
      </c>
      <c r="I2115" s="133">
        <v>10</v>
      </c>
      <c r="J2115" s="132">
        <f>ROUND(I2115*H2115,0)</f>
        <v>9552</v>
      </c>
      <c r="K2115" s="130" t="s">
        <v>161</v>
      </c>
      <c r="L2115" s="33"/>
      <c r="M2115" s="134" t="s">
        <v>20</v>
      </c>
      <c r="N2115" s="135" t="s">
        <v>42</v>
      </c>
      <c r="P2115" s="136">
        <f>O2115*H2115</f>
        <v>0</v>
      </c>
      <c r="Q2115" s="136">
        <v>2.0000000000000001E-4</v>
      </c>
      <c r="R2115" s="136">
        <f>Q2115*H2115</f>
        <v>0.19104600000000002</v>
      </c>
      <c r="S2115" s="136">
        <v>0</v>
      </c>
      <c r="T2115" s="137">
        <f>S2115*H2115</f>
        <v>0</v>
      </c>
      <c r="AR2115" s="138" t="s">
        <v>323</v>
      </c>
      <c r="AT2115" s="138" t="s">
        <v>157</v>
      </c>
      <c r="AU2115" s="138" t="s">
        <v>80</v>
      </c>
      <c r="AY2115" s="18" t="s">
        <v>154</v>
      </c>
      <c r="BE2115" s="139">
        <f>IF(N2115="základní",J2115,0)</f>
        <v>9552</v>
      </c>
      <c r="BF2115" s="139">
        <f>IF(N2115="snížená",J2115,0)</f>
        <v>0</v>
      </c>
      <c r="BG2115" s="139">
        <f>IF(N2115="zákl. přenesená",J2115,0)</f>
        <v>0</v>
      </c>
      <c r="BH2115" s="139">
        <f>IF(N2115="sníž. přenesená",J2115,0)</f>
        <v>0</v>
      </c>
      <c r="BI2115" s="139">
        <f>IF(N2115="nulová",J2115,0)</f>
        <v>0</v>
      </c>
      <c r="BJ2115" s="18" t="s">
        <v>8</v>
      </c>
      <c r="BK2115" s="139">
        <f>ROUND(I2115*H2115,0)</f>
        <v>9552</v>
      </c>
      <c r="BL2115" s="18" t="s">
        <v>323</v>
      </c>
      <c r="BM2115" s="138" t="s">
        <v>3392</v>
      </c>
    </row>
    <row r="2116" spans="2:65" s="1" customFormat="1">
      <c r="B2116" s="33"/>
      <c r="D2116" s="140" t="s">
        <v>164</v>
      </c>
      <c r="F2116" s="141" t="s">
        <v>3393</v>
      </c>
      <c r="I2116" s="142"/>
      <c r="L2116" s="33"/>
      <c r="M2116" s="143"/>
      <c r="T2116" s="54"/>
      <c r="AT2116" s="18" t="s">
        <v>164</v>
      </c>
      <c r="AU2116" s="18" t="s">
        <v>80</v>
      </c>
    </row>
    <row r="2117" spans="2:65" s="1" customFormat="1">
      <c r="B2117" s="33"/>
      <c r="D2117" s="144" t="s">
        <v>166</v>
      </c>
      <c r="F2117" s="145" t="s">
        <v>3394</v>
      </c>
      <c r="I2117" s="142"/>
      <c r="L2117" s="33"/>
      <c r="M2117" s="143"/>
      <c r="T2117" s="54"/>
      <c r="AT2117" s="18" t="s">
        <v>166</v>
      </c>
      <c r="AU2117" s="18" t="s">
        <v>80</v>
      </c>
    </row>
    <row r="2118" spans="2:65" s="12" customFormat="1">
      <c r="B2118" s="146"/>
      <c r="D2118" s="140" t="s">
        <v>168</v>
      </c>
      <c r="E2118" s="147" t="s">
        <v>20</v>
      </c>
      <c r="F2118" s="148" t="s">
        <v>3395</v>
      </c>
      <c r="H2118" s="149">
        <v>955.23</v>
      </c>
      <c r="I2118" s="150"/>
      <c r="L2118" s="146"/>
      <c r="M2118" s="151"/>
      <c r="T2118" s="152"/>
      <c r="AT2118" s="147" t="s">
        <v>168</v>
      </c>
      <c r="AU2118" s="147" t="s">
        <v>80</v>
      </c>
      <c r="AV2118" s="12" t="s">
        <v>80</v>
      </c>
      <c r="AW2118" s="12" t="s">
        <v>32</v>
      </c>
      <c r="AX2118" s="12" t="s">
        <v>8</v>
      </c>
      <c r="AY2118" s="147" t="s">
        <v>154</v>
      </c>
    </row>
    <row r="2119" spans="2:65" s="1" customFormat="1" ht="16.5" customHeight="1">
      <c r="B2119" s="33"/>
      <c r="C2119" s="128" t="s">
        <v>3396</v>
      </c>
      <c r="D2119" s="128" t="s">
        <v>157</v>
      </c>
      <c r="E2119" s="129" t="s">
        <v>3397</v>
      </c>
      <c r="F2119" s="130" t="s">
        <v>3398</v>
      </c>
      <c r="G2119" s="131" t="s">
        <v>198</v>
      </c>
      <c r="H2119" s="132">
        <v>286.12</v>
      </c>
      <c r="I2119" s="133">
        <v>10</v>
      </c>
      <c r="J2119" s="132">
        <f>ROUND(I2119*H2119,0)</f>
        <v>2861</v>
      </c>
      <c r="K2119" s="130" t="s">
        <v>161</v>
      </c>
      <c r="L2119" s="33"/>
      <c r="M2119" s="134" t="s">
        <v>20</v>
      </c>
      <c r="N2119" s="135" t="s">
        <v>42</v>
      </c>
      <c r="P2119" s="136">
        <f>O2119*H2119</f>
        <v>0</v>
      </c>
      <c r="Q2119" s="136">
        <v>2.0000000000000001E-4</v>
      </c>
      <c r="R2119" s="136">
        <f>Q2119*H2119</f>
        <v>5.7224000000000004E-2</v>
      </c>
      <c r="S2119" s="136">
        <v>0</v>
      </c>
      <c r="T2119" s="137">
        <f>S2119*H2119</f>
        <v>0</v>
      </c>
      <c r="AR2119" s="138" t="s">
        <v>323</v>
      </c>
      <c r="AT2119" s="138" t="s">
        <v>157</v>
      </c>
      <c r="AU2119" s="138" t="s">
        <v>80</v>
      </c>
      <c r="AY2119" s="18" t="s">
        <v>154</v>
      </c>
      <c r="BE2119" s="139">
        <f>IF(N2119="základní",J2119,0)</f>
        <v>2861</v>
      </c>
      <c r="BF2119" s="139">
        <f>IF(N2119="snížená",J2119,0)</f>
        <v>0</v>
      </c>
      <c r="BG2119" s="139">
        <f>IF(N2119="zákl. přenesená",J2119,0)</f>
        <v>0</v>
      </c>
      <c r="BH2119" s="139">
        <f>IF(N2119="sníž. přenesená",J2119,0)</f>
        <v>0</v>
      </c>
      <c r="BI2119" s="139">
        <f>IF(N2119="nulová",J2119,0)</f>
        <v>0</v>
      </c>
      <c r="BJ2119" s="18" t="s">
        <v>8</v>
      </c>
      <c r="BK2119" s="139">
        <f>ROUND(I2119*H2119,0)</f>
        <v>2861</v>
      </c>
      <c r="BL2119" s="18" t="s">
        <v>323</v>
      </c>
      <c r="BM2119" s="138" t="s">
        <v>3399</v>
      </c>
    </row>
    <row r="2120" spans="2:65" s="1" customFormat="1">
      <c r="B2120" s="33"/>
      <c r="D2120" s="140" t="s">
        <v>164</v>
      </c>
      <c r="F2120" s="141" t="s">
        <v>3400</v>
      </c>
      <c r="I2120" s="142"/>
      <c r="L2120" s="33"/>
      <c r="M2120" s="143"/>
      <c r="T2120" s="54"/>
      <c r="AT2120" s="18" t="s">
        <v>164</v>
      </c>
      <c r="AU2120" s="18" t="s">
        <v>80</v>
      </c>
    </row>
    <row r="2121" spans="2:65" s="1" customFormat="1">
      <c r="B2121" s="33"/>
      <c r="D2121" s="144" t="s">
        <v>166</v>
      </c>
      <c r="F2121" s="145" t="s">
        <v>3401</v>
      </c>
      <c r="I2121" s="142"/>
      <c r="L2121" s="33"/>
      <c r="M2121" s="143"/>
      <c r="T2121" s="54"/>
      <c r="AT2121" s="18" t="s">
        <v>166</v>
      </c>
      <c r="AU2121" s="18" t="s">
        <v>80</v>
      </c>
    </row>
    <row r="2122" spans="2:65" s="12" customFormat="1">
      <c r="B2122" s="146"/>
      <c r="D2122" s="140" t="s">
        <v>168</v>
      </c>
      <c r="E2122" s="147" t="s">
        <v>20</v>
      </c>
      <c r="F2122" s="148" t="s">
        <v>3402</v>
      </c>
      <c r="H2122" s="149">
        <v>286.12</v>
      </c>
      <c r="I2122" s="150"/>
      <c r="L2122" s="146"/>
      <c r="M2122" s="151"/>
      <c r="T2122" s="152"/>
      <c r="AT2122" s="147" t="s">
        <v>168</v>
      </c>
      <c r="AU2122" s="147" t="s">
        <v>80</v>
      </c>
      <c r="AV2122" s="12" t="s">
        <v>80</v>
      </c>
      <c r="AW2122" s="12" t="s">
        <v>32</v>
      </c>
      <c r="AX2122" s="12" t="s">
        <v>8</v>
      </c>
      <c r="AY2122" s="147" t="s">
        <v>154</v>
      </c>
    </row>
    <row r="2123" spans="2:65" s="1" customFormat="1" ht="16.5" customHeight="1">
      <c r="B2123" s="33"/>
      <c r="C2123" s="128" t="s">
        <v>3403</v>
      </c>
      <c r="D2123" s="128" t="s">
        <v>157</v>
      </c>
      <c r="E2123" s="129" t="s">
        <v>3404</v>
      </c>
      <c r="F2123" s="130" t="s">
        <v>3405</v>
      </c>
      <c r="G2123" s="131" t="s">
        <v>198</v>
      </c>
      <c r="H2123" s="132">
        <v>227.92</v>
      </c>
      <c r="I2123" s="133">
        <v>15</v>
      </c>
      <c r="J2123" s="132">
        <f>ROUND(I2123*H2123,0)</f>
        <v>3419</v>
      </c>
      <c r="K2123" s="130" t="s">
        <v>161</v>
      </c>
      <c r="L2123" s="33"/>
      <c r="M2123" s="134" t="s">
        <v>20</v>
      </c>
      <c r="N2123" s="135" t="s">
        <v>42</v>
      </c>
      <c r="P2123" s="136">
        <f>O2123*H2123</f>
        <v>0</v>
      </c>
      <c r="Q2123" s="136">
        <v>2.1000000000000001E-4</v>
      </c>
      <c r="R2123" s="136">
        <f>Q2123*H2123</f>
        <v>4.7863200000000002E-2</v>
      </c>
      <c r="S2123" s="136">
        <v>0</v>
      </c>
      <c r="T2123" s="137">
        <f>S2123*H2123</f>
        <v>0</v>
      </c>
      <c r="AR2123" s="138" t="s">
        <v>323</v>
      </c>
      <c r="AT2123" s="138" t="s">
        <v>157</v>
      </c>
      <c r="AU2123" s="138" t="s">
        <v>80</v>
      </c>
      <c r="AY2123" s="18" t="s">
        <v>154</v>
      </c>
      <c r="BE2123" s="139">
        <f>IF(N2123="základní",J2123,0)</f>
        <v>3419</v>
      </c>
      <c r="BF2123" s="139">
        <f>IF(N2123="snížená",J2123,0)</f>
        <v>0</v>
      </c>
      <c r="BG2123" s="139">
        <f>IF(N2123="zákl. přenesená",J2123,0)</f>
        <v>0</v>
      </c>
      <c r="BH2123" s="139">
        <f>IF(N2123="sníž. přenesená",J2123,0)</f>
        <v>0</v>
      </c>
      <c r="BI2123" s="139">
        <f>IF(N2123="nulová",J2123,0)</f>
        <v>0</v>
      </c>
      <c r="BJ2123" s="18" t="s">
        <v>8</v>
      </c>
      <c r="BK2123" s="139">
        <f>ROUND(I2123*H2123,0)</f>
        <v>3419</v>
      </c>
      <c r="BL2123" s="18" t="s">
        <v>323</v>
      </c>
      <c r="BM2123" s="138" t="s">
        <v>3406</v>
      </c>
    </row>
    <row r="2124" spans="2:65" s="1" customFormat="1">
      <c r="B2124" s="33"/>
      <c r="D2124" s="140" t="s">
        <v>164</v>
      </c>
      <c r="F2124" s="141" t="s">
        <v>3407</v>
      </c>
      <c r="I2124" s="142"/>
      <c r="L2124" s="33"/>
      <c r="M2124" s="143"/>
      <c r="T2124" s="54"/>
      <c r="AT2124" s="18" t="s">
        <v>164</v>
      </c>
      <c r="AU2124" s="18" t="s">
        <v>80</v>
      </c>
    </row>
    <row r="2125" spans="2:65" s="1" customFormat="1">
      <c r="B2125" s="33"/>
      <c r="D2125" s="144" t="s">
        <v>166</v>
      </c>
      <c r="F2125" s="145" t="s">
        <v>3408</v>
      </c>
      <c r="I2125" s="142"/>
      <c r="L2125" s="33"/>
      <c r="M2125" s="143"/>
      <c r="T2125" s="54"/>
      <c r="AT2125" s="18" t="s">
        <v>166</v>
      </c>
      <c r="AU2125" s="18" t="s">
        <v>80</v>
      </c>
    </row>
    <row r="2126" spans="2:65" s="12" customFormat="1">
      <c r="B2126" s="146"/>
      <c r="D2126" s="140" t="s">
        <v>168</v>
      </c>
      <c r="E2126" s="147" t="s">
        <v>20</v>
      </c>
      <c r="F2126" s="148" t="s">
        <v>3409</v>
      </c>
      <c r="H2126" s="149">
        <v>227.92</v>
      </c>
      <c r="I2126" s="150"/>
      <c r="L2126" s="146"/>
      <c r="M2126" s="151"/>
      <c r="T2126" s="152"/>
      <c r="AT2126" s="147" t="s">
        <v>168</v>
      </c>
      <c r="AU2126" s="147" t="s">
        <v>80</v>
      </c>
      <c r="AV2126" s="12" t="s">
        <v>80</v>
      </c>
      <c r="AW2126" s="12" t="s">
        <v>32</v>
      </c>
      <c r="AX2126" s="12" t="s">
        <v>8</v>
      </c>
      <c r="AY2126" s="147" t="s">
        <v>154</v>
      </c>
    </row>
    <row r="2127" spans="2:65" s="1" customFormat="1" ht="16.5" customHeight="1">
      <c r="B2127" s="33"/>
      <c r="C2127" s="128" t="s">
        <v>3410</v>
      </c>
      <c r="D2127" s="128" t="s">
        <v>157</v>
      </c>
      <c r="E2127" s="129" t="s">
        <v>3411</v>
      </c>
      <c r="F2127" s="130" t="s">
        <v>3412</v>
      </c>
      <c r="G2127" s="131" t="s">
        <v>198</v>
      </c>
      <c r="H2127" s="132">
        <v>140.12</v>
      </c>
      <c r="I2127" s="133">
        <v>15</v>
      </c>
      <c r="J2127" s="132">
        <f>ROUND(I2127*H2127,0)</f>
        <v>2102</v>
      </c>
      <c r="K2127" s="130" t="s">
        <v>161</v>
      </c>
      <c r="L2127" s="33"/>
      <c r="M2127" s="134" t="s">
        <v>20</v>
      </c>
      <c r="N2127" s="135" t="s">
        <v>42</v>
      </c>
      <c r="P2127" s="136">
        <f>O2127*H2127</f>
        <v>0</v>
      </c>
      <c r="Q2127" s="136">
        <v>2.1000000000000001E-4</v>
      </c>
      <c r="R2127" s="136">
        <f>Q2127*H2127</f>
        <v>2.9425200000000002E-2</v>
      </c>
      <c r="S2127" s="136">
        <v>0</v>
      </c>
      <c r="T2127" s="137">
        <f>S2127*H2127</f>
        <v>0</v>
      </c>
      <c r="AR2127" s="138" t="s">
        <v>323</v>
      </c>
      <c r="AT2127" s="138" t="s">
        <v>157</v>
      </c>
      <c r="AU2127" s="138" t="s">
        <v>80</v>
      </c>
      <c r="AY2127" s="18" t="s">
        <v>154</v>
      </c>
      <c r="BE2127" s="139">
        <f>IF(N2127="základní",J2127,0)</f>
        <v>2102</v>
      </c>
      <c r="BF2127" s="139">
        <f>IF(N2127="snížená",J2127,0)</f>
        <v>0</v>
      </c>
      <c r="BG2127" s="139">
        <f>IF(N2127="zákl. přenesená",J2127,0)</f>
        <v>0</v>
      </c>
      <c r="BH2127" s="139">
        <f>IF(N2127="sníž. přenesená",J2127,0)</f>
        <v>0</v>
      </c>
      <c r="BI2127" s="139">
        <f>IF(N2127="nulová",J2127,0)</f>
        <v>0</v>
      </c>
      <c r="BJ2127" s="18" t="s">
        <v>8</v>
      </c>
      <c r="BK2127" s="139">
        <f>ROUND(I2127*H2127,0)</f>
        <v>2102</v>
      </c>
      <c r="BL2127" s="18" t="s">
        <v>323</v>
      </c>
      <c r="BM2127" s="138" t="s">
        <v>3413</v>
      </c>
    </row>
    <row r="2128" spans="2:65" s="1" customFormat="1">
      <c r="B2128" s="33"/>
      <c r="D2128" s="140" t="s">
        <v>164</v>
      </c>
      <c r="F2128" s="141" t="s">
        <v>3414</v>
      </c>
      <c r="I2128" s="142"/>
      <c r="L2128" s="33"/>
      <c r="M2128" s="143"/>
      <c r="T2128" s="54"/>
      <c r="AT2128" s="18" t="s">
        <v>164</v>
      </c>
      <c r="AU2128" s="18" t="s">
        <v>80</v>
      </c>
    </row>
    <row r="2129" spans="2:65" s="1" customFormat="1">
      <c r="B2129" s="33"/>
      <c r="D2129" s="144" t="s">
        <v>166</v>
      </c>
      <c r="F2129" s="145" t="s">
        <v>3415</v>
      </c>
      <c r="I2129" s="142"/>
      <c r="L2129" s="33"/>
      <c r="M2129" s="143"/>
      <c r="T2129" s="54"/>
      <c r="AT2129" s="18" t="s">
        <v>166</v>
      </c>
      <c r="AU2129" s="18" t="s">
        <v>80</v>
      </c>
    </row>
    <row r="2130" spans="2:65" s="12" customFormat="1">
      <c r="B2130" s="146"/>
      <c r="D2130" s="140" t="s">
        <v>168</v>
      </c>
      <c r="E2130" s="147" t="s">
        <v>20</v>
      </c>
      <c r="F2130" s="148" t="s">
        <v>3416</v>
      </c>
      <c r="H2130" s="149">
        <v>140.12</v>
      </c>
      <c r="I2130" s="150"/>
      <c r="L2130" s="146"/>
      <c r="M2130" s="151"/>
      <c r="T2130" s="152"/>
      <c r="AT2130" s="147" t="s">
        <v>168</v>
      </c>
      <c r="AU2130" s="147" t="s">
        <v>80</v>
      </c>
      <c r="AV2130" s="12" t="s">
        <v>80</v>
      </c>
      <c r="AW2130" s="12" t="s">
        <v>32</v>
      </c>
      <c r="AX2130" s="12" t="s">
        <v>8</v>
      </c>
      <c r="AY2130" s="147" t="s">
        <v>154</v>
      </c>
    </row>
    <row r="2131" spans="2:65" s="1" customFormat="1" ht="16.5" customHeight="1">
      <c r="B2131" s="33"/>
      <c r="C2131" s="128" t="s">
        <v>3417</v>
      </c>
      <c r="D2131" s="128" t="s">
        <v>157</v>
      </c>
      <c r="E2131" s="129" t="s">
        <v>3418</v>
      </c>
      <c r="F2131" s="130" t="s">
        <v>3419</v>
      </c>
      <c r="G2131" s="131" t="s">
        <v>198</v>
      </c>
      <c r="H2131" s="132">
        <v>955.23</v>
      </c>
      <c r="I2131" s="133">
        <v>46</v>
      </c>
      <c r="J2131" s="132">
        <f>ROUND(I2131*H2131,0)</f>
        <v>43941</v>
      </c>
      <c r="K2131" s="130" t="s">
        <v>161</v>
      </c>
      <c r="L2131" s="33"/>
      <c r="M2131" s="134" t="s">
        <v>20</v>
      </c>
      <c r="N2131" s="135" t="s">
        <v>42</v>
      </c>
      <c r="P2131" s="136">
        <f>O2131*H2131</f>
        <v>0</v>
      </c>
      <c r="Q2131" s="136">
        <v>2.5999999999999998E-4</v>
      </c>
      <c r="R2131" s="136">
        <f>Q2131*H2131</f>
        <v>0.24835979999999999</v>
      </c>
      <c r="S2131" s="136">
        <v>0</v>
      </c>
      <c r="T2131" s="137">
        <f>S2131*H2131</f>
        <v>0</v>
      </c>
      <c r="AR2131" s="138" t="s">
        <v>323</v>
      </c>
      <c r="AT2131" s="138" t="s">
        <v>157</v>
      </c>
      <c r="AU2131" s="138" t="s">
        <v>80</v>
      </c>
      <c r="AY2131" s="18" t="s">
        <v>154</v>
      </c>
      <c r="BE2131" s="139">
        <f>IF(N2131="základní",J2131,0)</f>
        <v>43941</v>
      </c>
      <c r="BF2131" s="139">
        <f>IF(N2131="snížená",J2131,0)</f>
        <v>0</v>
      </c>
      <c r="BG2131" s="139">
        <f>IF(N2131="zákl. přenesená",J2131,0)</f>
        <v>0</v>
      </c>
      <c r="BH2131" s="139">
        <f>IF(N2131="sníž. přenesená",J2131,0)</f>
        <v>0</v>
      </c>
      <c r="BI2131" s="139">
        <f>IF(N2131="nulová",J2131,0)</f>
        <v>0</v>
      </c>
      <c r="BJ2131" s="18" t="s">
        <v>8</v>
      </c>
      <c r="BK2131" s="139">
        <f>ROUND(I2131*H2131,0)</f>
        <v>43941</v>
      </c>
      <c r="BL2131" s="18" t="s">
        <v>323</v>
      </c>
      <c r="BM2131" s="138" t="s">
        <v>3420</v>
      </c>
    </row>
    <row r="2132" spans="2:65" s="1" customFormat="1" ht="19.2">
      <c r="B2132" s="33"/>
      <c r="D2132" s="140" t="s">
        <v>164</v>
      </c>
      <c r="F2132" s="141" t="s">
        <v>3421</v>
      </c>
      <c r="I2132" s="142"/>
      <c r="L2132" s="33"/>
      <c r="M2132" s="143"/>
      <c r="T2132" s="54"/>
      <c r="AT2132" s="18" t="s">
        <v>164</v>
      </c>
      <c r="AU2132" s="18" t="s">
        <v>80</v>
      </c>
    </row>
    <row r="2133" spans="2:65" s="1" customFormat="1">
      <c r="B2133" s="33"/>
      <c r="D2133" s="144" t="s">
        <v>166</v>
      </c>
      <c r="F2133" s="145" t="s">
        <v>3422</v>
      </c>
      <c r="I2133" s="142"/>
      <c r="L2133" s="33"/>
      <c r="M2133" s="143"/>
      <c r="T2133" s="54"/>
      <c r="AT2133" s="18" t="s">
        <v>166</v>
      </c>
      <c r="AU2133" s="18" t="s">
        <v>80</v>
      </c>
    </row>
    <row r="2134" spans="2:65" s="1" customFormat="1" ht="21.75" customHeight="1">
      <c r="B2134" s="33"/>
      <c r="C2134" s="128" t="s">
        <v>3423</v>
      </c>
      <c r="D2134" s="128" t="s">
        <v>157</v>
      </c>
      <c r="E2134" s="129" t="s">
        <v>3424</v>
      </c>
      <c r="F2134" s="130" t="s">
        <v>3425</v>
      </c>
      <c r="G2134" s="131" t="s">
        <v>198</v>
      </c>
      <c r="H2134" s="132">
        <v>286.12</v>
      </c>
      <c r="I2134" s="133">
        <v>46</v>
      </c>
      <c r="J2134" s="132">
        <f>ROUND(I2134*H2134,0)</f>
        <v>13162</v>
      </c>
      <c r="K2134" s="130" t="s">
        <v>161</v>
      </c>
      <c r="L2134" s="33"/>
      <c r="M2134" s="134" t="s">
        <v>20</v>
      </c>
      <c r="N2134" s="135" t="s">
        <v>42</v>
      </c>
      <c r="P2134" s="136">
        <f>O2134*H2134</f>
        <v>0</v>
      </c>
      <c r="Q2134" s="136">
        <v>2.5999999999999998E-4</v>
      </c>
      <c r="R2134" s="136">
        <f>Q2134*H2134</f>
        <v>7.4391199999999991E-2</v>
      </c>
      <c r="S2134" s="136">
        <v>0</v>
      </c>
      <c r="T2134" s="137">
        <f>S2134*H2134</f>
        <v>0</v>
      </c>
      <c r="AR2134" s="138" t="s">
        <v>323</v>
      </c>
      <c r="AT2134" s="138" t="s">
        <v>157</v>
      </c>
      <c r="AU2134" s="138" t="s">
        <v>80</v>
      </c>
      <c r="AY2134" s="18" t="s">
        <v>154</v>
      </c>
      <c r="BE2134" s="139">
        <f>IF(N2134="základní",J2134,0)</f>
        <v>13162</v>
      </c>
      <c r="BF2134" s="139">
        <f>IF(N2134="snížená",J2134,0)</f>
        <v>0</v>
      </c>
      <c r="BG2134" s="139">
        <f>IF(N2134="zákl. přenesená",J2134,0)</f>
        <v>0</v>
      </c>
      <c r="BH2134" s="139">
        <f>IF(N2134="sníž. přenesená",J2134,0)</f>
        <v>0</v>
      </c>
      <c r="BI2134" s="139">
        <f>IF(N2134="nulová",J2134,0)</f>
        <v>0</v>
      </c>
      <c r="BJ2134" s="18" t="s">
        <v>8</v>
      </c>
      <c r="BK2134" s="139">
        <f>ROUND(I2134*H2134,0)</f>
        <v>13162</v>
      </c>
      <c r="BL2134" s="18" t="s">
        <v>323</v>
      </c>
      <c r="BM2134" s="138" t="s">
        <v>3426</v>
      </c>
    </row>
    <row r="2135" spans="2:65" s="1" customFormat="1" ht="19.2">
      <c r="B2135" s="33"/>
      <c r="D2135" s="140" t="s">
        <v>164</v>
      </c>
      <c r="F2135" s="141" t="s">
        <v>3427</v>
      </c>
      <c r="I2135" s="142"/>
      <c r="L2135" s="33"/>
      <c r="M2135" s="143"/>
      <c r="T2135" s="54"/>
      <c r="AT2135" s="18" t="s">
        <v>164</v>
      </c>
      <c r="AU2135" s="18" t="s">
        <v>80</v>
      </c>
    </row>
    <row r="2136" spans="2:65" s="1" customFormat="1">
      <c r="B2136" s="33"/>
      <c r="D2136" s="144" t="s">
        <v>166</v>
      </c>
      <c r="F2136" s="145" t="s">
        <v>3428</v>
      </c>
      <c r="I2136" s="142"/>
      <c r="L2136" s="33"/>
      <c r="M2136" s="143"/>
      <c r="T2136" s="54"/>
      <c r="AT2136" s="18" t="s">
        <v>166</v>
      </c>
      <c r="AU2136" s="18" t="s">
        <v>80</v>
      </c>
    </row>
    <row r="2137" spans="2:65" s="1" customFormat="1" ht="16.5" customHeight="1">
      <c r="B2137" s="33"/>
      <c r="C2137" s="128" t="s">
        <v>3429</v>
      </c>
      <c r="D2137" s="128" t="s">
        <v>157</v>
      </c>
      <c r="E2137" s="129" t="s">
        <v>3430</v>
      </c>
      <c r="F2137" s="130" t="s">
        <v>3431</v>
      </c>
      <c r="G2137" s="131" t="s">
        <v>198</v>
      </c>
      <c r="H2137" s="132">
        <v>227.92</v>
      </c>
      <c r="I2137" s="133">
        <v>80</v>
      </c>
      <c r="J2137" s="132">
        <f>ROUND(I2137*H2137,0)</f>
        <v>18234</v>
      </c>
      <c r="K2137" s="130" t="s">
        <v>161</v>
      </c>
      <c r="L2137" s="33"/>
      <c r="M2137" s="134" t="s">
        <v>20</v>
      </c>
      <c r="N2137" s="135" t="s">
        <v>42</v>
      </c>
      <c r="P2137" s="136">
        <f>O2137*H2137</f>
        <v>0</v>
      </c>
      <c r="Q2137" s="136">
        <v>3.3E-4</v>
      </c>
      <c r="R2137" s="136">
        <f>Q2137*H2137</f>
        <v>7.5213599999999992E-2</v>
      </c>
      <c r="S2137" s="136">
        <v>0</v>
      </c>
      <c r="T2137" s="137">
        <f>S2137*H2137</f>
        <v>0</v>
      </c>
      <c r="AR2137" s="138" t="s">
        <v>323</v>
      </c>
      <c r="AT2137" s="138" t="s">
        <v>157</v>
      </c>
      <c r="AU2137" s="138" t="s">
        <v>80</v>
      </c>
      <c r="AY2137" s="18" t="s">
        <v>154</v>
      </c>
      <c r="BE2137" s="139">
        <f>IF(N2137="základní",J2137,0)</f>
        <v>18234</v>
      </c>
      <c r="BF2137" s="139">
        <f>IF(N2137="snížená",J2137,0)</f>
        <v>0</v>
      </c>
      <c r="BG2137" s="139">
        <f>IF(N2137="zákl. přenesená",J2137,0)</f>
        <v>0</v>
      </c>
      <c r="BH2137" s="139">
        <f>IF(N2137="sníž. přenesená",J2137,0)</f>
        <v>0</v>
      </c>
      <c r="BI2137" s="139">
        <f>IF(N2137="nulová",J2137,0)</f>
        <v>0</v>
      </c>
      <c r="BJ2137" s="18" t="s">
        <v>8</v>
      </c>
      <c r="BK2137" s="139">
        <f>ROUND(I2137*H2137,0)</f>
        <v>18234</v>
      </c>
      <c r="BL2137" s="18" t="s">
        <v>323</v>
      </c>
      <c r="BM2137" s="138" t="s">
        <v>3432</v>
      </c>
    </row>
    <row r="2138" spans="2:65" s="1" customFormat="1">
      <c r="B2138" s="33"/>
      <c r="D2138" s="140" t="s">
        <v>164</v>
      </c>
      <c r="F2138" s="141" t="s">
        <v>3433</v>
      </c>
      <c r="I2138" s="142"/>
      <c r="L2138" s="33"/>
      <c r="M2138" s="143"/>
      <c r="T2138" s="54"/>
      <c r="AT2138" s="18" t="s">
        <v>164</v>
      </c>
      <c r="AU2138" s="18" t="s">
        <v>80</v>
      </c>
    </row>
    <row r="2139" spans="2:65" s="1" customFormat="1">
      <c r="B2139" s="33"/>
      <c r="D2139" s="144" t="s">
        <v>166</v>
      </c>
      <c r="F2139" s="145" t="s">
        <v>3434</v>
      </c>
      <c r="I2139" s="142"/>
      <c r="L2139" s="33"/>
      <c r="M2139" s="143"/>
      <c r="T2139" s="54"/>
      <c r="AT2139" s="18" t="s">
        <v>166</v>
      </c>
      <c r="AU2139" s="18" t="s">
        <v>80</v>
      </c>
    </row>
    <row r="2140" spans="2:65" s="1" customFormat="1" ht="16.5" customHeight="1">
      <c r="B2140" s="33"/>
      <c r="C2140" s="128" t="s">
        <v>3435</v>
      </c>
      <c r="D2140" s="128" t="s">
        <v>157</v>
      </c>
      <c r="E2140" s="129" t="s">
        <v>3436</v>
      </c>
      <c r="F2140" s="130" t="s">
        <v>3437</v>
      </c>
      <c r="G2140" s="131" t="s">
        <v>198</v>
      </c>
      <c r="H2140" s="132">
        <v>140.12</v>
      </c>
      <c r="I2140" s="133">
        <v>80</v>
      </c>
      <c r="J2140" s="132">
        <f>ROUND(I2140*H2140,0)</f>
        <v>11210</v>
      </c>
      <c r="K2140" s="130" t="s">
        <v>161</v>
      </c>
      <c r="L2140" s="33"/>
      <c r="M2140" s="134" t="s">
        <v>20</v>
      </c>
      <c r="N2140" s="135" t="s">
        <v>42</v>
      </c>
      <c r="P2140" s="136">
        <f>O2140*H2140</f>
        <v>0</v>
      </c>
      <c r="Q2140" s="136">
        <v>3.3E-4</v>
      </c>
      <c r="R2140" s="136">
        <f>Q2140*H2140</f>
        <v>4.6239599999999999E-2</v>
      </c>
      <c r="S2140" s="136">
        <v>0</v>
      </c>
      <c r="T2140" s="137">
        <f>S2140*H2140</f>
        <v>0</v>
      </c>
      <c r="AR2140" s="138" t="s">
        <v>323</v>
      </c>
      <c r="AT2140" s="138" t="s">
        <v>157</v>
      </c>
      <c r="AU2140" s="138" t="s">
        <v>80</v>
      </c>
      <c r="AY2140" s="18" t="s">
        <v>154</v>
      </c>
      <c r="BE2140" s="139">
        <f>IF(N2140="základní",J2140,0)</f>
        <v>11210</v>
      </c>
      <c r="BF2140" s="139">
        <f>IF(N2140="snížená",J2140,0)</f>
        <v>0</v>
      </c>
      <c r="BG2140" s="139">
        <f>IF(N2140="zákl. přenesená",J2140,0)</f>
        <v>0</v>
      </c>
      <c r="BH2140" s="139">
        <f>IF(N2140="sníž. přenesená",J2140,0)</f>
        <v>0</v>
      </c>
      <c r="BI2140" s="139">
        <f>IF(N2140="nulová",J2140,0)</f>
        <v>0</v>
      </c>
      <c r="BJ2140" s="18" t="s">
        <v>8</v>
      </c>
      <c r="BK2140" s="139">
        <f>ROUND(I2140*H2140,0)</f>
        <v>11210</v>
      </c>
      <c r="BL2140" s="18" t="s">
        <v>323</v>
      </c>
      <c r="BM2140" s="138" t="s">
        <v>3438</v>
      </c>
    </row>
    <row r="2141" spans="2:65" s="1" customFormat="1">
      <c r="B2141" s="33"/>
      <c r="D2141" s="140" t="s">
        <v>164</v>
      </c>
      <c r="F2141" s="141" t="s">
        <v>3439</v>
      </c>
      <c r="I2141" s="142"/>
      <c r="L2141" s="33"/>
      <c r="M2141" s="143"/>
      <c r="T2141" s="54"/>
      <c r="AT2141" s="18" t="s">
        <v>164</v>
      </c>
      <c r="AU2141" s="18" t="s">
        <v>80</v>
      </c>
    </row>
    <row r="2142" spans="2:65" s="1" customFormat="1">
      <c r="B2142" s="33"/>
      <c r="D2142" s="144" t="s">
        <v>166</v>
      </c>
      <c r="F2142" s="145" t="s">
        <v>3440</v>
      </c>
      <c r="I2142" s="142"/>
      <c r="L2142" s="33"/>
      <c r="M2142" s="143"/>
      <c r="T2142" s="54"/>
      <c r="AT2142" s="18" t="s">
        <v>166</v>
      </c>
      <c r="AU2142" s="18" t="s">
        <v>80</v>
      </c>
    </row>
    <row r="2143" spans="2:65" s="11" customFormat="1" ht="25.95" customHeight="1">
      <c r="B2143" s="116"/>
      <c r="D2143" s="117" t="s">
        <v>70</v>
      </c>
      <c r="E2143" s="118" t="s">
        <v>230</v>
      </c>
      <c r="F2143" s="118" t="s">
        <v>3441</v>
      </c>
      <c r="I2143" s="119"/>
      <c r="J2143" s="120">
        <f>BK2143</f>
        <v>10921</v>
      </c>
      <c r="L2143" s="116"/>
      <c r="M2143" s="121"/>
      <c r="P2143" s="122">
        <f>P2144</f>
        <v>0</v>
      </c>
      <c r="R2143" s="122">
        <f>R2144</f>
        <v>2.16E-3</v>
      </c>
      <c r="T2143" s="123">
        <f>T2144</f>
        <v>0</v>
      </c>
      <c r="AR2143" s="117" t="s">
        <v>294</v>
      </c>
      <c r="AT2143" s="124" t="s">
        <v>70</v>
      </c>
      <c r="AU2143" s="124" t="s">
        <v>71</v>
      </c>
      <c r="AY2143" s="117" t="s">
        <v>154</v>
      </c>
      <c r="BK2143" s="125">
        <f>BK2144</f>
        <v>10921</v>
      </c>
    </row>
    <row r="2144" spans="2:65" s="11" customFormat="1" ht="22.95" customHeight="1">
      <c r="B2144" s="116"/>
      <c r="D2144" s="117" t="s">
        <v>70</v>
      </c>
      <c r="E2144" s="126" t="s">
        <v>3442</v>
      </c>
      <c r="F2144" s="126" t="s">
        <v>3443</v>
      </c>
      <c r="I2144" s="119"/>
      <c r="J2144" s="127">
        <f>BK2144</f>
        <v>10921</v>
      </c>
      <c r="L2144" s="116"/>
      <c r="M2144" s="121"/>
      <c r="P2144" s="122">
        <f>SUM(P2145:P2160)</f>
        <v>0</v>
      </c>
      <c r="R2144" s="122">
        <f>SUM(R2145:R2160)</f>
        <v>2.16E-3</v>
      </c>
      <c r="T2144" s="123">
        <f>SUM(T2145:T2160)</f>
        <v>0</v>
      </c>
      <c r="AR2144" s="117" t="s">
        <v>294</v>
      </c>
      <c r="AT2144" s="124" t="s">
        <v>70</v>
      </c>
      <c r="AU2144" s="124" t="s">
        <v>8</v>
      </c>
      <c r="AY2144" s="117" t="s">
        <v>154</v>
      </c>
      <c r="BK2144" s="125">
        <f>SUM(BK2145:BK2160)</f>
        <v>10921</v>
      </c>
    </row>
    <row r="2145" spans="2:65" s="1" customFormat="1" ht="16.5" customHeight="1">
      <c r="B2145" s="33"/>
      <c r="C2145" s="128" t="s">
        <v>3444</v>
      </c>
      <c r="D2145" s="128" t="s">
        <v>157</v>
      </c>
      <c r="E2145" s="129" t="s">
        <v>3445</v>
      </c>
      <c r="F2145" s="130" t="s">
        <v>3446</v>
      </c>
      <c r="G2145" s="131" t="s">
        <v>213</v>
      </c>
      <c r="H2145" s="132">
        <v>18</v>
      </c>
      <c r="I2145" s="133">
        <v>194.99441373216001</v>
      </c>
      <c r="J2145" s="132">
        <f>ROUND(I2145*H2145,0)</f>
        <v>3510</v>
      </c>
      <c r="K2145" s="130" t="s">
        <v>161</v>
      </c>
      <c r="L2145" s="33"/>
      <c r="M2145" s="134" t="s">
        <v>20</v>
      </c>
      <c r="N2145" s="135" t="s">
        <v>42</v>
      </c>
      <c r="P2145" s="136">
        <f>O2145*H2145</f>
        <v>0</v>
      </c>
      <c r="Q2145" s="136">
        <v>0</v>
      </c>
      <c r="R2145" s="136">
        <f>Q2145*H2145</f>
        <v>0</v>
      </c>
      <c r="S2145" s="136">
        <v>0</v>
      </c>
      <c r="T2145" s="137">
        <f>S2145*H2145</f>
        <v>0</v>
      </c>
      <c r="AR2145" s="138" t="s">
        <v>720</v>
      </c>
      <c r="AT2145" s="138" t="s">
        <v>157</v>
      </c>
      <c r="AU2145" s="138" t="s">
        <v>80</v>
      </c>
      <c r="AY2145" s="18" t="s">
        <v>154</v>
      </c>
      <c r="BE2145" s="139">
        <f>IF(N2145="základní",J2145,0)</f>
        <v>3510</v>
      </c>
      <c r="BF2145" s="139">
        <f>IF(N2145="snížená",J2145,0)</f>
        <v>0</v>
      </c>
      <c r="BG2145" s="139">
        <f>IF(N2145="zákl. přenesená",J2145,0)</f>
        <v>0</v>
      </c>
      <c r="BH2145" s="139">
        <f>IF(N2145="sníž. přenesená",J2145,0)</f>
        <v>0</v>
      </c>
      <c r="BI2145" s="139">
        <f>IF(N2145="nulová",J2145,0)</f>
        <v>0</v>
      </c>
      <c r="BJ2145" s="18" t="s">
        <v>8</v>
      </c>
      <c r="BK2145" s="139">
        <f>ROUND(I2145*H2145,0)</f>
        <v>3510</v>
      </c>
      <c r="BL2145" s="18" t="s">
        <v>720</v>
      </c>
      <c r="BM2145" s="138" t="s">
        <v>3447</v>
      </c>
    </row>
    <row r="2146" spans="2:65" s="1" customFormat="1" ht="19.2">
      <c r="B2146" s="33"/>
      <c r="D2146" s="140" t="s">
        <v>164</v>
      </c>
      <c r="F2146" s="141" t="s">
        <v>3448</v>
      </c>
      <c r="I2146" s="142"/>
      <c r="L2146" s="33"/>
      <c r="M2146" s="143"/>
      <c r="T2146" s="54"/>
      <c r="AT2146" s="18" t="s">
        <v>164</v>
      </c>
      <c r="AU2146" s="18" t="s">
        <v>80</v>
      </c>
    </row>
    <row r="2147" spans="2:65" s="1" customFormat="1">
      <c r="B2147" s="33"/>
      <c r="D2147" s="144" t="s">
        <v>166</v>
      </c>
      <c r="F2147" s="145" t="s">
        <v>3449</v>
      </c>
      <c r="I2147" s="142"/>
      <c r="L2147" s="33"/>
      <c r="M2147" s="143"/>
      <c r="T2147" s="54"/>
      <c r="AT2147" s="18" t="s">
        <v>166</v>
      </c>
      <c r="AU2147" s="18" t="s">
        <v>80</v>
      </c>
    </row>
    <row r="2148" spans="2:65" s="12" customFormat="1">
      <c r="B2148" s="146"/>
      <c r="D2148" s="140" t="s">
        <v>168</v>
      </c>
      <c r="E2148" s="147" t="s">
        <v>20</v>
      </c>
      <c r="F2148" s="148" t="s">
        <v>3450</v>
      </c>
      <c r="H2148" s="149">
        <v>18</v>
      </c>
      <c r="I2148" s="150"/>
      <c r="L2148" s="146"/>
      <c r="M2148" s="151"/>
      <c r="T2148" s="152"/>
      <c r="AT2148" s="147" t="s">
        <v>168</v>
      </c>
      <c r="AU2148" s="147" t="s">
        <v>80</v>
      </c>
      <c r="AV2148" s="12" t="s">
        <v>80</v>
      </c>
      <c r="AW2148" s="12" t="s">
        <v>32</v>
      </c>
      <c r="AX2148" s="12" t="s">
        <v>8</v>
      </c>
      <c r="AY2148" s="147" t="s">
        <v>154</v>
      </c>
    </row>
    <row r="2149" spans="2:65" s="1" customFormat="1" ht="16.5" customHeight="1">
      <c r="B2149" s="33"/>
      <c r="C2149" s="128" t="s">
        <v>3451</v>
      </c>
      <c r="D2149" s="128" t="s">
        <v>157</v>
      </c>
      <c r="E2149" s="129" t="s">
        <v>3452</v>
      </c>
      <c r="F2149" s="130" t="s">
        <v>3453</v>
      </c>
      <c r="G2149" s="131" t="s">
        <v>213</v>
      </c>
      <c r="H2149" s="132">
        <v>18</v>
      </c>
      <c r="I2149" s="133">
        <v>81.332958291840001</v>
      </c>
      <c r="J2149" s="132">
        <f>ROUND(I2149*H2149,0)</f>
        <v>1464</v>
      </c>
      <c r="K2149" s="130" t="s">
        <v>161</v>
      </c>
      <c r="L2149" s="33"/>
      <c r="M2149" s="134" t="s">
        <v>20</v>
      </c>
      <c r="N2149" s="135" t="s">
        <v>42</v>
      </c>
      <c r="P2149" s="136">
        <f>O2149*H2149</f>
        <v>0</v>
      </c>
      <c r="Q2149" s="136">
        <v>0</v>
      </c>
      <c r="R2149" s="136">
        <f>Q2149*H2149</f>
        <v>0</v>
      </c>
      <c r="S2149" s="136">
        <v>0</v>
      </c>
      <c r="T2149" s="137">
        <f>S2149*H2149</f>
        <v>0</v>
      </c>
      <c r="AR2149" s="138" t="s">
        <v>720</v>
      </c>
      <c r="AT2149" s="138" t="s">
        <v>157</v>
      </c>
      <c r="AU2149" s="138" t="s">
        <v>80</v>
      </c>
      <c r="AY2149" s="18" t="s">
        <v>154</v>
      </c>
      <c r="BE2149" s="139">
        <f>IF(N2149="základní",J2149,0)</f>
        <v>1464</v>
      </c>
      <c r="BF2149" s="139">
        <f>IF(N2149="snížená",J2149,0)</f>
        <v>0</v>
      </c>
      <c r="BG2149" s="139">
        <f>IF(N2149="zákl. přenesená",J2149,0)</f>
        <v>0</v>
      </c>
      <c r="BH2149" s="139">
        <f>IF(N2149="sníž. přenesená",J2149,0)</f>
        <v>0</v>
      </c>
      <c r="BI2149" s="139">
        <f>IF(N2149="nulová",J2149,0)</f>
        <v>0</v>
      </c>
      <c r="BJ2149" s="18" t="s">
        <v>8</v>
      </c>
      <c r="BK2149" s="139">
        <f>ROUND(I2149*H2149,0)</f>
        <v>1464</v>
      </c>
      <c r="BL2149" s="18" t="s">
        <v>720</v>
      </c>
      <c r="BM2149" s="138" t="s">
        <v>3454</v>
      </c>
    </row>
    <row r="2150" spans="2:65" s="1" customFormat="1" ht="19.2">
      <c r="B2150" s="33"/>
      <c r="D2150" s="140" t="s">
        <v>164</v>
      </c>
      <c r="F2150" s="141" t="s">
        <v>3455</v>
      </c>
      <c r="I2150" s="142"/>
      <c r="L2150" s="33"/>
      <c r="M2150" s="143"/>
      <c r="T2150" s="54"/>
      <c r="AT2150" s="18" t="s">
        <v>164</v>
      </c>
      <c r="AU2150" s="18" t="s">
        <v>80</v>
      </c>
    </row>
    <row r="2151" spans="2:65" s="1" customFormat="1">
      <c r="B2151" s="33"/>
      <c r="D2151" s="144" t="s">
        <v>166</v>
      </c>
      <c r="F2151" s="145" t="s">
        <v>3456</v>
      </c>
      <c r="I2151" s="142"/>
      <c r="L2151" s="33"/>
      <c r="M2151" s="143"/>
      <c r="T2151" s="54"/>
      <c r="AT2151" s="18" t="s">
        <v>166</v>
      </c>
      <c r="AU2151" s="18" t="s">
        <v>80</v>
      </c>
    </row>
    <row r="2152" spans="2:65" s="1" customFormat="1" ht="16.5" customHeight="1">
      <c r="B2152" s="33"/>
      <c r="C2152" s="128" t="s">
        <v>3457</v>
      </c>
      <c r="D2152" s="128" t="s">
        <v>157</v>
      </c>
      <c r="E2152" s="129" t="s">
        <v>3458</v>
      </c>
      <c r="F2152" s="130" t="s">
        <v>3459</v>
      </c>
      <c r="G2152" s="131" t="s">
        <v>213</v>
      </c>
      <c r="H2152" s="132">
        <v>18</v>
      </c>
      <c r="I2152" s="133">
        <v>135.59760017239998</v>
      </c>
      <c r="J2152" s="132">
        <f>ROUND(I2152*H2152,0)</f>
        <v>2441</v>
      </c>
      <c r="K2152" s="130" t="s">
        <v>161</v>
      </c>
      <c r="L2152" s="33"/>
      <c r="M2152" s="134" t="s">
        <v>20</v>
      </c>
      <c r="N2152" s="135" t="s">
        <v>42</v>
      </c>
      <c r="P2152" s="136">
        <f>O2152*H2152</f>
        <v>0</v>
      </c>
      <c r="Q2152" s="136">
        <v>0</v>
      </c>
      <c r="R2152" s="136">
        <f>Q2152*H2152</f>
        <v>0</v>
      </c>
      <c r="S2152" s="136">
        <v>0</v>
      </c>
      <c r="T2152" s="137">
        <f>S2152*H2152</f>
        <v>0</v>
      </c>
      <c r="AR2152" s="138" t="s">
        <v>720</v>
      </c>
      <c r="AT2152" s="138" t="s">
        <v>157</v>
      </c>
      <c r="AU2152" s="138" t="s">
        <v>80</v>
      </c>
      <c r="AY2152" s="18" t="s">
        <v>154</v>
      </c>
      <c r="BE2152" s="139">
        <f>IF(N2152="základní",J2152,0)</f>
        <v>2441</v>
      </c>
      <c r="BF2152" s="139">
        <f>IF(N2152="snížená",J2152,0)</f>
        <v>0</v>
      </c>
      <c r="BG2152" s="139">
        <f>IF(N2152="zákl. přenesená",J2152,0)</f>
        <v>0</v>
      </c>
      <c r="BH2152" s="139">
        <f>IF(N2152="sníž. přenesená",J2152,0)</f>
        <v>0</v>
      </c>
      <c r="BI2152" s="139">
        <f>IF(N2152="nulová",J2152,0)</f>
        <v>0</v>
      </c>
      <c r="BJ2152" s="18" t="s">
        <v>8</v>
      </c>
      <c r="BK2152" s="139">
        <f>ROUND(I2152*H2152,0)</f>
        <v>2441</v>
      </c>
      <c r="BL2152" s="18" t="s">
        <v>720</v>
      </c>
      <c r="BM2152" s="138" t="s">
        <v>3460</v>
      </c>
    </row>
    <row r="2153" spans="2:65" s="1" customFormat="1">
      <c r="B2153" s="33"/>
      <c r="D2153" s="140" t="s">
        <v>164</v>
      </c>
      <c r="F2153" s="141" t="s">
        <v>3461</v>
      </c>
      <c r="I2153" s="142"/>
      <c r="L2153" s="33"/>
      <c r="M2153" s="143"/>
      <c r="T2153" s="54"/>
      <c r="AT2153" s="18" t="s">
        <v>164</v>
      </c>
      <c r="AU2153" s="18" t="s">
        <v>80</v>
      </c>
    </row>
    <row r="2154" spans="2:65" s="1" customFormat="1">
      <c r="B2154" s="33"/>
      <c r="D2154" s="144" t="s">
        <v>166</v>
      </c>
      <c r="F2154" s="145" t="s">
        <v>3462</v>
      </c>
      <c r="I2154" s="142"/>
      <c r="L2154" s="33"/>
      <c r="M2154" s="143"/>
      <c r="T2154" s="54"/>
      <c r="AT2154" s="18" t="s">
        <v>166</v>
      </c>
      <c r="AU2154" s="18" t="s">
        <v>80</v>
      </c>
    </row>
    <row r="2155" spans="2:65" s="1" customFormat="1" ht="16.5" customHeight="1">
      <c r="B2155" s="33"/>
      <c r="C2155" s="128" t="s">
        <v>3463</v>
      </c>
      <c r="D2155" s="128" t="s">
        <v>157</v>
      </c>
      <c r="E2155" s="129" t="s">
        <v>3464</v>
      </c>
      <c r="F2155" s="130" t="s">
        <v>3465</v>
      </c>
      <c r="G2155" s="131" t="s">
        <v>213</v>
      </c>
      <c r="H2155" s="132">
        <v>18</v>
      </c>
      <c r="I2155" s="133">
        <v>172.91316329176001</v>
      </c>
      <c r="J2155" s="132">
        <f>ROUND(I2155*H2155,0)</f>
        <v>3112</v>
      </c>
      <c r="K2155" s="130" t="s">
        <v>161</v>
      </c>
      <c r="L2155" s="33"/>
      <c r="M2155" s="134" t="s">
        <v>20</v>
      </c>
      <c r="N2155" s="135" t="s">
        <v>42</v>
      </c>
      <c r="P2155" s="136">
        <f>O2155*H2155</f>
        <v>0</v>
      </c>
      <c r="Q2155" s="136">
        <v>0</v>
      </c>
      <c r="R2155" s="136">
        <f>Q2155*H2155</f>
        <v>0</v>
      </c>
      <c r="S2155" s="136">
        <v>0</v>
      </c>
      <c r="T2155" s="137">
        <f>S2155*H2155</f>
        <v>0</v>
      </c>
      <c r="AR2155" s="138" t="s">
        <v>720</v>
      </c>
      <c r="AT2155" s="138" t="s">
        <v>157</v>
      </c>
      <c r="AU2155" s="138" t="s">
        <v>80</v>
      </c>
      <c r="AY2155" s="18" t="s">
        <v>154</v>
      </c>
      <c r="BE2155" s="139">
        <f>IF(N2155="základní",J2155,0)</f>
        <v>3112</v>
      </c>
      <c r="BF2155" s="139">
        <f>IF(N2155="snížená",J2155,0)</f>
        <v>0</v>
      </c>
      <c r="BG2155" s="139">
        <f>IF(N2155="zákl. přenesená",J2155,0)</f>
        <v>0</v>
      </c>
      <c r="BH2155" s="139">
        <f>IF(N2155="sníž. přenesená",J2155,0)</f>
        <v>0</v>
      </c>
      <c r="BI2155" s="139">
        <f>IF(N2155="nulová",J2155,0)</f>
        <v>0</v>
      </c>
      <c r="BJ2155" s="18" t="s">
        <v>8</v>
      </c>
      <c r="BK2155" s="139">
        <f>ROUND(I2155*H2155,0)</f>
        <v>3112</v>
      </c>
      <c r="BL2155" s="18" t="s">
        <v>720</v>
      </c>
      <c r="BM2155" s="138" t="s">
        <v>3466</v>
      </c>
    </row>
    <row r="2156" spans="2:65" s="1" customFormat="1">
      <c r="B2156" s="33"/>
      <c r="D2156" s="140" t="s">
        <v>164</v>
      </c>
      <c r="F2156" s="141" t="s">
        <v>3467</v>
      </c>
      <c r="I2156" s="142"/>
      <c r="L2156" s="33"/>
      <c r="M2156" s="143"/>
      <c r="T2156" s="54"/>
      <c r="AT2156" s="18" t="s">
        <v>164</v>
      </c>
      <c r="AU2156" s="18" t="s">
        <v>80</v>
      </c>
    </row>
    <row r="2157" spans="2:65" s="1" customFormat="1">
      <c r="B2157" s="33"/>
      <c r="D2157" s="144" t="s">
        <v>166</v>
      </c>
      <c r="F2157" s="145" t="s">
        <v>3468</v>
      </c>
      <c r="I2157" s="142"/>
      <c r="L2157" s="33"/>
      <c r="M2157" s="143"/>
      <c r="T2157" s="54"/>
      <c r="AT2157" s="18" t="s">
        <v>166</v>
      </c>
      <c r="AU2157" s="18" t="s">
        <v>80</v>
      </c>
    </row>
    <row r="2158" spans="2:65" s="1" customFormat="1" ht="16.5" customHeight="1">
      <c r="B2158" s="33"/>
      <c r="C2158" s="128" t="s">
        <v>3469</v>
      </c>
      <c r="D2158" s="128" t="s">
        <v>157</v>
      </c>
      <c r="E2158" s="129" t="s">
        <v>3470</v>
      </c>
      <c r="F2158" s="130" t="s">
        <v>3471</v>
      </c>
      <c r="G2158" s="131" t="s">
        <v>213</v>
      </c>
      <c r="H2158" s="132">
        <v>18</v>
      </c>
      <c r="I2158" s="133">
        <v>21.86438776392</v>
      </c>
      <c r="J2158" s="132">
        <f>ROUND(I2158*H2158,0)</f>
        <v>394</v>
      </c>
      <c r="K2158" s="130" t="s">
        <v>161</v>
      </c>
      <c r="L2158" s="33"/>
      <c r="M2158" s="134" t="s">
        <v>20</v>
      </c>
      <c r="N2158" s="135" t="s">
        <v>42</v>
      </c>
      <c r="P2158" s="136">
        <f>O2158*H2158</f>
        <v>0</v>
      </c>
      <c r="Q2158" s="136">
        <v>1.2E-4</v>
      </c>
      <c r="R2158" s="136">
        <f>Q2158*H2158</f>
        <v>2.16E-3</v>
      </c>
      <c r="S2158" s="136">
        <v>0</v>
      </c>
      <c r="T2158" s="137">
        <f>S2158*H2158</f>
        <v>0</v>
      </c>
      <c r="AR2158" s="138" t="s">
        <v>720</v>
      </c>
      <c r="AT2158" s="138" t="s">
        <v>157</v>
      </c>
      <c r="AU2158" s="138" t="s">
        <v>80</v>
      </c>
      <c r="AY2158" s="18" t="s">
        <v>154</v>
      </c>
      <c r="BE2158" s="139">
        <f>IF(N2158="základní",J2158,0)</f>
        <v>394</v>
      </c>
      <c r="BF2158" s="139">
        <f>IF(N2158="snížená",J2158,0)</f>
        <v>0</v>
      </c>
      <c r="BG2158" s="139">
        <f>IF(N2158="zákl. přenesená",J2158,0)</f>
        <v>0</v>
      </c>
      <c r="BH2158" s="139">
        <f>IF(N2158="sníž. přenesená",J2158,0)</f>
        <v>0</v>
      </c>
      <c r="BI2158" s="139">
        <f>IF(N2158="nulová",J2158,0)</f>
        <v>0</v>
      </c>
      <c r="BJ2158" s="18" t="s">
        <v>8</v>
      </c>
      <c r="BK2158" s="139">
        <f>ROUND(I2158*H2158,0)</f>
        <v>394</v>
      </c>
      <c r="BL2158" s="18" t="s">
        <v>720</v>
      </c>
      <c r="BM2158" s="138" t="s">
        <v>3472</v>
      </c>
    </row>
    <row r="2159" spans="2:65" s="1" customFormat="1">
      <c r="B2159" s="33"/>
      <c r="D2159" s="140" t="s">
        <v>164</v>
      </c>
      <c r="F2159" s="141" t="s">
        <v>3473</v>
      </c>
      <c r="I2159" s="142"/>
      <c r="L2159" s="33"/>
      <c r="M2159" s="143"/>
      <c r="T2159" s="54"/>
      <c r="AT2159" s="18" t="s">
        <v>164</v>
      </c>
      <c r="AU2159" s="18" t="s">
        <v>80</v>
      </c>
    </row>
    <row r="2160" spans="2:65" s="1" customFormat="1">
      <c r="B2160" s="33"/>
      <c r="D2160" s="144" t="s">
        <v>166</v>
      </c>
      <c r="F2160" s="145" t="s">
        <v>3474</v>
      </c>
      <c r="I2160" s="142"/>
      <c r="L2160" s="33"/>
      <c r="M2160" s="143"/>
      <c r="T2160" s="54"/>
      <c r="AT2160" s="18" t="s">
        <v>166</v>
      </c>
      <c r="AU2160" s="18" t="s">
        <v>80</v>
      </c>
    </row>
    <row r="2161" spans="2:65" s="11" customFormat="1" ht="25.95" customHeight="1">
      <c r="B2161" s="116"/>
      <c r="D2161" s="117" t="s">
        <v>70</v>
      </c>
      <c r="E2161" s="118" t="s">
        <v>3475</v>
      </c>
      <c r="F2161" s="118" t="s">
        <v>3476</v>
      </c>
      <c r="I2161" s="119"/>
      <c r="J2161" s="120">
        <f>BK2161</f>
        <v>50000</v>
      </c>
      <c r="L2161" s="116"/>
      <c r="M2161" s="121"/>
      <c r="P2161" s="122">
        <f>SUM(P2162:P2165)</f>
        <v>0</v>
      </c>
      <c r="R2161" s="122">
        <f>SUM(R2162:R2165)</f>
        <v>0</v>
      </c>
      <c r="T2161" s="123">
        <f>SUM(T2162:T2165)</f>
        <v>0</v>
      </c>
      <c r="AR2161" s="117" t="s">
        <v>162</v>
      </c>
      <c r="AT2161" s="124" t="s">
        <v>70</v>
      </c>
      <c r="AU2161" s="124" t="s">
        <v>71</v>
      </c>
      <c r="AY2161" s="117" t="s">
        <v>154</v>
      </c>
      <c r="BK2161" s="125">
        <f>SUM(BK2162:BK2165)</f>
        <v>50000</v>
      </c>
    </row>
    <row r="2162" spans="2:65" s="1" customFormat="1" ht="16.5" customHeight="1">
      <c r="B2162" s="33"/>
      <c r="C2162" s="128" t="s">
        <v>3477</v>
      </c>
      <c r="D2162" s="128" t="s">
        <v>157</v>
      </c>
      <c r="E2162" s="129" t="s">
        <v>3478</v>
      </c>
      <c r="F2162" s="130" t="s">
        <v>3479</v>
      </c>
      <c r="G2162" s="131" t="s">
        <v>1563</v>
      </c>
      <c r="H2162" s="132">
        <v>200</v>
      </c>
      <c r="I2162" s="133">
        <v>250</v>
      </c>
      <c r="J2162" s="132">
        <f>ROUND(I2162*H2162,0)</f>
        <v>50000</v>
      </c>
      <c r="K2162" s="130" t="s">
        <v>161</v>
      </c>
      <c r="L2162" s="33"/>
      <c r="M2162" s="134" t="s">
        <v>20</v>
      </c>
      <c r="N2162" s="135" t="s">
        <v>42</v>
      </c>
      <c r="P2162" s="136">
        <f>O2162*H2162</f>
        <v>0</v>
      </c>
      <c r="Q2162" s="136">
        <v>0</v>
      </c>
      <c r="R2162" s="136">
        <f>Q2162*H2162</f>
        <v>0</v>
      </c>
      <c r="S2162" s="136">
        <v>0</v>
      </c>
      <c r="T2162" s="137">
        <f>S2162*H2162</f>
        <v>0</v>
      </c>
      <c r="AR2162" s="138" t="s">
        <v>2586</v>
      </c>
      <c r="AT2162" s="138" t="s">
        <v>157</v>
      </c>
      <c r="AU2162" s="138" t="s">
        <v>8</v>
      </c>
      <c r="AY2162" s="18" t="s">
        <v>154</v>
      </c>
      <c r="BE2162" s="139">
        <f>IF(N2162="základní",J2162,0)</f>
        <v>50000</v>
      </c>
      <c r="BF2162" s="139">
        <f>IF(N2162="snížená",J2162,0)</f>
        <v>0</v>
      </c>
      <c r="BG2162" s="139">
        <f>IF(N2162="zákl. přenesená",J2162,0)</f>
        <v>0</v>
      </c>
      <c r="BH2162" s="139">
        <f>IF(N2162="sníž. přenesená",J2162,0)</f>
        <v>0</v>
      </c>
      <c r="BI2162" s="139">
        <f>IF(N2162="nulová",J2162,0)</f>
        <v>0</v>
      </c>
      <c r="BJ2162" s="18" t="s">
        <v>8</v>
      </c>
      <c r="BK2162" s="139">
        <f>ROUND(I2162*H2162,0)</f>
        <v>50000</v>
      </c>
      <c r="BL2162" s="18" t="s">
        <v>2586</v>
      </c>
      <c r="BM2162" s="138" t="s">
        <v>3480</v>
      </c>
    </row>
    <row r="2163" spans="2:65" s="1" customFormat="1">
      <c r="B2163" s="33"/>
      <c r="D2163" s="140" t="s">
        <v>164</v>
      </c>
      <c r="F2163" s="141" t="s">
        <v>3481</v>
      </c>
      <c r="I2163" s="142"/>
      <c r="L2163" s="33"/>
      <c r="M2163" s="143"/>
      <c r="T2163" s="54"/>
      <c r="AT2163" s="18" t="s">
        <v>164</v>
      </c>
      <c r="AU2163" s="18" t="s">
        <v>8</v>
      </c>
    </row>
    <row r="2164" spans="2:65" s="1" customFormat="1">
      <c r="B2164" s="33"/>
      <c r="D2164" s="144" t="s">
        <v>166</v>
      </c>
      <c r="F2164" s="145" t="s">
        <v>3482</v>
      </c>
      <c r="I2164" s="142"/>
      <c r="L2164" s="33"/>
      <c r="M2164" s="143"/>
      <c r="T2164" s="54"/>
      <c r="AT2164" s="18" t="s">
        <v>166</v>
      </c>
      <c r="AU2164" s="18" t="s">
        <v>8</v>
      </c>
    </row>
    <row r="2165" spans="2:65" s="12" customFormat="1">
      <c r="B2165" s="146"/>
      <c r="D2165" s="140" t="s">
        <v>168</v>
      </c>
      <c r="E2165" s="147" t="s">
        <v>20</v>
      </c>
      <c r="F2165" s="148" t="s">
        <v>3483</v>
      </c>
      <c r="H2165" s="149">
        <v>200</v>
      </c>
      <c r="I2165" s="150"/>
      <c r="L2165" s="146"/>
      <c r="M2165" s="151"/>
      <c r="T2165" s="152"/>
      <c r="AT2165" s="147" t="s">
        <v>168</v>
      </c>
      <c r="AU2165" s="147" t="s">
        <v>8</v>
      </c>
      <c r="AV2165" s="12" t="s">
        <v>80</v>
      </c>
      <c r="AW2165" s="12" t="s">
        <v>32</v>
      </c>
      <c r="AX2165" s="12" t="s">
        <v>8</v>
      </c>
      <c r="AY2165" s="147" t="s">
        <v>154</v>
      </c>
    </row>
    <row r="2166" spans="2:65" s="11" customFormat="1" ht="25.95" customHeight="1">
      <c r="B2166" s="116"/>
      <c r="D2166" s="117" t="s">
        <v>70</v>
      </c>
      <c r="E2166" s="118" t="s">
        <v>3484</v>
      </c>
      <c r="F2166" s="118" t="s">
        <v>3485</v>
      </c>
      <c r="I2166" s="119"/>
      <c r="J2166" s="120">
        <f>BK2166</f>
        <v>65000</v>
      </c>
      <c r="L2166" s="116"/>
      <c r="M2166" s="121"/>
      <c r="P2166" s="122">
        <f>P2167+P2174+P2178+P2182</f>
        <v>0</v>
      </c>
      <c r="R2166" s="122">
        <f>R2167+R2174+R2178+R2182</f>
        <v>0</v>
      </c>
      <c r="T2166" s="123">
        <f>T2167+T2174+T2178+T2182</f>
        <v>0</v>
      </c>
      <c r="AR2166" s="117" t="s">
        <v>187</v>
      </c>
      <c r="AT2166" s="124" t="s">
        <v>70</v>
      </c>
      <c r="AU2166" s="124" t="s">
        <v>71</v>
      </c>
      <c r="AY2166" s="117" t="s">
        <v>154</v>
      </c>
      <c r="BK2166" s="125">
        <f>BK2167+BK2174+BK2178+BK2182</f>
        <v>65000</v>
      </c>
    </row>
    <row r="2167" spans="2:65" s="11" customFormat="1" ht="22.95" customHeight="1">
      <c r="B2167" s="116"/>
      <c r="D2167" s="117" t="s">
        <v>70</v>
      </c>
      <c r="E2167" s="126" t="s">
        <v>3486</v>
      </c>
      <c r="F2167" s="126" t="s">
        <v>3487</v>
      </c>
      <c r="I2167" s="119"/>
      <c r="J2167" s="127">
        <f>BK2167</f>
        <v>30000</v>
      </c>
      <c r="L2167" s="116"/>
      <c r="M2167" s="121"/>
      <c r="P2167" s="122">
        <f>SUM(P2168:P2173)</f>
        <v>0</v>
      </c>
      <c r="R2167" s="122">
        <f>SUM(R2168:R2173)</f>
        <v>0</v>
      </c>
      <c r="T2167" s="123">
        <f>SUM(T2168:T2173)</f>
        <v>0</v>
      </c>
      <c r="AR2167" s="117" t="s">
        <v>187</v>
      </c>
      <c r="AT2167" s="124" t="s">
        <v>70</v>
      </c>
      <c r="AU2167" s="124" t="s">
        <v>8</v>
      </c>
      <c r="AY2167" s="117" t="s">
        <v>154</v>
      </c>
      <c r="BK2167" s="125">
        <f>SUM(BK2168:BK2173)</f>
        <v>30000</v>
      </c>
    </row>
    <row r="2168" spans="2:65" s="1" customFormat="1" ht="16.5" customHeight="1">
      <c r="B2168" s="33"/>
      <c r="C2168" s="128" t="s">
        <v>3488</v>
      </c>
      <c r="D2168" s="128" t="s">
        <v>157</v>
      </c>
      <c r="E2168" s="129" t="s">
        <v>3489</v>
      </c>
      <c r="F2168" s="130" t="s">
        <v>3490</v>
      </c>
      <c r="G2168" s="131" t="s">
        <v>3491</v>
      </c>
      <c r="H2168" s="132">
        <v>1</v>
      </c>
      <c r="I2168" s="133">
        <v>10000</v>
      </c>
      <c r="J2168" s="132">
        <f>ROUND(I2168*H2168,0)</f>
        <v>10000</v>
      </c>
      <c r="K2168" s="130" t="s">
        <v>161</v>
      </c>
      <c r="L2168" s="33"/>
      <c r="M2168" s="134" t="s">
        <v>20</v>
      </c>
      <c r="N2168" s="135" t="s">
        <v>42</v>
      </c>
      <c r="P2168" s="136">
        <f>O2168*H2168</f>
        <v>0</v>
      </c>
      <c r="Q2168" s="136">
        <v>0</v>
      </c>
      <c r="R2168" s="136">
        <f>Q2168*H2168</f>
        <v>0</v>
      </c>
      <c r="S2168" s="136">
        <v>0</v>
      </c>
      <c r="T2168" s="137">
        <f>S2168*H2168</f>
        <v>0</v>
      </c>
      <c r="AR2168" s="138" t="s">
        <v>3492</v>
      </c>
      <c r="AT2168" s="138" t="s">
        <v>157</v>
      </c>
      <c r="AU2168" s="138" t="s">
        <v>80</v>
      </c>
      <c r="AY2168" s="18" t="s">
        <v>154</v>
      </c>
      <c r="BE2168" s="139">
        <f>IF(N2168="základní",J2168,0)</f>
        <v>10000</v>
      </c>
      <c r="BF2168" s="139">
        <f>IF(N2168="snížená",J2168,0)</f>
        <v>0</v>
      </c>
      <c r="BG2168" s="139">
        <f>IF(N2168="zákl. přenesená",J2168,0)</f>
        <v>0</v>
      </c>
      <c r="BH2168" s="139">
        <f>IF(N2168="sníž. přenesená",J2168,0)</f>
        <v>0</v>
      </c>
      <c r="BI2168" s="139">
        <f>IF(N2168="nulová",J2168,0)</f>
        <v>0</v>
      </c>
      <c r="BJ2168" s="18" t="s">
        <v>8</v>
      </c>
      <c r="BK2168" s="139">
        <f>ROUND(I2168*H2168,0)</f>
        <v>10000</v>
      </c>
      <c r="BL2168" s="18" t="s">
        <v>3492</v>
      </c>
      <c r="BM2168" s="138" t="s">
        <v>3493</v>
      </c>
    </row>
    <row r="2169" spans="2:65" s="1" customFormat="1">
      <c r="B2169" s="33"/>
      <c r="D2169" s="140" t="s">
        <v>164</v>
      </c>
      <c r="F2169" s="141" t="s">
        <v>3490</v>
      </c>
      <c r="I2169" s="142"/>
      <c r="L2169" s="33"/>
      <c r="M2169" s="143"/>
      <c r="T2169" s="54"/>
      <c r="AT2169" s="18" t="s">
        <v>164</v>
      </c>
      <c r="AU2169" s="18" t="s">
        <v>80</v>
      </c>
    </row>
    <row r="2170" spans="2:65" s="1" customFormat="1">
      <c r="B2170" s="33"/>
      <c r="D2170" s="144" t="s">
        <v>166</v>
      </c>
      <c r="F2170" s="145" t="s">
        <v>3494</v>
      </c>
      <c r="I2170" s="142"/>
      <c r="L2170" s="33"/>
      <c r="M2170" s="143"/>
      <c r="T2170" s="54"/>
      <c r="AT2170" s="18" t="s">
        <v>166</v>
      </c>
      <c r="AU2170" s="18" t="s">
        <v>80</v>
      </c>
    </row>
    <row r="2171" spans="2:65" s="1" customFormat="1" ht="16.5" customHeight="1">
      <c r="B2171" s="33"/>
      <c r="C2171" s="128" t="s">
        <v>3495</v>
      </c>
      <c r="D2171" s="128" t="s">
        <v>157</v>
      </c>
      <c r="E2171" s="129" t="s">
        <v>3496</v>
      </c>
      <c r="F2171" s="130" t="s">
        <v>1567</v>
      </c>
      <c r="G2171" s="131" t="s">
        <v>3491</v>
      </c>
      <c r="H2171" s="132">
        <v>1</v>
      </c>
      <c r="I2171" s="133">
        <v>20000</v>
      </c>
      <c r="J2171" s="132">
        <f>ROUND(I2171*H2171,0)</f>
        <v>20000</v>
      </c>
      <c r="K2171" s="130" t="s">
        <v>161</v>
      </c>
      <c r="L2171" s="33"/>
      <c r="M2171" s="134" t="s">
        <v>20</v>
      </c>
      <c r="N2171" s="135" t="s">
        <v>42</v>
      </c>
      <c r="P2171" s="136">
        <f>O2171*H2171</f>
        <v>0</v>
      </c>
      <c r="Q2171" s="136">
        <v>0</v>
      </c>
      <c r="R2171" s="136">
        <f>Q2171*H2171</f>
        <v>0</v>
      </c>
      <c r="S2171" s="136">
        <v>0</v>
      </c>
      <c r="T2171" s="137">
        <f>S2171*H2171</f>
        <v>0</v>
      </c>
      <c r="AR2171" s="138" t="s">
        <v>3492</v>
      </c>
      <c r="AT2171" s="138" t="s">
        <v>157</v>
      </c>
      <c r="AU2171" s="138" t="s">
        <v>80</v>
      </c>
      <c r="AY2171" s="18" t="s">
        <v>154</v>
      </c>
      <c r="BE2171" s="139">
        <f>IF(N2171="základní",J2171,0)</f>
        <v>20000</v>
      </c>
      <c r="BF2171" s="139">
        <f>IF(N2171="snížená",J2171,0)</f>
        <v>0</v>
      </c>
      <c r="BG2171" s="139">
        <f>IF(N2171="zákl. přenesená",J2171,0)</f>
        <v>0</v>
      </c>
      <c r="BH2171" s="139">
        <f>IF(N2171="sníž. přenesená",J2171,0)</f>
        <v>0</v>
      </c>
      <c r="BI2171" s="139">
        <f>IF(N2171="nulová",J2171,0)</f>
        <v>0</v>
      </c>
      <c r="BJ2171" s="18" t="s">
        <v>8</v>
      </c>
      <c r="BK2171" s="139">
        <f>ROUND(I2171*H2171,0)</f>
        <v>20000</v>
      </c>
      <c r="BL2171" s="18" t="s">
        <v>3492</v>
      </c>
      <c r="BM2171" s="138" t="s">
        <v>3497</v>
      </c>
    </row>
    <row r="2172" spans="2:65" s="1" customFormat="1">
      <c r="B2172" s="33"/>
      <c r="D2172" s="140" t="s">
        <v>164</v>
      </c>
      <c r="F2172" s="141" t="s">
        <v>1567</v>
      </c>
      <c r="I2172" s="142"/>
      <c r="L2172" s="33"/>
      <c r="M2172" s="143"/>
      <c r="T2172" s="54"/>
      <c r="AT2172" s="18" t="s">
        <v>164</v>
      </c>
      <c r="AU2172" s="18" t="s">
        <v>80</v>
      </c>
    </row>
    <row r="2173" spans="2:65" s="1" customFormat="1">
      <c r="B2173" s="33"/>
      <c r="D2173" s="144" t="s">
        <v>166</v>
      </c>
      <c r="F2173" s="145" t="s">
        <v>3498</v>
      </c>
      <c r="I2173" s="142"/>
      <c r="L2173" s="33"/>
      <c r="M2173" s="143"/>
      <c r="T2173" s="54"/>
      <c r="AT2173" s="18" t="s">
        <v>166</v>
      </c>
      <c r="AU2173" s="18" t="s">
        <v>80</v>
      </c>
    </row>
    <row r="2174" spans="2:65" s="11" customFormat="1" ht="22.95" customHeight="1">
      <c r="B2174" s="116"/>
      <c r="D2174" s="117" t="s">
        <v>70</v>
      </c>
      <c r="E2174" s="126" t="s">
        <v>3499</v>
      </c>
      <c r="F2174" s="126" t="s">
        <v>3500</v>
      </c>
      <c r="I2174" s="119"/>
      <c r="J2174" s="127">
        <f>BK2174</f>
        <v>20000</v>
      </c>
      <c r="L2174" s="116"/>
      <c r="M2174" s="121"/>
      <c r="P2174" s="122">
        <f>SUM(P2175:P2177)</f>
        <v>0</v>
      </c>
      <c r="R2174" s="122">
        <f>SUM(R2175:R2177)</f>
        <v>0</v>
      </c>
      <c r="T2174" s="123">
        <f>SUM(T2175:T2177)</f>
        <v>0</v>
      </c>
      <c r="AR2174" s="117" t="s">
        <v>187</v>
      </c>
      <c r="AT2174" s="124" t="s">
        <v>70</v>
      </c>
      <c r="AU2174" s="124" t="s">
        <v>8</v>
      </c>
      <c r="AY2174" s="117" t="s">
        <v>154</v>
      </c>
      <c r="BK2174" s="125">
        <f>SUM(BK2175:BK2177)</f>
        <v>20000</v>
      </c>
    </row>
    <row r="2175" spans="2:65" s="1" customFormat="1" ht="16.5" customHeight="1">
      <c r="B2175" s="33"/>
      <c r="C2175" s="128" t="s">
        <v>3501</v>
      </c>
      <c r="D2175" s="128" t="s">
        <v>157</v>
      </c>
      <c r="E2175" s="129" t="s">
        <v>3502</v>
      </c>
      <c r="F2175" s="130" t="s">
        <v>3500</v>
      </c>
      <c r="G2175" s="131" t="s">
        <v>3491</v>
      </c>
      <c r="H2175" s="132">
        <v>1</v>
      </c>
      <c r="I2175" s="133">
        <v>20000</v>
      </c>
      <c r="J2175" s="132">
        <f>ROUND(I2175*H2175,0)</f>
        <v>20000</v>
      </c>
      <c r="K2175" s="130" t="s">
        <v>161</v>
      </c>
      <c r="L2175" s="33"/>
      <c r="M2175" s="134" t="s">
        <v>20</v>
      </c>
      <c r="N2175" s="135" t="s">
        <v>42</v>
      </c>
      <c r="P2175" s="136">
        <f>O2175*H2175</f>
        <v>0</v>
      </c>
      <c r="Q2175" s="136">
        <v>0</v>
      </c>
      <c r="R2175" s="136">
        <f>Q2175*H2175</f>
        <v>0</v>
      </c>
      <c r="S2175" s="136">
        <v>0</v>
      </c>
      <c r="T2175" s="137">
        <f>S2175*H2175</f>
        <v>0</v>
      </c>
      <c r="AR2175" s="138" t="s">
        <v>3492</v>
      </c>
      <c r="AT2175" s="138" t="s">
        <v>157</v>
      </c>
      <c r="AU2175" s="138" t="s">
        <v>80</v>
      </c>
      <c r="AY2175" s="18" t="s">
        <v>154</v>
      </c>
      <c r="BE2175" s="139">
        <f>IF(N2175="základní",J2175,0)</f>
        <v>20000</v>
      </c>
      <c r="BF2175" s="139">
        <f>IF(N2175="snížená",J2175,0)</f>
        <v>0</v>
      </c>
      <c r="BG2175" s="139">
        <f>IF(N2175="zákl. přenesená",J2175,0)</f>
        <v>0</v>
      </c>
      <c r="BH2175" s="139">
        <f>IF(N2175="sníž. přenesená",J2175,0)</f>
        <v>0</v>
      </c>
      <c r="BI2175" s="139">
        <f>IF(N2175="nulová",J2175,0)</f>
        <v>0</v>
      </c>
      <c r="BJ2175" s="18" t="s">
        <v>8</v>
      </c>
      <c r="BK2175" s="139">
        <f>ROUND(I2175*H2175,0)</f>
        <v>20000</v>
      </c>
      <c r="BL2175" s="18" t="s">
        <v>3492</v>
      </c>
      <c r="BM2175" s="138" t="s">
        <v>3503</v>
      </c>
    </row>
    <row r="2176" spans="2:65" s="1" customFormat="1">
      <c r="B2176" s="33"/>
      <c r="D2176" s="140" t="s">
        <v>164</v>
      </c>
      <c r="F2176" s="141" t="s">
        <v>3500</v>
      </c>
      <c r="I2176" s="142"/>
      <c r="L2176" s="33"/>
      <c r="M2176" s="143"/>
      <c r="T2176" s="54"/>
      <c r="AT2176" s="18" t="s">
        <v>164</v>
      </c>
      <c r="AU2176" s="18" t="s">
        <v>80</v>
      </c>
    </row>
    <row r="2177" spans="2:65" s="1" customFormat="1">
      <c r="B2177" s="33"/>
      <c r="D2177" s="144" t="s">
        <v>166</v>
      </c>
      <c r="F2177" s="145" t="s">
        <v>3504</v>
      </c>
      <c r="I2177" s="142"/>
      <c r="L2177" s="33"/>
      <c r="M2177" s="143"/>
      <c r="T2177" s="54"/>
      <c r="AT2177" s="18" t="s">
        <v>166</v>
      </c>
      <c r="AU2177" s="18" t="s">
        <v>80</v>
      </c>
    </row>
    <row r="2178" spans="2:65" s="11" customFormat="1" ht="22.95" customHeight="1">
      <c r="B2178" s="116"/>
      <c r="D2178" s="117" t="s">
        <v>70</v>
      </c>
      <c r="E2178" s="126" t="s">
        <v>3505</v>
      </c>
      <c r="F2178" s="126" t="s">
        <v>3506</v>
      </c>
      <c r="I2178" s="119"/>
      <c r="J2178" s="127">
        <f>BK2178</f>
        <v>10000</v>
      </c>
      <c r="L2178" s="116"/>
      <c r="M2178" s="121"/>
      <c r="P2178" s="122">
        <f>SUM(P2179:P2181)</f>
        <v>0</v>
      </c>
      <c r="R2178" s="122">
        <f>SUM(R2179:R2181)</f>
        <v>0</v>
      </c>
      <c r="T2178" s="123">
        <f>SUM(T2179:T2181)</f>
        <v>0</v>
      </c>
      <c r="AR2178" s="117" t="s">
        <v>187</v>
      </c>
      <c r="AT2178" s="124" t="s">
        <v>70</v>
      </c>
      <c r="AU2178" s="124" t="s">
        <v>8</v>
      </c>
      <c r="AY2178" s="117" t="s">
        <v>154</v>
      </c>
      <c r="BK2178" s="125">
        <f>SUM(BK2179:BK2181)</f>
        <v>10000</v>
      </c>
    </row>
    <row r="2179" spans="2:65" s="1" customFormat="1" ht="16.5" customHeight="1">
      <c r="B2179" s="33"/>
      <c r="C2179" s="128" t="s">
        <v>3507</v>
      </c>
      <c r="D2179" s="128" t="s">
        <v>157</v>
      </c>
      <c r="E2179" s="129" t="s">
        <v>3508</v>
      </c>
      <c r="F2179" s="130" t="s">
        <v>3506</v>
      </c>
      <c r="G2179" s="131" t="s">
        <v>3491</v>
      </c>
      <c r="H2179" s="132">
        <v>1</v>
      </c>
      <c r="I2179" s="133">
        <v>10000</v>
      </c>
      <c r="J2179" s="132">
        <f>ROUND(I2179*H2179,0)</f>
        <v>10000</v>
      </c>
      <c r="K2179" s="130" t="s">
        <v>161</v>
      </c>
      <c r="L2179" s="33"/>
      <c r="M2179" s="134" t="s">
        <v>20</v>
      </c>
      <c r="N2179" s="135" t="s">
        <v>42</v>
      </c>
      <c r="P2179" s="136">
        <f>O2179*H2179</f>
        <v>0</v>
      </c>
      <c r="Q2179" s="136">
        <v>0</v>
      </c>
      <c r="R2179" s="136">
        <f>Q2179*H2179</f>
        <v>0</v>
      </c>
      <c r="S2179" s="136">
        <v>0</v>
      </c>
      <c r="T2179" s="137">
        <f>S2179*H2179</f>
        <v>0</v>
      </c>
      <c r="AR2179" s="138" t="s">
        <v>3492</v>
      </c>
      <c r="AT2179" s="138" t="s">
        <v>157</v>
      </c>
      <c r="AU2179" s="138" t="s">
        <v>80</v>
      </c>
      <c r="AY2179" s="18" t="s">
        <v>154</v>
      </c>
      <c r="BE2179" s="139">
        <f>IF(N2179="základní",J2179,0)</f>
        <v>10000</v>
      </c>
      <c r="BF2179" s="139">
        <f>IF(N2179="snížená",J2179,0)</f>
        <v>0</v>
      </c>
      <c r="BG2179" s="139">
        <f>IF(N2179="zákl. přenesená",J2179,0)</f>
        <v>0</v>
      </c>
      <c r="BH2179" s="139">
        <f>IF(N2179="sníž. přenesená",J2179,0)</f>
        <v>0</v>
      </c>
      <c r="BI2179" s="139">
        <f>IF(N2179="nulová",J2179,0)</f>
        <v>0</v>
      </c>
      <c r="BJ2179" s="18" t="s">
        <v>8</v>
      </c>
      <c r="BK2179" s="139">
        <f>ROUND(I2179*H2179,0)</f>
        <v>10000</v>
      </c>
      <c r="BL2179" s="18" t="s">
        <v>3492</v>
      </c>
      <c r="BM2179" s="138" t="s">
        <v>3509</v>
      </c>
    </row>
    <row r="2180" spans="2:65" s="1" customFormat="1">
      <c r="B2180" s="33"/>
      <c r="D2180" s="140" t="s">
        <v>164</v>
      </c>
      <c r="F2180" s="141" t="s">
        <v>3506</v>
      </c>
      <c r="I2180" s="142"/>
      <c r="L2180" s="33"/>
      <c r="M2180" s="143"/>
      <c r="T2180" s="54"/>
      <c r="AT2180" s="18" t="s">
        <v>164</v>
      </c>
      <c r="AU2180" s="18" t="s">
        <v>80</v>
      </c>
    </row>
    <row r="2181" spans="2:65" s="1" customFormat="1">
      <c r="B2181" s="33"/>
      <c r="D2181" s="144" t="s">
        <v>166</v>
      </c>
      <c r="F2181" s="145" t="s">
        <v>3510</v>
      </c>
      <c r="I2181" s="142"/>
      <c r="L2181" s="33"/>
      <c r="M2181" s="143"/>
      <c r="T2181" s="54"/>
      <c r="AT2181" s="18" t="s">
        <v>166</v>
      </c>
      <c r="AU2181" s="18" t="s">
        <v>80</v>
      </c>
    </row>
    <row r="2182" spans="2:65" s="11" customFormat="1" ht="22.95" customHeight="1">
      <c r="B2182" s="116"/>
      <c r="D2182" s="117" t="s">
        <v>70</v>
      </c>
      <c r="E2182" s="126" t="s">
        <v>3511</v>
      </c>
      <c r="F2182" s="126" t="s">
        <v>3512</v>
      </c>
      <c r="I2182" s="119"/>
      <c r="J2182" s="127">
        <f>BK2182</f>
        <v>5000</v>
      </c>
      <c r="L2182" s="116"/>
      <c r="M2182" s="121"/>
      <c r="P2182" s="122">
        <f>SUM(P2183:P2185)</f>
        <v>0</v>
      </c>
      <c r="R2182" s="122">
        <f>SUM(R2183:R2185)</f>
        <v>0</v>
      </c>
      <c r="T2182" s="123">
        <f>SUM(T2183:T2185)</f>
        <v>0</v>
      </c>
      <c r="AR2182" s="117" t="s">
        <v>187</v>
      </c>
      <c r="AT2182" s="124" t="s">
        <v>70</v>
      </c>
      <c r="AU2182" s="124" t="s">
        <v>8</v>
      </c>
      <c r="AY2182" s="117" t="s">
        <v>154</v>
      </c>
      <c r="BK2182" s="125">
        <f>SUM(BK2183:BK2185)</f>
        <v>5000</v>
      </c>
    </row>
    <row r="2183" spans="2:65" s="1" customFormat="1" ht="16.5" customHeight="1">
      <c r="B2183" s="33"/>
      <c r="C2183" s="128" t="s">
        <v>3513</v>
      </c>
      <c r="D2183" s="128" t="s">
        <v>157</v>
      </c>
      <c r="E2183" s="129" t="s">
        <v>3514</v>
      </c>
      <c r="F2183" s="130" t="s">
        <v>3512</v>
      </c>
      <c r="G2183" s="131" t="s">
        <v>3491</v>
      </c>
      <c r="H2183" s="132">
        <v>1</v>
      </c>
      <c r="I2183" s="133">
        <v>5000</v>
      </c>
      <c r="J2183" s="132">
        <f>ROUND(I2183*H2183,0)</f>
        <v>5000</v>
      </c>
      <c r="K2183" s="130" t="s">
        <v>161</v>
      </c>
      <c r="L2183" s="33"/>
      <c r="M2183" s="134" t="s">
        <v>20</v>
      </c>
      <c r="N2183" s="135" t="s">
        <v>42</v>
      </c>
      <c r="P2183" s="136">
        <f>O2183*H2183</f>
        <v>0</v>
      </c>
      <c r="Q2183" s="136">
        <v>0</v>
      </c>
      <c r="R2183" s="136">
        <f>Q2183*H2183</f>
        <v>0</v>
      </c>
      <c r="S2183" s="136">
        <v>0</v>
      </c>
      <c r="T2183" s="137">
        <f>S2183*H2183</f>
        <v>0</v>
      </c>
      <c r="AR2183" s="138" t="s">
        <v>3492</v>
      </c>
      <c r="AT2183" s="138" t="s">
        <v>157</v>
      </c>
      <c r="AU2183" s="138" t="s">
        <v>80</v>
      </c>
      <c r="AY2183" s="18" t="s">
        <v>154</v>
      </c>
      <c r="BE2183" s="139">
        <f>IF(N2183="základní",J2183,0)</f>
        <v>5000</v>
      </c>
      <c r="BF2183" s="139">
        <f>IF(N2183="snížená",J2183,0)</f>
        <v>0</v>
      </c>
      <c r="BG2183" s="139">
        <f>IF(N2183="zákl. přenesená",J2183,0)</f>
        <v>0</v>
      </c>
      <c r="BH2183" s="139">
        <f>IF(N2183="sníž. přenesená",J2183,0)</f>
        <v>0</v>
      </c>
      <c r="BI2183" s="139">
        <f>IF(N2183="nulová",J2183,0)</f>
        <v>0</v>
      </c>
      <c r="BJ2183" s="18" t="s">
        <v>8</v>
      </c>
      <c r="BK2183" s="139">
        <f>ROUND(I2183*H2183,0)</f>
        <v>5000</v>
      </c>
      <c r="BL2183" s="18" t="s">
        <v>3492</v>
      </c>
      <c r="BM2183" s="138" t="s">
        <v>3515</v>
      </c>
    </row>
    <row r="2184" spans="2:65" s="1" customFormat="1">
      <c r="B2184" s="33"/>
      <c r="D2184" s="140" t="s">
        <v>164</v>
      </c>
      <c r="F2184" s="141" t="s">
        <v>3512</v>
      </c>
      <c r="I2184" s="142"/>
      <c r="L2184" s="33"/>
      <c r="M2184" s="143"/>
      <c r="T2184" s="54"/>
      <c r="AT2184" s="18" t="s">
        <v>164</v>
      </c>
      <c r="AU2184" s="18" t="s">
        <v>80</v>
      </c>
    </row>
    <row r="2185" spans="2:65" s="1" customFormat="1">
      <c r="B2185" s="33"/>
      <c r="D2185" s="144" t="s">
        <v>166</v>
      </c>
      <c r="F2185" s="145" t="s">
        <v>3516</v>
      </c>
      <c r="I2185" s="142"/>
      <c r="L2185" s="33"/>
      <c r="M2185" s="182"/>
      <c r="N2185" s="183"/>
      <c r="O2185" s="183"/>
      <c r="P2185" s="183"/>
      <c r="Q2185" s="183"/>
      <c r="R2185" s="183"/>
      <c r="S2185" s="183"/>
      <c r="T2185" s="184"/>
      <c r="AT2185" s="18" t="s">
        <v>166</v>
      </c>
      <c r="AU2185" s="18" t="s">
        <v>80</v>
      </c>
    </row>
    <row r="2186" spans="2:65" s="1" customFormat="1" ht="6.9" customHeight="1">
      <c r="B2186" s="42"/>
      <c r="C2186" s="43"/>
      <c r="D2186" s="43"/>
      <c r="E2186" s="43"/>
      <c r="F2186" s="43"/>
      <c r="G2186" s="43"/>
      <c r="H2186" s="43"/>
      <c r="I2186" s="43"/>
      <c r="J2186" s="43"/>
      <c r="K2186" s="43"/>
      <c r="L2186" s="33"/>
    </row>
  </sheetData>
  <sheetProtection algorithmName="SHA-512" hashValue="sQM2utU+Yih4U+DEBo0xHamWHcy2FZCmgGHD//ugNSI1F8DPTnlMJl+tcngO66G4sBIkSFnsTwpBum+S9D3p4g==" saltValue="/W3ZCScGJinD8l3j+/0w1h4JPGrJM7XAPHsYwUdzbicHHGZp1UBJ0jeeYYNdpmu6m696oJtXK2j76LpoEMRvBA==" spinCount="100000" sheet="1" objects="1" scenarios="1" formatColumns="0" formatRows="0" autoFilter="0"/>
  <autoFilter ref="C117:K117" xr:uid="{00000000-0009-0000-0000-000001000000}"/>
  <mergeCells count="9">
    <mergeCell ref="E50:H50"/>
    <mergeCell ref="E108:H108"/>
    <mergeCell ref="E110:H110"/>
    <mergeCell ref="L2:V2"/>
    <mergeCell ref="E7:H7"/>
    <mergeCell ref="E9:H9"/>
    <mergeCell ref="E18:H18"/>
    <mergeCell ref="E27:H27"/>
    <mergeCell ref="E48:H48"/>
  </mergeCells>
  <hyperlinks>
    <hyperlink ref="F123" r:id="rId1" xr:uid="{00000000-0004-0000-0100-000000000000}"/>
    <hyperlink ref="F129" r:id="rId2" xr:uid="{00000000-0004-0000-0100-000001000000}"/>
    <hyperlink ref="F136" r:id="rId3" xr:uid="{00000000-0004-0000-0100-000002000000}"/>
    <hyperlink ref="F140" r:id="rId4" xr:uid="{00000000-0004-0000-0100-000003000000}"/>
    <hyperlink ref="F144" r:id="rId5" xr:uid="{00000000-0004-0000-0100-000004000000}"/>
    <hyperlink ref="F155" r:id="rId6" xr:uid="{00000000-0004-0000-0100-000005000000}"/>
    <hyperlink ref="F159" r:id="rId7" xr:uid="{00000000-0004-0000-0100-000006000000}"/>
    <hyperlink ref="F166" r:id="rId8" xr:uid="{00000000-0004-0000-0100-000007000000}"/>
    <hyperlink ref="F172" r:id="rId9" xr:uid="{00000000-0004-0000-0100-000008000000}"/>
    <hyperlink ref="F179" r:id="rId10" xr:uid="{00000000-0004-0000-0100-000009000000}"/>
    <hyperlink ref="F185" r:id="rId11" xr:uid="{00000000-0004-0000-0100-00000A000000}"/>
    <hyperlink ref="F188" r:id="rId12" xr:uid="{00000000-0004-0000-0100-00000B000000}"/>
    <hyperlink ref="F191" r:id="rId13" xr:uid="{00000000-0004-0000-0100-00000C000000}"/>
    <hyperlink ref="F195" r:id="rId14" xr:uid="{00000000-0004-0000-0100-00000D000000}"/>
    <hyperlink ref="F201" r:id="rId15" xr:uid="{00000000-0004-0000-0100-00000E000000}"/>
    <hyperlink ref="F227" r:id="rId16" xr:uid="{00000000-0004-0000-0100-00000F000000}"/>
    <hyperlink ref="F269" r:id="rId17" xr:uid="{00000000-0004-0000-0100-000010000000}"/>
    <hyperlink ref="F275" r:id="rId18" xr:uid="{00000000-0004-0000-0100-000011000000}"/>
    <hyperlink ref="F282" r:id="rId19" xr:uid="{00000000-0004-0000-0100-000012000000}"/>
    <hyperlink ref="F286" r:id="rId20" xr:uid="{00000000-0004-0000-0100-000013000000}"/>
    <hyperlink ref="F289" r:id="rId21" xr:uid="{00000000-0004-0000-0100-000014000000}"/>
    <hyperlink ref="F293" r:id="rId22" xr:uid="{00000000-0004-0000-0100-000015000000}"/>
    <hyperlink ref="F304" r:id="rId23" xr:uid="{00000000-0004-0000-0100-000016000000}"/>
    <hyperlink ref="F308" r:id="rId24" xr:uid="{00000000-0004-0000-0100-000017000000}"/>
    <hyperlink ref="F314" r:id="rId25" xr:uid="{00000000-0004-0000-0100-000018000000}"/>
    <hyperlink ref="F326" r:id="rId26" xr:uid="{00000000-0004-0000-0100-000019000000}"/>
    <hyperlink ref="F330" r:id="rId27" xr:uid="{00000000-0004-0000-0100-00001A000000}"/>
    <hyperlink ref="F336" r:id="rId28" xr:uid="{00000000-0004-0000-0100-00001B000000}"/>
    <hyperlink ref="F339" r:id="rId29" xr:uid="{00000000-0004-0000-0100-00001C000000}"/>
    <hyperlink ref="F343" r:id="rId30" xr:uid="{00000000-0004-0000-0100-00001D000000}"/>
    <hyperlink ref="F350" r:id="rId31" xr:uid="{00000000-0004-0000-0100-00001E000000}"/>
    <hyperlink ref="F358" r:id="rId32" xr:uid="{00000000-0004-0000-0100-00001F000000}"/>
    <hyperlink ref="F362" r:id="rId33" xr:uid="{00000000-0004-0000-0100-000020000000}"/>
    <hyperlink ref="F367" r:id="rId34" xr:uid="{00000000-0004-0000-0100-000021000000}"/>
    <hyperlink ref="F371" r:id="rId35" xr:uid="{00000000-0004-0000-0100-000022000000}"/>
    <hyperlink ref="F375" r:id="rId36" xr:uid="{00000000-0004-0000-0100-000023000000}"/>
    <hyperlink ref="F380" r:id="rId37" xr:uid="{00000000-0004-0000-0100-000024000000}"/>
    <hyperlink ref="F384" r:id="rId38" xr:uid="{00000000-0004-0000-0100-000025000000}"/>
    <hyperlink ref="F388" r:id="rId39" xr:uid="{00000000-0004-0000-0100-000026000000}"/>
    <hyperlink ref="F412" r:id="rId40" xr:uid="{00000000-0004-0000-0100-000027000000}"/>
    <hyperlink ref="F423" r:id="rId41" xr:uid="{00000000-0004-0000-0100-000028000000}"/>
    <hyperlink ref="F427" r:id="rId42" xr:uid="{00000000-0004-0000-0100-000029000000}"/>
    <hyperlink ref="F431" r:id="rId43" xr:uid="{00000000-0004-0000-0100-00002A000000}"/>
    <hyperlink ref="F435" r:id="rId44" xr:uid="{00000000-0004-0000-0100-00002B000000}"/>
    <hyperlink ref="F442" r:id="rId45" xr:uid="{00000000-0004-0000-0100-00002C000000}"/>
    <hyperlink ref="F450" r:id="rId46" xr:uid="{00000000-0004-0000-0100-00002D000000}"/>
    <hyperlink ref="F478" r:id="rId47" xr:uid="{00000000-0004-0000-0100-00002E000000}"/>
    <hyperlink ref="F486" r:id="rId48" xr:uid="{00000000-0004-0000-0100-00002F000000}"/>
    <hyperlink ref="F490" r:id="rId49" xr:uid="{00000000-0004-0000-0100-000030000000}"/>
    <hyperlink ref="F494" r:id="rId50" xr:uid="{00000000-0004-0000-0100-000031000000}"/>
    <hyperlink ref="F502" r:id="rId51" xr:uid="{00000000-0004-0000-0100-000032000000}"/>
    <hyperlink ref="F506" r:id="rId52" xr:uid="{00000000-0004-0000-0100-000033000000}"/>
    <hyperlink ref="F510" r:id="rId53" xr:uid="{00000000-0004-0000-0100-000034000000}"/>
    <hyperlink ref="F516" r:id="rId54" xr:uid="{00000000-0004-0000-0100-000035000000}"/>
    <hyperlink ref="F520" r:id="rId55" xr:uid="{00000000-0004-0000-0100-000036000000}"/>
    <hyperlink ref="F526" r:id="rId56" xr:uid="{00000000-0004-0000-0100-000037000000}"/>
    <hyperlink ref="F532" r:id="rId57" xr:uid="{00000000-0004-0000-0100-000038000000}"/>
    <hyperlink ref="F538" r:id="rId58" xr:uid="{00000000-0004-0000-0100-000039000000}"/>
    <hyperlink ref="F544" r:id="rId59" xr:uid="{00000000-0004-0000-0100-00003A000000}"/>
    <hyperlink ref="F550" r:id="rId60" xr:uid="{00000000-0004-0000-0100-00003B000000}"/>
    <hyperlink ref="F554" r:id="rId61" xr:uid="{00000000-0004-0000-0100-00003C000000}"/>
    <hyperlink ref="F558" r:id="rId62" xr:uid="{00000000-0004-0000-0100-00003D000000}"/>
    <hyperlink ref="F564" r:id="rId63" xr:uid="{00000000-0004-0000-0100-00003E000000}"/>
    <hyperlink ref="F580" r:id="rId64" xr:uid="{00000000-0004-0000-0100-00003F000000}"/>
    <hyperlink ref="F587" r:id="rId65" xr:uid="{00000000-0004-0000-0100-000040000000}"/>
    <hyperlink ref="F596" r:id="rId66" xr:uid="{00000000-0004-0000-0100-000041000000}"/>
    <hyperlink ref="F600" r:id="rId67" xr:uid="{00000000-0004-0000-0100-000042000000}"/>
    <hyperlink ref="F604" r:id="rId68" xr:uid="{00000000-0004-0000-0100-000043000000}"/>
    <hyperlink ref="F608" r:id="rId69" xr:uid="{00000000-0004-0000-0100-000044000000}"/>
    <hyperlink ref="F612" r:id="rId70" xr:uid="{00000000-0004-0000-0100-000045000000}"/>
    <hyperlink ref="F616" r:id="rId71" xr:uid="{00000000-0004-0000-0100-000046000000}"/>
    <hyperlink ref="F621" r:id="rId72" xr:uid="{00000000-0004-0000-0100-000047000000}"/>
    <hyperlink ref="F625" r:id="rId73" xr:uid="{00000000-0004-0000-0100-000048000000}"/>
    <hyperlink ref="F629" r:id="rId74" xr:uid="{00000000-0004-0000-0100-000049000000}"/>
    <hyperlink ref="F633" r:id="rId75" xr:uid="{00000000-0004-0000-0100-00004A000000}"/>
    <hyperlink ref="F637" r:id="rId76" xr:uid="{00000000-0004-0000-0100-00004B000000}"/>
    <hyperlink ref="F642" r:id="rId77" xr:uid="{00000000-0004-0000-0100-00004C000000}"/>
    <hyperlink ref="F647" r:id="rId78" xr:uid="{00000000-0004-0000-0100-00004D000000}"/>
    <hyperlink ref="F657" r:id="rId79" xr:uid="{00000000-0004-0000-0100-00004E000000}"/>
    <hyperlink ref="F664" r:id="rId80" xr:uid="{00000000-0004-0000-0100-00004F000000}"/>
    <hyperlink ref="F677" r:id="rId81" xr:uid="{00000000-0004-0000-0100-000050000000}"/>
    <hyperlink ref="F690" r:id="rId82" xr:uid="{00000000-0004-0000-0100-000051000000}"/>
    <hyperlink ref="F704" r:id="rId83" xr:uid="{00000000-0004-0000-0100-000052000000}"/>
    <hyperlink ref="F711" r:id="rId84" xr:uid="{00000000-0004-0000-0100-000053000000}"/>
    <hyperlink ref="F715" r:id="rId85" xr:uid="{00000000-0004-0000-0100-000054000000}"/>
    <hyperlink ref="F744" r:id="rId86" xr:uid="{00000000-0004-0000-0100-000055000000}"/>
    <hyperlink ref="F761" r:id="rId87" xr:uid="{00000000-0004-0000-0100-000056000000}"/>
    <hyperlink ref="F774" r:id="rId88" xr:uid="{00000000-0004-0000-0100-000057000000}"/>
    <hyperlink ref="F786" r:id="rId89" xr:uid="{00000000-0004-0000-0100-000058000000}"/>
    <hyperlink ref="F792" r:id="rId90" xr:uid="{00000000-0004-0000-0100-000059000000}"/>
    <hyperlink ref="F796" r:id="rId91" xr:uid="{00000000-0004-0000-0100-00005A000000}"/>
    <hyperlink ref="F1636" r:id="rId92" xr:uid="{00000000-0004-0000-0100-00005B000000}"/>
    <hyperlink ref="F1648" r:id="rId93" xr:uid="{00000000-0004-0000-0100-00005C000000}"/>
    <hyperlink ref="F1659" r:id="rId94" xr:uid="{00000000-0004-0000-0100-00005D000000}"/>
    <hyperlink ref="F1684" r:id="rId95" xr:uid="{00000000-0004-0000-0100-00005E000000}"/>
    <hyperlink ref="F1691" r:id="rId96" xr:uid="{00000000-0004-0000-0100-00005F000000}"/>
    <hyperlink ref="F1695" r:id="rId97" xr:uid="{00000000-0004-0000-0100-000060000000}"/>
    <hyperlink ref="F1702" r:id="rId98" xr:uid="{00000000-0004-0000-0100-000061000000}"/>
    <hyperlink ref="F1711" r:id="rId99" xr:uid="{00000000-0004-0000-0100-000062000000}"/>
    <hyperlink ref="F1715" r:id="rId100" xr:uid="{00000000-0004-0000-0100-000063000000}"/>
    <hyperlink ref="F1719" r:id="rId101" xr:uid="{00000000-0004-0000-0100-000064000000}"/>
    <hyperlink ref="F1726" r:id="rId102" xr:uid="{00000000-0004-0000-0100-000065000000}"/>
    <hyperlink ref="F1730" r:id="rId103" xr:uid="{00000000-0004-0000-0100-000066000000}"/>
    <hyperlink ref="F1736" r:id="rId104" xr:uid="{00000000-0004-0000-0100-000067000000}"/>
    <hyperlink ref="F1745" r:id="rId105" xr:uid="{00000000-0004-0000-0100-000068000000}"/>
    <hyperlink ref="F1749" r:id="rId106" xr:uid="{00000000-0004-0000-0100-000069000000}"/>
    <hyperlink ref="F1753" r:id="rId107" xr:uid="{00000000-0004-0000-0100-00006A000000}"/>
    <hyperlink ref="F1757" r:id="rId108" xr:uid="{00000000-0004-0000-0100-00006B000000}"/>
    <hyperlink ref="F1761" r:id="rId109" xr:uid="{00000000-0004-0000-0100-00006C000000}"/>
    <hyperlink ref="F1765" r:id="rId110" xr:uid="{00000000-0004-0000-0100-00006D000000}"/>
    <hyperlink ref="F1769" r:id="rId111" xr:uid="{00000000-0004-0000-0100-00006E000000}"/>
    <hyperlink ref="F1773" r:id="rId112" xr:uid="{00000000-0004-0000-0100-00006F000000}"/>
    <hyperlink ref="F1777" r:id="rId113" xr:uid="{00000000-0004-0000-0100-000070000000}"/>
    <hyperlink ref="F1781" r:id="rId114" xr:uid="{00000000-0004-0000-0100-000071000000}"/>
    <hyperlink ref="F1785" r:id="rId115" xr:uid="{00000000-0004-0000-0100-000072000000}"/>
    <hyperlink ref="F1789" r:id="rId116" xr:uid="{00000000-0004-0000-0100-000073000000}"/>
    <hyperlink ref="F1793" r:id="rId117" xr:uid="{00000000-0004-0000-0100-000074000000}"/>
    <hyperlink ref="F1796" r:id="rId118" xr:uid="{00000000-0004-0000-0100-000075000000}"/>
    <hyperlink ref="F1800" r:id="rId119" xr:uid="{00000000-0004-0000-0100-000076000000}"/>
    <hyperlink ref="F1804" r:id="rId120" xr:uid="{00000000-0004-0000-0100-000077000000}"/>
    <hyperlink ref="F1807" r:id="rId121" xr:uid="{00000000-0004-0000-0100-000078000000}"/>
    <hyperlink ref="F1813" r:id="rId122" xr:uid="{00000000-0004-0000-0100-000079000000}"/>
    <hyperlink ref="F1819" r:id="rId123" xr:uid="{00000000-0004-0000-0100-00007A000000}"/>
    <hyperlink ref="F1824" r:id="rId124" xr:uid="{00000000-0004-0000-0100-00007B000000}"/>
    <hyperlink ref="F1832" r:id="rId125" xr:uid="{00000000-0004-0000-0100-00007C000000}"/>
    <hyperlink ref="F1836" r:id="rId126" xr:uid="{00000000-0004-0000-0100-00007D000000}"/>
    <hyperlink ref="F1842" r:id="rId127" xr:uid="{00000000-0004-0000-0100-00007E000000}"/>
    <hyperlink ref="F1848" r:id="rId128" xr:uid="{00000000-0004-0000-0100-00007F000000}"/>
    <hyperlink ref="F1851" r:id="rId129" xr:uid="{00000000-0004-0000-0100-000080000000}"/>
    <hyperlink ref="F1857" r:id="rId130" xr:uid="{00000000-0004-0000-0100-000081000000}"/>
    <hyperlink ref="F1860" r:id="rId131" xr:uid="{00000000-0004-0000-0100-000082000000}"/>
    <hyperlink ref="F1863" r:id="rId132" xr:uid="{00000000-0004-0000-0100-000083000000}"/>
    <hyperlink ref="F1869" r:id="rId133" xr:uid="{00000000-0004-0000-0100-000084000000}"/>
    <hyperlink ref="F1877" r:id="rId134" xr:uid="{00000000-0004-0000-0100-000085000000}"/>
    <hyperlink ref="F1883" r:id="rId135" xr:uid="{00000000-0004-0000-0100-000086000000}"/>
    <hyperlink ref="F1889" r:id="rId136" xr:uid="{00000000-0004-0000-0100-000087000000}"/>
    <hyperlink ref="F1894" r:id="rId137" xr:uid="{00000000-0004-0000-0100-000088000000}"/>
    <hyperlink ref="F1899" r:id="rId138" xr:uid="{00000000-0004-0000-0100-000089000000}"/>
    <hyperlink ref="F1904" r:id="rId139" xr:uid="{00000000-0004-0000-0100-00008A000000}"/>
    <hyperlink ref="F1909" r:id="rId140" xr:uid="{00000000-0004-0000-0100-00008B000000}"/>
    <hyperlink ref="F1914" r:id="rId141" xr:uid="{00000000-0004-0000-0100-00008C000000}"/>
    <hyperlink ref="F1919" r:id="rId142" xr:uid="{00000000-0004-0000-0100-00008D000000}"/>
    <hyperlink ref="F1924" r:id="rId143" xr:uid="{00000000-0004-0000-0100-00008E000000}"/>
    <hyperlink ref="F1931" r:id="rId144" xr:uid="{00000000-0004-0000-0100-00008F000000}"/>
    <hyperlink ref="F1938" r:id="rId145" xr:uid="{00000000-0004-0000-0100-000090000000}"/>
    <hyperlink ref="F1941" r:id="rId146" xr:uid="{00000000-0004-0000-0100-000091000000}"/>
    <hyperlink ref="F1944" r:id="rId147" xr:uid="{00000000-0004-0000-0100-000092000000}"/>
    <hyperlink ref="F1953" r:id="rId148" xr:uid="{00000000-0004-0000-0100-000093000000}"/>
    <hyperlink ref="F1957" r:id="rId149" xr:uid="{00000000-0004-0000-0100-000094000000}"/>
    <hyperlink ref="F1974" r:id="rId150" xr:uid="{00000000-0004-0000-0100-000095000000}"/>
    <hyperlink ref="F1978" r:id="rId151" xr:uid="{00000000-0004-0000-0100-000096000000}"/>
    <hyperlink ref="F1982" r:id="rId152" xr:uid="{00000000-0004-0000-0100-000097000000}"/>
    <hyperlink ref="F1997" r:id="rId153" xr:uid="{00000000-0004-0000-0100-000098000000}"/>
    <hyperlink ref="F2001" r:id="rId154" xr:uid="{00000000-0004-0000-0100-000099000000}"/>
    <hyperlink ref="F2010" r:id="rId155" xr:uid="{00000000-0004-0000-0100-00009A000000}"/>
    <hyperlink ref="F2014" r:id="rId156" xr:uid="{00000000-0004-0000-0100-00009B000000}"/>
    <hyperlink ref="F2018" r:id="rId157" xr:uid="{00000000-0004-0000-0100-00009C000000}"/>
    <hyperlink ref="F2027" r:id="rId158" xr:uid="{00000000-0004-0000-0100-00009D000000}"/>
    <hyperlink ref="F2031" r:id="rId159" xr:uid="{00000000-0004-0000-0100-00009E000000}"/>
    <hyperlink ref="F2035" r:id="rId160" xr:uid="{00000000-0004-0000-0100-00009F000000}"/>
    <hyperlink ref="F2039" r:id="rId161" xr:uid="{00000000-0004-0000-0100-0000A0000000}"/>
    <hyperlink ref="F2043" r:id="rId162" xr:uid="{00000000-0004-0000-0100-0000A1000000}"/>
    <hyperlink ref="F2047" r:id="rId163" xr:uid="{00000000-0004-0000-0100-0000A2000000}"/>
    <hyperlink ref="F2051" r:id="rId164" xr:uid="{00000000-0004-0000-0100-0000A3000000}"/>
    <hyperlink ref="F2054" r:id="rId165" xr:uid="{00000000-0004-0000-0100-0000A4000000}"/>
    <hyperlink ref="F2057" r:id="rId166" xr:uid="{00000000-0004-0000-0100-0000A5000000}"/>
    <hyperlink ref="F2066" r:id="rId167" xr:uid="{00000000-0004-0000-0100-0000A6000000}"/>
    <hyperlink ref="F2079" r:id="rId168" xr:uid="{00000000-0004-0000-0100-0000A7000000}"/>
    <hyperlink ref="F2089" r:id="rId169" xr:uid="{00000000-0004-0000-0100-0000A8000000}"/>
    <hyperlink ref="F2092" r:id="rId170" xr:uid="{00000000-0004-0000-0100-0000A9000000}"/>
    <hyperlink ref="F2096" r:id="rId171" xr:uid="{00000000-0004-0000-0100-0000AA000000}"/>
    <hyperlink ref="F2112" r:id="rId172" xr:uid="{00000000-0004-0000-0100-0000AB000000}"/>
    <hyperlink ref="F2117" r:id="rId173" xr:uid="{00000000-0004-0000-0100-0000AC000000}"/>
    <hyperlink ref="F2121" r:id="rId174" xr:uid="{00000000-0004-0000-0100-0000AD000000}"/>
    <hyperlink ref="F2125" r:id="rId175" xr:uid="{00000000-0004-0000-0100-0000AE000000}"/>
    <hyperlink ref="F2129" r:id="rId176" xr:uid="{00000000-0004-0000-0100-0000AF000000}"/>
    <hyperlink ref="F2133" r:id="rId177" xr:uid="{00000000-0004-0000-0100-0000B0000000}"/>
    <hyperlink ref="F2136" r:id="rId178" xr:uid="{00000000-0004-0000-0100-0000B1000000}"/>
    <hyperlink ref="F2139" r:id="rId179" xr:uid="{00000000-0004-0000-0100-0000B2000000}"/>
    <hyperlink ref="F2142" r:id="rId180" xr:uid="{00000000-0004-0000-0100-0000B3000000}"/>
    <hyperlink ref="F2147" r:id="rId181" xr:uid="{00000000-0004-0000-0100-0000B4000000}"/>
    <hyperlink ref="F2151" r:id="rId182" xr:uid="{00000000-0004-0000-0100-0000B5000000}"/>
    <hyperlink ref="F2154" r:id="rId183" xr:uid="{00000000-0004-0000-0100-0000B6000000}"/>
    <hyperlink ref="F2157" r:id="rId184" xr:uid="{00000000-0004-0000-0100-0000B7000000}"/>
    <hyperlink ref="F2160" r:id="rId185" xr:uid="{00000000-0004-0000-0100-0000B8000000}"/>
    <hyperlink ref="F2164" r:id="rId186" xr:uid="{00000000-0004-0000-0100-0000B9000000}"/>
    <hyperlink ref="F2170" r:id="rId187" xr:uid="{00000000-0004-0000-0100-0000BA000000}"/>
    <hyperlink ref="F2173" r:id="rId188" xr:uid="{00000000-0004-0000-0100-0000BB000000}"/>
    <hyperlink ref="F2177" r:id="rId189" xr:uid="{00000000-0004-0000-0100-0000BC000000}"/>
    <hyperlink ref="F2181" r:id="rId190" xr:uid="{00000000-0004-0000-0100-0000BD000000}"/>
    <hyperlink ref="F2185" r:id="rId191" xr:uid="{00000000-0004-0000-0100-0000BE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24"/>
  <sheetViews>
    <sheetView showGridLines="0" topLeftCell="A101" workbookViewId="0">
      <selection activeCell="H105" sqref="H105"/>
    </sheetView>
  </sheetViews>
  <sheetFormatPr defaultColWidth="9.28515625"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88"/>
      <c r="M2" s="288"/>
      <c r="N2" s="288"/>
      <c r="O2" s="288"/>
      <c r="P2" s="288"/>
      <c r="Q2" s="288"/>
      <c r="R2" s="288"/>
      <c r="S2" s="288"/>
      <c r="T2" s="288"/>
      <c r="U2" s="288"/>
      <c r="V2" s="288"/>
      <c r="AT2" s="18" t="s">
        <v>83</v>
      </c>
    </row>
    <row r="3" spans="2:46" ht="6.9" customHeight="1">
      <c r="B3" s="19"/>
      <c r="C3" s="20"/>
      <c r="D3" s="20"/>
      <c r="E3" s="20"/>
      <c r="F3" s="20"/>
      <c r="G3" s="20"/>
      <c r="H3" s="20"/>
      <c r="I3" s="20"/>
      <c r="J3" s="20"/>
      <c r="K3" s="20"/>
      <c r="L3" s="21"/>
      <c r="AT3" s="18" t="s">
        <v>80</v>
      </c>
    </row>
    <row r="4" spans="2:46" ht="24.9" customHeight="1">
      <c r="B4" s="21"/>
      <c r="D4" s="22" t="s">
        <v>93</v>
      </c>
      <c r="L4" s="21"/>
      <c r="M4" s="86" t="s">
        <v>11</v>
      </c>
      <c r="AT4" s="18" t="s">
        <v>4</v>
      </c>
    </row>
    <row r="5" spans="2:46" ht="6.9" customHeight="1">
      <c r="B5" s="21"/>
      <c r="L5" s="21"/>
    </row>
    <row r="6" spans="2:46" ht="12" customHeight="1">
      <c r="B6" s="21"/>
      <c r="D6" s="28" t="s">
        <v>16</v>
      </c>
      <c r="L6" s="21"/>
    </row>
    <row r="7" spans="2:46" ht="16.5" customHeight="1">
      <c r="B7" s="21"/>
      <c r="E7" s="302" t="str">
        <f>'Rekapitulace stavby'!K6</f>
        <v>6322 Číháň novostavba hasičské zbrojnice</v>
      </c>
      <c r="F7" s="303"/>
      <c r="G7" s="303"/>
      <c r="H7" s="303"/>
      <c r="L7" s="21"/>
    </row>
    <row r="8" spans="2:46" s="1" customFormat="1" ht="12" customHeight="1">
      <c r="B8" s="33"/>
      <c r="D8" s="28" t="s">
        <v>94</v>
      </c>
      <c r="L8" s="33"/>
    </row>
    <row r="9" spans="2:46" s="1" customFormat="1" ht="16.5" customHeight="1">
      <c r="B9" s="33"/>
      <c r="E9" s="282" t="s">
        <v>3517</v>
      </c>
      <c r="F9" s="301"/>
      <c r="G9" s="301"/>
      <c r="H9" s="301"/>
      <c r="L9" s="33"/>
    </row>
    <row r="10" spans="2:46" s="1" customFormat="1">
      <c r="B10" s="33"/>
      <c r="L10" s="33"/>
    </row>
    <row r="11" spans="2:46" s="1" customFormat="1" ht="12" customHeight="1">
      <c r="B11" s="33"/>
      <c r="D11" s="28" t="s">
        <v>19</v>
      </c>
      <c r="F11" s="26" t="s">
        <v>20</v>
      </c>
      <c r="I11" s="28" t="s">
        <v>21</v>
      </c>
      <c r="J11" s="26" t="s">
        <v>20</v>
      </c>
      <c r="L11" s="33"/>
    </row>
    <row r="12" spans="2:46" s="1" customFormat="1" ht="12" customHeight="1">
      <c r="B12" s="33"/>
      <c r="D12" s="28" t="s">
        <v>22</v>
      </c>
      <c r="F12" s="26" t="s">
        <v>23</v>
      </c>
      <c r="I12" s="28" t="s">
        <v>24</v>
      </c>
      <c r="J12" s="50" t="str">
        <f>'Rekapitulace stavby'!AN8</f>
        <v>17. 5. 2022</v>
      </c>
      <c r="L12" s="33"/>
    </row>
    <row r="13" spans="2:46" s="1" customFormat="1" ht="10.95" customHeight="1">
      <c r="B13" s="33"/>
      <c r="L13" s="33"/>
    </row>
    <row r="14" spans="2:46" s="1" customFormat="1" ht="12" customHeight="1">
      <c r="B14" s="33"/>
      <c r="D14" s="28" t="s">
        <v>28</v>
      </c>
      <c r="I14" s="28" t="s">
        <v>29</v>
      </c>
      <c r="J14" s="26" t="str">
        <f>IF('Rekapitulace stavby'!AN10="","",'Rekapitulace stavby'!AN10)</f>
        <v/>
      </c>
      <c r="L14" s="33"/>
    </row>
    <row r="15" spans="2:46" s="1" customFormat="1" ht="18" customHeight="1">
      <c r="B15" s="33"/>
      <c r="E15" s="26" t="str">
        <f>IF('Rekapitulace stavby'!E11="","",'Rekapitulace stavby'!E11)</f>
        <v xml:space="preserve"> </v>
      </c>
      <c r="I15" s="28" t="s">
        <v>30</v>
      </c>
      <c r="J15" s="26" t="str">
        <f>IF('Rekapitulace stavby'!AN11="","",'Rekapitulace stavby'!AN11)</f>
        <v/>
      </c>
      <c r="L15" s="33"/>
    </row>
    <row r="16" spans="2:46" s="1" customFormat="1" ht="6.9" customHeight="1">
      <c r="B16" s="33"/>
      <c r="L16" s="33"/>
    </row>
    <row r="17" spans="2:12" s="1" customFormat="1" ht="12" customHeight="1">
      <c r="B17" s="33"/>
      <c r="D17" s="28" t="s">
        <v>31</v>
      </c>
      <c r="I17" s="28" t="s">
        <v>29</v>
      </c>
      <c r="J17" s="29" t="str">
        <f>'Rekapitulace stavby'!AN13</f>
        <v>26357534</v>
      </c>
      <c r="L17" s="33"/>
    </row>
    <row r="18" spans="2:12" s="1" customFormat="1" ht="18" customHeight="1">
      <c r="B18" s="33"/>
      <c r="E18" s="304" t="str">
        <f>'Rekapitulace stavby'!E14</f>
        <v>Klatovská stavební společnost s.r.o., K Letišti 893,Klatovy</v>
      </c>
      <c r="F18" s="296"/>
      <c r="G18" s="296"/>
      <c r="H18" s="296"/>
      <c r="I18" s="28" t="s">
        <v>30</v>
      </c>
      <c r="J18" s="29" t="str">
        <f>'Rekapitulace stavby'!AN14</f>
        <v>CZ26357534</v>
      </c>
      <c r="L18" s="33"/>
    </row>
    <row r="19" spans="2:12" s="1" customFormat="1" ht="6.9" customHeight="1">
      <c r="B19" s="33"/>
      <c r="L19" s="33"/>
    </row>
    <row r="20" spans="2:12" s="1" customFormat="1" ht="12" customHeight="1">
      <c r="B20" s="33"/>
      <c r="D20" s="28" t="s">
        <v>33</v>
      </c>
      <c r="I20" s="28" t="s">
        <v>29</v>
      </c>
      <c r="J20" s="26" t="str">
        <f>IF('Rekapitulace stavby'!AN16="","",'Rekapitulace stavby'!AN16)</f>
        <v/>
      </c>
      <c r="L20" s="33"/>
    </row>
    <row r="21" spans="2:12" s="1" customFormat="1" ht="18" customHeight="1">
      <c r="B21" s="33"/>
      <c r="E21" s="26" t="str">
        <f>IF('Rekapitulace stavby'!E17="","",'Rekapitulace stavby'!E17)</f>
        <v xml:space="preserve"> </v>
      </c>
      <c r="I21" s="28" t="s">
        <v>30</v>
      </c>
      <c r="J21" s="26" t="str">
        <f>IF('Rekapitulace stavby'!AN17="","",'Rekapitulace stavby'!AN17)</f>
        <v/>
      </c>
      <c r="L21" s="33"/>
    </row>
    <row r="22" spans="2:12" s="1" customFormat="1" ht="6.9" customHeight="1">
      <c r="B22" s="33"/>
      <c r="L22" s="33"/>
    </row>
    <row r="23" spans="2:12" s="1" customFormat="1" ht="12" customHeight="1">
      <c r="B23" s="33"/>
      <c r="D23" s="28" t="s">
        <v>34</v>
      </c>
      <c r="I23" s="28" t="s">
        <v>29</v>
      </c>
      <c r="J23" s="26" t="str">
        <f>IF('Rekapitulace stavby'!AN19="","",'Rekapitulace stavby'!AN19)</f>
        <v/>
      </c>
      <c r="L23" s="33"/>
    </row>
    <row r="24" spans="2:12" s="1" customFormat="1" ht="18" customHeight="1">
      <c r="B24" s="33"/>
      <c r="E24" s="26" t="str">
        <f>IF('Rekapitulace stavby'!E20="","",'Rekapitulace stavby'!E20)</f>
        <v xml:space="preserve"> </v>
      </c>
      <c r="I24" s="28" t="s">
        <v>30</v>
      </c>
      <c r="J24" s="26" t="str">
        <f>IF('Rekapitulace stavby'!AN20="","",'Rekapitulace stavby'!AN20)</f>
        <v/>
      </c>
      <c r="L24" s="33"/>
    </row>
    <row r="25" spans="2:12" s="1" customFormat="1" ht="6.9" customHeight="1">
      <c r="B25" s="33"/>
      <c r="L25" s="33"/>
    </row>
    <row r="26" spans="2:12" s="1" customFormat="1" ht="12" customHeight="1">
      <c r="B26" s="33"/>
      <c r="D26" s="28" t="s">
        <v>35</v>
      </c>
      <c r="L26" s="33"/>
    </row>
    <row r="27" spans="2:12" s="7" customFormat="1" ht="16.5" customHeight="1">
      <c r="B27" s="87"/>
      <c r="E27" s="300" t="s">
        <v>20</v>
      </c>
      <c r="F27" s="300"/>
      <c r="G27" s="300"/>
      <c r="H27" s="300"/>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37</v>
      </c>
      <c r="J30" s="64">
        <f>ROUND(J84, 2)</f>
        <v>173028</v>
      </c>
      <c r="L30" s="33"/>
    </row>
    <row r="31" spans="2:12" s="1" customFormat="1" ht="6.9" customHeight="1">
      <c r="B31" s="33"/>
      <c r="D31" s="51"/>
      <c r="E31" s="51"/>
      <c r="F31" s="51"/>
      <c r="G31" s="51"/>
      <c r="H31" s="51"/>
      <c r="I31" s="51"/>
      <c r="J31" s="51"/>
      <c r="K31" s="51"/>
      <c r="L31" s="33"/>
    </row>
    <row r="32" spans="2:12" s="1" customFormat="1" ht="14.4" customHeight="1">
      <c r="B32" s="33"/>
      <c r="F32" s="36" t="s">
        <v>39</v>
      </c>
      <c r="I32" s="36" t="s">
        <v>38</v>
      </c>
      <c r="J32" s="36" t="s">
        <v>40</v>
      </c>
      <c r="L32" s="33"/>
    </row>
    <row r="33" spans="2:12" s="1" customFormat="1" ht="14.4" customHeight="1">
      <c r="B33" s="33"/>
      <c r="D33" s="53" t="s">
        <v>41</v>
      </c>
      <c r="E33" s="28" t="s">
        <v>42</v>
      </c>
      <c r="F33" s="89">
        <f>ROUND((SUM(BE84:BE123)),  2)</f>
        <v>173028</v>
      </c>
      <c r="I33" s="90">
        <v>0.21</v>
      </c>
      <c r="J33" s="89">
        <f>ROUND(((SUM(BE84:BE123))*I33),  2)</f>
        <v>36335.879999999997</v>
      </c>
      <c r="L33" s="33"/>
    </row>
    <row r="34" spans="2:12" s="1" customFormat="1" ht="14.4" customHeight="1">
      <c r="B34" s="33"/>
      <c r="E34" s="28" t="s">
        <v>43</v>
      </c>
      <c r="F34" s="89">
        <f>ROUND((SUM(BF84:BF123)),  2)</f>
        <v>0</v>
      </c>
      <c r="I34" s="90">
        <v>0.15</v>
      </c>
      <c r="J34" s="89">
        <f>ROUND(((SUM(BF84:BF123))*I34),  2)</f>
        <v>0</v>
      </c>
      <c r="L34" s="33"/>
    </row>
    <row r="35" spans="2:12" s="1" customFormat="1" ht="14.4" hidden="1" customHeight="1">
      <c r="B35" s="33"/>
      <c r="E35" s="28" t="s">
        <v>44</v>
      </c>
      <c r="F35" s="89">
        <f>ROUND((SUM(BG84:BG123)),  2)</f>
        <v>0</v>
      </c>
      <c r="I35" s="90">
        <v>0.21</v>
      </c>
      <c r="J35" s="89">
        <f>0</f>
        <v>0</v>
      </c>
      <c r="L35" s="33"/>
    </row>
    <row r="36" spans="2:12" s="1" customFormat="1" ht="14.4" hidden="1" customHeight="1">
      <c r="B36" s="33"/>
      <c r="E36" s="28" t="s">
        <v>45</v>
      </c>
      <c r="F36" s="89">
        <f>ROUND((SUM(BH84:BH123)),  2)</f>
        <v>0</v>
      </c>
      <c r="I36" s="90">
        <v>0.15</v>
      </c>
      <c r="J36" s="89">
        <f>0</f>
        <v>0</v>
      </c>
      <c r="L36" s="33"/>
    </row>
    <row r="37" spans="2:12" s="1" customFormat="1" ht="14.4" hidden="1" customHeight="1">
      <c r="B37" s="33"/>
      <c r="E37" s="28" t="s">
        <v>46</v>
      </c>
      <c r="F37" s="89">
        <f>ROUND((SUM(BI84:BI123)),  2)</f>
        <v>0</v>
      </c>
      <c r="I37" s="90">
        <v>0</v>
      </c>
      <c r="J37" s="89">
        <f>0</f>
        <v>0</v>
      </c>
      <c r="L37" s="33"/>
    </row>
    <row r="38" spans="2:12" s="1" customFormat="1" ht="6.9" customHeight="1">
      <c r="B38" s="33"/>
      <c r="L38" s="33"/>
    </row>
    <row r="39" spans="2:12" s="1" customFormat="1" ht="25.35" customHeight="1">
      <c r="B39" s="33"/>
      <c r="C39" s="91"/>
      <c r="D39" s="92" t="s">
        <v>47</v>
      </c>
      <c r="E39" s="55"/>
      <c r="F39" s="55"/>
      <c r="G39" s="93" t="s">
        <v>48</v>
      </c>
      <c r="H39" s="94" t="s">
        <v>49</v>
      </c>
      <c r="I39" s="55"/>
      <c r="J39" s="95">
        <f>SUM(J30:J37)</f>
        <v>209363.88</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96</v>
      </c>
      <c r="L45" s="33"/>
    </row>
    <row r="46" spans="2:12" s="1" customFormat="1" ht="6.9" customHeight="1">
      <c r="B46" s="33"/>
      <c r="L46" s="33"/>
    </row>
    <row r="47" spans="2:12" s="1" customFormat="1" ht="12" customHeight="1">
      <c r="B47" s="33"/>
      <c r="C47" s="28" t="s">
        <v>16</v>
      </c>
      <c r="L47" s="33"/>
    </row>
    <row r="48" spans="2:12" s="1" customFormat="1" ht="16.5" customHeight="1">
      <c r="B48" s="33"/>
      <c r="E48" s="302" t="str">
        <f>E7</f>
        <v>6322 Číháň novostavba hasičské zbrojnice</v>
      </c>
      <c r="F48" s="303"/>
      <c r="G48" s="303"/>
      <c r="H48" s="303"/>
      <c r="L48" s="33"/>
    </row>
    <row r="49" spans="2:47" s="1" customFormat="1" ht="12" customHeight="1">
      <c r="B49" s="33"/>
      <c r="C49" s="28" t="s">
        <v>94</v>
      </c>
      <c r="L49" s="33"/>
    </row>
    <row r="50" spans="2:47" s="1" customFormat="1" ht="16.5" customHeight="1">
      <c r="B50" s="33"/>
      <c r="E50" s="282" t="str">
        <f>E9</f>
        <v>02 - SO 02 Splašková kanalizace</v>
      </c>
      <c r="F50" s="301"/>
      <c r="G50" s="301"/>
      <c r="H50" s="301"/>
      <c r="L50" s="33"/>
    </row>
    <row r="51" spans="2:47" s="1" customFormat="1" ht="6.9" customHeight="1">
      <c r="B51" s="33"/>
      <c r="L51" s="33"/>
    </row>
    <row r="52" spans="2:47" s="1" customFormat="1" ht="12" customHeight="1">
      <c r="B52" s="33"/>
      <c r="C52" s="28" t="s">
        <v>22</v>
      </c>
      <c r="F52" s="26" t="str">
        <f>F12</f>
        <v xml:space="preserve"> </v>
      </c>
      <c r="I52" s="28" t="s">
        <v>24</v>
      </c>
      <c r="J52" s="50" t="str">
        <f>IF(J12="","",J12)</f>
        <v>17. 5. 2022</v>
      </c>
      <c r="L52" s="33"/>
    </row>
    <row r="53" spans="2:47" s="1" customFormat="1" ht="6.9" customHeight="1">
      <c r="B53" s="33"/>
      <c r="L53" s="33"/>
    </row>
    <row r="54" spans="2:47" s="1" customFormat="1" ht="15.15" customHeight="1">
      <c r="B54" s="33"/>
      <c r="C54" s="28" t="s">
        <v>28</v>
      </c>
      <c r="F54" s="26" t="str">
        <f>E15</f>
        <v xml:space="preserve"> </v>
      </c>
      <c r="I54" s="28" t="s">
        <v>33</v>
      </c>
      <c r="J54" s="31" t="str">
        <f>E21</f>
        <v xml:space="preserve"> </v>
      </c>
      <c r="L54" s="33"/>
    </row>
    <row r="55" spans="2:47" s="1" customFormat="1" ht="15.15" customHeight="1">
      <c r="B55" s="33"/>
      <c r="C55" s="28" t="s">
        <v>31</v>
      </c>
      <c r="F55" s="26" t="str">
        <f>IF(E18="","",E18)</f>
        <v>Klatovská stavební společnost s.r.o., K Letišti 893,Klatovy</v>
      </c>
      <c r="I55" s="28" t="s">
        <v>34</v>
      </c>
      <c r="J55" s="31" t="str">
        <f>E24</f>
        <v xml:space="preserve"> </v>
      </c>
      <c r="L55" s="33"/>
    </row>
    <row r="56" spans="2:47" s="1" customFormat="1" ht="10.35" customHeight="1">
      <c r="B56" s="33"/>
      <c r="L56" s="33"/>
    </row>
    <row r="57" spans="2:47" s="1" customFormat="1" ht="29.25" customHeight="1">
      <c r="B57" s="33"/>
      <c r="C57" s="97" t="s">
        <v>97</v>
      </c>
      <c r="D57" s="91"/>
      <c r="E57" s="91"/>
      <c r="F57" s="91"/>
      <c r="G57" s="91"/>
      <c r="H57" s="91"/>
      <c r="I57" s="91"/>
      <c r="J57" s="98" t="s">
        <v>98</v>
      </c>
      <c r="K57" s="91"/>
      <c r="L57" s="33"/>
    </row>
    <row r="58" spans="2:47" s="1" customFormat="1" ht="10.35" customHeight="1">
      <c r="B58" s="33"/>
      <c r="L58" s="33"/>
    </row>
    <row r="59" spans="2:47" s="1" customFormat="1" ht="22.95" customHeight="1">
      <c r="B59" s="33"/>
      <c r="C59" s="99" t="s">
        <v>69</v>
      </c>
      <c r="J59" s="64">
        <f>J84</f>
        <v>173028</v>
      </c>
      <c r="L59" s="33"/>
      <c r="AU59" s="18" t="s">
        <v>99</v>
      </c>
    </row>
    <row r="60" spans="2:47" s="8" customFormat="1" ht="24.9" customHeight="1">
      <c r="B60" s="100"/>
      <c r="D60" s="101" t="s">
        <v>3518</v>
      </c>
      <c r="E60" s="102"/>
      <c r="F60" s="102"/>
      <c r="G60" s="102"/>
      <c r="H60" s="102"/>
      <c r="I60" s="102"/>
      <c r="J60" s="103">
        <f>J85</f>
        <v>173028</v>
      </c>
      <c r="L60" s="100"/>
    </row>
    <row r="61" spans="2:47" s="9" customFormat="1" ht="19.95" customHeight="1">
      <c r="B61" s="104"/>
      <c r="D61" s="105" t="s">
        <v>101</v>
      </c>
      <c r="E61" s="106"/>
      <c r="F61" s="106"/>
      <c r="G61" s="106"/>
      <c r="H61" s="106"/>
      <c r="I61" s="106"/>
      <c r="J61" s="107">
        <f>J86</f>
        <v>9269</v>
      </c>
      <c r="L61" s="104"/>
    </row>
    <row r="62" spans="2:47" s="9" customFormat="1" ht="19.95" customHeight="1">
      <c r="B62" s="104"/>
      <c r="D62" s="105" t="s">
        <v>104</v>
      </c>
      <c r="E62" s="106"/>
      <c r="F62" s="106"/>
      <c r="G62" s="106"/>
      <c r="H62" s="106"/>
      <c r="I62" s="106"/>
      <c r="J62" s="107">
        <f>J94</f>
        <v>3169</v>
      </c>
      <c r="L62" s="104"/>
    </row>
    <row r="63" spans="2:47" s="9" customFormat="1" ht="19.95" customHeight="1">
      <c r="B63" s="104"/>
      <c r="D63" s="105" t="s">
        <v>3519</v>
      </c>
      <c r="E63" s="106"/>
      <c r="F63" s="106"/>
      <c r="G63" s="106"/>
      <c r="H63" s="106"/>
      <c r="I63" s="106"/>
      <c r="J63" s="107">
        <f>J99</f>
        <v>22330</v>
      </c>
      <c r="L63" s="104"/>
    </row>
    <row r="64" spans="2:47" s="9" customFormat="1" ht="19.95" customHeight="1">
      <c r="B64" s="104"/>
      <c r="D64" s="105" t="s">
        <v>3520</v>
      </c>
      <c r="E64" s="106"/>
      <c r="F64" s="106"/>
      <c r="G64" s="106"/>
      <c r="H64" s="106"/>
      <c r="I64" s="106"/>
      <c r="J64" s="107">
        <f>J103</f>
        <v>138260</v>
      </c>
      <c r="L64" s="104"/>
    </row>
    <row r="65" spans="2:12" s="1" customFormat="1" ht="21.75" customHeight="1">
      <c r="B65" s="33"/>
      <c r="L65" s="33"/>
    </row>
    <row r="66" spans="2:12" s="1" customFormat="1" ht="6.9" customHeight="1">
      <c r="B66" s="42"/>
      <c r="C66" s="43"/>
      <c r="D66" s="43"/>
      <c r="E66" s="43"/>
      <c r="F66" s="43"/>
      <c r="G66" s="43"/>
      <c r="H66" s="43"/>
      <c r="I66" s="43"/>
      <c r="J66" s="43"/>
      <c r="K66" s="43"/>
      <c r="L66" s="33"/>
    </row>
    <row r="70" spans="2:12" s="1" customFormat="1" ht="6.9" customHeight="1">
      <c r="B70" s="44"/>
      <c r="C70" s="45"/>
      <c r="D70" s="45"/>
      <c r="E70" s="45"/>
      <c r="F70" s="45"/>
      <c r="G70" s="45"/>
      <c r="H70" s="45"/>
      <c r="I70" s="45"/>
      <c r="J70" s="45"/>
      <c r="K70" s="45"/>
      <c r="L70" s="33"/>
    </row>
    <row r="71" spans="2:12" s="1" customFormat="1" ht="24.9" customHeight="1">
      <c r="B71" s="33"/>
      <c r="C71" s="22" t="s">
        <v>139</v>
      </c>
      <c r="L71" s="33"/>
    </row>
    <row r="72" spans="2:12" s="1" customFormat="1" ht="6.9" customHeight="1">
      <c r="B72" s="33"/>
      <c r="L72" s="33"/>
    </row>
    <row r="73" spans="2:12" s="1" customFormat="1" ht="12" customHeight="1">
      <c r="B73" s="33"/>
      <c r="C73" s="28" t="s">
        <v>16</v>
      </c>
      <c r="L73" s="33"/>
    </row>
    <row r="74" spans="2:12" s="1" customFormat="1" ht="16.5" customHeight="1">
      <c r="B74" s="33"/>
      <c r="E74" s="302" t="str">
        <f>E7</f>
        <v>6322 Číháň novostavba hasičské zbrojnice</v>
      </c>
      <c r="F74" s="303"/>
      <c r="G74" s="303"/>
      <c r="H74" s="303"/>
      <c r="L74" s="33"/>
    </row>
    <row r="75" spans="2:12" s="1" customFormat="1" ht="12" customHeight="1">
      <c r="B75" s="33"/>
      <c r="C75" s="28" t="s">
        <v>94</v>
      </c>
      <c r="L75" s="33"/>
    </row>
    <row r="76" spans="2:12" s="1" customFormat="1" ht="16.5" customHeight="1">
      <c r="B76" s="33"/>
      <c r="E76" s="282" t="str">
        <f>E9</f>
        <v>02 - SO 02 Splašková kanalizace</v>
      </c>
      <c r="F76" s="301"/>
      <c r="G76" s="301"/>
      <c r="H76" s="301"/>
      <c r="L76" s="33"/>
    </row>
    <row r="77" spans="2:12" s="1" customFormat="1" ht="6.9" customHeight="1">
      <c r="B77" s="33"/>
      <c r="L77" s="33"/>
    </row>
    <row r="78" spans="2:12" s="1" customFormat="1" ht="12" customHeight="1">
      <c r="B78" s="33"/>
      <c r="C78" s="28" t="s">
        <v>22</v>
      </c>
      <c r="F78" s="26" t="str">
        <f>F12</f>
        <v xml:space="preserve"> </v>
      </c>
      <c r="I78" s="28" t="s">
        <v>24</v>
      </c>
      <c r="J78" s="50" t="str">
        <f>IF(J12="","",J12)</f>
        <v>17. 5. 2022</v>
      </c>
      <c r="L78" s="33"/>
    </row>
    <row r="79" spans="2:12" s="1" customFormat="1" ht="6.9" customHeight="1">
      <c r="B79" s="33"/>
      <c r="L79" s="33"/>
    </row>
    <row r="80" spans="2:12" s="1" customFormat="1" ht="15.15" customHeight="1">
      <c r="B80" s="33"/>
      <c r="C80" s="28" t="s">
        <v>28</v>
      </c>
      <c r="F80" s="26" t="str">
        <f>E15</f>
        <v xml:space="preserve"> </v>
      </c>
      <c r="I80" s="28" t="s">
        <v>33</v>
      </c>
      <c r="J80" s="31" t="str">
        <f>E21</f>
        <v xml:space="preserve"> </v>
      </c>
      <c r="L80" s="33"/>
    </row>
    <row r="81" spans="2:65" s="1" customFormat="1" ht="15.15" customHeight="1">
      <c r="B81" s="33"/>
      <c r="C81" s="28" t="s">
        <v>31</v>
      </c>
      <c r="F81" s="26" t="str">
        <f>IF(E18="","",E18)</f>
        <v>Klatovská stavební společnost s.r.o., K Letišti 893,Klatovy</v>
      </c>
      <c r="I81" s="28" t="s">
        <v>34</v>
      </c>
      <c r="J81" s="31" t="str">
        <f>E24</f>
        <v xml:space="preserve"> </v>
      </c>
      <c r="L81" s="33"/>
    </row>
    <row r="82" spans="2:65" s="1" customFormat="1" ht="10.35" customHeight="1">
      <c r="B82" s="33"/>
      <c r="L82" s="33"/>
    </row>
    <row r="83" spans="2:65" s="10" customFormat="1" ht="29.25" customHeight="1">
      <c r="B83" s="108"/>
      <c r="C83" s="109" t="s">
        <v>140</v>
      </c>
      <c r="D83" s="110" t="s">
        <v>56</v>
      </c>
      <c r="E83" s="110" t="s">
        <v>52</v>
      </c>
      <c r="F83" s="110" t="s">
        <v>53</v>
      </c>
      <c r="G83" s="110" t="s">
        <v>141</v>
      </c>
      <c r="H83" s="110" t="s">
        <v>142</v>
      </c>
      <c r="I83" s="110" t="s">
        <v>143</v>
      </c>
      <c r="J83" s="110" t="s">
        <v>98</v>
      </c>
      <c r="K83" s="111" t="s">
        <v>144</v>
      </c>
      <c r="L83" s="108"/>
      <c r="M83" s="57" t="s">
        <v>20</v>
      </c>
      <c r="N83" s="58" t="s">
        <v>41</v>
      </c>
      <c r="O83" s="58" t="s">
        <v>145</v>
      </c>
      <c r="P83" s="58" t="s">
        <v>146</v>
      </c>
      <c r="Q83" s="58" t="s">
        <v>147</v>
      </c>
      <c r="R83" s="58" t="s">
        <v>148</v>
      </c>
      <c r="S83" s="58" t="s">
        <v>149</v>
      </c>
      <c r="T83" s="59" t="s">
        <v>150</v>
      </c>
    </row>
    <row r="84" spans="2:65" s="1" customFormat="1" ht="22.95" customHeight="1">
      <c r="B84" s="33"/>
      <c r="C84" s="62" t="s">
        <v>151</v>
      </c>
      <c r="J84" s="112">
        <f>BK84</f>
        <v>173028</v>
      </c>
      <c r="L84" s="33"/>
      <c r="M84" s="60"/>
      <c r="N84" s="51"/>
      <c r="O84" s="51"/>
      <c r="P84" s="113">
        <f>P85</f>
        <v>0</v>
      </c>
      <c r="Q84" s="51"/>
      <c r="R84" s="113">
        <f>R85</f>
        <v>23.032250000000001</v>
      </c>
      <c r="S84" s="51"/>
      <c r="T84" s="114">
        <f>T85</f>
        <v>0</v>
      </c>
      <c r="AT84" s="18" t="s">
        <v>70</v>
      </c>
      <c r="AU84" s="18" t="s">
        <v>99</v>
      </c>
      <c r="BK84" s="115">
        <f>BK85</f>
        <v>173028</v>
      </c>
    </row>
    <row r="85" spans="2:65" s="11" customFormat="1" ht="25.95" customHeight="1">
      <c r="B85" s="116"/>
      <c r="D85" s="117" t="s">
        <v>70</v>
      </c>
      <c r="E85" s="118" t="s">
        <v>152</v>
      </c>
      <c r="F85" s="118" t="s">
        <v>152</v>
      </c>
      <c r="I85" s="119"/>
      <c r="J85" s="120">
        <f>BK85</f>
        <v>173028</v>
      </c>
      <c r="L85" s="116"/>
      <c r="M85" s="121"/>
      <c r="P85" s="122">
        <f>P86+P94+P99+P103</f>
        <v>0</v>
      </c>
      <c r="R85" s="122">
        <f>R86+R94+R99+R103</f>
        <v>23.032250000000001</v>
      </c>
      <c r="T85" s="123">
        <f>T86+T94+T99+T103</f>
        <v>0</v>
      </c>
      <c r="AR85" s="117" t="s">
        <v>8</v>
      </c>
      <c r="AT85" s="124" t="s">
        <v>70</v>
      </c>
      <c r="AU85" s="124" t="s">
        <v>71</v>
      </c>
      <c r="AY85" s="117" t="s">
        <v>154</v>
      </c>
      <c r="BK85" s="125">
        <f>BK86+BK94+BK99+BK103</f>
        <v>173028</v>
      </c>
    </row>
    <row r="86" spans="2:65" s="11" customFormat="1" ht="22.95" customHeight="1">
      <c r="B86" s="116"/>
      <c r="D86" s="117" t="s">
        <v>70</v>
      </c>
      <c r="E86" s="126" t="s">
        <v>8</v>
      </c>
      <c r="F86" s="126" t="s">
        <v>155</v>
      </c>
      <c r="I86" s="119"/>
      <c r="J86" s="127">
        <f>BK86</f>
        <v>9269</v>
      </c>
      <c r="L86" s="116"/>
      <c r="M86" s="121"/>
      <c r="P86" s="122">
        <f>SUM(P87:P93)</f>
        <v>0</v>
      </c>
      <c r="R86" s="122">
        <f>SUM(R87:R93)</f>
        <v>22.6</v>
      </c>
      <c r="T86" s="123">
        <f>SUM(T87:T93)</f>
        <v>0</v>
      </c>
      <c r="AR86" s="117" t="s">
        <v>8</v>
      </c>
      <c r="AT86" s="124" t="s">
        <v>70</v>
      </c>
      <c r="AU86" s="124" t="s">
        <v>8</v>
      </c>
      <c r="AY86" s="117" t="s">
        <v>154</v>
      </c>
      <c r="BK86" s="125">
        <f>SUM(BK87:BK93)</f>
        <v>9269</v>
      </c>
    </row>
    <row r="87" spans="2:65" s="1" customFormat="1" ht="16.5" customHeight="1">
      <c r="B87" s="33"/>
      <c r="C87" s="128" t="s">
        <v>287</v>
      </c>
      <c r="D87" s="128" t="s">
        <v>157</v>
      </c>
      <c r="E87" s="129" t="s">
        <v>3521</v>
      </c>
      <c r="F87" s="130" t="s">
        <v>3522</v>
      </c>
      <c r="G87" s="131" t="s">
        <v>160</v>
      </c>
      <c r="H87" s="132">
        <v>11.3</v>
      </c>
      <c r="I87" s="133">
        <v>222.26495941872003</v>
      </c>
      <c r="J87" s="132">
        <f>ROUND(I87*H87,0)</f>
        <v>2512</v>
      </c>
      <c r="K87" s="130" t="s">
        <v>161</v>
      </c>
      <c r="L87" s="33"/>
      <c r="M87" s="134" t="s">
        <v>20</v>
      </c>
      <c r="N87" s="135" t="s">
        <v>42</v>
      </c>
      <c r="P87" s="136">
        <f>O87*H87</f>
        <v>0</v>
      </c>
      <c r="Q87" s="136">
        <v>0</v>
      </c>
      <c r="R87" s="136">
        <f>Q87*H87</f>
        <v>0</v>
      </c>
      <c r="S87" s="136">
        <v>0</v>
      </c>
      <c r="T87" s="137">
        <f>S87*H87</f>
        <v>0</v>
      </c>
      <c r="AR87" s="138" t="s">
        <v>162</v>
      </c>
      <c r="AT87" s="138" t="s">
        <v>157</v>
      </c>
      <c r="AU87" s="138" t="s">
        <v>80</v>
      </c>
      <c r="AY87" s="18" t="s">
        <v>154</v>
      </c>
      <c r="BE87" s="139">
        <f>IF(N87="základní",J87,0)</f>
        <v>2512</v>
      </c>
      <c r="BF87" s="139">
        <f>IF(N87="snížená",J87,0)</f>
        <v>0</v>
      </c>
      <c r="BG87" s="139">
        <f>IF(N87="zákl. přenesená",J87,0)</f>
        <v>0</v>
      </c>
      <c r="BH87" s="139">
        <f>IF(N87="sníž. přenesená",J87,0)</f>
        <v>0</v>
      </c>
      <c r="BI87" s="139">
        <f>IF(N87="nulová",J87,0)</f>
        <v>0</v>
      </c>
      <c r="BJ87" s="18" t="s">
        <v>8</v>
      </c>
      <c r="BK87" s="139">
        <f>ROUND(I87*H87,0)</f>
        <v>2512</v>
      </c>
      <c r="BL87" s="18" t="s">
        <v>162</v>
      </c>
      <c r="BM87" s="138" t="s">
        <v>3523</v>
      </c>
    </row>
    <row r="88" spans="2:65" s="1" customFormat="1" ht="19.2">
      <c r="B88" s="33"/>
      <c r="D88" s="140" t="s">
        <v>164</v>
      </c>
      <c r="F88" s="141" t="s">
        <v>3524</v>
      </c>
      <c r="I88" s="142"/>
      <c r="L88" s="33"/>
      <c r="M88" s="143"/>
      <c r="T88" s="54"/>
      <c r="AT88" s="18" t="s">
        <v>164</v>
      </c>
      <c r="AU88" s="18" t="s">
        <v>80</v>
      </c>
    </row>
    <row r="89" spans="2:65" s="1" customFormat="1">
      <c r="B89" s="33"/>
      <c r="D89" s="144" t="s">
        <v>166</v>
      </c>
      <c r="F89" s="145" t="s">
        <v>3525</v>
      </c>
      <c r="I89" s="142"/>
      <c r="L89" s="33"/>
      <c r="M89" s="143"/>
      <c r="T89" s="54"/>
      <c r="AT89" s="18" t="s">
        <v>166</v>
      </c>
      <c r="AU89" s="18" t="s">
        <v>80</v>
      </c>
    </row>
    <row r="90" spans="2:65" s="12" customFormat="1">
      <c r="B90" s="146"/>
      <c r="D90" s="140" t="s">
        <v>168</v>
      </c>
      <c r="E90" s="147" t="s">
        <v>20</v>
      </c>
      <c r="F90" s="148" t="s">
        <v>3526</v>
      </c>
      <c r="H90" s="149">
        <v>11.3</v>
      </c>
      <c r="I90" s="150"/>
      <c r="L90" s="146"/>
      <c r="M90" s="151"/>
      <c r="T90" s="152"/>
      <c r="AT90" s="147" t="s">
        <v>168</v>
      </c>
      <c r="AU90" s="147" t="s">
        <v>80</v>
      </c>
      <c r="AV90" s="12" t="s">
        <v>80</v>
      </c>
      <c r="AW90" s="12" t="s">
        <v>32</v>
      </c>
      <c r="AX90" s="12" t="s">
        <v>8</v>
      </c>
      <c r="AY90" s="147" t="s">
        <v>154</v>
      </c>
    </row>
    <row r="91" spans="2:65" s="1" customFormat="1" ht="16.5" customHeight="1">
      <c r="B91" s="33"/>
      <c r="C91" s="160" t="s">
        <v>296</v>
      </c>
      <c r="D91" s="160" t="s">
        <v>230</v>
      </c>
      <c r="E91" s="161" t="s">
        <v>3527</v>
      </c>
      <c r="F91" s="162" t="s">
        <v>3528</v>
      </c>
      <c r="G91" s="163" t="s">
        <v>190</v>
      </c>
      <c r="H91" s="164">
        <v>22.6</v>
      </c>
      <c r="I91" s="165">
        <v>299</v>
      </c>
      <c r="J91" s="164">
        <f>ROUND(I91*H91,0)</f>
        <v>6757</v>
      </c>
      <c r="K91" s="162" t="s">
        <v>161</v>
      </c>
      <c r="L91" s="166"/>
      <c r="M91" s="167" t="s">
        <v>20</v>
      </c>
      <c r="N91" s="168" t="s">
        <v>42</v>
      </c>
      <c r="P91" s="136">
        <f>O91*H91</f>
        <v>0</v>
      </c>
      <c r="Q91" s="136">
        <v>1</v>
      </c>
      <c r="R91" s="136">
        <f>Q91*H91</f>
        <v>22.6</v>
      </c>
      <c r="S91" s="136">
        <v>0</v>
      </c>
      <c r="T91" s="137">
        <f>S91*H91</f>
        <v>0</v>
      </c>
      <c r="AR91" s="138" t="s">
        <v>229</v>
      </c>
      <c r="AT91" s="138" t="s">
        <v>230</v>
      </c>
      <c r="AU91" s="138" t="s">
        <v>80</v>
      </c>
      <c r="AY91" s="18" t="s">
        <v>154</v>
      </c>
      <c r="BE91" s="139">
        <f>IF(N91="základní",J91,0)</f>
        <v>6757</v>
      </c>
      <c r="BF91" s="139">
        <f>IF(N91="snížená",J91,0)</f>
        <v>0</v>
      </c>
      <c r="BG91" s="139">
        <f>IF(N91="zákl. přenesená",J91,0)</f>
        <v>0</v>
      </c>
      <c r="BH91" s="139">
        <f>IF(N91="sníž. přenesená",J91,0)</f>
        <v>0</v>
      </c>
      <c r="BI91" s="139">
        <f>IF(N91="nulová",J91,0)</f>
        <v>0</v>
      </c>
      <c r="BJ91" s="18" t="s">
        <v>8</v>
      </c>
      <c r="BK91" s="139">
        <f>ROUND(I91*H91,0)</f>
        <v>6757</v>
      </c>
      <c r="BL91" s="18" t="s">
        <v>162</v>
      </c>
      <c r="BM91" s="138" t="s">
        <v>3529</v>
      </c>
    </row>
    <row r="92" spans="2:65" s="1" customFormat="1">
      <c r="B92" s="33"/>
      <c r="D92" s="140" t="s">
        <v>164</v>
      </c>
      <c r="F92" s="141" t="s">
        <v>3528</v>
      </c>
      <c r="I92" s="142"/>
      <c r="L92" s="33"/>
      <c r="M92" s="143"/>
      <c r="T92" s="54"/>
      <c r="AT92" s="18" t="s">
        <v>164</v>
      </c>
      <c r="AU92" s="18" t="s">
        <v>80</v>
      </c>
    </row>
    <row r="93" spans="2:65" s="12" customFormat="1">
      <c r="B93" s="146"/>
      <c r="D93" s="140" t="s">
        <v>168</v>
      </c>
      <c r="F93" s="148" t="s">
        <v>3530</v>
      </c>
      <c r="H93" s="149">
        <v>22.6</v>
      </c>
      <c r="I93" s="150"/>
      <c r="L93" s="146"/>
      <c r="M93" s="151"/>
      <c r="T93" s="152"/>
      <c r="AT93" s="147" t="s">
        <v>168</v>
      </c>
      <c r="AU93" s="147" t="s">
        <v>80</v>
      </c>
      <c r="AV93" s="12" t="s">
        <v>80</v>
      </c>
      <c r="AW93" s="12" t="s">
        <v>4</v>
      </c>
      <c r="AX93" s="12" t="s">
        <v>8</v>
      </c>
      <c r="AY93" s="147" t="s">
        <v>154</v>
      </c>
    </row>
    <row r="94" spans="2:65" s="11" customFormat="1" ht="22.95" customHeight="1">
      <c r="B94" s="116"/>
      <c r="D94" s="117" t="s">
        <v>70</v>
      </c>
      <c r="E94" s="126" t="s">
        <v>162</v>
      </c>
      <c r="F94" s="126" t="s">
        <v>453</v>
      </c>
      <c r="I94" s="119"/>
      <c r="J94" s="127">
        <f>BK94</f>
        <v>3169</v>
      </c>
      <c r="L94" s="116"/>
      <c r="M94" s="121"/>
      <c r="P94" s="122">
        <f>SUM(P95:P98)</f>
        <v>0</v>
      </c>
      <c r="R94" s="122">
        <f>SUM(R95:R98)</f>
        <v>0</v>
      </c>
      <c r="T94" s="123">
        <f>SUM(T95:T98)</f>
        <v>0</v>
      </c>
      <c r="AR94" s="117" t="s">
        <v>8</v>
      </c>
      <c r="AT94" s="124" t="s">
        <v>70</v>
      </c>
      <c r="AU94" s="124" t="s">
        <v>8</v>
      </c>
      <c r="AY94" s="117" t="s">
        <v>154</v>
      </c>
      <c r="BK94" s="125">
        <f>SUM(BK95:BK98)</f>
        <v>3169</v>
      </c>
    </row>
    <row r="95" spans="2:65" s="1" customFormat="1" ht="16.5" customHeight="1">
      <c r="B95" s="33"/>
      <c r="C95" s="128" t="s">
        <v>279</v>
      </c>
      <c r="D95" s="128" t="s">
        <v>157</v>
      </c>
      <c r="E95" s="129" t="s">
        <v>3531</v>
      </c>
      <c r="F95" s="130" t="s">
        <v>3532</v>
      </c>
      <c r="G95" s="131" t="s">
        <v>160</v>
      </c>
      <c r="H95" s="132">
        <v>2.83</v>
      </c>
      <c r="I95" s="133">
        <v>1119.7846981269199</v>
      </c>
      <c r="J95" s="132">
        <f>ROUND(I95*H95,0)</f>
        <v>3169</v>
      </c>
      <c r="K95" s="130" t="s">
        <v>161</v>
      </c>
      <c r="L95" s="33"/>
      <c r="M95" s="134" t="s">
        <v>20</v>
      </c>
      <c r="N95" s="135" t="s">
        <v>42</v>
      </c>
      <c r="P95" s="136">
        <f>O95*H95</f>
        <v>0</v>
      </c>
      <c r="Q95" s="136">
        <v>0</v>
      </c>
      <c r="R95" s="136">
        <f>Q95*H95</f>
        <v>0</v>
      </c>
      <c r="S95" s="136">
        <v>0</v>
      </c>
      <c r="T95" s="137">
        <f>S95*H95</f>
        <v>0</v>
      </c>
      <c r="AR95" s="138" t="s">
        <v>162</v>
      </c>
      <c r="AT95" s="138" t="s">
        <v>157</v>
      </c>
      <c r="AU95" s="138" t="s">
        <v>80</v>
      </c>
      <c r="AY95" s="18" t="s">
        <v>154</v>
      </c>
      <c r="BE95" s="139">
        <f>IF(N95="základní",J95,0)</f>
        <v>3169</v>
      </c>
      <c r="BF95" s="139">
        <f>IF(N95="snížená",J95,0)</f>
        <v>0</v>
      </c>
      <c r="BG95" s="139">
        <f>IF(N95="zákl. přenesená",J95,0)</f>
        <v>0</v>
      </c>
      <c r="BH95" s="139">
        <f>IF(N95="sníž. přenesená",J95,0)</f>
        <v>0</v>
      </c>
      <c r="BI95" s="139">
        <f>IF(N95="nulová",J95,0)</f>
        <v>0</v>
      </c>
      <c r="BJ95" s="18" t="s">
        <v>8</v>
      </c>
      <c r="BK95" s="139">
        <f>ROUND(I95*H95,0)</f>
        <v>3169</v>
      </c>
      <c r="BL95" s="18" t="s">
        <v>162</v>
      </c>
      <c r="BM95" s="138" t="s">
        <v>3533</v>
      </c>
    </row>
    <row r="96" spans="2:65" s="1" customFormat="1">
      <c r="B96" s="33"/>
      <c r="D96" s="140" t="s">
        <v>164</v>
      </c>
      <c r="F96" s="141" t="s">
        <v>3534</v>
      </c>
      <c r="I96" s="142"/>
      <c r="L96" s="33"/>
      <c r="M96" s="143"/>
      <c r="T96" s="54"/>
      <c r="AT96" s="18" t="s">
        <v>164</v>
      </c>
      <c r="AU96" s="18" t="s">
        <v>80</v>
      </c>
    </row>
    <row r="97" spans="2:65" s="1" customFormat="1">
      <c r="B97" s="33"/>
      <c r="D97" s="144" t="s">
        <v>166</v>
      </c>
      <c r="F97" s="145" t="s">
        <v>3535</v>
      </c>
      <c r="I97" s="142"/>
      <c r="L97" s="33"/>
      <c r="M97" s="143"/>
      <c r="T97" s="54"/>
      <c r="AT97" s="18" t="s">
        <v>166</v>
      </c>
      <c r="AU97" s="18" t="s">
        <v>80</v>
      </c>
    </row>
    <row r="98" spans="2:65" s="12" customFormat="1">
      <c r="B98" s="146"/>
      <c r="D98" s="140" t="s">
        <v>168</v>
      </c>
      <c r="E98" s="147" t="s">
        <v>20</v>
      </c>
      <c r="F98" s="148" t="s">
        <v>3536</v>
      </c>
      <c r="H98" s="149">
        <v>2.83</v>
      </c>
      <c r="I98" s="150"/>
      <c r="L98" s="146"/>
      <c r="M98" s="151"/>
      <c r="T98" s="152"/>
      <c r="AT98" s="147" t="s">
        <v>168</v>
      </c>
      <c r="AU98" s="147" t="s">
        <v>80</v>
      </c>
      <c r="AV98" s="12" t="s">
        <v>80</v>
      </c>
      <c r="AW98" s="12" t="s">
        <v>32</v>
      </c>
      <c r="AX98" s="12" t="s">
        <v>8</v>
      </c>
      <c r="AY98" s="147" t="s">
        <v>154</v>
      </c>
    </row>
    <row r="99" spans="2:65" s="11" customFormat="1" ht="22.95" customHeight="1">
      <c r="B99" s="116"/>
      <c r="D99" s="117" t="s">
        <v>70</v>
      </c>
      <c r="E99" s="126" t="s">
        <v>229</v>
      </c>
      <c r="F99" s="126" t="s">
        <v>3537</v>
      </c>
      <c r="I99" s="119"/>
      <c r="J99" s="127">
        <f>BK99</f>
        <v>22330</v>
      </c>
      <c r="L99" s="116"/>
      <c r="M99" s="121"/>
      <c r="P99" s="122">
        <f>SUM(P100:P102)</f>
        <v>0</v>
      </c>
      <c r="R99" s="122">
        <f>SUM(R100:R102)</f>
        <v>0.43225000000000002</v>
      </c>
      <c r="T99" s="123">
        <f>SUM(T100:T102)</f>
        <v>0</v>
      </c>
      <c r="AR99" s="117" t="s">
        <v>8</v>
      </c>
      <c r="AT99" s="124" t="s">
        <v>70</v>
      </c>
      <c r="AU99" s="124" t="s">
        <v>8</v>
      </c>
      <c r="AY99" s="117" t="s">
        <v>154</v>
      </c>
      <c r="BK99" s="125">
        <f>SUM(BK100:BK102)</f>
        <v>22330</v>
      </c>
    </row>
    <row r="100" spans="2:65" s="1" customFormat="1" ht="16.5" customHeight="1">
      <c r="B100" s="33"/>
      <c r="C100" s="128" t="s">
        <v>3538</v>
      </c>
      <c r="D100" s="128" t="s">
        <v>157</v>
      </c>
      <c r="E100" s="129" t="s">
        <v>3539</v>
      </c>
      <c r="F100" s="130" t="s">
        <v>3540</v>
      </c>
      <c r="G100" s="131" t="s">
        <v>213</v>
      </c>
      <c r="H100" s="132">
        <v>35</v>
      </c>
      <c r="I100" s="133">
        <v>638</v>
      </c>
      <c r="J100" s="132">
        <f>ROUND(I100*H100,0)</f>
        <v>22330</v>
      </c>
      <c r="K100" s="130" t="s">
        <v>161</v>
      </c>
      <c r="L100" s="33"/>
      <c r="M100" s="134" t="s">
        <v>20</v>
      </c>
      <c r="N100" s="135" t="s">
        <v>42</v>
      </c>
      <c r="P100" s="136">
        <f>O100*H100</f>
        <v>0</v>
      </c>
      <c r="Q100" s="136">
        <v>1.235E-2</v>
      </c>
      <c r="R100" s="136">
        <f>Q100*H100</f>
        <v>0.43225000000000002</v>
      </c>
      <c r="S100" s="136">
        <v>0</v>
      </c>
      <c r="T100" s="137">
        <f>S100*H100</f>
        <v>0</v>
      </c>
      <c r="AR100" s="138" t="s">
        <v>162</v>
      </c>
      <c r="AT100" s="138" t="s">
        <v>157</v>
      </c>
      <c r="AU100" s="138" t="s">
        <v>80</v>
      </c>
      <c r="AY100" s="18" t="s">
        <v>154</v>
      </c>
      <c r="BE100" s="139">
        <f>IF(N100="základní",J100,0)</f>
        <v>22330</v>
      </c>
      <c r="BF100" s="139">
        <f>IF(N100="snížená",J100,0)</f>
        <v>0</v>
      </c>
      <c r="BG100" s="139">
        <f>IF(N100="zákl. přenesená",J100,0)</f>
        <v>0</v>
      </c>
      <c r="BH100" s="139">
        <f>IF(N100="sníž. přenesená",J100,0)</f>
        <v>0</v>
      </c>
      <c r="BI100" s="139">
        <f>IF(N100="nulová",J100,0)</f>
        <v>0</v>
      </c>
      <c r="BJ100" s="18" t="s">
        <v>8</v>
      </c>
      <c r="BK100" s="139">
        <f>ROUND(I100*H100,0)</f>
        <v>22330</v>
      </c>
      <c r="BL100" s="18" t="s">
        <v>162</v>
      </c>
      <c r="BM100" s="138" t="s">
        <v>3541</v>
      </c>
    </row>
    <row r="101" spans="2:65" s="1" customFormat="1" ht="19.2">
      <c r="B101" s="33"/>
      <c r="D101" s="140" t="s">
        <v>164</v>
      </c>
      <c r="F101" s="141" t="s">
        <v>3542</v>
      </c>
      <c r="I101" s="142"/>
      <c r="L101" s="33"/>
      <c r="M101" s="143"/>
      <c r="T101" s="54"/>
      <c r="AT101" s="18" t="s">
        <v>164</v>
      </c>
      <c r="AU101" s="18" t="s">
        <v>80</v>
      </c>
    </row>
    <row r="102" spans="2:65" s="1" customFormat="1">
      <c r="B102" s="33"/>
      <c r="D102" s="144" t="s">
        <v>166</v>
      </c>
      <c r="F102" s="145" t="s">
        <v>3543</v>
      </c>
      <c r="I102" s="142"/>
      <c r="L102" s="33"/>
      <c r="M102" s="143"/>
      <c r="T102" s="54"/>
      <c r="AT102" s="18" t="s">
        <v>166</v>
      </c>
      <c r="AU102" s="18" t="s">
        <v>80</v>
      </c>
    </row>
    <row r="103" spans="2:65" s="11" customFormat="1" ht="22.95" customHeight="1">
      <c r="B103" s="116"/>
      <c r="D103" s="117" t="s">
        <v>70</v>
      </c>
      <c r="E103" s="126" t="s">
        <v>3544</v>
      </c>
      <c r="F103" s="126" t="s">
        <v>3545</v>
      </c>
      <c r="I103" s="119"/>
      <c r="J103" s="127">
        <f>BK103</f>
        <v>138260</v>
      </c>
      <c r="L103" s="116"/>
      <c r="M103" s="121"/>
      <c r="P103" s="122">
        <f>SUM(P104:P123)</f>
        <v>0</v>
      </c>
      <c r="R103" s="122">
        <f>SUM(R104:R123)</f>
        <v>0</v>
      </c>
      <c r="T103" s="123">
        <f>SUM(T104:T123)</f>
        <v>0</v>
      </c>
      <c r="AR103" s="117" t="s">
        <v>8</v>
      </c>
      <c r="AT103" s="124" t="s">
        <v>70</v>
      </c>
      <c r="AU103" s="124" t="s">
        <v>8</v>
      </c>
      <c r="AY103" s="117" t="s">
        <v>154</v>
      </c>
      <c r="BK103" s="125">
        <f>SUM(BK104:BK123)</f>
        <v>138260</v>
      </c>
    </row>
    <row r="104" spans="2:65" s="1" customFormat="1" ht="16.5" customHeight="1">
      <c r="B104" s="33"/>
      <c r="C104" s="128" t="s">
        <v>8</v>
      </c>
      <c r="D104" s="128" t="s">
        <v>157</v>
      </c>
      <c r="E104" s="129" t="s">
        <v>1277</v>
      </c>
      <c r="F104" s="130" t="s">
        <v>1278</v>
      </c>
      <c r="G104" s="131" t="s">
        <v>1005</v>
      </c>
      <c r="H104" s="133">
        <v>5</v>
      </c>
      <c r="I104" s="133">
        <v>500</v>
      </c>
      <c r="J104" s="132">
        <f>ROUND(I104*H104,0)</f>
        <v>2500</v>
      </c>
      <c r="K104" s="130" t="s">
        <v>20</v>
      </c>
      <c r="L104" s="33"/>
      <c r="M104" s="134" t="s">
        <v>20</v>
      </c>
      <c r="N104" s="135" t="s">
        <v>42</v>
      </c>
      <c r="P104" s="136">
        <f>O104*H104</f>
        <v>0</v>
      </c>
      <c r="Q104" s="136">
        <v>0</v>
      </c>
      <c r="R104" s="136">
        <f>Q104*H104</f>
        <v>0</v>
      </c>
      <c r="S104" s="136">
        <v>0</v>
      </c>
      <c r="T104" s="137">
        <f>S104*H104</f>
        <v>0</v>
      </c>
      <c r="AR104" s="138" t="s">
        <v>162</v>
      </c>
      <c r="AT104" s="138" t="s">
        <v>157</v>
      </c>
      <c r="AU104" s="138" t="s">
        <v>80</v>
      </c>
      <c r="AY104" s="18" t="s">
        <v>154</v>
      </c>
      <c r="BE104" s="139">
        <f>IF(N104="základní",J104,0)</f>
        <v>2500</v>
      </c>
      <c r="BF104" s="139">
        <f>IF(N104="snížená",J104,0)</f>
        <v>0</v>
      </c>
      <c r="BG104" s="139">
        <f>IF(N104="zákl. přenesená",J104,0)</f>
        <v>0</v>
      </c>
      <c r="BH104" s="139">
        <f>IF(N104="sníž. přenesená",J104,0)</f>
        <v>0</v>
      </c>
      <c r="BI104" s="139">
        <f>IF(N104="nulová",J104,0)</f>
        <v>0</v>
      </c>
      <c r="BJ104" s="18" t="s">
        <v>8</v>
      </c>
      <c r="BK104" s="139">
        <f>ROUND(I104*H104,0)</f>
        <v>2500</v>
      </c>
      <c r="BL104" s="18" t="s">
        <v>162</v>
      </c>
      <c r="BM104" s="138" t="s">
        <v>3546</v>
      </c>
    </row>
    <row r="105" spans="2:65" s="1" customFormat="1">
      <c r="B105" s="33"/>
      <c r="D105" s="140" t="s">
        <v>164</v>
      </c>
      <c r="F105" s="141" t="s">
        <v>1278</v>
      </c>
      <c r="I105" s="142"/>
      <c r="L105" s="33"/>
      <c r="M105" s="143"/>
      <c r="T105" s="54"/>
      <c r="AT105" s="18" t="s">
        <v>164</v>
      </c>
      <c r="AU105" s="18" t="s">
        <v>80</v>
      </c>
    </row>
    <row r="106" spans="2:65" s="1" customFormat="1" ht="16.5" customHeight="1">
      <c r="B106" s="33"/>
      <c r="C106" s="128" t="s">
        <v>80</v>
      </c>
      <c r="D106" s="128" t="s">
        <v>157</v>
      </c>
      <c r="E106" s="129" t="s">
        <v>1281</v>
      </c>
      <c r="F106" s="130" t="s">
        <v>1282</v>
      </c>
      <c r="G106" s="131" t="s">
        <v>1140</v>
      </c>
      <c r="H106" s="132">
        <v>1</v>
      </c>
      <c r="I106" s="133">
        <v>1100</v>
      </c>
      <c r="J106" s="132">
        <f>ROUND(I106*H106,0)</f>
        <v>1100</v>
      </c>
      <c r="K106" s="130" t="s">
        <v>20</v>
      </c>
      <c r="L106" s="33"/>
      <c r="M106" s="134" t="s">
        <v>20</v>
      </c>
      <c r="N106" s="135" t="s">
        <v>42</v>
      </c>
      <c r="P106" s="136">
        <f>O106*H106</f>
        <v>0</v>
      </c>
      <c r="Q106" s="136">
        <v>0</v>
      </c>
      <c r="R106" s="136">
        <f>Q106*H106</f>
        <v>0</v>
      </c>
      <c r="S106" s="136">
        <v>0</v>
      </c>
      <c r="T106" s="137">
        <f>S106*H106</f>
        <v>0</v>
      </c>
      <c r="AR106" s="138" t="s">
        <v>162</v>
      </c>
      <c r="AT106" s="138" t="s">
        <v>157</v>
      </c>
      <c r="AU106" s="138" t="s">
        <v>80</v>
      </c>
      <c r="AY106" s="18" t="s">
        <v>154</v>
      </c>
      <c r="BE106" s="139">
        <f>IF(N106="základní",J106,0)</f>
        <v>1100</v>
      </c>
      <c r="BF106" s="139">
        <f>IF(N106="snížená",J106,0)</f>
        <v>0</v>
      </c>
      <c r="BG106" s="139">
        <f>IF(N106="zákl. přenesená",J106,0)</f>
        <v>0</v>
      </c>
      <c r="BH106" s="139">
        <f>IF(N106="sníž. přenesená",J106,0)</f>
        <v>0</v>
      </c>
      <c r="BI106" s="139">
        <f>IF(N106="nulová",J106,0)</f>
        <v>0</v>
      </c>
      <c r="BJ106" s="18" t="s">
        <v>8</v>
      </c>
      <c r="BK106" s="139">
        <f>ROUND(I106*H106,0)</f>
        <v>1100</v>
      </c>
      <c r="BL106" s="18" t="s">
        <v>162</v>
      </c>
      <c r="BM106" s="138" t="s">
        <v>3547</v>
      </c>
    </row>
    <row r="107" spans="2:65" s="1" customFormat="1">
      <c r="B107" s="33"/>
      <c r="D107" s="140" t="s">
        <v>164</v>
      </c>
      <c r="F107" s="141" t="s">
        <v>1282</v>
      </c>
      <c r="I107" s="142"/>
      <c r="L107" s="33"/>
      <c r="M107" s="143"/>
      <c r="T107" s="54"/>
      <c r="AT107" s="18" t="s">
        <v>164</v>
      </c>
      <c r="AU107" s="18" t="s">
        <v>80</v>
      </c>
    </row>
    <row r="108" spans="2:65" s="1" customFormat="1" ht="16.5" customHeight="1">
      <c r="B108" s="33"/>
      <c r="C108" s="128" t="s">
        <v>294</v>
      </c>
      <c r="D108" s="128" t="s">
        <v>157</v>
      </c>
      <c r="E108" s="129" t="s">
        <v>1296</v>
      </c>
      <c r="F108" s="130" t="s">
        <v>1297</v>
      </c>
      <c r="G108" s="131" t="s">
        <v>1140</v>
      </c>
      <c r="H108" s="132">
        <v>1</v>
      </c>
      <c r="I108" s="133">
        <v>1400</v>
      </c>
      <c r="J108" s="132">
        <f>ROUND(I108*H108,0)</f>
        <v>1400</v>
      </c>
      <c r="K108" s="130" t="s">
        <v>20</v>
      </c>
      <c r="L108" s="33"/>
      <c r="M108" s="134" t="s">
        <v>20</v>
      </c>
      <c r="N108" s="135" t="s">
        <v>42</v>
      </c>
      <c r="P108" s="136">
        <f>O108*H108</f>
        <v>0</v>
      </c>
      <c r="Q108" s="136">
        <v>0</v>
      </c>
      <c r="R108" s="136">
        <f>Q108*H108</f>
        <v>0</v>
      </c>
      <c r="S108" s="136">
        <v>0</v>
      </c>
      <c r="T108" s="137">
        <f>S108*H108</f>
        <v>0</v>
      </c>
      <c r="AR108" s="138" t="s">
        <v>162</v>
      </c>
      <c r="AT108" s="138" t="s">
        <v>157</v>
      </c>
      <c r="AU108" s="138" t="s">
        <v>80</v>
      </c>
      <c r="AY108" s="18" t="s">
        <v>154</v>
      </c>
      <c r="BE108" s="139">
        <f>IF(N108="základní",J108,0)</f>
        <v>1400</v>
      </c>
      <c r="BF108" s="139">
        <f>IF(N108="snížená",J108,0)</f>
        <v>0</v>
      </c>
      <c r="BG108" s="139">
        <f>IF(N108="zákl. přenesená",J108,0)</f>
        <v>0</v>
      </c>
      <c r="BH108" s="139">
        <f>IF(N108="sníž. přenesená",J108,0)</f>
        <v>0</v>
      </c>
      <c r="BI108" s="139">
        <f>IF(N108="nulová",J108,0)</f>
        <v>0</v>
      </c>
      <c r="BJ108" s="18" t="s">
        <v>8</v>
      </c>
      <c r="BK108" s="139">
        <f>ROUND(I108*H108,0)</f>
        <v>1400</v>
      </c>
      <c r="BL108" s="18" t="s">
        <v>162</v>
      </c>
      <c r="BM108" s="138" t="s">
        <v>3548</v>
      </c>
    </row>
    <row r="109" spans="2:65" s="1" customFormat="1">
      <c r="B109" s="33"/>
      <c r="D109" s="140" t="s">
        <v>164</v>
      </c>
      <c r="F109" s="141" t="s">
        <v>1297</v>
      </c>
      <c r="I109" s="142"/>
      <c r="L109" s="33"/>
      <c r="M109" s="143"/>
      <c r="T109" s="54"/>
      <c r="AT109" s="18" t="s">
        <v>164</v>
      </c>
      <c r="AU109" s="18" t="s">
        <v>80</v>
      </c>
    </row>
    <row r="110" spans="2:65" s="1" customFormat="1" ht="16.5" customHeight="1">
      <c r="B110" s="33"/>
      <c r="C110" s="128" t="s">
        <v>162</v>
      </c>
      <c r="D110" s="128" t="s">
        <v>157</v>
      </c>
      <c r="E110" s="129" t="s">
        <v>3549</v>
      </c>
      <c r="F110" s="130" t="s">
        <v>3550</v>
      </c>
      <c r="G110" s="131" t="s">
        <v>160</v>
      </c>
      <c r="H110" s="132">
        <v>100</v>
      </c>
      <c r="I110" s="133">
        <v>600</v>
      </c>
      <c r="J110" s="132">
        <f>ROUND(I110*H110,0)</f>
        <v>60000</v>
      </c>
      <c r="K110" s="130" t="s">
        <v>20</v>
      </c>
      <c r="L110" s="33"/>
      <c r="M110" s="134" t="s">
        <v>20</v>
      </c>
      <c r="N110" s="135" t="s">
        <v>42</v>
      </c>
      <c r="P110" s="136">
        <f>O110*H110</f>
        <v>0</v>
      </c>
      <c r="Q110" s="136">
        <v>0</v>
      </c>
      <c r="R110" s="136">
        <f>Q110*H110</f>
        <v>0</v>
      </c>
      <c r="S110" s="136">
        <v>0</v>
      </c>
      <c r="T110" s="137">
        <f>S110*H110</f>
        <v>0</v>
      </c>
      <c r="AR110" s="138" t="s">
        <v>162</v>
      </c>
      <c r="AT110" s="138" t="s">
        <v>157</v>
      </c>
      <c r="AU110" s="138" t="s">
        <v>80</v>
      </c>
      <c r="AY110" s="18" t="s">
        <v>154</v>
      </c>
      <c r="BE110" s="139">
        <f>IF(N110="základní",J110,0)</f>
        <v>60000</v>
      </c>
      <c r="BF110" s="139">
        <f>IF(N110="snížená",J110,0)</f>
        <v>0</v>
      </c>
      <c r="BG110" s="139">
        <f>IF(N110="zákl. přenesená",J110,0)</f>
        <v>0</v>
      </c>
      <c r="BH110" s="139">
        <f>IF(N110="sníž. přenesená",J110,0)</f>
        <v>0</v>
      </c>
      <c r="BI110" s="139">
        <f>IF(N110="nulová",J110,0)</f>
        <v>0</v>
      </c>
      <c r="BJ110" s="18" t="s">
        <v>8</v>
      </c>
      <c r="BK110" s="139">
        <f>ROUND(I110*H110,0)</f>
        <v>60000</v>
      </c>
      <c r="BL110" s="18" t="s">
        <v>162</v>
      </c>
      <c r="BM110" s="138" t="s">
        <v>3551</v>
      </c>
    </row>
    <row r="111" spans="2:65" s="1" customFormat="1">
      <c r="B111" s="33"/>
      <c r="D111" s="140" t="s">
        <v>164</v>
      </c>
      <c r="F111" s="141" t="s">
        <v>3550</v>
      </c>
      <c r="I111" s="142"/>
      <c r="L111" s="33"/>
      <c r="M111" s="143"/>
      <c r="T111" s="54"/>
      <c r="AT111" s="18" t="s">
        <v>164</v>
      </c>
      <c r="AU111" s="18" t="s">
        <v>80</v>
      </c>
    </row>
    <row r="112" spans="2:65" s="1" customFormat="1" ht="24.15" customHeight="1">
      <c r="B112" s="33"/>
      <c r="C112" s="128" t="s">
        <v>187</v>
      </c>
      <c r="D112" s="128" t="s">
        <v>157</v>
      </c>
      <c r="E112" s="129" t="s">
        <v>3552</v>
      </c>
      <c r="F112" s="130" t="s">
        <v>3553</v>
      </c>
      <c r="G112" s="131" t="s">
        <v>208</v>
      </c>
      <c r="H112" s="132">
        <v>1</v>
      </c>
      <c r="I112" s="133">
        <v>23324</v>
      </c>
      <c r="J112" s="132">
        <f>ROUND(I112*H112,0)</f>
        <v>23324</v>
      </c>
      <c r="K112" s="130" t="s">
        <v>20</v>
      </c>
      <c r="L112" s="33"/>
      <c r="M112" s="134" t="s">
        <v>20</v>
      </c>
      <c r="N112" s="135" t="s">
        <v>42</v>
      </c>
      <c r="P112" s="136">
        <f>O112*H112</f>
        <v>0</v>
      </c>
      <c r="Q112" s="136">
        <v>0</v>
      </c>
      <c r="R112" s="136">
        <f>Q112*H112</f>
        <v>0</v>
      </c>
      <c r="S112" s="136">
        <v>0</v>
      </c>
      <c r="T112" s="137">
        <f>S112*H112</f>
        <v>0</v>
      </c>
      <c r="AR112" s="138" t="s">
        <v>162</v>
      </c>
      <c r="AT112" s="138" t="s">
        <v>157</v>
      </c>
      <c r="AU112" s="138" t="s">
        <v>80</v>
      </c>
      <c r="AY112" s="18" t="s">
        <v>154</v>
      </c>
      <c r="BE112" s="139">
        <f>IF(N112="základní",J112,0)</f>
        <v>23324</v>
      </c>
      <c r="BF112" s="139">
        <f>IF(N112="snížená",J112,0)</f>
        <v>0</v>
      </c>
      <c r="BG112" s="139">
        <f>IF(N112="zákl. přenesená",J112,0)</f>
        <v>0</v>
      </c>
      <c r="BH112" s="139">
        <f>IF(N112="sníž. přenesená",J112,0)</f>
        <v>0</v>
      </c>
      <c r="BI112" s="139">
        <f>IF(N112="nulová",J112,0)</f>
        <v>0</v>
      </c>
      <c r="BJ112" s="18" t="s">
        <v>8</v>
      </c>
      <c r="BK112" s="139">
        <f>ROUND(I112*H112,0)</f>
        <v>23324</v>
      </c>
      <c r="BL112" s="18" t="s">
        <v>162</v>
      </c>
      <c r="BM112" s="138" t="s">
        <v>3554</v>
      </c>
    </row>
    <row r="113" spans="2:65" s="1" customFormat="1" ht="19.2">
      <c r="B113" s="33"/>
      <c r="D113" s="140" t="s">
        <v>164</v>
      </c>
      <c r="F113" s="141" t="s">
        <v>3553</v>
      </c>
      <c r="I113" s="142"/>
      <c r="L113" s="33"/>
      <c r="M113" s="143"/>
      <c r="T113" s="54"/>
      <c r="AT113" s="18" t="s">
        <v>164</v>
      </c>
      <c r="AU113" s="18" t="s">
        <v>80</v>
      </c>
    </row>
    <row r="114" spans="2:65" s="1" customFormat="1" ht="16.5" customHeight="1">
      <c r="B114" s="33"/>
      <c r="C114" s="128" t="s">
        <v>215</v>
      </c>
      <c r="D114" s="128" t="s">
        <v>157</v>
      </c>
      <c r="E114" s="129" t="s">
        <v>3555</v>
      </c>
      <c r="F114" s="130" t="s">
        <v>3556</v>
      </c>
      <c r="G114" s="131" t="s">
        <v>208</v>
      </c>
      <c r="H114" s="132">
        <v>1</v>
      </c>
      <c r="I114" s="133">
        <v>41629</v>
      </c>
      <c r="J114" s="132">
        <f>ROUND(I114*H114,0)</f>
        <v>41629</v>
      </c>
      <c r="K114" s="130" t="s">
        <v>20</v>
      </c>
      <c r="L114" s="33"/>
      <c r="M114" s="134" t="s">
        <v>20</v>
      </c>
      <c r="N114" s="135" t="s">
        <v>42</v>
      </c>
      <c r="P114" s="136">
        <f>O114*H114</f>
        <v>0</v>
      </c>
      <c r="Q114" s="136">
        <v>0</v>
      </c>
      <c r="R114" s="136">
        <f>Q114*H114</f>
        <v>0</v>
      </c>
      <c r="S114" s="136">
        <v>0</v>
      </c>
      <c r="T114" s="137">
        <f>S114*H114</f>
        <v>0</v>
      </c>
      <c r="AR114" s="138" t="s">
        <v>162</v>
      </c>
      <c r="AT114" s="138" t="s">
        <v>157</v>
      </c>
      <c r="AU114" s="138" t="s">
        <v>80</v>
      </c>
      <c r="AY114" s="18" t="s">
        <v>154</v>
      </c>
      <c r="BE114" s="139">
        <f>IF(N114="základní",J114,0)</f>
        <v>41629</v>
      </c>
      <c r="BF114" s="139">
        <f>IF(N114="snížená",J114,0)</f>
        <v>0</v>
      </c>
      <c r="BG114" s="139">
        <f>IF(N114="zákl. přenesená",J114,0)</f>
        <v>0</v>
      </c>
      <c r="BH114" s="139">
        <f>IF(N114="sníž. přenesená",J114,0)</f>
        <v>0</v>
      </c>
      <c r="BI114" s="139">
        <f>IF(N114="nulová",J114,0)</f>
        <v>0</v>
      </c>
      <c r="BJ114" s="18" t="s">
        <v>8</v>
      </c>
      <c r="BK114" s="139">
        <f>ROUND(I114*H114,0)</f>
        <v>41629</v>
      </c>
      <c r="BL114" s="18" t="s">
        <v>162</v>
      </c>
      <c r="BM114" s="138" t="s">
        <v>3557</v>
      </c>
    </row>
    <row r="115" spans="2:65" s="1" customFormat="1">
      <c r="B115" s="33"/>
      <c r="D115" s="140" t="s">
        <v>164</v>
      </c>
      <c r="F115" s="141" t="s">
        <v>3556</v>
      </c>
      <c r="I115" s="142"/>
      <c r="L115" s="33"/>
      <c r="M115" s="143"/>
      <c r="T115" s="54"/>
      <c r="AT115" s="18" t="s">
        <v>164</v>
      </c>
      <c r="AU115" s="18" t="s">
        <v>80</v>
      </c>
    </row>
    <row r="116" spans="2:65" s="1" customFormat="1" ht="16.5" customHeight="1">
      <c r="B116" s="33"/>
      <c r="C116" s="128" t="s">
        <v>222</v>
      </c>
      <c r="D116" s="128" t="s">
        <v>157</v>
      </c>
      <c r="E116" s="129" t="s">
        <v>3558</v>
      </c>
      <c r="F116" s="130" t="s">
        <v>3559</v>
      </c>
      <c r="G116" s="131" t="s">
        <v>208</v>
      </c>
      <c r="H116" s="132">
        <v>1</v>
      </c>
      <c r="I116" s="133">
        <v>3500</v>
      </c>
      <c r="J116" s="132">
        <f>ROUND(I116*H116,0)</f>
        <v>3500</v>
      </c>
      <c r="K116" s="130" t="s">
        <v>20</v>
      </c>
      <c r="L116" s="33"/>
      <c r="M116" s="134" t="s">
        <v>20</v>
      </c>
      <c r="N116" s="135" t="s">
        <v>42</v>
      </c>
      <c r="P116" s="136">
        <f>O116*H116</f>
        <v>0</v>
      </c>
      <c r="Q116" s="136">
        <v>0</v>
      </c>
      <c r="R116" s="136">
        <f>Q116*H116</f>
        <v>0</v>
      </c>
      <c r="S116" s="136">
        <v>0</v>
      </c>
      <c r="T116" s="137">
        <f>S116*H116</f>
        <v>0</v>
      </c>
      <c r="AR116" s="138" t="s">
        <v>162</v>
      </c>
      <c r="AT116" s="138" t="s">
        <v>157</v>
      </c>
      <c r="AU116" s="138" t="s">
        <v>80</v>
      </c>
      <c r="AY116" s="18" t="s">
        <v>154</v>
      </c>
      <c r="BE116" s="139">
        <f>IF(N116="základní",J116,0)</f>
        <v>3500</v>
      </c>
      <c r="BF116" s="139">
        <f>IF(N116="snížená",J116,0)</f>
        <v>0</v>
      </c>
      <c r="BG116" s="139">
        <f>IF(N116="zákl. přenesená",J116,0)</f>
        <v>0</v>
      </c>
      <c r="BH116" s="139">
        <f>IF(N116="sníž. přenesená",J116,0)</f>
        <v>0</v>
      </c>
      <c r="BI116" s="139">
        <f>IF(N116="nulová",J116,0)</f>
        <v>0</v>
      </c>
      <c r="BJ116" s="18" t="s">
        <v>8</v>
      </c>
      <c r="BK116" s="139">
        <f>ROUND(I116*H116,0)</f>
        <v>3500</v>
      </c>
      <c r="BL116" s="18" t="s">
        <v>162</v>
      </c>
      <c r="BM116" s="138" t="s">
        <v>3560</v>
      </c>
    </row>
    <row r="117" spans="2:65" s="1" customFormat="1">
      <c r="B117" s="33"/>
      <c r="D117" s="140" t="s">
        <v>164</v>
      </c>
      <c r="F117" s="141" t="s">
        <v>3559</v>
      </c>
      <c r="I117" s="142"/>
      <c r="L117" s="33"/>
      <c r="M117" s="143"/>
      <c r="T117" s="54"/>
      <c r="AT117" s="18" t="s">
        <v>164</v>
      </c>
      <c r="AU117" s="18" t="s">
        <v>80</v>
      </c>
    </row>
    <row r="118" spans="2:65" s="1" customFormat="1" ht="16.5" customHeight="1">
      <c r="B118" s="33"/>
      <c r="C118" s="128" t="s">
        <v>229</v>
      </c>
      <c r="D118" s="128" t="s">
        <v>157</v>
      </c>
      <c r="E118" s="129" t="s">
        <v>3561</v>
      </c>
      <c r="F118" s="130" t="s">
        <v>3562</v>
      </c>
      <c r="G118" s="131" t="s">
        <v>208</v>
      </c>
      <c r="H118" s="132">
        <v>1</v>
      </c>
      <c r="I118" s="133">
        <v>2100</v>
      </c>
      <c r="J118" s="132">
        <f>ROUND(I118*H118,0)</f>
        <v>2100</v>
      </c>
      <c r="K118" s="130" t="s">
        <v>20</v>
      </c>
      <c r="L118" s="33"/>
      <c r="M118" s="134" t="s">
        <v>20</v>
      </c>
      <c r="N118" s="135" t="s">
        <v>42</v>
      </c>
      <c r="P118" s="136">
        <f>O118*H118</f>
        <v>0</v>
      </c>
      <c r="Q118" s="136">
        <v>0</v>
      </c>
      <c r="R118" s="136">
        <f>Q118*H118</f>
        <v>0</v>
      </c>
      <c r="S118" s="136">
        <v>0</v>
      </c>
      <c r="T118" s="137">
        <f>S118*H118</f>
        <v>0</v>
      </c>
      <c r="AR118" s="138" t="s">
        <v>162</v>
      </c>
      <c r="AT118" s="138" t="s">
        <v>157</v>
      </c>
      <c r="AU118" s="138" t="s">
        <v>80</v>
      </c>
      <c r="AY118" s="18" t="s">
        <v>154</v>
      </c>
      <c r="BE118" s="139">
        <f>IF(N118="základní",J118,0)</f>
        <v>2100</v>
      </c>
      <c r="BF118" s="139">
        <f>IF(N118="snížená",J118,0)</f>
        <v>0</v>
      </c>
      <c r="BG118" s="139">
        <f>IF(N118="zákl. přenesená",J118,0)</f>
        <v>0</v>
      </c>
      <c r="BH118" s="139">
        <f>IF(N118="sníž. přenesená",J118,0)</f>
        <v>0</v>
      </c>
      <c r="BI118" s="139">
        <f>IF(N118="nulová",J118,0)</f>
        <v>0</v>
      </c>
      <c r="BJ118" s="18" t="s">
        <v>8</v>
      </c>
      <c r="BK118" s="139">
        <f>ROUND(I118*H118,0)</f>
        <v>2100</v>
      </c>
      <c r="BL118" s="18" t="s">
        <v>162</v>
      </c>
      <c r="BM118" s="138" t="s">
        <v>3563</v>
      </c>
    </row>
    <row r="119" spans="2:65" s="1" customFormat="1">
      <c r="B119" s="33"/>
      <c r="D119" s="140" t="s">
        <v>164</v>
      </c>
      <c r="F119" s="141" t="s">
        <v>3562</v>
      </c>
      <c r="I119" s="142"/>
      <c r="L119" s="33"/>
      <c r="M119" s="143"/>
      <c r="T119" s="54"/>
      <c r="AT119" s="18" t="s">
        <v>164</v>
      </c>
      <c r="AU119" s="18" t="s">
        <v>80</v>
      </c>
    </row>
    <row r="120" spans="2:65" s="1" customFormat="1" ht="16.5" customHeight="1">
      <c r="B120" s="33"/>
      <c r="C120" s="128" t="s">
        <v>235</v>
      </c>
      <c r="D120" s="128" t="s">
        <v>157</v>
      </c>
      <c r="E120" s="129" t="s">
        <v>3564</v>
      </c>
      <c r="F120" s="130" t="s">
        <v>3565</v>
      </c>
      <c r="G120" s="131" t="s">
        <v>208</v>
      </c>
      <c r="H120" s="132">
        <v>1</v>
      </c>
      <c r="I120" s="133">
        <v>305</v>
      </c>
      <c r="J120" s="132">
        <f>ROUND(I120*H120,0)</f>
        <v>305</v>
      </c>
      <c r="K120" s="130" t="s">
        <v>20</v>
      </c>
      <c r="L120" s="33"/>
      <c r="M120" s="134" t="s">
        <v>20</v>
      </c>
      <c r="N120" s="135" t="s">
        <v>42</v>
      </c>
      <c r="P120" s="136">
        <f>O120*H120</f>
        <v>0</v>
      </c>
      <c r="Q120" s="136">
        <v>0</v>
      </c>
      <c r="R120" s="136">
        <f>Q120*H120</f>
        <v>0</v>
      </c>
      <c r="S120" s="136">
        <v>0</v>
      </c>
      <c r="T120" s="137">
        <f>S120*H120</f>
        <v>0</v>
      </c>
      <c r="AR120" s="138" t="s">
        <v>162</v>
      </c>
      <c r="AT120" s="138" t="s">
        <v>157</v>
      </c>
      <c r="AU120" s="138" t="s">
        <v>80</v>
      </c>
      <c r="AY120" s="18" t="s">
        <v>154</v>
      </c>
      <c r="BE120" s="139">
        <f>IF(N120="základní",J120,0)</f>
        <v>305</v>
      </c>
      <c r="BF120" s="139">
        <f>IF(N120="snížená",J120,0)</f>
        <v>0</v>
      </c>
      <c r="BG120" s="139">
        <f>IF(N120="zákl. přenesená",J120,0)</f>
        <v>0</v>
      </c>
      <c r="BH120" s="139">
        <f>IF(N120="sníž. přenesená",J120,0)</f>
        <v>0</v>
      </c>
      <c r="BI120" s="139">
        <f>IF(N120="nulová",J120,0)</f>
        <v>0</v>
      </c>
      <c r="BJ120" s="18" t="s">
        <v>8</v>
      </c>
      <c r="BK120" s="139">
        <f>ROUND(I120*H120,0)</f>
        <v>305</v>
      </c>
      <c r="BL120" s="18" t="s">
        <v>162</v>
      </c>
      <c r="BM120" s="138" t="s">
        <v>3566</v>
      </c>
    </row>
    <row r="121" spans="2:65" s="1" customFormat="1">
      <c r="B121" s="33"/>
      <c r="D121" s="140" t="s">
        <v>164</v>
      </c>
      <c r="F121" s="141" t="s">
        <v>3565</v>
      </c>
      <c r="I121" s="142"/>
      <c r="L121" s="33"/>
      <c r="M121" s="143"/>
      <c r="T121" s="54"/>
      <c r="AT121" s="18" t="s">
        <v>164</v>
      </c>
      <c r="AU121" s="18" t="s">
        <v>80</v>
      </c>
    </row>
    <row r="122" spans="2:65" s="1" customFormat="1" ht="16.5" customHeight="1">
      <c r="B122" s="33"/>
      <c r="C122" s="128" t="s">
        <v>26</v>
      </c>
      <c r="D122" s="128" t="s">
        <v>157</v>
      </c>
      <c r="E122" s="129" t="s">
        <v>3567</v>
      </c>
      <c r="F122" s="130" t="s">
        <v>3568</v>
      </c>
      <c r="G122" s="131" t="s">
        <v>208</v>
      </c>
      <c r="H122" s="132">
        <v>1</v>
      </c>
      <c r="I122" s="133">
        <v>2402</v>
      </c>
      <c r="J122" s="132">
        <f>ROUND(I122*H122,0)</f>
        <v>2402</v>
      </c>
      <c r="K122" s="130" t="s">
        <v>20</v>
      </c>
      <c r="L122" s="33"/>
      <c r="M122" s="134" t="s">
        <v>20</v>
      </c>
      <c r="N122" s="135" t="s">
        <v>42</v>
      </c>
      <c r="P122" s="136">
        <f>O122*H122</f>
        <v>0</v>
      </c>
      <c r="Q122" s="136">
        <v>0</v>
      </c>
      <c r="R122" s="136">
        <f>Q122*H122</f>
        <v>0</v>
      </c>
      <c r="S122" s="136">
        <v>0</v>
      </c>
      <c r="T122" s="137">
        <f>S122*H122</f>
        <v>0</v>
      </c>
      <c r="AR122" s="138" t="s">
        <v>162</v>
      </c>
      <c r="AT122" s="138" t="s">
        <v>157</v>
      </c>
      <c r="AU122" s="138" t="s">
        <v>80</v>
      </c>
      <c r="AY122" s="18" t="s">
        <v>154</v>
      </c>
      <c r="BE122" s="139">
        <f>IF(N122="základní",J122,0)</f>
        <v>2402</v>
      </c>
      <c r="BF122" s="139">
        <f>IF(N122="snížená",J122,0)</f>
        <v>0</v>
      </c>
      <c r="BG122" s="139">
        <f>IF(N122="zákl. přenesená",J122,0)</f>
        <v>0</v>
      </c>
      <c r="BH122" s="139">
        <f>IF(N122="sníž. přenesená",J122,0)</f>
        <v>0</v>
      </c>
      <c r="BI122" s="139">
        <f>IF(N122="nulová",J122,0)</f>
        <v>0</v>
      </c>
      <c r="BJ122" s="18" t="s">
        <v>8</v>
      </c>
      <c r="BK122" s="139">
        <f>ROUND(I122*H122,0)</f>
        <v>2402</v>
      </c>
      <c r="BL122" s="18" t="s">
        <v>162</v>
      </c>
      <c r="BM122" s="138" t="s">
        <v>3569</v>
      </c>
    </row>
    <row r="123" spans="2:65" s="1" customFormat="1">
      <c r="B123" s="33"/>
      <c r="D123" s="140" t="s">
        <v>164</v>
      </c>
      <c r="F123" s="141" t="s">
        <v>3568</v>
      </c>
      <c r="I123" s="142"/>
      <c r="L123" s="33"/>
      <c r="M123" s="182"/>
      <c r="N123" s="183"/>
      <c r="O123" s="183"/>
      <c r="P123" s="183"/>
      <c r="Q123" s="183"/>
      <c r="R123" s="183"/>
      <c r="S123" s="183"/>
      <c r="T123" s="184"/>
      <c r="AT123" s="18" t="s">
        <v>164</v>
      </c>
      <c r="AU123" s="18" t="s">
        <v>80</v>
      </c>
    </row>
    <row r="124" spans="2:65" s="1" customFormat="1" ht="6.9" customHeight="1">
      <c r="B124" s="42"/>
      <c r="C124" s="43"/>
      <c r="D124" s="43"/>
      <c r="E124" s="43"/>
      <c r="F124" s="43"/>
      <c r="G124" s="43"/>
      <c r="H124" s="43"/>
      <c r="I124" s="43"/>
      <c r="J124" s="43"/>
      <c r="K124" s="43"/>
      <c r="L124" s="33"/>
    </row>
  </sheetData>
  <sheetProtection algorithmName="SHA-512" hashValue="XFMt+cej8wlveoKUbfibJL5+hBrMUJSMD0dxExN6JOEG5ximZicD5+3apvTWY60ugUj2XihDzVYJbZEDVFHixQ==" saltValue="GLaYPoTQlZDqqba5KwkxJ12HibmAvGuXGdEXkpvH7MjKp831JF/LiJHmuzU9IAs2X0duu0D2cI/bZkMpDi5pAQ==" spinCount="100000" sheet="1" objects="1" scenarios="1" formatColumns="0" formatRows="0" autoFilter="0"/>
  <autoFilter ref="C83:K83" xr:uid="{00000000-0009-0000-0000-000002000000}"/>
  <mergeCells count="9">
    <mergeCell ref="E50:H50"/>
    <mergeCell ref="E74:H74"/>
    <mergeCell ref="E76:H76"/>
    <mergeCell ref="L2:V2"/>
    <mergeCell ref="E7:H7"/>
    <mergeCell ref="E9:H9"/>
    <mergeCell ref="E18:H18"/>
    <mergeCell ref="E27:H27"/>
    <mergeCell ref="E48:H48"/>
  </mergeCells>
  <hyperlinks>
    <hyperlink ref="F89" r:id="rId1" xr:uid="{00000000-0004-0000-0200-000000000000}"/>
    <hyperlink ref="F97" r:id="rId2" xr:uid="{00000000-0004-0000-0200-000001000000}"/>
    <hyperlink ref="F102" r:id="rId3" xr:uid="{00000000-0004-0000-0200-000002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43"/>
  <sheetViews>
    <sheetView showGridLines="0" topLeftCell="A128" workbookViewId="0">
      <selection activeCell="I131" sqref="I131"/>
    </sheetView>
  </sheetViews>
  <sheetFormatPr defaultColWidth="9.28515625"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88"/>
      <c r="M2" s="288"/>
      <c r="N2" s="288"/>
      <c r="O2" s="288"/>
      <c r="P2" s="288"/>
      <c r="Q2" s="288"/>
      <c r="R2" s="288"/>
      <c r="S2" s="288"/>
      <c r="T2" s="288"/>
      <c r="U2" s="288"/>
      <c r="V2" s="288"/>
      <c r="AT2" s="18" t="s">
        <v>86</v>
      </c>
    </row>
    <row r="3" spans="2:46" ht="6.9" customHeight="1">
      <c r="B3" s="19"/>
      <c r="C3" s="20"/>
      <c r="D3" s="20"/>
      <c r="E3" s="20"/>
      <c r="F3" s="20"/>
      <c r="G3" s="20"/>
      <c r="H3" s="20"/>
      <c r="I3" s="20"/>
      <c r="J3" s="20"/>
      <c r="K3" s="20"/>
      <c r="L3" s="21"/>
      <c r="AT3" s="18" t="s">
        <v>80</v>
      </c>
    </row>
    <row r="4" spans="2:46" ht="24.9" customHeight="1">
      <c r="B4" s="21"/>
      <c r="D4" s="22" t="s">
        <v>93</v>
      </c>
      <c r="L4" s="21"/>
      <c r="M4" s="86" t="s">
        <v>11</v>
      </c>
      <c r="AT4" s="18" t="s">
        <v>4</v>
      </c>
    </row>
    <row r="5" spans="2:46" ht="6.9" customHeight="1">
      <c r="B5" s="21"/>
      <c r="L5" s="21"/>
    </row>
    <row r="6" spans="2:46" ht="12" customHeight="1">
      <c r="B6" s="21"/>
      <c r="D6" s="28" t="s">
        <v>16</v>
      </c>
      <c r="L6" s="21"/>
    </row>
    <row r="7" spans="2:46" ht="16.5" customHeight="1">
      <c r="B7" s="21"/>
      <c r="E7" s="302" t="str">
        <f>'Rekapitulace stavby'!K6</f>
        <v>6322 Číháň novostavba hasičské zbrojnice</v>
      </c>
      <c r="F7" s="303"/>
      <c r="G7" s="303"/>
      <c r="H7" s="303"/>
      <c r="L7" s="21"/>
    </row>
    <row r="8" spans="2:46" s="1" customFormat="1" ht="12" customHeight="1">
      <c r="B8" s="33"/>
      <c r="D8" s="28" t="s">
        <v>94</v>
      </c>
      <c r="L8" s="33"/>
    </row>
    <row r="9" spans="2:46" s="1" customFormat="1" ht="16.5" customHeight="1">
      <c r="B9" s="33"/>
      <c r="E9" s="282" t="s">
        <v>3570</v>
      </c>
      <c r="F9" s="301"/>
      <c r="G9" s="301"/>
      <c r="H9" s="301"/>
      <c r="L9" s="33"/>
    </row>
    <row r="10" spans="2:46" s="1" customFormat="1">
      <c r="B10" s="33"/>
      <c r="L10" s="33"/>
    </row>
    <row r="11" spans="2:46" s="1" customFormat="1" ht="12" customHeight="1">
      <c r="B11" s="33"/>
      <c r="D11" s="28" t="s">
        <v>19</v>
      </c>
      <c r="F11" s="26" t="s">
        <v>20</v>
      </c>
      <c r="I11" s="28" t="s">
        <v>21</v>
      </c>
      <c r="J11" s="26" t="s">
        <v>20</v>
      </c>
      <c r="L11" s="33"/>
    </row>
    <row r="12" spans="2:46" s="1" customFormat="1" ht="12" customHeight="1">
      <c r="B12" s="33"/>
      <c r="D12" s="28" t="s">
        <v>22</v>
      </c>
      <c r="F12" s="26" t="s">
        <v>23</v>
      </c>
      <c r="I12" s="28" t="s">
        <v>24</v>
      </c>
      <c r="J12" s="50" t="str">
        <f>'Rekapitulace stavby'!AN8</f>
        <v>17. 5. 2022</v>
      </c>
      <c r="L12" s="33"/>
    </row>
    <row r="13" spans="2:46" s="1" customFormat="1" ht="10.95" customHeight="1">
      <c r="B13" s="33"/>
      <c r="L13" s="33"/>
    </row>
    <row r="14" spans="2:46" s="1" customFormat="1" ht="12" customHeight="1">
      <c r="B14" s="33"/>
      <c r="D14" s="28" t="s">
        <v>28</v>
      </c>
      <c r="I14" s="28" t="s">
        <v>29</v>
      </c>
      <c r="J14" s="26" t="str">
        <f>IF('Rekapitulace stavby'!AN10="","",'Rekapitulace stavby'!AN10)</f>
        <v/>
      </c>
      <c r="L14" s="33"/>
    </row>
    <row r="15" spans="2:46" s="1" customFormat="1" ht="18" customHeight="1">
      <c r="B15" s="33"/>
      <c r="E15" s="26" t="str">
        <f>IF('Rekapitulace stavby'!E11="","",'Rekapitulace stavby'!E11)</f>
        <v xml:space="preserve"> </v>
      </c>
      <c r="I15" s="28" t="s">
        <v>30</v>
      </c>
      <c r="J15" s="26" t="str">
        <f>IF('Rekapitulace stavby'!AN11="","",'Rekapitulace stavby'!AN11)</f>
        <v/>
      </c>
      <c r="L15" s="33"/>
    </row>
    <row r="16" spans="2:46" s="1" customFormat="1" ht="6.9" customHeight="1">
      <c r="B16" s="33"/>
      <c r="L16" s="33"/>
    </row>
    <row r="17" spans="2:12" s="1" customFormat="1" ht="12" customHeight="1">
      <c r="B17" s="33"/>
      <c r="D17" s="28" t="s">
        <v>31</v>
      </c>
      <c r="I17" s="28" t="s">
        <v>29</v>
      </c>
      <c r="J17" s="29" t="str">
        <f>'Rekapitulace stavby'!AN13</f>
        <v>26357534</v>
      </c>
      <c r="L17" s="33"/>
    </row>
    <row r="18" spans="2:12" s="1" customFormat="1" ht="18" customHeight="1">
      <c r="B18" s="33"/>
      <c r="E18" s="304" t="str">
        <f>'Rekapitulace stavby'!E14</f>
        <v>Klatovská stavební společnost s.r.o., K Letišti 893,Klatovy</v>
      </c>
      <c r="F18" s="296"/>
      <c r="G18" s="296"/>
      <c r="H18" s="296"/>
      <c r="I18" s="28" t="s">
        <v>30</v>
      </c>
      <c r="J18" s="29" t="str">
        <f>'Rekapitulace stavby'!AN14</f>
        <v>CZ26357534</v>
      </c>
      <c r="L18" s="33"/>
    </row>
    <row r="19" spans="2:12" s="1" customFormat="1" ht="6.9" customHeight="1">
      <c r="B19" s="33"/>
      <c r="L19" s="33"/>
    </row>
    <row r="20" spans="2:12" s="1" customFormat="1" ht="12" customHeight="1">
      <c r="B20" s="33"/>
      <c r="D20" s="28" t="s">
        <v>33</v>
      </c>
      <c r="I20" s="28" t="s">
        <v>29</v>
      </c>
      <c r="J20" s="26" t="str">
        <f>IF('Rekapitulace stavby'!AN16="","",'Rekapitulace stavby'!AN16)</f>
        <v/>
      </c>
      <c r="L20" s="33"/>
    </row>
    <row r="21" spans="2:12" s="1" customFormat="1" ht="18" customHeight="1">
      <c r="B21" s="33"/>
      <c r="E21" s="26" t="str">
        <f>IF('Rekapitulace stavby'!E17="","",'Rekapitulace stavby'!E17)</f>
        <v xml:space="preserve"> </v>
      </c>
      <c r="I21" s="28" t="s">
        <v>30</v>
      </c>
      <c r="J21" s="26" t="str">
        <f>IF('Rekapitulace stavby'!AN17="","",'Rekapitulace stavby'!AN17)</f>
        <v/>
      </c>
      <c r="L21" s="33"/>
    </row>
    <row r="22" spans="2:12" s="1" customFormat="1" ht="6.9" customHeight="1">
      <c r="B22" s="33"/>
      <c r="L22" s="33"/>
    </row>
    <row r="23" spans="2:12" s="1" customFormat="1" ht="12" customHeight="1">
      <c r="B23" s="33"/>
      <c r="D23" s="28" t="s">
        <v>34</v>
      </c>
      <c r="I23" s="28" t="s">
        <v>29</v>
      </c>
      <c r="J23" s="26" t="str">
        <f>IF('Rekapitulace stavby'!AN19="","",'Rekapitulace stavby'!AN19)</f>
        <v/>
      </c>
      <c r="L23" s="33"/>
    </row>
    <row r="24" spans="2:12" s="1" customFormat="1" ht="18" customHeight="1">
      <c r="B24" s="33"/>
      <c r="E24" s="26" t="str">
        <f>IF('Rekapitulace stavby'!E20="","",'Rekapitulace stavby'!E20)</f>
        <v xml:space="preserve"> </v>
      </c>
      <c r="I24" s="28" t="s">
        <v>30</v>
      </c>
      <c r="J24" s="26" t="str">
        <f>IF('Rekapitulace stavby'!AN20="","",'Rekapitulace stavby'!AN20)</f>
        <v/>
      </c>
      <c r="L24" s="33"/>
    </row>
    <row r="25" spans="2:12" s="1" customFormat="1" ht="6.9" customHeight="1">
      <c r="B25" s="33"/>
      <c r="L25" s="33"/>
    </row>
    <row r="26" spans="2:12" s="1" customFormat="1" ht="12" customHeight="1">
      <c r="B26" s="33"/>
      <c r="D26" s="28" t="s">
        <v>35</v>
      </c>
      <c r="L26" s="33"/>
    </row>
    <row r="27" spans="2:12" s="7" customFormat="1" ht="16.5" customHeight="1">
      <c r="B27" s="87"/>
      <c r="E27" s="300" t="s">
        <v>20</v>
      </c>
      <c r="F27" s="300"/>
      <c r="G27" s="300"/>
      <c r="H27" s="300"/>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37</v>
      </c>
      <c r="J30" s="64">
        <f>ROUND(J86, 2)</f>
        <v>489062</v>
      </c>
      <c r="L30" s="33"/>
    </row>
    <row r="31" spans="2:12" s="1" customFormat="1" ht="6.9" customHeight="1">
      <c r="B31" s="33"/>
      <c r="D31" s="51"/>
      <c r="E31" s="51"/>
      <c r="F31" s="51"/>
      <c r="G31" s="51"/>
      <c r="H31" s="51"/>
      <c r="I31" s="51"/>
      <c r="J31" s="51"/>
      <c r="K31" s="51"/>
      <c r="L31" s="33"/>
    </row>
    <row r="32" spans="2:12" s="1" customFormat="1" ht="14.4" customHeight="1">
      <c r="B32" s="33"/>
      <c r="F32" s="36" t="s">
        <v>39</v>
      </c>
      <c r="I32" s="36" t="s">
        <v>38</v>
      </c>
      <c r="J32" s="36" t="s">
        <v>40</v>
      </c>
      <c r="L32" s="33"/>
    </row>
    <row r="33" spans="2:12" s="1" customFormat="1" ht="14.4" customHeight="1">
      <c r="B33" s="33"/>
      <c r="D33" s="53" t="s">
        <v>41</v>
      </c>
      <c r="E33" s="28" t="s">
        <v>42</v>
      </c>
      <c r="F33" s="89">
        <f>ROUND((SUM(BE86:BE142)),  2)</f>
        <v>489062</v>
      </c>
      <c r="I33" s="90">
        <v>0.21</v>
      </c>
      <c r="J33" s="89">
        <f>ROUND(((SUM(BE86:BE142))*I33),  2)</f>
        <v>102703.02</v>
      </c>
      <c r="L33" s="33"/>
    </row>
    <row r="34" spans="2:12" s="1" customFormat="1" ht="14.4" customHeight="1">
      <c r="B34" s="33"/>
      <c r="E34" s="28" t="s">
        <v>43</v>
      </c>
      <c r="F34" s="89">
        <f>ROUND((SUM(BF86:BF142)),  2)</f>
        <v>0</v>
      </c>
      <c r="I34" s="90">
        <v>0.15</v>
      </c>
      <c r="J34" s="89">
        <f>ROUND(((SUM(BF86:BF142))*I34),  2)</f>
        <v>0</v>
      </c>
      <c r="L34" s="33"/>
    </row>
    <row r="35" spans="2:12" s="1" customFormat="1" ht="14.4" hidden="1" customHeight="1">
      <c r="B35" s="33"/>
      <c r="E35" s="28" t="s">
        <v>44</v>
      </c>
      <c r="F35" s="89">
        <f>ROUND((SUM(BG86:BG142)),  2)</f>
        <v>0</v>
      </c>
      <c r="I35" s="90">
        <v>0.21</v>
      </c>
      <c r="J35" s="89">
        <f>0</f>
        <v>0</v>
      </c>
      <c r="L35" s="33"/>
    </row>
    <row r="36" spans="2:12" s="1" customFormat="1" ht="14.4" hidden="1" customHeight="1">
      <c r="B36" s="33"/>
      <c r="E36" s="28" t="s">
        <v>45</v>
      </c>
      <c r="F36" s="89">
        <f>ROUND((SUM(BH86:BH142)),  2)</f>
        <v>0</v>
      </c>
      <c r="I36" s="90">
        <v>0.15</v>
      </c>
      <c r="J36" s="89">
        <f>0</f>
        <v>0</v>
      </c>
      <c r="L36" s="33"/>
    </row>
    <row r="37" spans="2:12" s="1" customFormat="1" ht="14.4" hidden="1" customHeight="1">
      <c r="B37" s="33"/>
      <c r="E37" s="28" t="s">
        <v>46</v>
      </c>
      <c r="F37" s="89">
        <f>ROUND((SUM(BI86:BI142)),  2)</f>
        <v>0</v>
      </c>
      <c r="I37" s="90">
        <v>0</v>
      </c>
      <c r="J37" s="89">
        <f>0</f>
        <v>0</v>
      </c>
      <c r="L37" s="33"/>
    </row>
    <row r="38" spans="2:12" s="1" customFormat="1" ht="6.9" customHeight="1">
      <c r="B38" s="33"/>
      <c r="L38" s="33"/>
    </row>
    <row r="39" spans="2:12" s="1" customFormat="1" ht="25.35" customHeight="1">
      <c r="B39" s="33"/>
      <c r="C39" s="91"/>
      <c r="D39" s="92" t="s">
        <v>47</v>
      </c>
      <c r="E39" s="55"/>
      <c r="F39" s="55"/>
      <c r="G39" s="93" t="s">
        <v>48</v>
      </c>
      <c r="H39" s="94" t="s">
        <v>49</v>
      </c>
      <c r="I39" s="55"/>
      <c r="J39" s="95">
        <f>SUM(J30:J37)</f>
        <v>591765.02</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96</v>
      </c>
      <c r="L45" s="33"/>
    </row>
    <row r="46" spans="2:12" s="1" customFormat="1" ht="6.9" customHeight="1">
      <c r="B46" s="33"/>
      <c r="L46" s="33"/>
    </row>
    <row r="47" spans="2:12" s="1" customFormat="1" ht="12" customHeight="1">
      <c r="B47" s="33"/>
      <c r="C47" s="28" t="s">
        <v>16</v>
      </c>
      <c r="L47" s="33"/>
    </row>
    <row r="48" spans="2:12" s="1" customFormat="1" ht="16.5" customHeight="1">
      <c r="B48" s="33"/>
      <c r="E48" s="302" t="str">
        <f>E7</f>
        <v>6322 Číháň novostavba hasičské zbrojnice</v>
      </c>
      <c r="F48" s="303"/>
      <c r="G48" s="303"/>
      <c r="H48" s="303"/>
      <c r="L48" s="33"/>
    </row>
    <row r="49" spans="2:47" s="1" customFormat="1" ht="12" customHeight="1">
      <c r="B49" s="33"/>
      <c r="C49" s="28" t="s">
        <v>94</v>
      </c>
      <c r="L49" s="33"/>
    </row>
    <row r="50" spans="2:47" s="1" customFormat="1" ht="16.5" customHeight="1">
      <c r="B50" s="33"/>
      <c r="E50" s="282" t="str">
        <f>E9</f>
        <v>03 - SO 03 Dešťová kanalizace</v>
      </c>
      <c r="F50" s="301"/>
      <c r="G50" s="301"/>
      <c r="H50" s="301"/>
      <c r="L50" s="33"/>
    </row>
    <row r="51" spans="2:47" s="1" customFormat="1" ht="6.9" customHeight="1">
      <c r="B51" s="33"/>
      <c r="L51" s="33"/>
    </row>
    <row r="52" spans="2:47" s="1" customFormat="1" ht="12" customHeight="1">
      <c r="B52" s="33"/>
      <c r="C52" s="28" t="s">
        <v>22</v>
      </c>
      <c r="F52" s="26" t="str">
        <f>F12</f>
        <v xml:space="preserve"> </v>
      </c>
      <c r="I52" s="28" t="s">
        <v>24</v>
      </c>
      <c r="J52" s="50" t="str">
        <f>IF(J12="","",J12)</f>
        <v>17. 5. 2022</v>
      </c>
      <c r="L52" s="33"/>
    </row>
    <row r="53" spans="2:47" s="1" customFormat="1" ht="6.9" customHeight="1">
      <c r="B53" s="33"/>
      <c r="L53" s="33"/>
    </row>
    <row r="54" spans="2:47" s="1" customFormat="1" ht="15.15" customHeight="1">
      <c r="B54" s="33"/>
      <c r="C54" s="28" t="s">
        <v>28</v>
      </c>
      <c r="F54" s="26" t="str">
        <f>E15</f>
        <v xml:space="preserve"> </v>
      </c>
      <c r="I54" s="28" t="s">
        <v>33</v>
      </c>
      <c r="J54" s="31" t="str">
        <f>E21</f>
        <v xml:space="preserve"> </v>
      </c>
      <c r="L54" s="33"/>
    </row>
    <row r="55" spans="2:47" s="1" customFormat="1" ht="15.15" customHeight="1">
      <c r="B55" s="33"/>
      <c r="C55" s="28" t="s">
        <v>31</v>
      </c>
      <c r="F55" s="26" t="str">
        <f>IF(E18="","",E18)</f>
        <v>Klatovská stavební společnost s.r.o., K Letišti 893,Klatovy</v>
      </c>
      <c r="I55" s="28" t="s">
        <v>34</v>
      </c>
      <c r="J55" s="31" t="str">
        <f>E24</f>
        <v xml:space="preserve"> </v>
      </c>
      <c r="L55" s="33"/>
    </row>
    <row r="56" spans="2:47" s="1" customFormat="1" ht="10.35" customHeight="1">
      <c r="B56" s="33"/>
      <c r="L56" s="33"/>
    </row>
    <row r="57" spans="2:47" s="1" customFormat="1" ht="29.25" customHeight="1">
      <c r="B57" s="33"/>
      <c r="C57" s="97" t="s">
        <v>97</v>
      </c>
      <c r="D57" s="91"/>
      <c r="E57" s="91"/>
      <c r="F57" s="91"/>
      <c r="G57" s="91"/>
      <c r="H57" s="91"/>
      <c r="I57" s="91"/>
      <c r="J57" s="98" t="s">
        <v>98</v>
      </c>
      <c r="K57" s="91"/>
      <c r="L57" s="33"/>
    </row>
    <row r="58" spans="2:47" s="1" customFormat="1" ht="10.35" customHeight="1">
      <c r="B58" s="33"/>
      <c r="L58" s="33"/>
    </row>
    <row r="59" spans="2:47" s="1" customFormat="1" ht="22.95" customHeight="1">
      <c r="B59" s="33"/>
      <c r="C59" s="99" t="s">
        <v>69</v>
      </c>
      <c r="J59" s="64">
        <f>J86</f>
        <v>489062</v>
      </c>
      <c r="L59" s="33"/>
      <c r="AU59" s="18" t="s">
        <v>99</v>
      </c>
    </row>
    <row r="60" spans="2:47" s="8" customFormat="1" ht="24.9" customHeight="1">
      <c r="B60" s="100"/>
      <c r="D60" s="101" t="s">
        <v>3518</v>
      </c>
      <c r="E60" s="102"/>
      <c r="F60" s="102"/>
      <c r="G60" s="102"/>
      <c r="H60" s="102"/>
      <c r="I60" s="102"/>
      <c r="J60" s="103">
        <f>J87</f>
        <v>483002</v>
      </c>
      <c r="L60" s="100"/>
    </row>
    <row r="61" spans="2:47" s="9" customFormat="1" ht="19.95" customHeight="1">
      <c r="B61" s="104"/>
      <c r="D61" s="105" t="s">
        <v>101</v>
      </c>
      <c r="E61" s="106"/>
      <c r="F61" s="106"/>
      <c r="G61" s="106"/>
      <c r="H61" s="106"/>
      <c r="I61" s="106"/>
      <c r="J61" s="107">
        <f>J88</f>
        <v>20933</v>
      </c>
      <c r="L61" s="104"/>
    </row>
    <row r="62" spans="2:47" s="9" customFormat="1" ht="19.95" customHeight="1">
      <c r="B62" s="104"/>
      <c r="D62" s="105" t="s">
        <v>104</v>
      </c>
      <c r="E62" s="106"/>
      <c r="F62" s="106"/>
      <c r="G62" s="106"/>
      <c r="H62" s="106"/>
      <c r="I62" s="106"/>
      <c r="J62" s="107">
        <f>J96</f>
        <v>7144</v>
      </c>
      <c r="L62" s="104"/>
    </row>
    <row r="63" spans="2:47" s="9" customFormat="1" ht="19.95" customHeight="1">
      <c r="B63" s="104"/>
      <c r="D63" s="105" t="s">
        <v>3519</v>
      </c>
      <c r="E63" s="106"/>
      <c r="F63" s="106"/>
      <c r="G63" s="106"/>
      <c r="H63" s="106"/>
      <c r="I63" s="106"/>
      <c r="J63" s="107">
        <f>J101</f>
        <v>5160</v>
      </c>
      <c r="L63" s="104"/>
    </row>
    <row r="64" spans="2:47" s="9" customFormat="1" ht="19.95" customHeight="1">
      <c r="B64" s="104"/>
      <c r="D64" s="105" t="s">
        <v>3520</v>
      </c>
      <c r="E64" s="106"/>
      <c r="F64" s="106"/>
      <c r="G64" s="106"/>
      <c r="H64" s="106"/>
      <c r="I64" s="106"/>
      <c r="J64" s="107">
        <f>J107</f>
        <v>449765</v>
      </c>
      <c r="L64" s="104"/>
    </row>
    <row r="65" spans="2:12" s="8" customFormat="1" ht="24.9" customHeight="1">
      <c r="B65" s="100"/>
      <c r="D65" s="101" t="s">
        <v>109</v>
      </c>
      <c r="E65" s="102"/>
      <c r="F65" s="102"/>
      <c r="G65" s="102"/>
      <c r="H65" s="102"/>
      <c r="I65" s="102"/>
      <c r="J65" s="103">
        <f>J138</f>
        <v>6060</v>
      </c>
      <c r="L65" s="100"/>
    </row>
    <row r="66" spans="2:12" s="9" customFormat="1" ht="19.95" customHeight="1">
      <c r="B66" s="104"/>
      <c r="D66" s="105" t="s">
        <v>112</v>
      </c>
      <c r="E66" s="106"/>
      <c r="F66" s="106"/>
      <c r="G66" s="106"/>
      <c r="H66" s="106"/>
      <c r="I66" s="106"/>
      <c r="J66" s="107">
        <f>J139</f>
        <v>6060</v>
      </c>
      <c r="L66" s="104"/>
    </row>
    <row r="67" spans="2:12" s="1" customFormat="1" ht="21.75" customHeight="1">
      <c r="B67" s="33"/>
      <c r="L67" s="33"/>
    </row>
    <row r="68" spans="2:12" s="1" customFormat="1" ht="6.9" customHeight="1">
      <c r="B68" s="42"/>
      <c r="C68" s="43"/>
      <c r="D68" s="43"/>
      <c r="E68" s="43"/>
      <c r="F68" s="43"/>
      <c r="G68" s="43"/>
      <c r="H68" s="43"/>
      <c r="I68" s="43"/>
      <c r="J68" s="43"/>
      <c r="K68" s="43"/>
      <c r="L68" s="33"/>
    </row>
    <row r="72" spans="2:12" s="1" customFormat="1" ht="6.9" customHeight="1">
      <c r="B72" s="44"/>
      <c r="C72" s="45"/>
      <c r="D72" s="45"/>
      <c r="E72" s="45"/>
      <c r="F72" s="45"/>
      <c r="G72" s="45"/>
      <c r="H72" s="45"/>
      <c r="I72" s="45"/>
      <c r="J72" s="45"/>
      <c r="K72" s="45"/>
      <c r="L72" s="33"/>
    </row>
    <row r="73" spans="2:12" s="1" customFormat="1" ht="24.9" customHeight="1">
      <c r="B73" s="33"/>
      <c r="C73" s="22" t="s">
        <v>139</v>
      </c>
      <c r="L73" s="33"/>
    </row>
    <row r="74" spans="2:12" s="1" customFormat="1" ht="6.9" customHeight="1">
      <c r="B74" s="33"/>
      <c r="L74" s="33"/>
    </row>
    <row r="75" spans="2:12" s="1" customFormat="1" ht="12" customHeight="1">
      <c r="B75" s="33"/>
      <c r="C75" s="28" t="s">
        <v>16</v>
      </c>
      <c r="L75" s="33"/>
    </row>
    <row r="76" spans="2:12" s="1" customFormat="1" ht="16.5" customHeight="1">
      <c r="B76" s="33"/>
      <c r="E76" s="302" t="str">
        <f>E7</f>
        <v>6322 Číháň novostavba hasičské zbrojnice</v>
      </c>
      <c r="F76" s="303"/>
      <c r="G76" s="303"/>
      <c r="H76" s="303"/>
      <c r="L76" s="33"/>
    </row>
    <row r="77" spans="2:12" s="1" customFormat="1" ht="12" customHeight="1">
      <c r="B77" s="33"/>
      <c r="C77" s="28" t="s">
        <v>94</v>
      </c>
      <c r="L77" s="33"/>
    </row>
    <row r="78" spans="2:12" s="1" customFormat="1" ht="16.5" customHeight="1">
      <c r="B78" s="33"/>
      <c r="E78" s="282" t="str">
        <f>E9</f>
        <v>03 - SO 03 Dešťová kanalizace</v>
      </c>
      <c r="F78" s="301"/>
      <c r="G78" s="301"/>
      <c r="H78" s="301"/>
      <c r="L78" s="33"/>
    </row>
    <row r="79" spans="2:12" s="1" customFormat="1" ht="6.9" customHeight="1">
      <c r="B79" s="33"/>
      <c r="L79" s="33"/>
    </row>
    <row r="80" spans="2:12" s="1" customFormat="1" ht="12" customHeight="1">
      <c r="B80" s="33"/>
      <c r="C80" s="28" t="s">
        <v>22</v>
      </c>
      <c r="F80" s="26" t="str">
        <f>F12</f>
        <v xml:space="preserve"> </v>
      </c>
      <c r="I80" s="28" t="s">
        <v>24</v>
      </c>
      <c r="J80" s="50" t="str">
        <f>IF(J12="","",J12)</f>
        <v>17. 5. 2022</v>
      </c>
      <c r="L80" s="33"/>
    </row>
    <row r="81" spans="2:65" s="1" customFormat="1" ht="6.9" customHeight="1">
      <c r="B81" s="33"/>
      <c r="L81" s="33"/>
    </row>
    <row r="82" spans="2:65" s="1" customFormat="1" ht="15.15" customHeight="1">
      <c r="B82" s="33"/>
      <c r="C82" s="28" t="s">
        <v>28</v>
      </c>
      <c r="F82" s="26" t="str">
        <f>E15</f>
        <v xml:space="preserve"> </v>
      </c>
      <c r="I82" s="28" t="s">
        <v>33</v>
      </c>
      <c r="J82" s="31" t="str">
        <f>E21</f>
        <v xml:space="preserve"> </v>
      </c>
      <c r="L82" s="33"/>
    </row>
    <row r="83" spans="2:65" s="1" customFormat="1" ht="15.15" customHeight="1">
      <c r="B83" s="33"/>
      <c r="C83" s="28" t="s">
        <v>31</v>
      </c>
      <c r="F83" s="26" t="str">
        <f>IF(E18="","",E18)</f>
        <v>Klatovská stavební společnost s.r.o., K Letišti 893,Klatovy</v>
      </c>
      <c r="I83" s="28" t="s">
        <v>34</v>
      </c>
      <c r="J83" s="31" t="str">
        <f>E24</f>
        <v xml:space="preserve"> </v>
      </c>
      <c r="L83" s="33"/>
    </row>
    <row r="84" spans="2:65" s="1" customFormat="1" ht="10.35" customHeight="1">
      <c r="B84" s="33"/>
      <c r="L84" s="33"/>
    </row>
    <row r="85" spans="2:65" s="10" customFormat="1" ht="29.25" customHeight="1">
      <c r="B85" s="108"/>
      <c r="C85" s="109" t="s">
        <v>140</v>
      </c>
      <c r="D85" s="110" t="s">
        <v>56</v>
      </c>
      <c r="E85" s="110" t="s">
        <v>52</v>
      </c>
      <c r="F85" s="110" t="s">
        <v>53</v>
      </c>
      <c r="G85" s="110" t="s">
        <v>141</v>
      </c>
      <c r="H85" s="110" t="s">
        <v>142</v>
      </c>
      <c r="I85" s="110" t="s">
        <v>143</v>
      </c>
      <c r="J85" s="110" t="s">
        <v>98</v>
      </c>
      <c r="K85" s="111" t="s">
        <v>144</v>
      </c>
      <c r="L85" s="108"/>
      <c r="M85" s="57" t="s">
        <v>20</v>
      </c>
      <c r="N85" s="58" t="s">
        <v>41</v>
      </c>
      <c r="O85" s="58" t="s">
        <v>145</v>
      </c>
      <c r="P85" s="58" t="s">
        <v>146</v>
      </c>
      <c r="Q85" s="58" t="s">
        <v>147</v>
      </c>
      <c r="R85" s="58" t="s">
        <v>148</v>
      </c>
      <c r="S85" s="58" t="s">
        <v>149</v>
      </c>
      <c r="T85" s="59" t="s">
        <v>150</v>
      </c>
    </row>
    <row r="86" spans="2:65" s="1" customFormat="1" ht="22.95" customHeight="1">
      <c r="B86" s="33"/>
      <c r="C86" s="62" t="s">
        <v>151</v>
      </c>
      <c r="J86" s="112">
        <f>BK86</f>
        <v>489062</v>
      </c>
      <c r="L86" s="33"/>
      <c r="M86" s="60"/>
      <c r="N86" s="51"/>
      <c r="O86" s="51"/>
      <c r="P86" s="113">
        <f>P87+P138</f>
        <v>0</v>
      </c>
      <c r="Q86" s="51"/>
      <c r="R86" s="113">
        <f>R87+R138</f>
        <v>51.053800000000003</v>
      </c>
      <c r="S86" s="51"/>
      <c r="T86" s="114">
        <f>T87+T138</f>
        <v>0</v>
      </c>
      <c r="AT86" s="18" t="s">
        <v>70</v>
      </c>
      <c r="AU86" s="18" t="s">
        <v>99</v>
      </c>
      <c r="BK86" s="115">
        <f>BK87+BK138</f>
        <v>489062</v>
      </c>
    </row>
    <row r="87" spans="2:65" s="11" customFormat="1" ht="25.95" customHeight="1">
      <c r="B87" s="116"/>
      <c r="D87" s="117" t="s">
        <v>70</v>
      </c>
      <c r="E87" s="118" t="s">
        <v>152</v>
      </c>
      <c r="F87" s="118" t="s">
        <v>152</v>
      </c>
      <c r="I87" s="119"/>
      <c r="J87" s="120">
        <f>BK87</f>
        <v>483002</v>
      </c>
      <c r="L87" s="116"/>
      <c r="M87" s="121"/>
      <c r="P87" s="122">
        <f>P88+P96+P101+P107</f>
        <v>0</v>
      </c>
      <c r="R87" s="122">
        <f>R88+R96+R101+R107</f>
        <v>51.044800000000002</v>
      </c>
      <c r="T87" s="123">
        <f>T88+T96+T101+T107</f>
        <v>0</v>
      </c>
      <c r="AR87" s="117" t="s">
        <v>8</v>
      </c>
      <c r="AT87" s="124" t="s">
        <v>70</v>
      </c>
      <c r="AU87" s="124" t="s">
        <v>71</v>
      </c>
      <c r="AY87" s="117" t="s">
        <v>154</v>
      </c>
      <c r="BK87" s="125">
        <f>BK88+BK96+BK101+BK107</f>
        <v>483002</v>
      </c>
    </row>
    <row r="88" spans="2:65" s="11" customFormat="1" ht="22.95" customHeight="1">
      <c r="B88" s="116"/>
      <c r="D88" s="117" t="s">
        <v>70</v>
      </c>
      <c r="E88" s="126" t="s">
        <v>8</v>
      </c>
      <c r="F88" s="126" t="s">
        <v>155</v>
      </c>
      <c r="I88" s="119"/>
      <c r="J88" s="127">
        <f>BK88</f>
        <v>20933</v>
      </c>
      <c r="L88" s="116"/>
      <c r="M88" s="121"/>
      <c r="P88" s="122">
        <f>SUM(P89:P95)</f>
        <v>0</v>
      </c>
      <c r="R88" s="122">
        <f>SUM(R89:R95)</f>
        <v>51.04</v>
      </c>
      <c r="T88" s="123">
        <f>SUM(T89:T95)</f>
        <v>0</v>
      </c>
      <c r="AR88" s="117" t="s">
        <v>8</v>
      </c>
      <c r="AT88" s="124" t="s">
        <v>70</v>
      </c>
      <c r="AU88" s="124" t="s">
        <v>8</v>
      </c>
      <c r="AY88" s="117" t="s">
        <v>154</v>
      </c>
      <c r="BK88" s="125">
        <f>SUM(BK89:BK95)</f>
        <v>20933</v>
      </c>
    </row>
    <row r="89" spans="2:65" s="1" customFormat="1" ht="16.5" customHeight="1">
      <c r="B89" s="33"/>
      <c r="C89" s="128" t="s">
        <v>333</v>
      </c>
      <c r="D89" s="128" t="s">
        <v>157</v>
      </c>
      <c r="E89" s="129" t="s">
        <v>3521</v>
      </c>
      <c r="F89" s="130" t="s">
        <v>3522</v>
      </c>
      <c r="G89" s="131" t="s">
        <v>160</v>
      </c>
      <c r="H89" s="132">
        <v>25.52</v>
      </c>
      <c r="I89" s="133">
        <v>222.26495941872003</v>
      </c>
      <c r="J89" s="132">
        <f>ROUND(I89*H89,0)</f>
        <v>5672</v>
      </c>
      <c r="K89" s="130" t="s">
        <v>161</v>
      </c>
      <c r="L89" s="33"/>
      <c r="M89" s="134" t="s">
        <v>20</v>
      </c>
      <c r="N89" s="135" t="s">
        <v>42</v>
      </c>
      <c r="P89" s="136">
        <f>O89*H89</f>
        <v>0</v>
      </c>
      <c r="Q89" s="136">
        <v>0</v>
      </c>
      <c r="R89" s="136">
        <f>Q89*H89</f>
        <v>0</v>
      </c>
      <c r="S89" s="136">
        <v>0</v>
      </c>
      <c r="T89" s="137">
        <f>S89*H89</f>
        <v>0</v>
      </c>
      <c r="AR89" s="138" t="s">
        <v>162</v>
      </c>
      <c r="AT89" s="138" t="s">
        <v>157</v>
      </c>
      <c r="AU89" s="138" t="s">
        <v>80</v>
      </c>
      <c r="AY89" s="18" t="s">
        <v>154</v>
      </c>
      <c r="BE89" s="139">
        <f>IF(N89="základní",J89,0)</f>
        <v>5672</v>
      </c>
      <c r="BF89" s="139">
        <f>IF(N89="snížená",J89,0)</f>
        <v>0</v>
      </c>
      <c r="BG89" s="139">
        <f>IF(N89="zákl. přenesená",J89,0)</f>
        <v>0</v>
      </c>
      <c r="BH89" s="139">
        <f>IF(N89="sníž. přenesená",J89,0)</f>
        <v>0</v>
      </c>
      <c r="BI89" s="139">
        <f>IF(N89="nulová",J89,0)</f>
        <v>0</v>
      </c>
      <c r="BJ89" s="18" t="s">
        <v>8</v>
      </c>
      <c r="BK89" s="139">
        <f>ROUND(I89*H89,0)</f>
        <v>5672</v>
      </c>
      <c r="BL89" s="18" t="s">
        <v>162</v>
      </c>
      <c r="BM89" s="138" t="s">
        <v>3571</v>
      </c>
    </row>
    <row r="90" spans="2:65" s="1" customFormat="1" ht="19.2">
      <c r="B90" s="33"/>
      <c r="D90" s="140" t="s">
        <v>164</v>
      </c>
      <c r="F90" s="141" t="s">
        <v>3524</v>
      </c>
      <c r="I90" s="142"/>
      <c r="L90" s="33"/>
      <c r="M90" s="143"/>
      <c r="T90" s="54"/>
      <c r="AT90" s="18" t="s">
        <v>164</v>
      </c>
      <c r="AU90" s="18" t="s">
        <v>80</v>
      </c>
    </row>
    <row r="91" spans="2:65" s="1" customFormat="1">
      <c r="B91" s="33"/>
      <c r="D91" s="144" t="s">
        <v>166</v>
      </c>
      <c r="F91" s="145" t="s">
        <v>3525</v>
      </c>
      <c r="I91" s="142"/>
      <c r="L91" s="33"/>
      <c r="M91" s="143"/>
      <c r="T91" s="54"/>
      <c r="AT91" s="18" t="s">
        <v>166</v>
      </c>
      <c r="AU91" s="18" t="s">
        <v>80</v>
      </c>
    </row>
    <row r="92" spans="2:65" s="12" customFormat="1">
      <c r="B92" s="146"/>
      <c r="D92" s="140" t="s">
        <v>168</v>
      </c>
      <c r="E92" s="147" t="s">
        <v>20</v>
      </c>
      <c r="F92" s="148" t="s">
        <v>3572</v>
      </c>
      <c r="H92" s="149">
        <v>25.52</v>
      </c>
      <c r="I92" s="150"/>
      <c r="L92" s="146"/>
      <c r="M92" s="151"/>
      <c r="T92" s="152"/>
      <c r="AT92" s="147" t="s">
        <v>168</v>
      </c>
      <c r="AU92" s="147" t="s">
        <v>80</v>
      </c>
      <c r="AV92" s="12" t="s">
        <v>80</v>
      </c>
      <c r="AW92" s="12" t="s">
        <v>32</v>
      </c>
      <c r="AX92" s="12" t="s">
        <v>8</v>
      </c>
      <c r="AY92" s="147" t="s">
        <v>154</v>
      </c>
    </row>
    <row r="93" spans="2:65" s="1" customFormat="1" ht="16.5" customHeight="1">
      <c r="B93" s="33"/>
      <c r="C93" s="160" t="s">
        <v>338</v>
      </c>
      <c r="D93" s="160" t="s">
        <v>230</v>
      </c>
      <c r="E93" s="161" t="s">
        <v>3527</v>
      </c>
      <c r="F93" s="162" t="s">
        <v>3528</v>
      </c>
      <c r="G93" s="163" t="s">
        <v>190</v>
      </c>
      <c r="H93" s="164">
        <v>51.04</v>
      </c>
      <c r="I93" s="165">
        <v>299</v>
      </c>
      <c r="J93" s="164">
        <f>ROUND(I93*H93,0)</f>
        <v>15261</v>
      </c>
      <c r="K93" s="162" t="s">
        <v>161</v>
      </c>
      <c r="L93" s="166"/>
      <c r="M93" s="167" t="s">
        <v>20</v>
      </c>
      <c r="N93" s="168" t="s">
        <v>42</v>
      </c>
      <c r="P93" s="136">
        <f>O93*H93</f>
        <v>0</v>
      </c>
      <c r="Q93" s="136">
        <v>1</v>
      </c>
      <c r="R93" s="136">
        <f>Q93*H93</f>
        <v>51.04</v>
      </c>
      <c r="S93" s="136">
        <v>0</v>
      </c>
      <c r="T93" s="137">
        <f>S93*H93</f>
        <v>0</v>
      </c>
      <c r="AR93" s="138" t="s">
        <v>229</v>
      </c>
      <c r="AT93" s="138" t="s">
        <v>230</v>
      </c>
      <c r="AU93" s="138" t="s">
        <v>80</v>
      </c>
      <c r="AY93" s="18" t="s">
        <v>154</v>
      </c>
      <c r="BE93" s="139">
        <f>IF(N93="základní",J93,0)</f>
        <v>15261</v>
      </c>
      <c r="BF93" s="139">
        <f>IF(N93="snížená",J93,0)</f>
        <v>0</v>
      </c>
      <c r="BG93" s="139">
        <f>IF(N93="zákl. přenesená",J93,0)</f>
        <v>0</v>
      </c>
      <c r="BH93" s="139">
        <f>IF(N93="sníž. přenesená",J93,0)</f>
        <v>0</v>
      </c>
      <c r="BI93" s="139">
        <f>IF(N93="nulová",J93,0)</f>
        <v>0</v>
      </c>
      <c r="BJ93" s="18" t="s">
        <v>8</v>
      </c>
      <c r="BK93" s="139">
        <f>ROUND(I93*H93,0)</f>
        <v>15261</v>
      </c>
      <c r="BL93" s="18" t="s">
        <v>162</v>
      </c>
      <c r="BM93" s="138" t="s">
        <v>3573</v>
      </c>
    </row>
    <row r="94" spans="2:65" s="1" customFormat="1">
      <c r="B94" s="33"/>
      <c r="D94" s="140" t="s">
        <v>164</v>
      </c>
      <c r="F94" s="141" t="s">
        <v>3528</v>
      </c>
      <c r="I94" s="142"/>
      <c r="L94" s="33"/>
      <c r="M94" s="143"/>
      <c r="T94" s="54"/>
      <c r="AT94" s="18" t="s">
        <v>164</v>
      </c>
      <c r="AU94" s="18" t="s">
        <v>80</v>
      </c>
    </row>
    <row r="95" spans="2:65" s="12" customFormat="1">
      <c r="B95" s="146"/>
      <c r="D95" s="140" t="s">
        <v>168</v>
      </c>
      <c r="F95" s="148" t="s">
        <v>3574</v>
      </c>
      <c r="H95" s="149">
        <v>51.04</v>
      </c>
      <c r="I95" s="150"/>
      <c r="L95" s="146"/>
      <c r="M95" s="151"/>
      <c r="T95" s="152"/>
      <c r="AT95" s="147" t="s">
        <v>168</v>
      </c>
      <c r="AU95" s="147" t="s">
        <v>80</v>
      </c>
      <c r="AV95" s="12" t="s">
        <v>80</v>
      </c>
      <c r="AW95" s="12" t="s">
        <v>4</v>
      </c>
      <c r="AX95" s="12" t="s">
        <v>8</v>
      </c>
      <c r="AY95" s="147" t="s">
        <v>154</v>
      </c>
    </row>
    <row r="96" spans="2:65" s="11" customFormat="1" ht="22.95" customHeight="1">
      <c r="B96" s="116"/>
      <c r="D96" s="117" t="s">
        <v>70</v>
      </c>
      <c r="E96" s="126" t="s">
        <v>162</v>
      </c>
      <c r="F96" s="126" t="s">
        <v>453</v>
      </c>
      <c r="I96" s="119"/>
      <c r="J96" s="127">
        <f>BK96</f>
        <v>7144</v>
      </c>
      <c r="L96" s="116"/>
      <c r="M96" s="121"/>
      <c r="P96" s="122">
        <f>SUM(P97:P100)</f>
        <v>0</v>
      </c>
      <c r="R96" s="122">
        <f>SUM(R97:R100)</f>
        <v>0</v>
      </c>
      <c r="T96" s="123">
        <f>SUM(T97:T100)</f>
        <v>0</v>
      </c>
      <c r="AR96" s="117" t="s">
        <v>8</v>
      </c>
      <c r="AT96" s="124" t="s">
        <v>70</v>
      </c>
      <c r="AU96" s="124" t="s">
        <v>8</v>
      </c>
      <c r="AY96" s="117" t="s">
        <v>154</v>
      </c>
      <c r="BK96" s="125">
        <f>SUM(BK97:BK100)</f>
        <v>7144</v>
      </c>
    </row>
    <row r="97" spans="2:65" s="1" customFormat="1" ht="16.5" customHeight="1">
      <c r="B97" s="33"/>
      <c r="C97" s="128" t="s">
        <v>328</v>
      </c>
      <c r="D97" s="128" t="s">
        <v>157</v>
      </c>
      <c r="E97" s="129" t="s">
        <v>3531</v>
      </c>
      <c r="F97" s="130" t="s">
        <v>3532</v>
      </c>
      <c r="G97" s="131" t="s">
        <v>160</v>
      </c>
      <c r="H97" s="132">
        <v>6.38</v>
      </c>
      <c r="I97" s="133">
        <v>1119.7846981269199</v>
      </c>
      <c r="J97" s="132">
        <f>ROUND(I97*H97,0)</f>
        <v>7144</v>
      </c>
      <c r="K97" s="130" t="s">
        <v>161</v>
      </c>
      <c r="L97" s="33"/>
      <c r="M97" s="134" t="s">
        <v>20</v>
      </c>
      <c r="N97" s="135" t="s">
        <v>42</v>
      </c>
      <c r="P97" s="136">
        <f>O97*H97</f>
        <v>0</v>
      </c>
      <c r="Q97" s="136">
        <v>0</v>
      </c>
      <c r="R97" s="136">
        <f>Q97*H97</f>
        <v>0</v>
      </c>
      <c r="S97" s="136">
        <v>0</v>
      </c>
      <c r="T97" s="137">
        <f>S97*H97</f>
        <v>0</v>
      </c>
      <c r="AR97" s="138" t="s">
        <v>162</v>
      </c>
      <c r="AT97" s="138" t="s">
        <v>157</v>
      </c>
      <c r="AU97" s="138" t="s">
        <v>80</v>
      </c>
      <c r="AY97" s="18" t="s">
        <v>154</v>
      </c>
      <c r="BE97" s="139">
        <f>IF(N97="základní",J97,0)</f>
        <v>7144</v>
      </c>
      <c r="BF97" s="139">
        <f>IF(N97="snížená",J97,0)</f>
        <v>0</v>
      </c>
      <c r="BG97" s="139">
        <f>IF(N97="zákl. přenesená",J97,0)</f>
        <v>0</v>
      </c>
      <c r="BH97" s="139">
        <f>IF(N97="sníž. přenesená",J97,0)</f>
        <v>0</v>
      </c>
      <c r="BI97" s="139">
        <f>IF(N97="nulová",J97,0)</f>
        <v>0</v>
      </c>
      <c r="BJ97" s="18" t="s">
        <v>8</v>
      </c>
      <c r="BK97" s="139">
        <f>ROUND(I97*H97,0)</f>
        <v>7144</v>
      </c>
      <c r="BL97" s="18" t="s">
        <v>162</v>
      </c>
      <c r="BM97" s="138" t="s">
        <v>3575</v>
      </c>
    </row>
    <row r="98" spans="2:65" s="1" customFormat="1">
      <c r="B98" s="33"/>
      <c r="D98" s="140" t="s">
        <v>164</v>
      </c>
      <c r="F98" s="141" t="s">
        <v>3534</v>
      </c>
      <c r="I98" s="142"/>
      <c r="L98" s="33"/>
      <c r="M98" s="143"/>
      <c r="T98" s="54"/>
      <c r="AT98" s="18" t="s">
        <v>164</v>
      </c>
      <c r="AU98" s="18" t="s">
        <v>80</v>
      </c>
    </row>
    <row r="99" spans="2:65" s="1" customFormat="1">
      <c r="B99" s="33"/>
      <c r="D99" s="144" t="s">
        <v>166</v>
      </c>
      <c r="F99" s="145" t="s">
        <v>3535</v>
      </c>
      <c r="I99" s="142"/>
      <c r="L99" s="33"/>
      <c r="M99" s="143"/>
      <c r="T99" s="54"/>
      <c r="AT99" s="18" t="s">
        <v>166</v>
      </c>
      <c r="AU99" s="18" t="s">
        <v>80</v>
      </c>
    </row>
    <row r="100" spans="2:65" s="12" customFormat="1">
      <c r="B100" s="146"/>
      <c r="D100" s="140" t="s">
        <v>168</v>
      </c>
      <c r="E100" s="147" t="s">
        <v>20</v>
      </c>
      <c r="F100" s="148" t="s">
        <v>3576</v>
      </c>
      <c r="H100" s="149">
        <v>6.38</v>
      </c>
      <c r="I100" s="150"/>
      <c r="L100" s="146"/>
      <c r="M100" s="151"/>
      <c r="T100" s="152"/>
      <c r="AT100" s="147" t="s">
        <v>168</v>
      </c>
      <c r="AU100" s="147" t="s">
        <v>80</v>
      </c>
      <c r="AV100" s="12" t="s">
        <v>80</v>
      </c>
      <c r="AW100" s="12" t="s">
        <v>32</v>
      </c>
      <c r="AX100" s="12" t="s">
        <v>8</v>
      </c>
      <c r="AY100" s="147" t="s">
        <v>154</v>
      </c>
    </row>
    <row r="101" spans="2:65" s="11" customFormat="1" ht="22.95" customHeight="1">
      <c r="B101" s="116"/>
      <c r="D101" s="117" t="s">
        <v>70</v>
      </c>
      <c r="E101" s="126" t="s">
        <v>229</v>
      </c>
      <c r="F101" s="126" t="s">
        <v>3537</v>
      </c>
      <c r="I101" s="119"/>
      <c r="J101" s="127">
        <f>BK101</f>
        <v>5160</v>
      </c>
      <c r="L101" s="116"/>
      <c r="M101" s="121"/>
      <c r="P101" s="122">
        <f>SUM(P102:P106)</f>
        <v>0</v>
      </c>
      <c r="R101" s="122">
        <f>SUM(R102:R106)</f>
        <v>4.8000000000000004E-3</v>
      </c>
      <c r="T101" s="123">
        <f>SUM(T102:T106)</f>
        <v>0</v>
      </c>
      <c r="AR101" s="117" t="s">
        <v>8</v>
      </c>
      <c r="AT101" s="124" t="s">
        <v>70</v>
      </c>
      <c r="AU101" s="124" t="s">
        <v>8</v>
      </c>
      <c r="AY101" s="117" t="s">
        <v>154</v>
      </c>
      <c r="BK101" s="125">
        <f>SUM(BK102:BK106)</f>
        <v>5160</v>
      </c>
    </row>
    <row r="102" spans="2:65" s="1" customFormat="1" ht="16.5" customHeight="1">
      <c r="B102" s="33"/>
      <c r="C102" s="128" t="s">
        <v>9</v>
      </c>
      <c r="D102" s="128" t="s">
        <v>157</v>
      </c>
      <c r="E102" s="129" t="s">
        <v>3577</v>
      </c>
      <c r="F102" s="130" t="s">
        <v>3578</v>
      </c>
      <c r="G102" s="131" t="s">
        <v>268</v>
      </c>
      <c r="H102" s="132">
        <v>12</v>
      </c>
      <c r="I102" s="133">
        <v>250</v>
      </c>
      <c r="J102" s="132">
        <f>ROUND(I102*H102,0)</f>
        <v>3000</v>
      </c>
      <c r="K102" s="130" t="s">
        <v>161</v>
      </c>
      <c r="L102" s="33"/>
      <c r="M102" s="134" t="s">
        <v>20</v>
      </c>
      <c r="N102" s="135" t="s">
        <v>42</v>
      </c>
      <c r="P102" s="136">
        <f>O102*H102</f>
        <v>0</v>
      </c>
      <c r="Q102" s="136">
        <v>0</v>
      </c>
      <c r="R102" s="136">
        <f>Q102*H102</f>
        <v>0</v>
      </c>
      <c r="S102" s="136">
        <v>0</v>
      </c>
      <c r="T102" s="137">
        <f>S102*H102</f>
        <v>0</v>
      </c>
      <c r="AR102" s="138" t="s">
        <v>162</v>
      </c>
      <c r="AT102" s="138" t="s">
        <v>157</v>
      </c>
      <c r="AU102" s="138" t="s">
        <v>80</v>
      </c>
      <c r="AY102" s="18" t="s">
        <v>154</v>
      </c>
      <c r="BE102" s="139">
        <f>IF(N102="základní",J102,0)</f>
        <v>3000</v>
      </c>
      <c r="BF102" s="139">
        <f>IF(N102="snížená",J102,0)</f>
        <v>0</v>
      </c>
      <c r="BG102" s="139">
        <f>IF(N102="zákl. přenesená",J102,0)</f>
        <v>0</v>
      </c>
      <c r="BH102" s="139">
        <f>IF(N102="sníž. přenesená",J102,0)</f>
        <v>0</v>
      </c>
      <c r="BI102" s="139">
        <f>IF(N102="nulová",J102,0)</f>
        <v>0</v>
      </c>
      <c r="BJ102" s="18" t="s">
        <v>8</v>
      </c>
      <c r="BK102" s="139">
        <f>ROUND(I102*H102,0)</f>
        <v>3000</v>
      </c>
      <c r="BL102" s="18" t="s">
        <v>162</v>
      </c>
      <c r="BM102" s="138" t="s">
        <v>3579</v>
      </c>
    </row>
    <row r="103" spans="2:65" s="1" customFormat="1">
      <c r="B103" s="33"/>
      <c r="D103" s="140" t="s">
        <v>164</v>
      </c>
      <c r="F103" s="141" t="s">
        <v>3580</v>
      </c>
      <c r="I103" s="142"/>
      <c r="L103" s="33"/>
      <c r="M103" s="143"/>
      <c r="T103" s="54"/>
      <c r="AT103" s="18" t="s">
        <v>164</v>
      </c>
      <c r="AU103" s="18" t="s">
        <v>80</v>
      </c>
    </row>
    <row r="104" spans="2:65" s="1" customFormat="1">
      <c r="B104" s="33"/>
      <c r="D104" s="144" t="s">
        <v>166</v>
      </c>
      <c r="F104" s="145" t="s">
        <v>3581</v>
      </c>
      <c r="I104" s="142"/>
      <c r="L104" s="33"/>
      <c r="M104" s="143"/>
      <c r="T104" s="54"/>
      <c r="AT104" s="18" t="s">
        <v>166</v>
      </c>
      <c r="AU104" s="18" t="s">
        <v>80</v>
      </c>
    </row>
    <row r="105" spans="2:65" s="1" customFormat="1" ht="16.5" customHeight="1">
      <c r="B105" s="33"/>
      <c r="C105" s="160" t="s">
        <v>323</v>
      </c>
      <c r="D105" s="160" t="s">
        <v>230</v>
      </c>
      <c r="E105" s="161" t="s">
        <v>3582</v>
      </c>
      <c r="F105" s="162" t="s">
        <v>3583</v>
      </c>
      <c r="G105" s="163" t="s">
        <v>268</v>
      </c>
      <c r="H105" s="164">
        <v>12</v>
      </c>
      <c r="I105" s="165">
        <v>180</v>
      </c>
      <c r="J105" s="164">
        <f>ROUND(I105*H105,0)</f>
        <v>2160</v>
      </c>
      <c r="K105" s="162" t="s">
        <v>161</v>
      </c>
      <c r="L105" s="166"/>
      <c r="M105" s="167" t="s">
        <v>20</v>
      </c>
      <c r="N105" s="168" t="s">
        <v>42</v>
      </c>
      <c r="P105" s="136">
        <f>O105*H105</f>
        <v>0</v>
      </c>
      <c r="Q105" s="136">
        <v>4.0000000000000002E-4</v>
      </c>
      <c r="R105" s="136">
        <f>Q105*H105</f>
        <v>4.8000000000000004E-3</v>
      </c>
      <c r="S105" s="136">
        <v>0</v>
      </c>
      <c r="T105" s="137">
        <f>S105*H105</f>
        <v>0</v>
      </c>
      <c r="AR105" s="138" t="s">
        <v>229</v>
      </c>
      <c r="AT105" s="138" t="s">
        <v>230</v>
      </c>
      <c r="AU105" s="138" t="s">
        <v>80</v>
      </c>
      <c r="AY105" s="18" t="s">
        <v>154</v>
      </c>
      <c r="BE105" s="139">
        <f>IF(N105="základní",J105,0)</f>
        <v>2160</v>
      </c>
      <c r="BF105" s="139">
        <f>IF(N105="snížená",J105,0)</f>
        <v>0</v>
      </c>
      <c r="BG105" s="139">
        <f>IF(N105="zákl. přenesená",J105,0)</f>
        <v>0</v>
      </c>
      <c r="BH105" s="139">
        <f>IF(N105="sníž. přenesená",J105,0)</f>
        <v>0</v>
      </c>
      <c r="BI105" s="139">
        <f>IF(N105="nulová",J105,0)</f>
        <v>0</v>
      </c>
      <c r="BJ105" s="18" t="s">
        <v>8</v>
      </c>
      <c r="BK105" s="139">
        <f>ROUND(I105*H105,0)</f>
        <v>2160</v>
      </c>
      <c r="BL105" s="18" t="s">
        <v>162</v>
      </c>
      <c r="BM105" s="138" t="s">
        <v>3584</v>
      </c>
    </row>
    <row r="106" spans="2:65" s="1" customFormat="1">
      <c r="B106" s="33"/>
      <c r="D106" s="140" t="s">
        <v>164</v>
      </c>
      <c r="F106" s="141" t="s">
        <v>3583</v>
      </c>
      <c r="I106" s="142"/>
      <c r="L106" s="33"/>
      <c r="M106" s="143"/>
      <c r="T106" s="54"/>
      <c r="AT106" s="18" t="s">
        <v>164</v>
      </c>
      <c r="AU106" s="18" t="s">
        <v>80</v>
      </c>
    </row>
    <row r="107" spans="2:65" s="11" customFormat="1" ht="22.95" customHeight="1">
      <c r="B107" s="116"/>
      <c r="D107" s="117" t="s">
        <v>70</v>
      </c>
      <c r="E107" s="126" t="s">
        <v>3544</v>
      </c>
      <c r="F107" s="126" t="s">
        <v>3545</v>
      </c>
      <c r="I107" s="119"/>
      <c r="J107" s="127">
        <f>BK107</f>
        <v>449765</v>
      </c>
      <c r="L107" s="116"/>
      <c r="M107" s="121"/>
      <c r="P107" s="122">
        <f>SUM(P108:P137)</f>
        <v>0</v>
      </c>
      <c r="R107" s="122">
        <f>SUM(R108:R137)</f>
        <v>0</v>
      </c>
      <c r="T107" s="123">
        <f>SUM(T108:T137)</f>
        <v>0</v>
      </c>
      <c r="AR107" s="117" t="s">
        <v>8</v>
      </c>
      <c r="AT107" s="124" t="s">
        <v>70</v>
      </c>
      <c r="AU107" s="124" t="s">
        <v>8</v>
      </c>
      <c r="AY107" s="117" t="s">
        <v>154</v>
      </c>
      <c r="BK107" s="125">
        <f>SUM(BK108:BK137)</f>
        <v>449765</v>
      </c>
    </row>
    <row r="108" spans="2:65" s="1" customFormat="1" ht="16.5" customHeight="1">
      <c r="B108" s="33"/>
      <c r="C108" s="128" t="s">
        <v>343</v>
      </c>
      <c r="D108" s="128" t="s">
        <v>157</v>
      </c>
      <c r="E108" s="129" t="s">
        <v>3585</v>
      </c>
      <c r="F108" s="130" t="s">
        <v>3586</v>
      </c>
      <c r="G108" s="131" t="s">
        <v>208</v>
      </c>
      <c r="H108" s="132">
        <v>1</v>
      </c>
      <c r="I108" s="133">
        <v>10106</v>
      </c>
      <c r="J108" s="132">
        <f>ROUND(I108*H108,0)</f>
        <v>10106</v>
      </c>
      <c r="K108" s="130" t="s">
        <v>20</v>
      </c>
      <c r="L108" s="33"/>
      <c r="M108" s="134" t="s">
        <v>20</v>
      </c>
      <c r="N108" s="135" t="s">
        <v>42</v>
      </c>
      <c r="P108" s="136">
        <f>O108*H108</f>
        <v>0</v>
      </c>
      <c r="Q108" s="136">
        <v>0</v>
      </c>
      <c r="R108" s="136">
        <f>Q108*H108</f>
        <v>0</v>
      </c>
      <c r="S108" s="136">
        <v>0</v>
      </c>
      <c r="T108" s="137">
        <f>S108*H108</f>
        <v>0</v>
      </c>
      <c r="AR108" s="138" t="s">
        <v>162</v>
      </c>
      <c r="AT108" s="138" t="s">
        <v>157</v>
      </c>
      <c r="AU108" s="138" t="s">
        <v>80</v>
      </c>
      <c r="AY108" s="18" t="s">
        <v>154</v>
      </c>
      <c r="BE108" s="139">
        <f>IF(N108="základní",J108,0)</f>
        <v>10106</v>
      </c>
      <c r="BF108" s="139">
        <f>IF(N108="snížená",J108,0)</f>
        <v>0</v>
      </c>
      <c r="BG108" s="139">
        <f>IF(N108="zákl. přenesená",J108,0)</f>
        <v>0</v>
      </c>
      <c r="BH108" s="139">
        <f>IF(N108="sníž. přenesená",J108,0)</f>
        <v>0</v>
      </c>
      <c r="BI108" s="139">
        <f>IF(N108="nulová",J108,0)</f>
        <v>0</v>
      </c>
      <c r="BJ108" s="18" t="s">
        <v>8</v>
      </c>
      <c r="BK108" s="139">
        <f>ROUND(I108*H108,0)</f>
        <v>10106</v>
      </c>
      <c r="BL108" s="18" t="s">
        <v>162</v>
      </c>
      <c r="BM108" s="138" t="s">
        <v>3587</v>
      </c>
    </row>
    <row r="109" spans="2:65" s="1" customFormat="1">
      <c r="B109" s="33"/>
      <c r="D109" s="140" t="s">
        <v>164</v>
      </c>
      <c r="F109" s="141" t="s">
        <v>3586</v>
      </c>
      <c r="I109" s="142"/>
      <c r="L109" s="33"/>
      <c r="M109" s="143"/>
      <c r="T109" s="54"/>
      <c r="AT109" s="18" t="s">
        <v>164</v>
      </c>
      <c r="AU109" s="18" t="s">
        <v>80</v>
      </c>
    </row>
    <row r="110" spans="2:65" s="1" customFormat="1" ht="16.5" customHeight="1">
      <c r="B110" s="33"/>
      <c r="C110" s="128" t="s">
        <v>7</v>
      </c>
      <c r="D110" s="128" t="s">
        <v>157</v>
      </c>
      <c r="E110" s="129" t="s">
        <v>3588</v>
      </c>
      <c r="F110" s="130" t="s">
        <v>3589</v>
      </c>
      <c r="G110" s="131" t="s">
        <v>208</v>
      </c>
      <c r="H110" s="132">
        <v>2</v>
      </c>
      <c r="I110" s="133">
        <v>10000</v>
      </c>
      <c r="J110" s="132">
        <f>ROUND(I110*H110,0)</f>
        <v>20000</v>
      </c>
      <c r="K110" s="130" t="s">
        <v>20</v>
      </c>
      <c r="L110" s="33"/>
      <c r="M110" s="134" t="s">
        <v>20</v>
      </c>
      <c r="N110" s="135" t="s">
        <v>42</v>
      </c>
      <c r="P110" s="136">
        <f>O110*H110</f>
        <v>0</v>
      </c>
      <c r="Q110" s="136">
        <v>0</v>
      </c>
      <c r="R110" s="136">
        <f>Q110*H110</f>
        <v>0</v>
      </c>
      <c r="S110" s="136">
        <v>0</v>
      </c>
      <c r="T110" s="137">
        <f>S110*H110</f>
        <v>0</v>
      </c>
      <c r="AR110" s="138" t="s">
        <v>162</v>
      </c>
      <c r="AT110" s="138" t="s">
        <v>157</v>
      </c>
      <c r="AU110" s="138" t="s">
        <v>80</v>
      </c>
      <c r="AY110" s="18" t="s">
        <v>154</v>
      </c>
      <c r="BE110" s="139">
        <f>IF(N110="základní",J110,0)</f>
        <v>20000</v>
      </c>
      <c r="BF110" s="139">
        <f>IF(N110="snížená",J110,0)</f>
        <v>0</v>
      </c>
      <c r="BG110" s="139">
        <f>IF(N110="zákl. přenesená",J110,0)</f>
        <v>0</v>
      </c>
      <c r="BH110" s="139">
        <f>IF(N110="sníž. přenesená",J110,0)</f>
        <v>0</v>
      </c>
      <c r="BI110" s="139">
        <f>IF(N110="nulová",J110,0)</f>
        <v>0</v>
      </c>
      <c r="BJ110" s="18" t="s">
        <v>8</v>
      </c>
      <c r="BK110" s="139">
        <f>ROUND(I110*H110,0)</f>
        <v>20000</v>
      </c>
      <c r="BL110" s="18" t="s">
        <v>162</v>
      </c>
      <c r="BM110" s="138" t="s">
        <v>3590</v>
      </c>
    </row>
    <row r="111" spans="2:65" s="1" customFormat="1">
      <c r="B111" s="33"/>
      <c r="D111" s="140" t="s">
        <v>164</v>
      </c>
      <c r="F111" s="141" t="s">
        <v>3589</v>
      </c>
      <c r="I111" s="142"/>
      <c r="L111" s="33"/>
      <c r="M111" s="143"/>
      <c r="T111" s="54"/>
      <c r="AT111" s="18" t="s">
        <v>164</v>
      </c>
      <c r="AU111" s="18" t="s">
        <v>80</v>
      </c>
    </row>
    <row r="112" spans="2:65" s="1" customFormat="1" ht="16.5" customHeight="1">
      <c r="B112" s="33"/>
      <c r="C112" s="128" t="s">
        <v>8</v>
      </c>
      <c r="D112" s="128" t="s">
        <v>157</v>
      </c>
      <c r="E112" s="129" t="s">
        <v>3591</v>
      </c>
      <c r="F112" s="130" t="s">
        <v>3592</v>
      </c>
      <c r="G112" s="131" t="s">
        <v>213</v>
      </c>
      <c r="H112" s="132">
        <v>80</v>
      </c>
      <c r="I112" s="133">
        <v>433</v>
      </c>
      <c r="J112" s="132">
        <f>ROUND(I112*H112,0)</f>
        <v>34640</v>
      </c>
      <c r="K112" s="130" t="s">
        <v>20</v>
      </c>
      <c r="L112" s="33"/>
      <c r="M112" s="134" t="s">
        <v>20</v>
      </c>
      <c r="N112" s="135" t="s">
        <v>42</v>
      </c>
      <c r="P112" s="136">
        <f>O112*H112</f>
        <v>0</v>
      </c>
      <c r="Q112" s="136">
        <v>0</v>
      </c>
      <c r="R112" s="136">
        <f>Q112*H112</f>
        <v>0</v>
      </c>
      <c r="S112" s="136">
        <v>0</v>
      </c>
      <c r="T112" s="137">
        <f>S112*H112</f>
        <v>0</v>
      </c>
      <c r="AR112" s="138" t="s">
        <v>162</v>
      </c>
      <c r="AT112" s="138" t="s">
        <v>157</v>
      </c>
      <c r="AU112" s="138" t="s">
        <v>80</v>
      </c>
      <c r="AY112" s="18" t="s">
        <v>154</v>
      </c>
      <c r="BE112" s="139">
        <f>IF(N112="základní",J112,0)</f>
        <v>34640</v>
      </c>
      <c r="BF112" s="139">
        <f>IF(N112="snížená",J112,0)</f>
        <v>0</v>
      </c>
      <c r="BG112" s="139">
        <f>IF(N112="zákl. přenesená",J112,0)</f>
        <v>0</v>
      </c>
      <c r="BH112" s="139">
        <f>IF(N112="sníž. přenesená",J112,0)</f>
        <v>0</v>
      </c>
      <c r="BI112" s="139">
        <f>IF(N112="nulová",J112,0)</f>
        <v>0</v>
      </c>
      <c r="BJ112" s="18" t="s">
        <v>8</v>
      </c>
      <c r="BK112" s="139">
        <f>ROUND(I112*H112,0)</f>
        <v>34640</v>
      </c>
      <c r="BL112" s="18" t="s">
        <v>162</v>
      </c>
      <c r="BM112" s="138" t="s">
        <v>3593</v>
      </c>
    </row>
    <row r="113" spans="2:65" s="1" customFormat="1">
      <c r="B113" s="33"/>
      <c r="D113" s="140" t="s">
        <v>164</v>
      </c>
      <c r="F113" s="141" t="s">
        <v>3592</v>
      </c>
      <c r="I113" s="142"/>
      <c r="L113" s="33"/>
      <c r="M113" s="143"/>
      <c r="T113" s="54"/>
      <c r="AT113" s="18" t="s">
        <v>164</v>
      </c>
      <c r="AU113" s="18" t="s">
        <v>80</v>
      </c>
    </row>
    <row r="114" spans="2:65" s="1" customFormat="1" ht="16.5" customHeight="1">
      <c r="B114" s="33"/>
      <c r="C114" s="128" t="s">
        <v>80</v>
      </c>
      <c r="D114" s="128" t="s">
        <v>157</v>
      </c>
      <c r="E114" s="129" t="s">
        <v>3549</v>
      </c>
      <c r="F114" s="130" t="s">
        <v>3550</v>
      </c>
      <c r="G114" s="131" t="s">
        <v>160</v>
      </c>
      <c r="H114" s="132">
        <v>150</v>
      </c>
      <c r="I114" s="133">
        <v>600</v>
      </c>
      <c r="J114" s="132">
        <f>ROUND(I114*H114,0)</f>
        <v>90000</v>
      </c>
      <c r="K114" s="130" t="s">
        <v>20</v>
      </c>
      <c r="L114" s="33"/>
      <c r="M114" s="134" t="s">
        <v>20</v>
      </c>
      <c r="N114" s="135" t="s">
        <v>42</v>
      </c>
      <c r="P114" s="136">
        <f>O114*H114</f>
        <v>0</v>
      </c>
      <c r="Q114" s="136">
        <v>0</v>
      </c>
      <c r="R114" s="136">
        <f>Q114*H114</f>
        <v>0</v>
      </c>
      <c r="S114" s="136">
        <v>0</v>
      </c>
      <c r="T114" s="137">
        <f>S114*H114</f>
        <v>0</v>
      </c>
      <c r="AR114" s="138" t="s">
        <v>162</v>
      </c>
      <c r="AT114" s="138" t="s">
        <v>157</v>
      </c>
      <c r="AU114" s="138" t="s">
        <v>80</v>
      </c>
      <c r="AY114" s="18" t="s">
        <v>154</v>
      </c>
      <c r="BE114" s="139">
        <f>IF(N114="základní",J114,0)</f>
        <v>90000</v>
      </c>
      <c r="BF114" s="139">
        <f>IF(N114="snížená",J114,0)</f>
        <v>0</v>
      </c>
      <c r="BG114" s="139">
        <f>IF(N114="zákl. přenesená",J114,0)</f>
        <v>0</v>
      </c>
      <c r="BH114" s="139">
        <f>IF(N114="sníž. přenesená",J114,0)</f>
        <v>0</v>
      </c>
      <c r="BI114" s="139">
        <f>IF(N114="nulová",J114,0)</f>
        <v>0</v>
      </c>
      <c r="BJ114" s="18" t="s">
        <v>8</v>
      </c>
      <c r="BK114" s="139">
        <f>ROUND(I114*H114,0)</f>
        <v>90000</v>
      </c>
      <c r="BL114" s="18" t="s">
        <v>162</v>
      </c>
      <c r="BM114" s="138" t="s">
        <v>3594</v>
      </c>
    </row>
    <row r="115" spans="2:65" s="1" customFormat="1">
      <c r="B115" s="33"/>
      <c r="D115" s="140" t="s">
        <v>164</v>
      </c>
      <c r="F115" s="141" t="s">
        <v>3550</v>
      </c>
      <c r="I115" s="142"/>
      <c r="L115" s="33"/>
      <c r="M115" s="143"/>
      <c r="T115" s="54"/>
      <c r="AT115" s="18" t="s">
        <v>164</v>
      </c>
      <c r="AU115" s="18" t="s">
        <v>80</v>
      </c>
    </row>
    <row r="116" spans="2:65" s="1" customFormat="1" ht="24.15" customHeight="1">
      <c r="B116" s="33"/>
      <c r="C116" s="128" t="s">
        <v>294</v>
      </c>
      <c r="D116" s="128" t="s">
        <v>157</v>
      </c>
      <c r="E116" s="129" t="s">
        <v>3595</v>
      </c>
      <c r="F116" s="130" t="s">
        <v>3596</v>
      </c>
      <c r="G116" s="131" t="s">
        <v>208</v>
      </c>
      <c r="H116" s="132">
        <v>3</v>
      </c>
      <c r="I116" s="133">
        <v>6010</v>
      </c>
      <c r="J116" s="132">
        <f>ROUND(I116*H116,0)</f>
        <v>18030</v>
      </c>
      <c r="K116" s="130" t="s">
        <v>20</v>
      </c>
      <c r="L116" s="33"/>
      <c r="M116" s="134" t="s">
        <v>20</v>
      </c>
      <c r="N116" s="135" t="s">
        <v>42</v>
      </c>
      <c r="P116" s="136">
        <f>O116*H116</f>
        <v>0</v>
      </c>
      <c r="Q116" s="136">
        <v>0</v>
      </c>
      <c r="R116" s="136">
        <f>Q116*H116</f>
        <v>0</v>
      </c>
      <c r="S116" s="136">
        <v>0</v>
      </c>
      <c r="T116" s="137">
        <f>S116*H116</f>
        <v>0</v>
      </c>
      <c r="AR116" s="138" t="s">
        <v>162</v>
      </c>
      <c r="AT116" s="138" t="s">
        <v>157</v>
      </c>
      <c r="AU116" s="138" t="s">
        <v>80</v>
      </c>
      <c r="AY116" s="18" t="s">
        <v>154</v>
      </c>
      <c r="BE116" s="139">
        <f>IF(N116="základní",J116,0)</f>
        <v>18030</v>
      </c>
      <c r="BF116" s="139">
        <f>IF(N116="snížená",J116,0)</f>
        <v>0</v>
      </c>
      <c r="BG116" s="139">
        <f>IF(N116="zákl. přenesená",J116,0)</f>
        <v>0</v>
      </c>
      <c r="BH116" s="139">
        <f>IF(N116="sníž. přenesená",J116,0)</f>
        <v>0</v>
      </c>
      <c r="BI116" s="139">
        <f>IF(N116="nulová",J116,0)</f>
        <v>0</v>
      </c>
      <c r="BJ116" s="18" t="s">
        <v>8</v>
      </c>
      <c r="BK116" s="139">
        <f>ROUND(I116*H116,0)</f>
        <v>18030</v>
      </c>
      <c r="BL116" s="18" t="s">
        <v>162</v>
      </c>
      <c r="BM116" s="138" t="s">
        <v>3597</v>
      </c>
    </row>
    <row r="117" spans="2:65" s="1" customFormat="1" ht="19.2">
      <c r="B117" s="33"/>
      <c r="D117" s="140" t="s">
        <v>164</v>
      </c>
      <c r="F117" s="141" t="s">
        <v>3596</v>
      </c>
      <c r="I117" s="142"/>
      <c r="L117" s="33"/>
      <c r="M117" s="143"/>
      <c r="T117" s="54"/>
      <c r="AT117" s="18" t="s">
        <v>164</v>
      </c>
      <c r="AU117" s="18" t="s">
        <v>80</v>
      </c>
    </row>
    <row r="118" spans="2:65" s="1" customFormat="1" ht="24.15" customHeight="1">
      <c r="B118" s="33"/>
      <c r="C118" s="128" t="s">
        <v>162</v>
      </c>
      <c r="D118" s="128" t="s">
        <v>157</v>
      </c>
      <c r="E118" s="129" t="s">
        <v>3598</v>
      </c>
      <c r="F118" s="130" t="s">
        <v>3599</v>
      </c>
      <c r="G118" s="131" t="s">
        <v>208</v>
      </c>
      <c r="H118" s="132">
        <v>2</v>
      </c>
      <c r="I118" s="133">
        <v>39373</v>
      </c>
      <c r="J118" s="132">
        <f>ROUND(I118*H118,0)</f>
        <v>78746</v>
      </c>
      <c r="K118" s="130" t="s">
        <v>20</v>
      </c>
      <c r="L118" s="33"/>
      <c r="M118" s="134" t="s">
        <v>20</v>
      </c>
      <c r="N118" s="135" t="s">
        <v>42</v>
      </c>
      <c r="P118" s="136">
        <f>O118*H118</f>
        <v>0</v>
      </c>
      <c r="Q118" s="136">
        <v>0</v>
      </c>
      <c r="R118" s="136">
        <f>Q118*H118</f>
        <v>0</v>
      </c>
      <c r="S118" s="136">
        <v>0</v>
      </c>
      <c r="T118" s="137">
        <f>S118*H118</f>
        <v>0</v>
      </c>
      <c r="AR118" s="138" t="s">
        <v>162</v>
      </c>
      <c r="AT118" s="138" t="s">
        <v>157</v>
      </c>
      <c r="AU118" s="138" t="s">
        <v>80</v>
      </c>
      <c r="AY118" s="18" t="s">
        <v>154</v>
      </c>
      <c r="BE118" s="139">
        <f>IF(N118="základní",J118,0)</f>
        <v>78746</v>
      </c>
      <c r="BF118" s="139">
        <f>IF(N118="snížená",J118,0)</f>
        <v>0</v>
      </c>
      <c r="BG118" s="139">
        <f>IF(N118="zákl. přenesená",J118,0)</f>
        <v>0</v>
      </c>
      <c r="BH118" s="139">
        <f>IF(N118="sníž. přenesená",J118,0)</f>
        <v>0</v>
      </c>
      <c r="BI118" s="139">
        <f>IF(N118="nulová",J118,0)</f>
        <v>0</v>
      </c>
      <c r="BJ118" s="18" t="s">
        <v>8</v>
      </c>
      <c r="BK118" s="139">
        <f>ROUND(I118*H118,0)</f>
        <v>78746</v>
      </c>
      <c r="BL118" s="18" t="s">
        <v>162</v>
      </c>
      <c r="BM118" s="138" t="s">
        <v>3600</v>
      </c>
    </row>
    <row r="119" spans="2:65" s="1" customFormat="1" ht="19.2">
      <c r="B119" s="33"/>
      <c r="D119" s="140" t="s">
        <v>164</v>
      </c>
      <c r="F119" s="141" t="s">
        <v>3599</v>
      </c>
      <c r="I119" s="142"/>
      <c r="L119" s="33"/>
      <c r="M119" s="143"/>
      <c r="T119" s="54"/>
      <c r="AT119" s="18" t="s">
        <v>164</v>
      </c>
      <c r="AU119" s="18" t="s">
        <v>80</v>
      </c>
    </row>
    <row r="120" spans="2:65" s="1" customFormat="1" ht="24.15" customHeight="1">
      <c r="B120" s="33"/>
      <c r="C120" s="128" t="s">
        <v>187</v>
      </c>
      <c r="D120" s="128" t="s">
        <v>157</v>
      </c>
      <c r="E120" s="129" t="s">
        <v>3601</v>
      </c>
      <c r="F120" s="130" t="s">
        <v>3602</v>
      </c>
      <c r="G120" s="131" t="s">
        <v>208</v>
      </c>
      <c r="H120" s="132">
        <v>1</v>
      </c>
      <c r="I120" s="133">
        <v>17971</v>
      </c>
      <c r="J120" s="132">
        <f>ROUND(I120*H120,0)</f>
        <v>17971</v>
      </c>
      <c r="K120" s="130" t="s">
        <v>20</v>
      </c>
      <c r="L120" s="33"/>
      <c r="M120" s="134" t="s">
        <v>20</v>
      </c>
      <c r="N120" s="135" t="s">
        <v>42</v>
      </c>
      <c r="P120" s="136">
        <f>O120*H120</f>
        <v>0</v>
      </c>
      <c r="Q120" s="136">
        <v>0</v>
      </c>
      <c r="R120" s="136">
        <f>Q120*H120</f>
        <v>0</v>
      </c>
      <c r="S120" s="136">
        <v>0</v>
      </c>
      <c r="T120" s="137">
        <f>S120*H120</f>
        <v>0</v>
      </c>
      <c r="AR120" s="138" t="s">
        <v>162</v>
      </c>
      <c r="AT120" s="138" t="s">
        <v>157</v>
      </c>
      <c r="AU120" s="138" t="s">
        <v>80</v>
      </c>
      <c r="AY120" s="18" t="s">
        <v>154</v>
      </c>
      <c r="BE120" s="139">
        <f>IF(N120="základní",J120,0)</f>
        <v>17971</v>
      </c>
      <c r="BF120" s="139">
        <f>IF(N120="snížená",J120,0)</f>
        <v>0</v>
      </c>
      <c r="BG120" s="139">
        <f>IF(N120="zákl. přenesená",J120,0)</f>
        <v>0</v>
      </c>
      <c r="BH120" s="139">
        <f>IF(N120="sníž. přenesená",J120,0)</f>
        <v>0</v>
      </c>
      <c r="BI120" s="139">
        <f>IF(N120="nulová",J120,0)</f>
        <v>0</v>
      </c>
      <c r="BJ120" s="18" t="s">
        <v>8</v>
      </c>
      <c r="BK120" s="139">
        <f>ROUND(I120*H120,0)</f>
        <v>17971</v>
      </c>
      <c r="BL120" s="18" t="s">
        <v>162</v>
      </c>
      <c r="BM120" s="138" t="s">
        <v>3603</v>
      </c>
    </row>
    <row r="121" spans="2:65" s="1" customFormat="1" ht="19.2">
      <c r="B121" s="33"/>
      <c r="D121" s="140" t="s">
        <v>164</v>
      </c>
      <c r="F121" s="141" t="s">
        <v>3602</v>
      </c>
      <c r="I121" s="142"/>
      <c r="L121" s="33"/>
      <c r="M121" s="143"/>
      <c r="T121" s="54"/>
      <c r="AT121" s="18" t="s">
        <v>164</v>
      </c>
      <c r="AU121" s="18" t="s">
        <v>80</v>
      </c>
    </row>
    <row r="122" spans="2:65" s="1" customFormat="1" ht="24.15" customHeight="1">
      <c r="B122" s="33"/>
      <c r="C122" s="128" t="s">
        <v>215</v>
      </c>
      <c r="D122" s="128" t="s">
        <v>157</v>
      </c>
      <c r="E122" s="129" t="s">
        <v>3604</v>
      </c>
      <c r="F122" s="130" t="s">
        <v>3605</v>
      </c>
      <c r="G122" s="131" t="s">
        <v>208</v>
      </c>
      <c r="H122" s="132">
        <v>2</v>
      </c>
      <c r="I122" s="133">
        <v>44784</v>
      </c>
      <c r="J122" s="132">
        <f>ROUND(I122*H122,0)</f>
        <v>89568</v>
      </c>
      <c r="K122" s="130" t="s">
        <v>20</v>
      </c>
      <c r="L122" s="33"/>
      <c r="M122" s="134" t="s">
        <v>20</v>
      </c>
      <c r="N122" s="135" t="s">
        <v>42</v>
      </c>
      <c r="P122" s="136">
        <f>O122*H122</f>
        <v>0</v>
      </c>
      <c r="Q122" s="136">
        <v>0</v>
      </c>
      <c r="R122" s="136">
        <f>Q122*H122</f>
        <v>0</v>
      </c>
      <c r="S122" s="136">
        <v>0</v>
      </c>
      <c r="T122" s="137">
        <f>S122*H122</f>
        <v>0</v>
      </c>
      <c r="AR122" s="138" t="s">
        <v>162</v>
      </c>
      <c r="AT122" s="138" t="s">
        <v>157</v>
      </c>
      <c r="AU122" s="138" t="s">
        <v>80</v>
      </c>
      <c r="AY122" s="18" t="s">
        <v>154</v>
      </c>
      <c r="BE122" s="139">
        <f>IF(N122="základní",J122,0)</f>
        <v>89568</v>
      </c>
      <c r="BF122" s="139">
        <f>IF(N122="snížená",J122,0)</f>
        <v>0</v>
      </c>
      <c r="BG122" s="139">
        <f>IF(N122="zákl. přenesená",J122,0)</f>
        <v>0</v>
      </c>
      <c r="BH122" s="139">
        <f>IF(N122="sníž. přenesená",J122,0)</f>
        <v>0</v>
      </c>
      <c r="BI122" s="139">
        <f>IF(N122="nulová",J122,0)</f>
        <v>0</v>
      </c>
      <c r="BJ122" s="18" t="s">
        <v>8</v>
      </c>
      <c r="BK122" s="139">
        <f>ROUND(I122*H122,0)</f>
        <v>89568</v>
      </c>
      <c r="BL122" s="18" t="s">
        <v>162</v>
      </c>
      <c r="BM122" s="138" t="s">
        <v>3606</v>
      </c>
    </row>
    <row r="123" spans="2:65" s="1" customFormat="1" ht="19.2">
      <c r="B123" s="33"/>
      <c r="D123" s="140" t="s">
        <v>164</v>
      </c>
      <c r="F123" s="141" t="s">
        <v>3605</v>
      </c>
      <c r="I123" s="142"/>
      <c r="L123" s="33"/>
      <c r="M123" s="143"/>
      <c r="T123" s="54"/>
      <c r="AT123" s="18" t="s">
        <v>164</v>
      </c>
      <c r="AU123" s="18" t="s">
        <v>80</v>
      </c>
    </row>
    <row r="124" spans="2:65" s="1" customFormat="1" ht="16.5" customHeight="1">
      <c r="B124" s="33"/>
      <c r="C124" s="128" t="s">
        <v>222</v>
      </c>
      <c r="D124" s="128" t="s">
        <v>157</v>
      </c>
      <c r="E124" s="129" t="s">
        <v>3558</v>
      </c>
      <c r="F124" s="130" t="s">
        <v>3559</v>
      </c>
      <c r="G124" s="131" t="s">
        <v>208</v>
      </c>
      <c r="H124" s="132">
        <v>2</v>
      </c>
      <c r="I124" s="133">
        <v>3500</v>
      </c>
      <c r="J124" s="132">
        <f>ROUND(I124*H124,0)</f>
        <v>7000</v>
      </c>
      <c r="K124" s="130" t="s">
        <v>20</v>
      </c>
      <c r="L124" s="33"/>
      <c r="M124" s="134" t="s">
        <v>20</v>
      </c>
      <c r="N124" s="135" t="s">
        <v>42</v>
      </c>
      <c r="P124" s="136">
        <f>O124*H124</f>
        <v>0</v>
      </c>
      <c r="Q124" s="136">
        <v>0</v>
      </c>
      <c r="R124" s="136">
        <f>Q124*H124</f>
        <v>0</v>
      </c>
      <c r="S124" s="136">
        <v>0</v>
      </c>
      <c r="T124" s="137">
        <f>S124*H124</f>
        <v>0</v>
      </c>
      <c r="AR124" s="138" t="s">
        <v>162</v>
      </c>
      <c r="AT124" s="138" t="s">
        <v>157</v>
      </c>
      <c r="AU124" s="138" t="s">
        <v>80</v>
      </c>
      <c r="AY124" s="18" t="s">
        <v>154</v>
      </c>
      <c r="BE124" s="139">
        <f>IF(N124="základní",J124,0)</f>
        <v>7000</v>
      </c>
      <c r="BF124" s="139">
        <f>IF(N124="snížená",J124,0)</f>
        <v>0</v>
      </c>
      <c r="BG124" s="139">
        <f>IF(N124="zákl. přenesená",J124,0)</f>
        <v>0</v>
      </c>
      <c r="BH124" s="139">
        <f>IF(N124="sníž. přenesená",J124,0)</f>
        <v>0</v>
      </c>
      <c r="BI124" s="139">
        <f>IF(N124="nulová",J124,0)</f>
        <v>0</v>
      </c>
      <c r="BJ124" s="18" t="s">
        <v>8</v>
      </c>
      <c r="BK124" s="139">
        <f>ROUND(I124*H124,0)</f>
        <v>7000</v>
      </c>
      <c r="BL124" s="18" t="s">
        <v>162</v>
      </c>
      <c r="BM124" s="138" t="s">
        <v>3607</v>
      </c>
    </row>
    <row r="125" spans="2:65" s="1" customFormat="1">
      <c r="B125" s="33"/>
      <c r="D125" s="140" t="s">
        <v>164</v>
      </c>
      <c r="F125" s="141" t="s">
        <v>3559</v>
      </c>
      <c r="I125" s="142"/>
      <c r="L125" s="33"/>
      <c r="M125" s="143"/>
      <c r="T125" s="54"/>
      <c r="AT125" s="18" t="s">
        <v>164</v>
      </c>
      <c r="AU125" s="18" t="s">
        <v>80</v>
      </c>
    </row>
    <row r="126" spans="2:65" s="1" customFormat="1" ht="16.5" customHeight="1">
      <c r="B126" s="33"/>
      <c r="C126" s="128" t="s">
        <v>229</v>
      </c>
      <c r="D126" s="128" t="s">
        <v>157</v>
      </c>
      <c r="E126" s="129" t="s">
        <v>3608</v>
      </c>
      <c r="F126" s="130" t="s">
        <v>3609</v>
      </c>
      <c r="G126" s="131" t="s">
        <v>208</v>
      </c>
      <c r="H126" s="132">
        <v>1</v>
      </c>
      <c r="I126" s="133">
        <v>76663</v>
      </c>
      <c r="J126" s="132">
        <f>ROUND(I126*H126,0)</f>
        <v>76663</v>
      </c>
      <c r="K126" s="130" t="s">
        <v>20</v>
      </c>
      <c r="L126" s="33"/>
      <c r="M126" s="134" t="s">
        <v>20</v>
      </c>
      <c r="N126" s="135" t="s">
        <v>42</v>
      </c>
      <c r="P126" s="136">
        <f>O126*H126</f>
        <v>0</v>
      </c>
      <c r="Q126" s="136">
        <v>0</v>
      </c>
      <c r="R126" s="136">
        <f>Q126*H126</f>
        <v>0</v>
      </c>
      <c r="S126" s="136">
        <v>0</v>
      </c>
      <c r="T126" s="137">
        <f>S126*H126</f>
        <v>0</v>
      </c>
      <c r="AR126" s="138" t="s">
        <v>162</v>
      </c>
      <c r="AT126" s="138" t="s">
        <v>157</v>
      </c>
      <c r="AU126" s="138" t="s">
        <v>80</v>
      </c>
      <c r="AY126" s="18" t="s">
        <v>154</v>
      </c>
      <c r="BE126" s="139">
        <f>IF(N126="základní",J126,0)</f>
        <v>76663</v>
      </c>
      <c r="BF126" s="139">
        <f>IF(N126="snížená",J126,0)</f>
        <v>0</v>
      </c>
      <c r="BG126" s="139">
        <f>IF(N126="zákl. přenesená",J126,0)</f>
        <v>0</v>
      </c>
      <c r="BH126" s="139">
        <f>IF(N126="sníž. přenesená",J126,0)</f>
        <v>0</v>
      </c>
      <c r="BI126" s="139">
        <f>IF(N126="nulová",J126,0)</f>
        <v>0</v>
      </c>
      <c r="BJ126" s="18" t="s">
        <v>8</v>
      </c>
      <c r="BK126" s="139">
        <f>ROUND(I126*H126,0)</f>
        <v>76663</v>
      </c>
      <c r="BL126" s="18" t="s">
        <v>162</v>
      </c>
      <c r="BM126" s="138" t="s">
        <v>3610</v>
      </c>
    </row>
    <row r="127" spans="2:65" s="1" customFormat="1">
      <c r="B127" s="33"/>
      <c r="D127" s="140" t="s">
        <v>164</v>
      </c>
      <c r="F127" s="141" t="s">
        <v>3609</v>
      </c>
      <c r="I127" s="142"/>
      <c r="L127" s="33"/>
      <c r="M127" s="143"/>
      <c r="T127" s="54"/>
      <c r="AT127" s="18" t="s">
        <v>164</v>
      </c>
      <c r="AU127" s="18" t="s">
        <v>80</v>
      </c>
    </row>
    <row r="128" spans="2:65" s="1" customFormat="1" ht="16.5" customHeight="1">
      <c r="B128" s="33"/>
      <c r="C128" s="128" t="s">
        <v>235</v>
      </c>
      <c r="D128" s="128" t="s">
        <v>157</v>
      </c>
      <c r="E128" s="129" t="s">
        <v>1130</v>
      </c>
      <c r="F128" s="130" t="s">
        <v>1131</v>
      </c>
      <c r="G128" s="131" t="s">
        <v>213</v>
      </c>
      <c r="H128" s="132">
        <v>80</v>
      </c>
      <c r="I128" s="133">
        <v>28</v>
      </c>
      <c r="J128" s="132">
        <f>ROUND(I128*H128,0)</f>
        <v>2240</v>
      </c>
      <c r="K128" s="130" t="s">
        <v>20</v>
      </c>
      <c r="L128" s="33"/>
      <c r="M128" s="134" t="s">
        <v>20</v>
      </c>
      <c r="N128" s="135" t="s">
        <v>42</v>
      </c>
      <c r="P128" s="136">
        <f>O128*H128</f>
        <v>0</v>
      </c>
      <c r="Q128" s="136">
        <v>0</v>
      </c>
      <c r="R128" s="136">
        <f>Q128*H128</f>
        <v>0</v>
      </c>
      <c r="S128" s="136">
        <v>0</v>
      </c>
      <c r="T128" s="137">
        <f>S128*H128</f>
        <v>0</v>
      </c>
      <c r="AR128" s="138" t="s">
        <v>162</v>
      </c>
      <c r="AT128" s="138" t="s">
        <v>157</v>
      </c>
      <c r="AU128" s="138" t="s">
        <v>80</v>
      </c>
      <c r="AY128" s="18" t="s">
        <v>154</v>
      </c>
      <c r="BE128" s="139">
        <f>IF(N128="základní",J128,0)</f>
        <v>2240</v>
      </c>
      <c r="BF128" s="139">
        <f>IF(N128="snížená",J128,0)</f>
        <v>0</v>
      </c>
      <c r="BG128" s="139">
        <f>IF(N128="zákl. přenesená",J128,0)</f>
        <v>0</v>
      </c>
      <c r="BH128" s="139">
        <f>IF(N128="sníž. přenesená",J128,0)</f>
        <v>0</v>
      </c>
      <c r="BI128" s="139">
        <f>IF(N128="nulová",J128,0)</f>
        <v>0</v>
      </c>
      <c r="BJ128" s="18" t="s">
        <v>8</v>
      </c>
      <c r="BK128" s="139">
        <f>ROUND(I128*H128,0)</f>
        <v>2240</v>
      </c>
      <c r="BL128" s="18" t="s">
        <v>162</v>
      </c>
      <c r="BM128" s="138" t="s">
        <v>3611</v>
      </c>
    </row>
    <row r="129" spans="2:65" s="1" customFormat="1">
      <c r="B129" s="33"/>
      <c r="D129" s="140" t="s">
        <v>164</v>
      </c>
      <c r="F129" s="141" t="s">
        <v>1131</v>
      </c>
      <c r="I129" s="142"/>
      <c r="L129" s="33"/>
      <c r="M129" s="143"/>
      <c r="T129" s="54"/>
      <c r="AT129" s="18" t="s">
        <v>164</v>
      </c>
      <c r="AU129" s="18" t="s">
        <v>80</v>
      </c>
    </row>
    <row r="130" spans="2:65" s="1" customFormat="1" ht="16.5" customHeight="1">
      <c r="B130" s="33"/>
      <c r="C130" s="128" t="s">
        <v>26</v>
      </c>
      <c r="D130" s="128" t="s">
        <v>157</v>
      </c>
      <c r="E130" s="129" t="s">
        <v>3612</v>
      </c>
      <c r="F130" s="130" t="s">
        <v>1278</v>
      </c>
      <c r="G130" s="131" t="s">
        <v>1005</v>
      </c>
      <c r="H130" s="133">
        <v>1</v>
      </c>
      <c r="I130" s="133">
        <v>1</v>
      </c>
      <c r="J130" s="132">
        <f>ROUND(I130*H130,0)</f>
        <v>1</v>
      </c>
      <c r="K130" s="130" t="s">
        <v>20</v>
      </c>
      <c r="L130" s="33"/>
      <c r="M130" s="134" t="s">
        <v>20</v>
      </c>
      <c r="N130" s="135" t="s">
        <v>42</v>
      </c>
      <c r="P130" s="136">
        <f>O130*H130</f>
        <v>0</v>
      </c>
      <c r="Q130" s="136">
        <v>0</v>
      </c>
      <c r="R130" s="136">
        <f>Q130*H130</f>
        <v>0</v>
      </c>
      <c r="S130" s="136">
        <v>0</v>
      </c>
      <c r="T130" s="137">
        <f>S130*H130</f>
        <v>0</v>
      </c>
      <c r="AR130" s="138" t="s">
        <v>162</v>
      </c>
      <c r="AT130" s="138" t="s">
        <v>157</v>
      </c>
      <c r="AU130" s="138" t="s">
        <v>80</v>
      </c>
      <c r="AY130" s="18" t="s">
        <v>154</v>
      </c>
      <c r="BE130" s="139">
        <f>IF(N130="základní",J130,0)</f>
        <v>1</v>
      </c>
      <c r="BF130" s="139">
        <f>IF(N130="snížená",J130,0)</f>
        <v>0</v>
      </c>
      <c r="BG130" s="139">
        <f>IF(N130="zákl. přenesená",J130,0)</f>
        <v>0</v>
      </c>
      <c r="BH130" s="139">
        <f>IF(N130="sníž. přenesená",J130,0)</f>
        <v>0</v>
      </c>
      <c r="BI130" s="139">
        <f>IF(N130="nulová",J130,0)</f>
        <v>0</v>
      </c>
      <c r="BJ130" s="18" t="s">
        <v>8</v>
      </c>
      <c r="BK130" s="139">
        <f>ROUND(I130*H130,0)</f>
        <v>1</v>
      </c>
      <c r="BL130" s="18" t="s">
        <v>162</v>
      </c>
      <c r="BM130" s="138" t="s">
        <v>3613</v>
      </c>
    </row>
    <row r="131" spans="2:65" s="1" customFormat="1">
      <c r="B131" s="33"/>
      <c r="D131" s="140" t="s">
        <v>164</v>
      </c>
      <c r="F131" s="141" t="s">
        <v>1278</v>
      </c>
      <c r="I131" s="142"/>
      <c r="L131" s="33"/>
      <c r="M131" s="143"/>
      <c r="T131" s="54"/>
      <c r="AT131" s="18" t="s">
        <v>164</v>
      </c>
      <c r="AU131" s="18" t="s">
        <v>80</v>
      </c>
    </row>
    <row r="132" spans="2:65" s="1" customFormat="1" ht="16.5" customHeight="1">
      <c r="B132" s="33"/>
      <c r="C132" s="128" t="s">
        <v>279</v>
      </c>
      <c r="D132" s="128" t="s">
        <v>157</v>
      </c>
      <c r="E132" s="129" t="s">
        <v>3614</v>
      </c>
      <c r="F132" s="130" t="s">
        <v>1282</v>
      </c>
      <c r="G132" s="131" t="s">
        <v>1140</v>
      </c>
      <c r="H132" s="132">
        <v>1</v>
      </c>
      <c r="I132" s="133">
        <v>1100</v>
      </c>
      <c r="J132" s="132">
        <f>ROUND(I132*H132,0)</f>
        <v>1100</v>
      </c>
      <c r="K132" s="130" t="s">
        <v>20</v>
      </c>
      <c r="L132" s="33"/>
      <c r="M132" s="134" t="s">
        <v>20</v>
      </c>
      <c r="N132" s="135" t="s">
        <v>42</v>
      </c>
      <c r="P132" s="136">
        <f>O132*H132</f>
        <v>0</v>
      </c>
      <c r="Q132" s="136">
        <v>0</v>
      </c>
      <c r="R132" s="136">
        <f>Q132*H132</f>
        <v>0</v>
      </c>
      <c r="S132" s="136">
        <v>0</v>
      </c>
      <c r="T132" s="137">
        <f>S132*H132</f>
        <v>0</v>
      </c>
      <c r="AR132" s="138" t="s">
        <v>162</v>
      </c>
      <c r="AT132" s="138" t="s">
        <v>157</v>
      </c>
      <c r="AU132" s="138" t="s">
        <v>80</v>
      </c>
      <c r="AY132" s="18" t="s">
        <v>154</v>
      </c>
      <c r="BE132" s="139">
        <f>IF(N132="základní",J132,0)</f>
        <v>1100</v>
      </c>
      <c r="BF132" s="139">
        <f>IF(N132="snížená",J132,0)</f>
        <v>0</v>
      </c>
      <c r="BG132" s="139">
        <f>IF(N132="zákl. přenesená",J132,0)</f>
        <v>0</v>
      </c>
      <c r="BH132" s="139">
        <f>IF(N132="sníž. přenesená",J132,0)</f>
        <v>0</v>
      </c>
      <c r="BI132" s="139">
        <f>IF(N132="nulová",J132,0)</f>
        <v>0</v>
      </c>
      <c r="BJ132" s="18" t="s">
        <v>8</v>
      </c>
      <c r="BK132" s="139">
        <f>ROUND(I132*H132,0)</f>
        <v>1100</v>
      </c>
      <c r="BL132" s="18" t="s">
        <v>162</v>
      </c>
      <c r="BM132" s="138" t="s">
        <v>3615</v>
      </c>
    </row>
    <row r="133" spans="2:65" s="1" customFormat="1">
      <c r="B133" s="33"/>
      <c r="D133" s="140" t="s">
        <v>164</v>
      </c>
      <c r="F133" s="141" t="s">
        <v>1282</v>
      </c>
      <c r="I133" s="142"/>
      <c r="L133" s="33"/>
      <c r="M133" s="143"/>
      <c r="T133" s="54"/>
      <c r="AT133" s="18" t="s">
        <v>164</v>
      </c>
      <c r="AU133" s="18" t="s">
        <v>80</v>
      </c>
    </row>
    <row r="134" spans="2:65" s="1" customFormat="1" ht="16.5" customHeight="1">
      <c r="B134" s="33"/>
      <c r="C134" s="128" t="s">
        <v>287</v>
      </c>
      <c r="D134" s="128" t="s">
        <v>157</v>
      </c>
      <c r="E134" s="129" t="s">
        <v>3616</v>
      </c>
      <c r="F134" s="130" t="s">
        <v>3617</v>
      </c>
      <c r="G134" s="131" t="s">
        <v>1140</v>
      </c>
      <c r="H134" s="132">
        <v>1</v>
      </c>
      <c r="I134" s="133">
        <v>2300</v>
      </c>
      <c r="J134" s="132">
        <f>ROUND(I134*H134,0)</f>
        <v>2300</v>
      </c>
      <c r="K134" s="130" t="s">
        <v>20</v>
      </c>
      <c r="L134" s="33"/>
      <c r="M134" s="134" t="s">
        <v>20</v>
      </c>
      <c r="N134" s="135" t="s">
        <v>42</v>
      </c>
      <c r="P134" s="136">
        <f>O134*H134</f>
        <v>0</v>
      </c>
      <c r="Q134" s="136">
        <v>0</v>
      </c>
      <c r="R134" s="136">
        <f>Q134*H134</f>
        <v>0</v>
      </c>
      <c r="S134" s="136">
        <v>0</v>
      </c>
      <c r="T134" s="137">
        <f>S134*H134</f>
        <v>0</v>
      </c>
      <c r="AR134" s="138" t="s">
        <v>162</v>
      </c>
      <c r="AT134" s="138" t="s">
        <v>157</v>
      </c>
      <c r="AU134" s="138" t="s">
        <v>80</v>
      </c>
      <c r="AY134" s="18" t="s">
        <v>154</v>
      </c>
      <c r="BE134" s="139">
        <f>IF(N134="základní",J134,0)</f>
        <v>2300</v>
      </c>
      <c r="BF134" s="139">
        <f>IF(N134="snížená",J134,0)</f>
        <v>0</v>
      </c>
      <c r="BG134" s="139">
        <f>IF(N134="zákl. přenesená",J134,0)</f>
        <v>0</v>
      </c>
      <c r="BH134" s="139">
        <f>IF(N134="sníž. přenesená",J134,0)</f>
        <v>0</v>
      </c>
      <c r="BI134" s="139">
        <f>IF(N134="nulová",J134,0)</f>
        <v>0</v>
      </c>
      <c r="BJ134" s="18" t="s">
        <v>8</v>
      </c>
      <c r="BK134" s="139">
        <f>ROUND(I134*H134,0)</f>
        <v>2300</v>
      </c>
      <c r="BL134" s="18" t="s">
        <v>162</v>
      </c>
      <c r="BM134" s="138" t="s">
        <v>3618</v>
      </c>
    </row>
    <row r="135" spans="2:65" s="1" customFormat="1">
      <c r="B135" s="33"/>
      <c r="D135" s="140" t="s">
        <v>164</v>
      </c>
      <c r="F135" s="141" t="s">
        <v>3617</v>
      </c>
      <c r="I135" s="142"/>
      <c r="L135" s="33"/>
      <c r="M135" s="143"/>
      <c r="T135" s="54"/>
      <c r="AT135" s="18" t="s">
        <v>164</v>
      </c>
      <c r="AU135" s="18" t="s">
        <v>80</v>
      </c>
    </row>
    <row r="136" spans="2:65" s="1" customFormat="1" ht="16.5" customHeight="1">
      <c r="B136" s="33"/>
      <c r="C136" s="128" t="s">
        <v>296</v>
      </c>
      <c r="D136" s="128" t="s">
        <v>157</v>
      </c>
      <c r="E136" s="129" t="s">
        <v>1296</v>
      </c>
      <c r="F136" s="130" t="s">
        <v>1297</v>
      </c>
      <c r="G136" s="131" t="s">
        <v>1140</v>
      </c>
      <c r="H136" s="132">
        <v>1</v>
      </c>
      <c r="I136" s="133">
        <v>1400</v>
      </c>
      <c r="J136" s="132">
        <f>ROUND(I136*H136,0)</f>
        <v>1400</v>
      </c>
      <c r="K136" s="130" t="s">
        <v>20</v>
      </c>
      <c r="L136" s="33"/>
      <c r="M136" s="134" t="s">
        <v>20</v>
      </c>
      <c r="N136" s="135" t="s">
        <v>42</v>
      </c>
      <c r="P136" s="136">
        <f>O136*H136</f>
        <v>0</v>
      </c>
      <c r="Q136" s="136">
        <v>0</v>
      </c>
      <c r="R136" s="136">
        <f>Q136*H136</f>
        <v>0</v>
      </c>
      <c r="S136" s="136">
        <v>0</v>
      </c>
      <c r="T136" s="137">
        <f>S136*H136</f>
        <v>0</v>
      </c>
      <c r="AR136" s="138" t="s">
        <v>162</v>
      </c>
      <c r="AT136" s="138" t="s">
        <v>157</v>
      </c>
      <c r="AU136" s="138" t="s">
        <v>80</v>
      </c>
      <c r="AY136" s="18" t="s">
        <v>154</v>
      </c>
      <c r="BE136" s="139">
        <f>IF(N136="základní",J136,0)</f>
        <v>1400</v>
      </c>
      <c r="BF136" s="139">
        <f>IF(N136="snížená",J136,0)</f>
        <v>0</v>
      </c>
      <c r="BG136" s="139">
        <f>IF(N136="zákl. přenesená",J136,0)</f>
        <v>0</v>
      </c>
      <c r="BH136" s="139">
        <f>IF(N136="sníž. přenesená",J136,0)</f>
        <v>0</v>
      </c>
      <c r="BI136" s="139">
        <f>IF(N136="nulová",J136,0)</f>
        <v>0</v>
      </c>
      <c r="BJ136" s="18" t="s">
        <v>8</v>
      </c>
      <c r="BK136" s="139">
        <f>ROUND(I136*H136,0)</f>
        <v>1400</v>
      </c>
      <c r="BL136" s="18" t="s">
        <v>162</v>
      </c>
      <c r="BM136" s="138" t="s">
        <v>3619</v>
      </c>
    </row>
    <row r="137" spans="2:65" s="1" customFormat="1">
      <c r="B137" s="33"/>
      <c r="D137" s="140" t="s">
        <v>164</v>
      </c>
      <c r="F137" s="141" t="s">
        <v>1297</v>
      </c>
      <c r="I137" s="142"/>
      <c r="L137" s="33"/>
      <c r="M137" s="143"/>
      <c r="T137" s="54"/>
      <c r="AT137" s="18" t="s">
        <v>164</v>
      </c>
      <c r="AU137" s="18" t="s">
        <v>80</v>
      </c>
    </row>
    <row r="138" spans="2:65" s="11" customFormat="1" ht="25.95" customHeight="1">
      <c r="B138" s="116"/>
      <c r="D138" s="117" t="s">
        <v>70</v>
      </c>
      <c r="E138" s="118" t="s">
        <v>920</v>
      </c>
      <c r="F138" s="118" t="s">
        <v>921</v>
      </c>
      <c r="I138" s="119"/>
      <c r="J138" s="120">
        <f>BK138</f>
        <v>6060</v>
      </c>
      <c r="L138" s="116"/>
      <c r="M138" s="121"/>
      <c r="P138" s="122">
        <f>P139</f>
        <v>0</v>
      </c>
      <c r="R138" s="122">
        <f>R139</f>
        <v>9.0000000000000011E-3</v>
      </c>
      <c r="T138" s="123">
        <f>T139</f>
        <v>0</v>
      </c>
      <c r="AR138" s="117" t="s">
        <v>80</v>
      </c>
      <c r="AT138" s="124" t="s">
        <v>70</v>
      </c>
      <c r="AU138" s="124" t="s">
        <v>71</v>
      </c>
      <c r="AY138" s="117" t="s">
        <v>154</v>
      </c>
      <c r="BK138" s="125">
        <f>BK139</f>
        <v>6060</v>
      </c>
    </row>
    <row r="139" spans="2:65" s="11" customFormat="1" ht="22.95" customHeight="1">
      <c r="B139" s="116"/>
      <c r="D139" s="117" t="s">
        <v>70</v>
      </c>
      <c r="E139" s="126" t="s">
        <v>1112</v>
      </c>
      <c r="F139" s="126" t="s">
        <v>1113</v>
      </c>
      <c r="I139" s="119"/>
      <c r="J139" s="127">
        <f>BK139</f>
        <v>6060</v>
      </c>
      <c r="L139" s="116"/>
      <c r="M139" s="121"/>
      <c r="P139" s="122">
        <f>SUM(P140:P142)</f>
        <v>0</v>
      </c>
      <c r="R139" s="122">
        <f>SUM(R140:R142)</f>
        <v>9.0000000000000011E-3</v>
      </c>
      <c r="T139" s="123">
        <f>SUM(T140:T142)</f>
        <v>0</v>
      </c>
      <c r="AR139" s="117" t="s">
        <v>80</v>
      </c>
      <c r="AT139" s="124" t="s">
        <v>70</v>
      </c>
      <c r="AU139" s="124" t="s">
        <v>8</v>
      </c>
      <c r="AY139" s="117" t="s">
        <v>154</v>
      </c>
      <c r="BK139" s="125">
        <f>SUM(BK140:BK142)</f>
        <v>6060</v>
      </c>
    </row>
    <row r="140" spans="2:65" s="1" customFormat="1" ht="16.5" customHeight="1">
      <c r="B140" s="33"/>
      <c r="C140" s="128" t="s">
        <v>3538</v>
      </c>
      <c r="D140" s="128" t="s">
        <v>157</v>
      </c>
      <c r="E140" s="129" t="s">
        <v>3620</v>
      </c>
      <c r="F140" s="130" t="s">
        <v>3621</v>
      </c>
      <c r="G140" s="131" t="s">
        <v>268</v>
      </c>
      <c r="H140" s="132">
        <v>6</v>
      </c>
      <c r="I140" s="133">
        <v>1010</v>
      </c>
      <c r="J140" s="132">
        <f>ROUND(I140*H140,0)</f>
        <v>6060</v>
      </c>
      <c r="K140" s="130" t="s">
        <v>161</v>
      </c>
      <c r="L140" s="33"/>
      <c r="M140" s="134" t="s">
        <v>20</v>
      </c>
      <c r="N140" s="135" t="s">
        <v>42</v>
      </c>
      <c r="P140" s="136">
        <f>O140*H140</f>
        <v>0</v>
      </c>
      <c r="Q140" s="136">
        <v>1.5E-3</v>
      </c>
      <c r="R140" s="136">
        <f>Q140*H140</f>
        <v>9.0000000000000011E-3</v>
      </c>
      <c r="S140" s="136">
        <v>0</v>
      </c>
      <c r="T140" s="137">
        <f>S140*H140</f>
        <v>0</v>
      </c>
      <c r="AR140" s="138" t="s">
        <v>323</v>
      </c>
      <c r="AT140" s="138" t="s">
        <v>157</v>
      </c>
      <c r="AU140" s="138" t="s">
        <v>80</v>
      </c>
      <c r="AY140" s="18" t="s">
        <v>154</v>
      </c>
      <c r="BE140" s="139">
        <f>IF(N140="základní",J140,0)</f>
        <v>6060</v>
      </c>
      <c r="BF140" s="139">
        <f>IF(N140="snížená",J140,0)</f>
        <v>0</v>
      </c>
      <c r="BG140" s="139">
        <f>IF(N140="zákl. přenesená",J140,0)</f>
        <v>0</v>
      </c>
      <c r="BH140" s="139">
        <f>IF(N140="sníž. přenesená",J140,0)</f>
        <v>0</v>
      </c>
      <c r="BI140" s="139">
        <f>IF(N140="nulová",J140,0)</f>
        <v>0</v>
      </c>
      <c r="BJ140" s="18" t="s">
        <v>8</v>
      </c>
      <c r="BK140" s="139">
        <f>ROUND(I140*H140,0)</f>
        <v>6060</v>
      </c>
      <c r="BL140" s="18" t="s">
        <v>323</v>
      </c>
      <c r="BM140" s="138" t="s">
        <v>3622</v>
      </c>
    </row>
    <row r="141" spans="2:65" s="1" customFormat="1">
      <c r="B141" s="33"/>
      <c r="D141" s="140" t="s">
        <v>164</v>
      </c>
      <c r="F141" s="141" t="s">
        <v>3623</v>
      </c>
      <c r="I141" s="142"/>
      <c r="L141" s="33"/>
      <c r="M141" s="143"/>
      <c r="T141" s="54"/>
      <c r="AT141" s="18" t="s">
        <v>164</v>
      </c>
      <c r="AU141" s="18" t="s">
        <v>80</v>
      </c>
    </row>
    <row r="142" spans="2:65" s="1" customFormat="1">
      <c r="B142" s="33"/>
      <c r="D142" s="144" t="s">
        <v>166</v>
      </c>
      <c r="F142" s="145" t="s">
        <v>3624</v>
      </c>
      <c r="I142" s="142"/>
      <c r="L142" s="33"/>
      <c r="M142" s="182"/>
      <c r="N142" s="183"/>
      <c r="O142" s="183"/>
      <c r="P142" s="183"/>
      <c r="Q142" s="183"/>
      <c r="R142" s="183"/>
      <c r="S142" s="183"/>
      <c r="T142" s="184"/>
      <c r="AT142" s="18" t="s">
        <v>166</v>
      </c>
      <c r="AU142" s="18" t="s">
        <v>80</v>
      </c>
    </row>
    <row r="143" spans="2:65" s="1" customFormat="1" ht="6.9" customHeight="1">
      <c r="B143" s="42"/>
      <c r="C143" s="43"/>
      <c r="D143" s="43"/>
      <c r="E143" s="43"/>
      <c r="F143" s="43"/>
      <c r="G143" s="43"/>
      <c r="H143" s="43"/>
      <c r="I143" s="43"/>
      <c r="J143" s="43"/>
      <c r="K143" s="43"/>
      <c r="L143" s="33"/>
    </row>
  </sheetData>
  <sheetProtection algorithmName="SHA-512" hashValue="sRy0ZJ1JZhK+EGPa4OqmtODIvh2Zo3wK6v1s8EAelLk4HB3IFQevQceuHwu/Gqd71SeiJgQf4gfIdlBG9eITHA==" saltValue="lxjAu4hiJJvYQ9FvgcGMlMRo5fNvWKjH4PrEv2jDopwyLg1OlLODT3Ffqr/VmP9E851CWWK0ylOwlfbYK9k0Gg==" spinCount="100000" sheet="1" objects="1" scenarios="1" formatColumns="0" formatRows="0" autoFilter="0"/>
  <autoFilter ref="C85:K85" xr:uid="{00000000-0009-0000-0000-000003000000}"/>
  <mergeCells count="9">
    <mergeCell ref="E50:H50"/>
    <mergeCell ref="E76:H76"/>
    <mergeCell ref="E78:H78"/>
    <mergeCell ref="L2:V2"/>
    <mergeCell ref="E7:H7"/>
    <mergeCell ref="E9:H9"/>
    <mergeCell ref="E18:H18"/>
    <mergeCell ref="E27:H27"/>
    <mergeCell ref="E48:H48"/>
  </mergeCells>
  <hyperlinks>
    <hyperlink ref="F91" r:id="rId1" xr:uid="{00000000-0004-0000-0300-000000000000}"/>
    <hyperlink ref="F99" r:id="rId2" xr:uid="{00000000-0004-0000-0300-000001000000}"/>
    <hyperlink ref="F104" r:id="rId3" xr:uid="{00000000-0004-0000-0300-000002000000}"/>
    <hyperlink ref="F142" r:id="rId4" xr:uid="{00000000-0004-0000-0300-000003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68"/>
  <sheetViews>
    <sheetView showGridLines="0" topLeftCell="A158" workbookViewId="0"/>
  </sheetViews>
  <sheetFormatPr defaultColWidth="9.28515625"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88"/>
      <c r="M2" s="288"/>
      <c r="N2" s="288"/>
      <c r="O2" s="288"/>
      <c r="P2" s="288"/>
      <c r="Q2" s="288"/>
      <c r="R2" s="288"/>
      <c r="S2" s="288"/>
      <c r="T2" s="288"/>
      <c r="U2" s="288"/>
      <c r="V2" s="288"/>
      <c r="AT2" s="18" t="s">
        <v>89</v>
      </c>
    </row>
    <row r="3" spans="2:46" ht="6.9" customHeight="1">
      <c r="B3" s="19"/>
      <c r="C3" s="20"/>
      <c r="D3" s="20"/>
      <c r="E3" s="20"/>
      <c r="F3" s="20"/>
      <c r="G3" s="20"/>
      <c r="H3" s="20"/>
      <c r="I3" s="20"/>
      <c r="J3" s="20"/>
      <c r="K3" s="20"/>
      <c r="L3" s="21"/>
      <c r="AT3" s="18" t="s">
        <v>80</v>
      </c>
    </row>
    <row r="4" spans="2:46" ht="24.9" customHeight="1">
      <c r="B4" s="21"/>
      <c r="D4" s="22" t="s">
        <v>93</v>
      </c>
      <c r="L4" s="21"/>
      <c r="M4" s="86" t="s">
        <v>11</v>
      </c>
      <c r="AT4" s="18" t="s">
        <v>4</v>
      </c>
    </row>
    <row r="5" spans="2:46" ht="6.9" customHeight="1">
      <c r="B5" s="21"/>
      <c r="L5" s="21"/>
    </row>
    <row r="6" spans="2:46" ht="12" customHeight="1">
      <c r="B6" s="21"/>
      <c r="D6" s="28" t="s">
        <v>16</v>
      </c>
      <c r="L6" s="21"/>
    </row>
    <row r="7" spans="2:46" ht="16.5" customHeight="1">
      <c r="B7" s="21"/>
      <c r="E7" s="302" t="str">
        <f>'Rekapitulace stavby'!K6</f>
        <v>6322 Číháň novostavba hasičské zbrojnice</v>
      </c>
      <c r="F7" s="303"/>
      <c r="G7" s="303"/>
      <c r="H7" s="303"/>
      <c r="L7" s="21"/>
    </row>
    <row r="8" spans="2:46" s="1" customFormat="1" ht="12" customHeight="1">
      <c r="B8" s="33"/>
      <c r="D8" s="28" t="s">
        <v>94</v>
      </c>
      <c r="L8" s="33"/>
    </row>
    <row r="9" spans="2:46" s="1" customFormat="1" ht="16.5" customHeight="1">
      <c r="B9" s="33"/>
      <c r="E9" s="282" t="s">
        <v>3625</v>
      </c>
      <c r="F9" s="301"/>
      <c r="G9" s="301"/>
      <c r="H9" s="301"/>
      <c r="L9" s="33"/>
    </row>
    <row r="10" spans="2:46" s="1" customFormat="1">
      <c r="B10" s="33"/>
      <c r="L10" s="33"/>
    </row>
    <row r="11" spans="2:46" s="1" customFormat="1" ht="12" customHeight="1">
      <c r="B11" s="33"/>
      <c r="D11" s="28" t="s">
        <v>19</v>
      </c>
      <c r="F11" s="26" t="s">
        <v>20</v>
      </c>
      <c r="I11" s="28" t="s">
        <v>21</v>
      </c>
      <c r="J11" s="26" t="s">
        <v>20</v>
      </c>
      <c r="L11" s="33"/>
    </row>
    <row r="12" spans="2:46" s="1" customFormat="1" ht="12" customHeight="1">
      <c r="B12" s="33"/>
      <c r="D12" s="28" t="s">
        <v>22</v>
      </c>
      <c r="F12" s="26" t="s">
        <v>23</v>
      </c>
      <c r="I12" s="28" t="s">
        <v>24</v>
      </c>
      <c r="J12" s="50" t="str">
        <f>'Rekapitulace stavby'!AN8</f>
        <v>17. 5. 2022</v>
      </c>
      <c r="L12" s="33"/>
    </row>
    <row r="13" spans="2:46" s="1" customFormat="1" ht="10.95" customHeight="1">
      <c r="B13" s="33"/>
      <c r="L13" s="33"/>
    </row>
    <row r="14" spans="2:46" s="1" customFormat="1" ht="12" customHeight="1">
      <c r="B14" s="33"/>
      <c r="D14" s="28" t="s">
        <v>28</v>
      </c>
      <c r="I14" s="28" t="s">
        <v>29</v>
      </c>
      <c r="J14" s="26" t="str">
        <f>IF('Rekapitulace stavby'!AN10="","",'Rekapitulace stavby'!AN10)</f>
        <v/>
      </c>
      <c r="L14" s="33"/>
    </row>
    <row r="15" spans="2:46" s="1" customFormat="1" ht="18" customHeight="1">
      <c r="B15" s="33"/>
      <c r="E15" s="26" t="str">
        <f>IF('Rekapitulace stavby'!E11="","",'Rekapitulace stavby'!E11)</f>
        <v xml:space="preserve"> </v>
      </c>
      <c r="I15" s="28" t="s">
        <v>30</v>
      </c>
      <c r="J15" s="26" t="str">
        <f>IF('Rekapitulace stavby'!AN11="","",'Rekapitulace stavby'!AN11)</f>
        <v/>
      </c>
      <c r="L15" s="33"/>
    </row>
    <row r="16" spans="2:46" s="1" customFormat="1" ht="6.9" customHeight="1">
      <c r="B16" s="33"/>
      <c r="L16" s="33"/>
    </row>
    <row r="17" spans="2:12" s="1" customFormat="1" ht="12" customHeight="1">
      <c r="B17" s="33"/>
      <c r="D17" s="28" t="s">
        <v>31</v>
      </c>
      <c r="I17" s="28" t="s">
        <v>29</v>
      </c>
      <c r="J17" s="29" t="str">
        <f>'Rekapitulace stavby'!AN13</f>
        <v>26357534</v>
      </c>
      <c r="L17" s="33"/>
    </row>
    <row r="18" spans="2:12" s="1" customFormat="1" ht="18" customHeight="1">
      <c r="B18" s="33"/>
      <c r="E18" s="304" t="str">
        <f>'Rekapitulace stavby'!E14</f>
        <v>Klatovská stavební společnost s.r.o., K Letišti 893,Klatovy</v>
      </c>
      <c r="F18" s="296"/>
      <c r="G18" s="296"/>
      <c r="H18" s="296"/>
      <c r="I18" s="28" t="s">
        <v>30</v>
      </c>
      <c r="J18" s="29" t="str">
        <f>'Rekapitulace stavby'!AN14</f>
        <v>CZ26357534</v>
      </c>
      <c r="L18" s="33"/>
    </row>
    <row r="19" spans="2:12" s="1" customFormat="1" ht="6.9" customHeight="1">
      <c r="B19" s="33"/>
      <c r="L19" s="33"/>
    </row>
    <row r="20" spans="2:12" s="1" customFormat="1" ht="12" customHeight="1">
      <c r="B20" s="33"/>
      <c r="D20" s="28" t="s">
        <v>33</v>
      </c>
      <c r="I20" s="28" t="s">
        <v>29</v>
      </c>
      <c r="J20" s="26" t="str">
        <f>IF('Rekapitulace stavby'!AN16="","",'Rekapitulace stavby'!AN16)</f>
        <v/>
      </c>
      <c r="L20" s="33"/>
    </row>
    <row r="21" spans="2:12" s="1" customFormat="1" ht="18" customHeight="1">
      <c r="B21" s="33"/>
      <c r="E21" s="26" t="str">
        <f>IF('Rekapitulace stavby'!E17="","",'Rekapitulace stavby'!E17)</f>
        <v xml:space="preserve"> </v>
      </c>
      <c r="I21" s="28" t="s">
        <v>30</v>
      </c>
      <c r="J21" s="26" t="str">
        <f>IF('Rekapitulace stavby'!AN17="","",'Rekapitulace stavby'!AN17)</f>
        <v/>
      </c>
      <c r="L21" s="33"/>
    </row>
    <row r="22" spans="2:12" s="1" customFormat="1" ht="6.9" customHeight="1">
      <c r="B22" s="33"/>
      <c r="L22" s="33"/>
    </row>
    <row r="23" spans="2:12" s="1" customFormat="1" ht="12" customHeight="1">
      <c r="B23" s="33"/>
      <c r="D23" s="28" t="s">
        <v>34</v>
      </c>
      <c r="I23" s="28" t="s">
        <v>29</v>
      </c>
      <c r="J23" s="26" t="str">
        <f>IF('Rekapitulace stavby'!AN19="","",'Rekapitulace stavby'!AN19)</f>
        <v/>
      </c>
      <c r="L23" s="33"/>
    </row>
    <row r="24" spans="2:12" s="1" customFormat="1" ht="18" customHeight="1">
      <c r="B24" s="33"/>
      <c r="E24" s="26" t="str">
        <f>IF('Rekapitulace stavby'!E20="","",'Rekapitulace stavby'!E20)</f>
        <v xml:space="preserve"> </v>
      </c>
      <c r="I24" s="28" t="s">
        <v>30</v>
      </c>
      <c r="J24" s="26" t="str">
        <f>IF('Rekapitulace stavby'!AN20="","",'Rekapitulace stavby'!AN20)</f>
        <v/>
      </c>
      <c r="L24" s="33"/>
    </row>
    <row r="25" spans="2:12" s="1" customFormat="1" ht="6.9" customHeight="1">
      <c r="B25" s="33"/>
      <c r="L25" s="33"/>
    </row>
    <row r="26" spans="2:12" s="1" customFormat="1" ht="12" customHeight="1">
      <c r="B26" s="33"/>
      <c r="D26" s="28" t="s">
        <v>35</v>
      </c>
      <c r="L26" s="33"/>
    </row>
    <row r="27" spans="2:12" s="7" customFormat="1" ht="16.5" customHeight="1">
      <c r="B27" s="87"/>
      <c r="E27" s="300" t="s">
        <v>20</v>
      </c>
      <c r="F27" s="300"/>
      <c r="G27" s="300"/>
      <c r="H27" s="300"/>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37</v>
      </c>
      <c r="J30" s="64">
        <f>ROUND(J85, 2)</f>
        <v>763783</v>
      </c>
      <c r="L30" s="33"/>
    </row>
    <row r="31" spans="2:12" s="1" customFormat="1" ht="6.9" customHeight="1">
      <c r="B31" s="33"/>
      <c r="D31" s="51"/>
      <c r="E31" s="51"/>
      <c r="F31" s="51"/>
      <c r="G31" s="51"/>
      <c r="H31" s="51"/>
      <c r="I31" s="51"/>
      <c r="J31" s="51"/>
      <c r="K31" s="51"/>
      <c r="L31" s="33"/>
    </row>
    <row r="32" spans="2:12" s="1" customFormat="1" ht="14.4" customHeight="1">
      <c r="B32" s="33"/>
      <c r="F32" s="36" t="s">
        <v>39</v>
      </c>
      <c r="I32" s="36" t="s">
        <v>38</v>
      </c>
      <c r="J32" s="36" t="s">
        <v>40</v>
      </c>
      <c r="L32" s="33"/>
    </row>
    <row r="33" spans="2:12" s="1" customFormat="1" ht="14.4" customHeight="1">
      <c r="B33" s="33"/>
      <c r="D33" s="53" t="s">
        <v>41</v>
      </c>
      <c r="E33" s="28" t="s">
        <v>42</v>
      </c>
      <c r="F33" s="89">
        <f>ROUND((SUM(BE85:BE167)),  2)</f>
        <v>763783</v>
      </c>
      <c r="I33" s="90">
        <v>0.21</v>
      </c>
      <c r="J33" s="89">
        <f>ROUND(((SUM(BE85:BE167))*I33),  2)</f>
        <v>160394.43</v>
      </c>
      <c r="L33" s="33"/>
    </row>
    <row r="34" spans="2:12" s="1" customFormat="1" ht="14.4" customHeight="1">
      <c r="B34" s="33"/>
      <c r="E34" s="28" t="s">
        <v>43</v>
      </c>
      <c r="F34" s="89">
        <f>ROUND((SUM(BF85:BF167)),  2)</f>
        <v>0</v>
      </c>
      <c r="I34" s="90">
        <v>0.15</v>
      </c>
      <c r="J34" s="89">
        <f>ROUND(((SUM(BF85:BF167))*I34),  2)</f>
        <v>0</v>
      </c>
      <c r="L34" s="33"/>
    </row>
    <row r="35" spans="2:12" s="1" customFormat="1" ht="14.4" hidden="1" customHeight="1">
      <c r="B35" s="33"/>
      <c r="E35" s="28" t="s">
        <v>44</v>
      </c>
      <c r="F35" s="89">
        <f>ROUND((SUM(BG85:BG167)),  2)</f>
        <v>0</v>
      </c>
      <c r="I35" s="90">
        <v>0.21</v>
      </c>
      <c r="J35" s="89">
        <f>0</f>
        <v>0</v>
      </c>
      <c r="L35" s="33"/>
    </row>
    <row r="36" spans="2:12" s="1" customFormat="1" ht="14.4" hidden="1" customHeight="1">
      <c r="B36" s="33"/>
      <c r="E36" s="28" t="s">
        <v>45</v>
      </c>
      <c r="F36" s="89">
        <f>ROUND((SUM(BH85:BH167)),  2)</f>
        <v>0</v>
      </c>
      <c r="I36" s="90">
        <v>0.15</v>
      </c>
      <c r="J36" s="89">
        <f>0</f>
        <v>0</v>
      </c>
      <c r="L36" s="33"/>
    </row>
    <row r="37" spans="2:12" s="1" customFormat="1" ht="14.4" hidden="1" customHeight="1">
      <c r="B37" s="33"/>
      <c r="E37" s="28" t="s">
        <v>46</v>
      </c>
      <c r="F37" s="89">
        <f>ROUND((SUM(BI85:BI167)),  2)</f>
        <v>0</v>
      </c>
      <c r="I37" s="90">
        <v>0</v>
      </c>
      <c r="J37" s="89">
        <f>0</f>
        <v>0</v>
      </c>
      <c r="L37" s="33"/>
    </row>
    <row r="38" spans="2:12" s="1" customFormat="1" ht="6.9" customHeight="1">
      <c r="B38" s="33"/>
      <c r="L38" s="33"/>
    </row>
    <row r="39" spans="2:12" s="1" customFormat="1" ht="25.35" customHeight="1">
      <c r="B39" s="33"/>
      <c r="C39" s="91"/>
      <c r="D39" s="92" t="s">
        <v>47</v>
      </c>
      <c r="E39" s="55"/>
      <c r="F39" s="55"/>
      <c r="G39" s="93" t="s">
        <v>48</v>
      </c>
      <c r="H39" s="94" t="s">
        <v>49</v>
      </c>
      <c r="I39" s="55"/>
      <c r="J39" s="95">
        <f>SUM(J30:J37)</f>
        <v>924177.42999999993</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96</v>
      </c>
      <c r="L45" s="33"/>
    </row>
    <row r="46" spans="2:12" s="1" customFormat="1" ht="6.9" customHeight="1">
      <c r="B46" s="33"/>
      <c r="L46" s="33"/>
    </row>
    <row r="47" spans="2:12" s="1" customFormat="1" ht="12" customHeight="1">
      <c r="B47" s="33"/>
      <c r="C47" s="28" t="s">
        <v>16</v>
      </c>
      <c r="L47" s="33"/>
    </row>
    <row r="48" spans="2:12" s="1" customFormat="1" ht="16.5" customHeight="1">
      <c r="B48" s="33"/>
      <c r="E48" s="302" t="str">
        <f>E7</f>
        <v>6322 Číháň novostavba hasičské zbrojnice</v>
      </c>
      <c r="F48" s="303"/>
      <c r="G48" s="303"/>
      <c r="H48" s="303"/>
      <c r="L48" s="33"/>
    </row>
    <row r="49" spans="2:47" s="1" customFormat="1" ht="12" customHeight="1">
      <c r="B49" s="33"/>
      <c r="C49" s="28" t="s">
        <v>94</v>
      </c>
      <c r="L49" s="33"/>
    </row>
    <row r="50" spans="2:47" s="1" customFormat="1" ht="16.5" customHeight="1">
      <c r="B50" s="33"/>
      <c r="E50" s="282" t="str">
        <f>E9</f>
        <v>04 - SO 04 Zpevněná plocha</v>
      </c>
      <c r="F50" s="301"/>
      <c r="G50" s="301"/>
      <c r="H50" s="301"/>
      <c r="L50" s="33"/>
    </row>
    <row r="51" spans="2:47" s="1" customFormat="1" ht="6.9" customHeight="1">
      <c r="B51" s="33"/>
      <c r="L51" s="33"/>
    </row>
    <row r="52" spans="2:47" s="1" customFormat="1" ht="12" customHeight="1">
      <c r="B52" s="33"/>
      <c r="C52" s="28" t="s">
        <v>22</v>
      </c>
      <c r="F52" s="26" t="str">
        <f>F12</f>
        <v xml:space="preserve"> </v>
      </c>
      <c r="I52" s="28" t="s">
        <v>24</v>
      </c>
      <c r="J52" s="50" t="str">
        <f>IF(J12="","",J12)</f>
        <v>17. 5. 2022</v>
      </c>
      <c r="L52" s="33"/>
    </row>
    <row r="53" spans="2:47" s="1" customFormat="1" ht="6.9" customHeight="1">
      <c r="B53" s="33"/>
      <c r="L53" s="33"/>
    </row>
    <row r="54" spans="2:47" s="1" customFormat="1" ht="15.15" customHeight="1">
      <c r="B54" s="33"/>
      <c r="C54" s="28" t="s">
        <v>28</v>
      </c>
      <c r="F54" s="26" t="str">
        <f>E15</f>
        <v xml:space="preserve"> </v>
      </c>
      <c r="I54" s="28" t="s">
        <v>33</v>
      </c>
      <c r="J54" s="31" t="str">
        <f>E21</f>
        <v xml:space="preserve"> </v>
      </c>
      <c r="L54" s="33"/>
    </row>
    <row r="55" spans="2:47" s="1" customFormat="1" ht="15.15" customHeight="1">
      <c r="B55" s="33"/>
      <c r="C55" s="28" t="s">
        <v>31</v>
      </c>
      <c r="F55" s="26" t="str">
        <f>IF(E18="","",E18)</f>
        <v>Klatovská stavební společnost s.r.o., K Letišti 893,Klatovy</v>
      </c>
      <c r="I55" s="28" t="s">
        <v>34</v>
      </c>
      <c r="J55" s="31" t="str">
        <f>E24</f>
        <v xml:space="preserve"> </v>
      </c>
      <c r="L55" s="33"/>
    </row>
    <row r="56" spans="2:47" s="1" customFormat="1" ht="10.35" customHeight="1">
      <c r="B56" s="33"/>
      <c r="L56" s="33"/>
    </row>
    <row r="57" spans="2:47" s="1" customFormat="1" ht="29.25" customHeight="1">
      <c r="B57" s="33"/>
      <c r="C57" s="97" t="s">
        <v>97</v>
      </c>
      <c r="D57" s="91"/>
      <c r="E57" s="91"/>
      <c r="F57" s="91"/>
      <c r="G57" s="91"/>
      <c r="H57" s="91"/>
      <c r="I57" s="91"/>
      <c r="J57" s="98" t="s">
        <v>98</v>
      </c>
      <c r="K57" s="91"/>
      <c r="L57" s="33"/>
    </row>
    <row r="58" spans="2:47" s="1" customFormat="1" ht="10.35" customHeight="1">
      <c r="B58" s="33"/>
      <c r="L58" s="33"/>
    </row>
    <row r="59" spans="2:47" s="1" customFormat="1" ht="22.95" customHeight="1">
      <c r="B59" s="33"/>
      <c r="C59" s="99" t="s">
        <v>69</v>
      </c>
      <c r="J59" s="64">
        <f>J85</f>
        <v>763783</v>
      </c>
      <c r="L59" s="33"/>
      <c r="AU59" s="18" t="s">
        <v>99</v>
      </c>
    </row>
    <row r="60" spans="2:47" s="8" customFormat="1" ht="24.9" customHeight="1">
      <c r="B60" s="100"/>
      <c r="D60" s="101" t="s">
        <v>100</v>
      </c>
      <c r="E60" s="102"/>
      <c r="F60" s="102"/>
      <c r="G60" s="102"/>
      <c r="H60" s="102"/>
      <c r="I60" s="102"/>
      <c r="J60" s="103">
        <f>J86</f>
        <v>763783</v>
      </c>
      <c r="L60" s="100"/>
    </row>
    <row r="61" spans="2:47" s="9" customFormat="1" ht="19.95" customHeight="1">
      <c r="B61" s="104"/>
      <c r="D61" s="105" t="s">
        <v>101</v>
      </c>
      <c r="E61" s="106"/>
      <c r="F61" s="106"/>
      <c r="G61" s="106"/>
      <c r="H61" s="106"/>
      <c r="I61" s="106"/>
      <c r="J61" s="107">
        <f>J87</f>
        <v>246047</v>
      </c>
      <c r="L61" s="104"/>
    </row>
    <row r="62" spans="2:47" s="9" customFormat="1" ht="19.95" customHeight="1">
      <c r="B62" s="104"/>
      <c r="D62" s="105" t="s">
        <v>105</v>
      </c>
      <c r="E62" s="106"/>
      <c r="F62" s="106"/>
      <c r="G62" s="106"/>
      <c r="H62" s="106"/>
      <c r="I62" s="106"/>
      <c r="J62" s="107">
        <f>J120</f>
        <v>406959</v>
      </c>
      <c r="L62" s="104"/>
    </row>
    <row r="63" spans="2:47" s="9" customFormat="1" ht="19.95" customHeight="1">
      <c r="B63" s="104"/>
      <c r="D63" s="105" t="s">
        <v>107</v>
      </c>
      <c r="E63" s="106"/>
      <c r="F63" s="106"/>
      <c r="G63" s="106"/>
      <c r="H63" s="106"/>
      <c r="I63" s="106"/>
      <c r="J63" s="107">
        <f>J141</f>
        <v>32913</v>
      </c>
      <c r="L63" s="104"/>
    </row>
    <row r="64" spans="2:47" s="9" customFormat="1" ht="19.95" customHeight="1">
      <c r="B64" s="104"/>
      <c r="D64" s="105" t="s">
        <v>3626</v>
      </c>
      <c r="E64" s="106"/>
      <c r="F64" s="106"/>
      <c r="G64" s="106"/>
      <c r="H64" s="106"/>
      <c r="I64" s="106"/>
      <c r="J64" s="107">
        <f>J153</f>
        <v>57235</v>
      </c>
      <c r="L64" s="104"/>
    </row>
    <row r="65" spans="2:12" s="9" customFormat="1" ht="19.95" customHeight="1">
      <c r="B65" s="104"/>
      <c r="D65" s="105" t="s">
        <v>108</v>
      </c>
      <c r="E65" s="106"/>
      <c r="F65" s="106"/>
      <c r="G65" s="106"/>
      <c r="H65" s="106"/>
      <c r="I65" s="106"/>
      <c r="J65" s="107">
        <f>J164</f>
        <v>20629</v>
      </c>
      <c r="L65" s="104"/>
    </row>
    <row r="66" spans="2:12" s="1" customFormat="1" ht="21.75" customHeight="1">
      <c r="B66" s="33"/>
      <c r="L66" s="33"/>
    </row>
    <row r="67" spans="2:12" s="1" customFormat="1" ht="6.9" customHeight="1">
      <c r="B67" s="42"/>
      <c r="C67" s="43"/>
      <c r="D67" s="43"/>
      <c r="E67" s="43"/>
      <c r="F67" s="43"/>
      <c r="G67" s="43"/>
      <c r="H67" s="43"/>
      <c r="I67" s="43"/>
      <c r="J67" s="43"/>
      <c r="K67" s="43"/>
      <c r="L67" s="33"/>
    </row>
    <row r="71" spans="2:12" s="1" customFormat="1" ht="6.9" customHeight="1">
      <c r="B71" s="44"/>
      <c r="C71" s="45"/>
      <c r="D71" s="45"/>
      <c r="E71" s="45"/>
      <c r="F71" s="45"/>
      <c r="G71" s="45"/>
      <c r="H71" s="45"/>
      <c r="I71" s="45"/>
      <c r="J71" s="45"/>
      <c r="K71" s="45"/>
      <c r="L71" s="33"/>
    </row>
    <row r="72" spans="2:12" s="1" customFormat="1" ht="24.9" customHeight="1">
      <c r="B72" s="33"/>
      <c r="C72" s="22" t="s">
        <v>139</v>
      </c>
      <c r="L72" s="33"/>
    </row>
    <row r="73" spans="2:12" s="1" customFormat="1" ht="6.9" customHeight="1">
      <c r="B73" s="33"/>
      <c r="L73" s="33"/>
    </row>
    <row r="74" spans="2:12" s="1" customFormat="1" ht="12" customHeight="1">
      <c r="B74" s="33"/>
      <c r="C74" s="28" t="s">
        <v>16</v>
      </c>
      <c r="L74" s="33"/>
    </row>
    <row r="75" spans="2:12" s="1" customFormat="1" ht="16.5" customHeight="1">
      <c r="B75" s="33"/>
      <c r="E75" s="302" t="str">
        <f>E7</f>
        <v>6322 Číháň novostavba hasičské zbrojnice</v>
      </c>
      <c r="F75" s="303"/>
      <c r="G75" s="303"/>
      <c r="H75" s="303"/>
      <c r="L75" s="33"/>
    </row>
    <row r="76" spans="2:12" s="1" customFormat="1" ht="12" customHeight="1">
      <c r="B76" s="33"/>
      <c r="C76" s="28" t="s">
        <v>94</v>
      </c>
      <c r="L76" s="33"/>
    </row>
    <row r="77" spans="2:12" s="1" customFormat="1" ht="16.5" customHeight="1">
      <c r="B77" s="33"/>
      <c r="E77" s="282" t="str">
        <f>E9</f>
        <v>04 - SO 04 Zpevněná plocha</v>
      </c>
      <c r="F77" s="301"/>
      <c r="G77" s="301"/>
      <c r="H77" s="301"/>
      <c r="L77" s="33"/>
    </row>
    <row r="78" spans="2:12" s="1" customFormat="1" ht="6.9" customHeight="1">
      <c r="B78" s="33"/>
      <c r="L78" s="33"/>
    </row>
    <row r="79" spans="2:12" s="1" customFormat="1" ht="12" customHeight="1">
      <c r="B79" s="33"/>
      <c r="C79" s="28" t="s">
        <v>22</v>
      </c>
      <c r="F79" s="26" t="str">
        <f>F12</f>
        <v xml:space="preserve"> </v>
      </c>
      <c r="I79" s="28" t="s">
        <v>24</v>
      </c>
      <c r="J79" s="50" t="str">
        <f>IF(J12="","",J12)</f>
        <v>17. 5. 2022</v>
      </c>
      <c r="L79" s="33"/>
    </row>
    <row r="80" spans="2:12" s="1" customFormat="1" ht="6.9" customHeight="1">
      <c r="B80" s="33"/>
      <c r="L80" s="33"/>
    </row>
    <row r="81" spans="2:65" s="1" customFormat="1" ht="15.15" customHeight="1">
      <c r="B81" s="33"/>
      <c r="C81" s="28" t="s">
        <v>28</v>
      </c>
      <c r="F81" s="26" t="str">
        <f>E15</f>
        <v xml:space="preserve"> </v>
      </c>
      <c r="I81" s="28" t="s">
        <v>33</v>
      </c>
      <c r="J81" s="31" t="str">
        <f>E21</f>
        <v xml:space="preserve"> </v>
      </c>
      <c r="L81" s="33"/>
    </row>
    <row r="82" spans="2:65" s="1" customFormat="1" ht="15.15" customHeight="1">
      <c r="B82" s="33"/>
      <c r="C82" s="28" t="s">
        <v>31</v>
      </c>
      <c r="F82" s="26" t="str">
        <f>IF(E18="","",E18)</f>
        <v>Klatovská stavební společnost s.r.o., K Letišti 893,Klatovy</v>
      </c>
      <c r="I82" s="28" t="s">
        <v>34</v>
      </c>
      <c r="J82" s="31" t="str">
        <f>E24</f>
        <v xml:space="preserve"> </v>
      </c>
      <c r="L82" s="33"/>
    </row>
    <row r="83" spans="2:65" s="1" customFormat="1" ht="10.35" customHeight="1">
      <c r="B83" s="33"/>
      <c r="L83" s="33"/>
    </row>
    <row r="84" spans="2:65" s="10" customFormat="1" ht="29.25" customHeight="1">
      <c r="B84" s="108"/>
      <c r="C84" s="109" t="s">
        <v>140</v>
      </c>
      <c r="D84" s="110" t="s">
        <v>56</v>
      </c>
      <c r="E84" s="110" t="s">
        <v>52</v>
      </c>
      <c r="F84" s="110" t="s">
        <v>53</v>
      </c>
      <c r="G84" s="110" t="s">
        <v>141</v>
      </c>
      <c r="H84" s="110" t="s">
        <v>142</v>
      </c>
      <c r="I84" s="110" t="s">
        <v>143</v>
      </c>
      <c r="J84" s="110" t="s">
        <v>98</v>
      </c>
      <c r="K84" s="111" t="s">
        <v>144</v>
      </c>
      <c r="L84" s="108"/>
      <c r="M84" s="57" t="s">
        <v>20</v>
      </c>
      <c r="N84" s="58" t="s">
        <v>41</v>
      </c>
      <c r="O84" s="58" t="s">
        <v>145</v>
      </c>
      <c r="P84" s="58" t="s">
        <v>146</v>
      </c>
      <c r="Q84" s="58" t="s">
        <v>147</v>
      </c>
      <c r="R84" s="58" t="s">
        <v>148</v>
      </c>
      <c r="S84" s="58" t="s">
        <v>149</v>
      </c>
      <c r="T84" s="59" t="s">
        <v>150</v>
      </c>
    </row>
    <row r="85" spans="2:65" s="1" customFormat="1" ht="22.95" customHeight="1">
      <c r="B85" s="33"/>
      <c r="C85" s="62" t="s">
        <v>151</v>
      </c>
      <c r="J85" s="112">
        <f>BK85</f>
        <v>763783</v>
      </c>
      <c r="L85" s="33"/>
      <c r="M85" s="60"/>
      <c r="N85" s="51"/>
      <c r="O85" s="51"/>
      <c r="P85" s="113">
        <f>P86</f>
        <v>0</v>
      </c>
      <c r="Q85" s="51"/>
      <c r="R85" s="113">
        <f>R86</f>
        <v>187.53622999999999</v>
      </c>
      <c r="S85" s="51"/>
      <c r="T85" s="114">
        <f>T86</f>
        <v>84.48</v>
      </c>
      <c r="AT85" s="18" t="s">
        <v>70</v>
      </c>
      <c r="AU85" s="18" t="s">
        <v>99</v>
      </c>
      <c r="BK85" s="115">
        <f>BK86</f>
        <v>763783</v>
      </c>
    </row>
    <row r="86" spans="2:65" s="11" customFormat="1" ht="25.95" customHeight="1">
      <c r="B86" s="116"/>
      <c r="D86" s="117" t="s">
        <v>70</v>
      </c>
      <c r="E86" s="118" t="s">
        <v>152</v>
      </c>
      <c r="F86" s="118" t="s">
        <v>153</v>
      </c>
      <c r="I86" s="119"/>
      <c r="J86" s="120">
        <f>BK86</f>
        <v>763783</v>
      </c>
      <c r="L86" s="116"/>
      <c r="M86" s="121"/>
      <c r="P86" s="122">
        <f>P87+P120+P141+P153+P164</f>
        <v>0</v>
      </c>
      <c r="R86" s="122">
        <f>R87+R120+R141+R153+R164</f>
        <v>187.53622999999999</v>
      </c>
      <c r="T86" s="123">
        <f>T87+T120+T141+T153+T164</f>
        <v>84.48</v>
      </c>
      <c r="AR86" s="117" t="s">
        <v>8</v>
      </c>
      <c r="AT86" s="124" t="s">
        <v>70</v>
      </c>
      <c r="AU86" s="124" t="s">
        <v>71</v>
      </c>
      <c r="AY86" s="117" t="s">
        <v>154</v>
      </c>
      <c r="BK86" s="125">
        <f>BK87+BK120+BK141+BK153+BK164</f>
        <v>763783</v>
      </c>
    </row>
    <row r="87" spans="2:65" s="11" customFormat="1" ht="22.95" customHeight="1">
      <c r="B87" s="116"/>
      <c r="D87" s="117" t="s">
        <v>70</v>
      </c>
      <c r="E87" s="126" t="s">
        <v>8</v>
      </c>
      <c r="F87" s="126" t="s">
        <v>155</v>
      </c>
      <c r="I87" s="119"/>
      <c r="J87" s="127">
        <f>BK87</f>
        <v>246047</v>
      </c>
      <c r="L87" s="116"/>
      <c r="M87" s="121"/>
      <c r="P87" s="122">
        <f>SUM(P88:P119)</f>
        <v>0</v>
      </c>
      <c r="R87" s="122">
        <f>SUM(R88:R119)</f>
        <v>88.209800000000001</v>
      </c>
      <c r="T87" s="123">
        <f>SUM(T88:T119)</f>
        <v>84.48</v>
      </c>
      <c r="AR87" s="117" t="s">
        <v>8</v>
      </c>
      <c r="AT87" s="124" t="s">
        <v>70</v>
      </c>
      <c r="AU87" s="124" t="s">
        <v>8</v>
      </c>
      <c r="AY87" s="117" t="s">
        <v>154</v>
      </c>
      <c r="BK87" s="125">
        <f>SUM(BK88:BK119)</f>
        <v>246047</v>
      </c>
    </row>
    <row r="88" spans="2:65" s="1" customFormat="1" ht="16.5" customHeight="1">
      <c r="B88" s="33"/>
      <c r="C88" s="128" t="s">
        <v>296</v>
      </c>
      <c r="D88" s="128" t="s">
        <v>157</v>
      </c>
      <c r="E88" s="129" t="s">
        <v>3627</v>
      </c>
      <c r="F88" s="130" t="s">
        <v>3628</v>
      </c>
      <c r="G88" s="131" t="s">
        <v>198</v>
      </c>
      <c r="H88" s="132">
        <v>384</v>
      </c>
      <c r="I88" s="133">
        <v>87.387785074800007</v>
      </c>
      <c r="J88" s="132">
        <f>ROUND(I88*H88,0)</f>
        <v>33557</v>
      </c>
      <c r="K88" s="130" t="s">
        <v>161</v>
      </c>
      <c r="L88" s="33"/>
      <c r="M88" s="134" t="s">
        <v>20</v>
      </c>
      <c r="N88" s="135" t="s">
        <v>42</v>
      </c>
      <c r="P88" s="136">
        <f>O88*H88</f>
        <v>0</v>
      </c>
      <c r="Q88" s="136">
        <v>0</v>
      </c>
      <c r="R88" s="136">
        <f>Q88*H88</f>
        <v>0</v>
      </c>
      <c r="S88" s="136">
        <v>0.22</v>
      </c>
      <c r="T88" s="137">
        <f>S88*H88</f>
        <v>84.48</v>
      </c>
      <c r="AR88" s="138" t="s">
        <v>162</v>
      </c>
      <c r="AT88" s="138" t="s">
        <v>157</v>
      </c>
      <c r="AU88" s="138" t="s">
        <v>80</v>
      </c>
      <c r="AY88" s="18" t="s">
        <v>154</v>
      </c>
      <c r="BE88" s="139">
        <f>IF(N88="základní",J88,0)</f>
        <v>33557</v>
      </c>
      <c r="BF88" s="139">
        <f>IF(N88="snížená",J88,0)</f>
        <v>0</v>
      </c>
      <c r="BG88" s="139">
        <f>IF(N88="zákl. přenesená",J88,0)</f>
        <v>0</v>
      </c>
      <c r="BH88" s="139">
        <f>IF(N88="sníž. přenesená",J88,0)</f>
        <v>0</v>
      </c>
      <c r="BI88" s="139">
        <f>IF(N88="nulová",J88,0)</f>
        <v>0</v>
      </c>
      <c r="BJ88" s="18" t="s">
        <v>8</v>
      </c>
      <c r="BK88" s="139">
        <f>ROUND(I88*H88,0)</f>
        <v>33557</v>
      </c>
      <c r="BL88" s="18" t="s">
        <v>162</v>
      </c>
      <c r="BM88" s="138" t="s">
        <v>3629</v>
      </c>
    </row>
    <row r="89" spans="2:65" s="1" customFormat="1" ht="19.2">
      <c r="B89" s="33"/>
      <c r="D89" s="140" t="s">
        <v>164</v>
      </c>
      <c r="F89" s="141" t="s">
        <v>3630</v>
      </c>
      <c r="I89" s="142"/>
      <c r="L89" s="33"/>
      <c r="M89" s="143"/>
      <c r="T89" s="54"/>
      <c r="AT89" s="18" t="s">
        <v>164</v>
      </c>
      <c r="AU89" s="18" t="s">
        <v>80</v>
      </c>
    </row>
    <row r="90" spans="2:65" s="1" customFormat="1">
      <c r="B90" s="33"/>
      <c r="D90" s="144" t="s">
        <v>166</v>
      </c>
      <c r="F90" s="145" t="s">
        <v>3631</v>
      </c>
      <c r="I90" s="142"/>
      <c r="L90" s="33"/>
      <c r="M90" s="143"/>
      <c r="T90" s="54"/>
      <c r="AT90" s="18" t="s">
        <v>166</v>
      </c>
      <c r="AU90" s="18" t="s">
        <v>80</v>
      </c>
    </row>
    <row r="91" spans="2:65" s="12" customFormat="1">
      <c r="B91" s="146"/>
      <c r="D91" s="140" t="s">
        <v>168</v>
      </c>
      <c r="E91" s="147" t="s">
        <v>20</v>
      </c>
      <c r="F91" s="148" t="s">
        <v>3632</v>
      </c>
      <c r="H91" s="149">
        <v>384</v>
      </c>
      <c r="I91" s="150"/>
      <c r="L91" s="146"/>
      <c r="M91" s="151"/>
      <c r="T91" s="152"/>
      <c r="AT91" s="147" t="s">
        <v>168</v>
      </c>
      <c r="AU91" s="147" t="s">
        <v>80</v>
      </c>
      <c r="AV91" s="12" t="s">
        <v>80</v>
      </c>
      <c r="AW91" s="12" t="s">
        <v>32</v>
      </c>
      <c r="AX91" s="12" t="s">
        <v>8</v>
      </c>
      <c r="AY91" s="147" t="s">
        <v>154</v>
      </c>
    </row>
    <row r="92" spans="2:65" s="1" customFormat="1" ht="21.75" customHeight="1">
      <c r="B92" s="33"/>
      <c r="C92" s="128" t="s">
        <v>8</v>
      </c>
      <c r="D92" s="128" t="s">
        <v>157</v>
      </c>
      <c r="E92" s="129" t="s">
        <v>3633</v>
      </c>
      <c r="F92" s="130" t="s">
        <v>3634</v>
      </c>
      <c r="G92" s="131" t="s">
        <v>160</v>
      </c>
      <c r="H92" s="132">
        <v>156.35</v>
      </c>
      <c r="I92" s="133">
        <v>234.26898451764001</v>
      </c>
      <c r="J92" s="132">
        <f>ROUND(I92*H92,0)</f>
        <v>36628</v>
      </c>
      <c r="K92" s="130" t="s">
        <v>161</v>
      </c>
      <c r="L92" s="33"/>
      <c r="M92" s="134" t="s">
        <v>20</v>
      </c>
      <c r="N92" s="135" t="s">
        <v>42</v>
      </c>
      <c r="P92" s="136">
        <f>O92*H92</f>
        <v>0</v>
      </c>
      <c r="Q92" s="136">
        <v>0</v>
      </c>
      <c r="R92" s="136">
        <f>Q92*H92</f>
        <v>0</v>
      </c>
      <c r="S92" s="136">
        <v>0</v>
      </c>
      <c r="T92" s="137">
        <f>S92*H92</f>
        <v>0</v>
      </c>
      <c r="AR92" s="138" t="s">
        <v>162</v>
      </c>
      <c r="AT92" s="138" t="s">
        <v>157</v>
      </c>
      <c r="AU92" s="138" t="s">
        <v>80</v>
      </c>
      <c r="AY92" s="18" t="s">
        <v>154</v>
      </c>
      <c r="BE92" s="139">
        <f>IF(N92="základní",J92,0)</f>
        <v>36628</v>
      </c>
      <c r="BF92" s="139">
        <f>IF(N92="snížená",J92,0)</f>
        <v>0</v>
      </c>
      <c r="BG92" s="139">
        <f>IF(N92="zákl. přenesená",J92,0)</f>
        <v>0</v>
      </c>
      <c r="BH92" s="139">
        <f>IF(N92="sníž. přenesená",J92,0)</f>
        <v>0</v>
      </c>
      <c r="BI92" s="139">
        <f>IF(N92="nulová",J92,0)</f>
        <v>0</v>
      </c>
      <c r="BJ92" s="18" t="s">
        <v>8</v>
      </c>
      <c r="BK92" s="139">
        <f>ROUND(I92*H92,0)</f>
        <v>36628</v>
      </c>
      <c r="BL92" s="18" t="s">
        <v>162</v>
      </c>
      <c r="BM92" s="138" t="s">
        <v>3635</v>
      </c>
    </row>
    <row r="93" spans="2:65" s="1" customFormat="1">
      <c r="B93" s="33"/>
      <c r="D93" s="140" t="s">
        <v>164</v>
      </c>
      <c r="F93" s="141" t="s">
        <v>3636</v>
      </c>
      <c r="I93" s="142"/>
      <c r="L93" s="33"/>
      <c r="M93" s="143"/>
      <c r="T93" s="54"/>
      <c r="AT93" s="18" t="s">
        <v>164</v>
      </c>
      <c r="AU93" s="18" t="s">
        <v>80</v>
      </c>
    </row>
    <row r="94" spans="2:65" s="1" customFormat="1">
      <c r="B94" s="33"/>
      <c r="D94" s="144" t="s">
        <v>166</v>
      </c>
      <c r="F94" s="145" t="s">
        <v>3637</v>
      </c>
      <c r="I94" s="142"/>
      <c r="L94" s="33"/>
      <c r="M94" s="143"/>
      <c r="T94" s="54"/>
      <c r="AT94" s="18" t="s">
        <v>166</v>
      </c>
      <c r="AU94" s="18" t="s">
        <v>80</v>
      </c>
    </row>
    <row r="95" spans="2:65" s="12" customFormat="1">
      <c r="B95" s="146"/>
      <c r="D95" s="140" t="s">
        <v>168</v>
      </c>
      <c r="E95" s="147" t="s">
        <v>20</v>
      </c>
      <c r="F95" s="148" t="s">
        <v>3638</v>
      </c>
      <c r="H95" s="149">
        <v>156.35</v>
      </c>
      <c r="I95" s="150"/>
      <c r="L95" s="146"/>
      <c r="M95" s="151"/>
      <c r="T95" s="152"/>
      <c r="AT95" s="147" t="s">
        <v>168</v>
      </c>
      <c r="AU95" s="147" t="s">
        <v>80</v>
      </c>
      <c r="AV95" s="12" t="s">
        <v>80</v>
      </c>
      <c r="AW95" s="12" t="s">
        <v>32</v>
      </c>
      <c r="AX95" s="12" t="s">
        <v>8</v>
      </c>
      <c r="AY95" s="147" t="s">
        <v>154</v>
      </c>
    </row>
    <row r="96" spans="2:65" s="1" customFormat="1" ht="21.75" customHeight="1">
      <c r="B96" s="33"/>
      <c r="C96" s="128" t="s">
        <v>80</v>
      </c>
      <c r="D96" s="128" t="s">
        <v>157</v>
      </c>
      <c r="E96" s="129" t="s">
        <v>181</v>
      </c>
      <c r="F96" s="130" t="s">
        <v>182</v>
      </c>
      <c r="G96" s="131" t="s">
        <v>160</v>
      </c>
      <c r="H96" s="132">
        <v>156.35</v>
      </c>
      <c r="I96" s="133">
        <v>367.71103787088003</v>
      </c>
      <c r="J96" s="132">
        <f>ROUND(I96*H96,0)</f>
        <v>57492</v>
      </c>
      <c r="K96" s="130" t="s">
        <v>161</v>
      </c>
      <c r="L96" s="33"/>
      <c r="M96" s="134" t="s">
        <v>20</v>
      </c>
      <c r="N96" s="135" t="s">
        <v>42</v>
      </c>
      <c r="P96" s="136">
        <f>O96*H96</f>
        <v>0</v>
      </c>
      <c r="Q96" s="136">
        <v>0</v>
      </c>
      <c r="R96" s="136">
        <f>Q96*H96</f>
        <v>0</v>
      </c>
      <c r="S96" s="136">
        <v>0</v>
      </c>
      <c r="T96" s="137">
        <f>S96*H96</f>
        <v>0</v>
      </c>
      <c r="AR96" s="138" t="s">
        <v>162</v>
      </c>
      <c r="AT96" s="138" t="s">
        <v>157</v>
      </c>
      <c r="AU96" s="138" t="s">
        <v>80</v>
      </c>
      <c r="AY96" s="18" t="s">
        <v>154</v>
      </c>
      <c r="BE96" s="139">
        <f>IF(N96="základní",J96,0)</f>
        <v>57492</v>
      </c>
      <c r="BF96" s="139">
        <f>IF(N96="snížená",J96,0)</f>
        <v>0</v>
      </c>
      <c r="BG96" s="139">
        <f>IF(N96="zákl. přenesená",J96,0)</f>
        <v>0</v>
      </c>
      <c r="BH96" s="139">
        <f>IF(N96="sníž. přenesená",J96,0)</f>
        <v>0</v>
      </c>
      <c r="BI96" s="139">
        <f>IF(N96="nulová",J96,0)</f>
        <v>0</v>
      </c>
      <c r="BJ96" s="18" t="s">
        <v>8</v>
      </c>
      <c r="BK96" s="139">
        <f>ROUND(I96*H96,0)</f>
        <v>57492</v>
      </c>
      <c r="BL96" s="18" t="s">
        <v>162</v>
      </c>
      <c r="BM96" s="138" t="s">
        <v>3639</v>
      </c>
    </row>
    <row r="97" spans="2:65" s="1" customFormat="1" ht="19.2">
      <c r="B97" s="33"/>
      <c r="D97" s="140" t="s">
        <v>164</v>
      </c>
      <c r="F97" s="141" t="s">
        <v>184</v>
      </c>
      <c r="I97" s="142"/>
      <c r="L97" s="33"/>
      <c r="M97" s="143"/>
      <c r="T97" s="54"/>
      <c r="AT97" s="18" t="s">
        <v>164</v>
      </c>
      <c r="AU97" s="18" t="s">
        <v>80</v>
      </c>
    </row>
    <row r="98" spans="2:65" s="1" customFormat="1">
      <c r="B98" s="33"/>
      <c r="D98" s="144" t="s">
        <v>166</v>
      </c>
      <c r="F98" s="145" t="s">
        <v>185</v>
      </c>
      <c r="I98" s="142"/>
      <c r="L98" s="33"/>
      <c r="M98" s="143"/>
      <c r="T98" s="54"/>
      <c r="AT98" s="18" t="s">
        <v>166</v>
      </c>
      <c r="AU98" s="18" t="s">
        <v>80</v>
      </c>
    </row>
    <row r="99" spans="2:65" s="1" customFormat="1" ht="16.5" customHeight="1">
      <c r="B99" s="33"/>
      <c r="C99" s="128" t="s">
        <v>294</v>
      </c>
      <c r="D99" s="128" t="s">
        <v>157</v>
      </c>
      <c r="E99" s="129" t="s">
        <v>188</v>
      </c>
      <c r="F99" s="130" t="s">
        <v>189</v>
      </c>
      <c r="G99" s="131" t="s">
        <v>190</v>
      </c>
      <c r="H99" s="132">
        <v>281.43</v>
      </c>
      <c r="I99" s="133">
        <v>150</v>
      </c>
      <c r="J99" s="132">
        <f>ROUND(I99*H99,0)</f>
        <v>42215</v>
      </c>
      <c r="K99" s="130" t="s">
        <v>161</v>
      </c>
      <c r="L99" s="33"/>
      <c r="M99" s="134" t="s">
        <v>20</v>
      </c>
      <c r="N99" s="135" t="s">
        <v>42</v>
      </c>
      <c r="P99" s="136">
        <f>O99*H99</f>
        <v>0</v>
      </c>
      <c r="Q99" s="136">
        <v>0</v>
      </c>
      <c r="R99" s="136">
        <f>Q99*H99</f>
        <v>0</v>
      </c>
      <c r="S99" s="136">
        <v>0</v>
      </c>
      <c r="T99" s="137">
        <f>S99*H99</f>
        <v>0</v>
      </c>
      <c r="AR99" s="138" t="s">
        <v>162</v>
      </c>
      <c r="AT99" s="138" t="s">
        <v>157</v>
      </c>
      <c r="AU99" s="138" t="s">
        <v>80</v>
      </c>
      <c r="AY99" s="18" t="s">
        <v>154</v>
      </c>
      <c r="BE99" s="139">
        <f>IF(N99="základní",J99,0)</f>
        <v>42215</v>
      </c>
      <c r="BF99" s="139">
        <f>IF(N99="snížená",J99,0)</f>
        <v>0</v>
      </c>
      <c r="BG99" s="139">
        <f>IF(N99="zákl. přenesená",J99,0)</f>
        <v>0</v>
      </c>
      <c r="BH99" s="139">
        <f>IF(N99="sníž. přenesená",J99,0)</f>
        <v>0</v>
      </c>
      <c r="BI99" s="139">
        <f>IF(N99="nulová",J99,0)</f>
        <v>0</v>
      </c>
      <c r="BJ99" s="18" t="s">
        <v>8</v>
      </c>
      <c r="BK99" s="139">
        <f>ROUND(I99*H99,0)</f>
        <v>42215</v>
      </c>
      <c r="BL99" s="18" t="s">
        <v>162</v>
      </c>
      <c r="BM99" s="138" t="s">
        <v>3640</v>
      </c>
    </row>
    <row r="100" spans="2:65" s="1" customFormat="1" ht="19.2">
      <c r="B100" s="33"/>
      <c r="D100" s="140" t="s">
        <v>164</v>
      </c>
      <c r="F100" s="141" t="s">
        <v>192</v>
      </c>
      <c r="I100" s="142"/>
      <c r="L100" s="33"/>
      <c r="M100" s="143"/>
      <c r="T100" s="54"/>
      <c r="AT100" s="18" t="s">
        <v>164</v>
      </c>
      <c r="AU100" s="18" t="s">
        <v>80</v>
      </c>
    </row>
    <row r="101" spans="2:65" s="1" customFormat="1">
      <c r="B101" s="33"/>
      <c r="D101" s="144" t="s">
        <v>166</v>
      </c>
      <c r="F101" s="145" t="s">
        <v>193</v>
      </c>
      <c r="I101" s="142"/>
      <c r="L101" s="33"/>
      <c r="M101" s="143"/>
      <c r="T101" s="54"/>
      <c r="AT101" s="18" t="s">
        <v>166</v>
      </c>
      <c r="AU101" s="18" t="s">
        <v>80</v>
      </c>
    </row>
    <row r="102" spans="2:65" s="12" customFormat="1">
      <c r="B102" s="146"/>
      <c r="D102" s="140" t="s">
        <v>168</v>
      </c>
      <c r="E102" s="147" t="s">
        <v>20</v>
      </c>
      <c r="F102" s="148" t="s">
        <v>3641</v>
      </c>
      <c r="H102" s="149">
        <v>281.43</v>
      </c>
      <c r="I102" s="150"/>
      <c r="L102" s="146"/>
      <c r="M102" s="151"/>
      <c r="T102" s="152"/>
      <c r="AT102" s="147" t="s">
        <v>168</v>
      </c>
      <c r="AU102" s="147" t="s">
        <v>80</v>
      </c>
      <c r="AV102" s="12" t="s">
        <v>80</v>
      </c>
      <c r="AW102" s="12" t="s">
        <v>32</v>
      </c>
      <c r="AX102" s="12" t="s">
        <v>8</v>
      </c>
      <c r="AY102" s="147" t="s">
        <v>154</v>
      </c>
    </row>
    <row r="103" spans="2:65" s="1" customFormat="1" ht="21.75" customHeight="1">
      <c r="B103" s="33"/>
      <c r="C103" s="128" t="s">
        <v>338</v>
      </c>
      <c r="D103" s="128" t="s">
        <v>157</v>
      </c>
      <c r="E103" s="129" t="s">
        <v>3642</v>
      </c>
      <c r="F103" s="130" t="s">
        <v>3643</v>
      </c>
      <c r="G103" s="131" t="s">
        <v>198</v>
      </c>
      <c r="H103" s="132">
        <v>490</v>
      </c>
      <c r="I103" s="133">
        <v>61.847018242320004</v>
      </c>
      <c r="J103" s="132">
        <f>ROUND(I103*H103,0)</f>
        <v>30305</v>
      </c>
      <c r="K103" s="130" t="s">
        <v>161</v>
      </c>
      <c r="L103" s="33"/>
      <c r="M103" s="134" t="s">
        <v>20</v>
      </c>
      <c r="N103" s="135" t="s">
        <v>42</v>
      </c>
      <c r="P103" s="136">
        <f>O103*H103</f>
        <v>0</v>
      </c>
      <c r="Q103" s="136">
        <v>0</v>
      </c>
      <c r="R103" s="136">
        <f>Q103*H103</f>
        <v>0</v>
      </c>
      <c r="S103" s="136">
        <v>0</v>
      </c>
      <c r="T103" s="137">
        <f>S103*H103</f>
        <v>0</v>
      </c>
      <c r="AR103" s="138" t="s">
        <v>162</v>
      </c>
      <c r="AT103" s="138" t="s">
        <v>157</v>
      </c>
      <c r="AU103" s="138" t="s">
        <v>80</v>
      </c>
      <c r="AY103" s="18" t="s">
        <v>154</v>
      </c>
      <c r="BE103" s="139">
        <f>IF(N103="základní",J103,0)</f>
        <v>30305</v>
      </c>
      <c r="BF103" s="139">
        <f>IF(N103="snížená",J103,0)</f>
        <v>0</v>
      </c>
      <c r="BG103" s="139">
        <f>IF(N103="zákl. přenesená",J103,0)</f>
        <v>0</v>
      </c>
      <c r="BH103" s="139">
        <f>IF(N103="sníž. přenesená",J103,0)</f>
        <v>0</v>
      </c>
      <c r="BI103" s="139">
        <f>IF(N103="nulová",J103,0)</f>
        <v>0</v>
      </c>
      <c r="BJ103" s="18" t="s">
        <v>8</v>
      </c>
      <c r="BK103" s="139">
        <f>ROUND(I103*H103,0)</f>
        <v>30305</v>
      </c>
      <c r="BL103" s="18" t="s">
        <v>162</v>
      </c>
      <c r="BM103" s="138" t="s">
        <v>3644</v>
      </c>
    </row>
    <row r="104" spans="2:65" s="1" customFormat="1" ht="19.2">
      <c r="B104" s="33"/>
      <c r="D104" s="140" t="s">
        <v>164</v>
      </c>
      <c r="F104" s="141" t="s">
        <v>3645</v>
      </c>
      <c r="I104" s="142"/>
      <c r="L104" s="33"/>
      <c r="M104" s="143"/>
      <c r="T104" s="54"/>
      <c r="AT104" s="18" t="s">
        <v>164</v>
      </c>
      <c r="AU104" s="18" t="s">
        <v>80</v>
      </c>
    </row>
    <row r="105" spans="2:65" s="1" customFormat="1">
      <c r="B105" s="33"/>
      <c r="D105" s="144" t="s">
        <v>166</v>
      </c>
      <c r="F105" s="145" t="s">
        <v>3646</v>
      </c>
      <c r="I105" s="142"/>
      <c r="L105" s="33"/>
      <c r="M105" s="143"/>
      <c r="T105" s="54"/>
      <c r="AT105" s="18" t="s">
        <v>166</v>
      </c>
      <c r="AU105" s="18" t="s">
        <v>80</v>
      </c>
    </row>
    <row r="106" spans="2:65" s="12" customFormat="1">
      <c r="B106" s="146"/>
      <c r="D106" s="140" t="s">
        <v>168</v>
      </c>
      <c r="E106" s="147" t="s">
        <v>20</v>
      </c>
      <c r="F106" s="148" t="s">
        <v>3647</v>
      </c>
      <c r="H106" s="149">
        <v>490</v>
      </c>
      <c r="I106" s="150"/>
      <c r="L106" s="146"/>
      <c r="M106" s="151"/>
      <c r="T106" s="152"/>
      <c r="AT106" s="147" t="s">
        <v>168</v>
      </c>
      <c r="AU106" s="147" t="s">
        <v>80</v>
      </c>
      <c r="AV106" s="12" t="s">
        <v>80</v>
      </c>
      <c r="AW106" s="12" t="s">
        <v>32</v>
      </c>
      <c r="AX106" s="12" t="s">
        <v>8</v>
      </c>
      <c r="AY106" s="147" t="s">
        <v>154</v>
      </c>
    </row>
    <row r="107" spans="2:65" s="1" customFormat="1" ht="16.5" customHeight="1">
      <c r="B107" s="33"/>
      <c r="C107" s="160" t="s">
        <v>343</v>
      </c>
      <c r="D107" s="160" t="s">
        <v>230</v>
      </c>
      <c r="E107" s="161" t="s">
        <v>3648</v>
      </c>
      <c r="F107" s="162" t="s">
        <v>3649</v>
      </c>
      <c r="G107" s="163" t="s">
        <v>190</v>
      </c>
      <c r="H107" s="164">
        <v>88.2</v>
      </c>
      <c r="I107" s="165">
        <v>300</v>
      </c>
      <c r="J107" s="164">
        <f>ROUND(I107*H107,0)</f>
        <v>26460</v>
      </c>
      <c r="K107" s="162" t="s">
        <v>161</v>
      </c>
      <c r="L107" s="166"/>
      <c r="M107" s="167" t="s">
        <v>20</v>
      </c>
      <c r="N107" s="168" t="s">
        <v>42</v>
      </c>
      <c r="P107" s="136">
        <f>O107*H107</f>
        <v>0</v>
      </c>
      <c r="Q107" s="136">
        <v>1</v>
      </c>
      <c r="R107" s="136">
        <f>Q107*H107</f>
        <v>88.2</v>
      </c>
      <c r="S107" s="136">
        <v>0</v>
      </c>
      <c r="T107" s="137">
        <f>S107*H107</f>
        <v>0</v>
      </c>
      <c r="AR107" s="138" t="s">
        <v>229</v>
      </c>
      <c r="AT107" s="138" t="s">
        <v>230</v>
      </c>
      <c r="AU107" s="138" t="s">
        <v>80</v>
      </c>
      <c r="AY107" s="18" t="s">
        <v>154</v>
      </c>
      <c r="BE107" s="139">
        <f>IF(N107="základní",J107,0)</f>
        <v>26460</v>
      </c>
      <c r="BF107" s="139">
        <f>IF(N107="snížená",J107,0)</f>
        <v>0</v>
      </c>
      <c r="BG107" s="139">
        <f>IF(N107="zákl. přenesená",J107,0)</f>
        <v>0</v>
      </c>
      <c r="BH107" s="139">
        <f>IF(N107="sníž. přenesená",J107,0)</f>
        <v>0</v>
      </c>
      <c r="BI107" s="139">
        <f>IF(N107="nulová",J107,0)</f>
        <v>0</v>
      </c>
      <c r="BJ107" s="18" t="s">
        <v>8</v>
      </c>
      <c r="BK107" s="139">
        <f>ROUND(I107*H107,0)</f>
        <v>26460</v>
      </c>
      <c r="BL107" s="18" t="s">
        <v>162</v>
      </c>
      <c r="BM107" s="138" t="s">
        <v>3650</v>
      </c>
    </row>
    <row r="108" spans="2:65" s="1" customFormat="1">
      <c r="B108" s="33"/>
      <c r="D108" s="140" t="s">
        <v>164</v>
      </c>
      <c r="F108" s="141" t="s">
        <v>3649</v>
      </c>
      <c r="I108" s="142"/>
      <c r="L108" s="33"/>
      <c r="M108" s="143"/>
      <c r="T108" s="54"/>
      <c r="AT108" s="18" t="s">
        <v>164</v>
      </c>
      <c r="AU108" s="18" t="s">
        <v>80</v>
      </c>
    </row>
    <row r="109" spans="2:65" s="12" customFormat="1">
      <c r="B109" s="146"/>
      <c r="D109" s="140" t="s">
        <v>168</v>
      </c>
      <c r="E109" s="147" t="s">
        <v>20</v>
      </c>
      <c r="F109" s="148" t="s">
        <v>3651</v>
      </c>
      <c r="H109" s="149">
        <v>88.2</v>
      </c>
      <c r="I109" s="150"/>
      <c r="L109" s="146"/>
      <c r="M109" s="151"/>
      <c r="T109" s="152"/>
      <c r="AT109" s="147" t="s">
        <v>168</v>
      </c>
      <c r="AU109" s="147" t="s">
        <v>80</v>
      </c>
      <c r="AV109" s="12" t="s">
        <v>80</v>
      </c>
      <c r="AW109" s="12" t="s">
        <v>32</v>
      </c>
      <c r="AX109" s="12" t="s">
        <v>8</v>
      </c>
      <c r="AY109" s="147" t="s">
        <v>154</v>
      </c>
    </row>
    <row r="110" spans="2:65" s="1" customFormat="1" ht="16.5" customHeight="1">
      <c r="B110" s="33"/>
      <c r="C110" s="128" t="s">
        <v>7</v>
      </c>
      <c r="D110" s="128" t="s">
        <v>157</v>
      </c>
      <c r="E110" s="129" t="s">
        <v>3652</v>
      </c>
      <c r="F110" s="130" t="s">
        <v>3653</v>
      </c>
      <c r="G110" s="131" t="s">
        <v>198</v>
      </c>
      <c r="H110" s="132">
        <v>490</v>
      </c>
      <c r="I110" s="133">
        <v>22.001447152440001</v>
      </c>
      <c r="J110" s="132">
        <f>ROUND(I110*H110,0)</f>
        <v>10781</v>
      </c>
      <c r="K110" s="130" t="s">
        <v>161</v>
      </c>
      <c r="L110" s="33"/>
      <c r="M110" s="134" t="s">
        <v>20</v>
      </c>
      <c r="N110" s="135" t="s">
        <v>42</v>
      </c>
      <c r="P110" s="136">
        <f>O110*H110</f>
        <v>0</v>
      </c>
      <c r="Q110" s="136">
        <v>0</v>
      </c>
      <c r="R110" s="136">
        <f>Q110*H110</f>
        <v>0</v>
      </c>
      <c r="S110" s="136">
        <v>0</v>
      </c>
      <c r="T110" s="137">
        <f>S110*H110</f>
        <v>0</v>
      </c>
      <c r="AR110" s="138" t="s">
        <v>162</v>
      </c>
      <c r="AT110" s="138" t="s">
        <v>157</v>
      </c>
      <c r="AU110" s="138" t="s">
        <v>80</v>
      </c>
      <c r="AY110" s="18" t="s">
        <v>154</v>
      </c>
      <c r="BE110" s="139">
        <f>IF(N110="základní",J110,0)</f>
        <v>10781</v>
      </c>
      <c r="BF110" s="139">
        <f>IF(N110="snížená",J110,0)</f>
        <v>0</v>
      </c>
      <c r="BG110" s="139">
        <f>IF(N110="zákl. přenesená",J110,0)</f>
        <v>0</v>
      </c>
      <c r="BH110" s="139">
        <f>IF(N110="sníž. přenesená",J110,0)</f>
        <v>0</v>
      </c>
      <c r="BI110" s="139">
        <f>IF(N110="nulová",J110,0)</f>
        <v>0</v>
      </c>
      <c r="BJ110" s="18" t="s">
        <v>8</v>
      </c>
      <c r="BK110" s="139">
        <f>ROUND(I110*H110,0)</f>
        <v>10781</v>
      </c>
      <c r="BL110" s="18" t="s">
        <v>162</v>
      </c>
      <c r="BM110" s="138" t="s">
        <v>3654</v>
      </c>
    </row>
    <row r="111" spans="2:65" s="1" customFormat="1" ht="19.2">
      <c r="B111" s="33"/>
      <c r="D111" s="140" t="s">
        <v>164</v>
      </c>
      <c r="F111" s="141" t="s">
        <v>3655</v>
      </c>
      <c r="I111" s="142"/>
      <c r="L111" s="33"/>
      <c r="M111" s="143"/>
      <c r="T111" s="54"/>
      <c r="AT111" s="18" t="s">
        <v>164</v>
      </c>
      <c r="AU111" s="18" t="s">
        <v>80</v>
      </c>
    </row>
    <row r="112" spans="2:65" s="1" customFormat="1">
      <c r="B112" s="33"/>
      <c r="D112" s="144" t="s">
        <v>166</v>
      </c>
      <c r="F112" s="145" t="s">
        <v>3656</v>
      </c>
      <c r="I112" s="142"/>
      <c r="L112" s="33"/>
      <c r="M112" s="143"/>
      <c r="T112" s="54"/>
      <c r="AT112" s="18" t="s">
        <v>166</v>
      </c>
      <c r="AU112" s="18" t="s">
        <v>80</v>
      </c>
    </row>
    <row r="113" spans="2:65" s="1" customFormat="1" ht="16.5" customHeight="1">
      <c r="B113" s="33"/>
      <c r="C113" s="160" t="s">
        <v>350</v>
      </c>
      <c r="D113" s="160" t="s">
        <v>230</v>
      </c>
      <c r="E113" s="161" t="s">
        <v>3657</v>
      </c>
      <c r="F113" s="162" t="s">
        <v>3658</v>
      </c>
      <c r="G113" s="163" t="s">
        <v>1104</v>
      </c>
      <c r="H113" s="164">
        <v>9.8000000000000007</v>
      </c>
      <c r="I113" s="165">
        <v>103</v>
      </c>
      <c r="J113" s="164">
        <f>ROUND(I113*H113,0)</f>
        <v>1009</v>
      </c>
      <c r="K113" s="162" t="s">
        <v>161</v>
      </c>
      <c r="L113" s="166"/>
      <c r="M113" s="167" t="s">
        <v>20</v>
      </c>
      <c r="N113" s="168" t="s">
        <v>42</v>
      </c>
      <c r="P113" s="136">
        <f>O113*H113</f>
        <v>0</v>
      </c>
      <c r="Q113" s="136">
        <v>1E-3</v>
      </c>
      <c r="R113" s="136">
        <f>Q113*H113</f>
        <v>9.8000000000000014E-3</v>
      </c>
      <c r="S113" s="136">
        <v>0</v>
      </c>
      <c r="T113" s="137">
        <f>S113*H113</f>
        <v>0</v>
      </c>
      <c r="AR113" s="138" t="s">
        <v>229</v>
      </c>
      <c r="AT113" s="138" t="s">
        <v>230</v>
      </c>
      <c r="AU113" s="138" t="s">
        <v>80</v>
      </c>
      <c r="AY113" s="18" t="s">
        <v>154</v>
      </c>
      <c r="BE113" s="139">
        <f>IF(N113="základní",J113,0)</f>
        <v>1009</v>
      </c>
      <c r="BF113" s="139">
        <f>IF(N113="snížená",J113,0)</f>
        <v>0</v>
      </c>
      <c r="BG113" s="139">
        <f>IF(N113="zákl. přenesená",J113,0)</f>
        <v>0</v>
      </c>
      <c r="BH113" s="139">
        <f>IF(N113="sníž. přenesená",J113,0)</f>
        <v>0</v>
      </c>
      <c r="BI113" s="139">
        <f>IF(N113="nulová",J113,0)</f>
        <v>0</v>
      </c>
      <c r="BJ113" s="18" t="s">
        <v>8</v>
      </c>
      <c r="BK113" s="139">
        <f>ROUND(I113*H113,0)</f>
        <v>1009</v>
      </c>
      <c r="BL113" s="18" t="s">
        <v>162</v>
      </c>
      <c r="BM113" s="138" t="s">
        <v>3659</v>
      </c>
    </row>
    <row r="114" spans="2:65" s="1" customFormat="1">
      <c r="B114" s="33"/>
      <c r="D114" s="140" t="s">
        <v>164</v>
      </c>
      <c r="F114" s="141" t="s">
        <v>3658</v>
      </c>
      <c r="I114" s="142"/>
      <c r="L114" s="33"/>
      <c r="M114" s="143"/>
      <c r="T114" s="54"/>
      <c r="AT114" s="18" t="s">
        <v>164</v>
      </c>
      <c r="AU114" s="18" t="s">
        <v>80</v>
      </c>
    </row>
    <row r="115" spans="2:65" s="12" customFormat="1">
      <c r="B115" s="146"/>
      <c r="D115" s="140" t="s">
        <v>168</v>
      </c>
      <c r="F115" s="148" t="s">
        <v>3660</v>
      </c>
      <c r="H115" s="149">
        <v>9.8000000000000007</v>
      </c>
      <c r="I115" s="150"/>
      <c r="L115" s="146"/>
      <c r="M115" s="151"/>
      <c r="T115" s="152"/>
      <c r="AT115" s="147" t="s">
        <v>168</v>
      </c>
      <c r="AU115" s="147" t="s">
        <v>80</v>
      </c>
      <c r="AV115" s="12" t="s">
        <v>80</v>
      </c>
      <c r="AW115" s="12" t="s">
        <v>4</v>
      </c>
      <c r="AX115" s="12" t="s">
        <v>8</v>
      </c>
      <c r="AY115" s="147" t="s">
        <v>154</v>
      </c>
    </row>
    <row r="116" spans="2:65" s="1" customFormat="1" ht="16.5" customHeight="1">
      <c r="B116" s="33"/>
      <c r="C116" s="128" t="s">
        <v>162</v>
      </c>
      <c r="D116" s="128" t="s">
        <v>157</v>
      </c>
      <c r="E116" s="129" t="s">
        <v>3661</v>
      </c>
      <c r="F116" s="130" t="s">
        <v>3662</v>
      </c>
      <c r="G116" s="131" t="s">
        <v>198</v>
      </c>
      <c r="H116" s="132">
        <v>295</v>
      </c>
      <c r="I116" s="133">
        <v>25.761718577280003</v>
      </c>
      <c r="J116" s="132">
        <f>ROUND(I116*H116,0)</f>
        <v>7600</v>
      </c>
      <c r="K116" s="130" t="s">
        <v>161</v>
      </c>
      <c r="L116" s="33"/>
      <c r="M116" s="134" t="s">
        <v>20</v>
      </c>
      <c r="N116" s="135" t="s">
        <v>42</v>
      </c>
      <c r="P116" s="136">
        <f>O116*H116</f>
        <v>0</v>
      </c>
      <c r="Q116" s="136">
        <v>0</v>
      </c>
      <c r="R116" s="136">
        <f>Q116*H116</f>
        <v>0</v>
      </c>
      <c r="S116" s="136">
        <v>0</v>
      </c>
      <c r="T116" s="137">
        <f>S116*H116</f>
        <v>0</v>
      </c>
      <c r="AR116" s="138" t="s">
        <v>162</v>
      </c>
      <c r="AT116" s="138" t="s">
        <v>157</v>
      </c>
      <c r="AU116" s="138" t="s">
        <v>80</v>
      </c>
      <c r="AY116" s="18" t="s">
        <v>154</v>
      </c>
      <c r="BE116" s="139">
        <f>IF(N116="základní",J116,0)</f>
        <v>7600</v>
      </c>
      <c r="BF116" s="139">
        <f>IF(N116="snížená",J116,0)</f>
        <v>0</v>
      </c>
      <c r="BG116" s="139">
        <f>IF(N116="zákl. přenesená",J116,0)</f>
        <v>0</v>
      </c>
      <c r="BH116" s="139">
        <f>IF(N116="sníž. přenesená",J116,0)</f>
        <v>0</v>
      </c>
      <c r="BI116" s="139">
        <f>IF(N116="nulová",J116,0)</f>
        <v>0</v>
      </c>
      <c r="BJ116" s="18" t="s">
        <v>8</v>
      </c>
      <c r="BK116" s="139">
        <f>ROUND(I116*H116,0)</f>
        <v>7600</v>
      </c>
      <c r="BL116" s="18" t="s">
        <v>162</v>
      </c>
      <c r="BM116" s="138" t="s">
        <v>3663</v>
      </c>
    </row>
    <row r="117" spans="2:65" s="1" customFormat="1">
      <c r="B117" s="33"/>
      <c r="D117" s="140" t="s">
        <v>164</v>
      </c>
      <c r="F117" s="141" t="s">
        <v>3664</v>
      </c>
      <c r="I117" s="142"/>
      <c r="L117" s="33"/>
      <c r="M117" s="143"/>
      <c r="T117" s="54"/>
      <c r="AT117" s="18" t="s">
        <v>164</v>
      </c>
      <c r="AU117" s="18" t="s">
        <v>80</v>
      </c>
    </row>
    <row r="118" spans="2:65" s="1" customFormat="1">
      <c r="B118" s="33"/>
      <c r="D118" s="144" t="s">
        <v>166</v>
      </c>
      <c r="F118" s="145" t="s">
        <v>3665</v>
      </c>
      <c r="I118" s="142"/>
      <c r="L118" s="33"/>
      <c r="M118" s="143"/>
      <c r="T118" s="54"/>
      <c r="AT118" s="18" t="s">
        <v>166</v>
      </c>
      <c r="AU118" s="18" t="s">
        <v>80</v>
      </c>
    </row>
    <row r="119" spans="2:65" s="12" customFormat="1">
      <c r="B119" s="146"/>
      <c r="D119" s="140" t="s">
        <v>168</v>
      </c>
      <c r="E119" s="147" t="s">
        <v>20</v>
      </c>
      <c r="F119" s="148" t="s">
        <v>3666</v>
      </c>
      <c r="H119" s="149">
        <v>295</v>
      </c>
      <c r="I119" s="150"/>
      <c r="L119" s="146"/>
      <c r="M119" s="151"/>
      <c r="T119" s="152"/>
      <c r="AT119" s="147" t="s">
        <v>168</v>
      </c>
      <c r="AU119" s="147" t="s">
        <v>80</v>
      </c>
      <c r="AV119" s="12" t="s">
        <v>80</v>
      </c>
      <c r="AW119" s="12" t="s">
        <v>32</v>
      </c>
      <c r="AX119" s="12" t="s">
        <v>8</v>
      </c>
      <c r="AY119" s="147" t="s">
        <v>154</v>
      </c>
    </row>
    <row r="120" spans="2:65" s="11" customFormat="1" ht="22.95" customHeight="1">
      <c r="B120" s="116"/>
      <c r="D120" s="117" t="s">
        <v>70</v>
      </c>
      <c r="E120" s="126" t="s">
        <v>187</v>
      </c>
      <c r="F120" s="126" t="s">
        <v>525</v>
      </c>
      <c r="I120" s="119"/>
      <c r="J120" s="127">
        <f>BK120</f>
        <v>406959</v>
      </c>
      <c r="L120" s="116"/>
      <c r="M120" s="121"/>
      <c r="P120" s="122">
        <f>SUM(P121:P140)</f>
        <v>0</v>
      </c>
      <c r="R120" s="122">
        <f>SUM(R121:R140)</f>
        <v>85.48214999999999</v>
      </c>
      <c r="T120" s="123">
        <f>SUM(T121:T140)</f>
        <v>0</v>
      </c>
      <c r="AR120" s="117" t="s">
        <v>8</v>
      </c>
      <c r="AT120" s="124" t="s">
        <v>70</v>
      </c>
      <c r="AU120" s="124" t="s">
        <v>8</v>
      </c>
      <c r="AY120" s="117" t="s">
        <v>154</v>
      </c>
      <c r="BK120" s="125">
        <f>SUM(BK121:BK140)</f>
        <v>406959</v>
      </c>
    </row>
    <row r="121" spans="2:65" s="1" customFormat="1" ht="16.5" customHeight="1">
      <c r="B121" s="33"/>
      <c r="C121" s="128" t="s">
        <v>187</v>
      </c>
      <c r="D121" s="128" t="s">
        <v>157</v>
      </c>
      <c r="E121" s="129" t="s">
        <v>3667</v>
      </c>
      <c r="F121" s="130" t="s">
        <v>3668</v>
      </c>
      <c r="G121" s="131" t="s">
        <v>198</v>
      </c>
      <c r="H121" s="132">
        <v>295</v>
      </c>
      <c r="I121" s="133">
        <v>66.659168579760006</v>
      </c>
      <c r="J121" s="132">
        <f>ROUND(I121*H121,0)</f>
        <v>19664</v>
      </c>
      <c r="K121" s="130" t="s">
        <v>161</v>
      </c>
      <c r="L121" s="33"/>
      <c r="M121" s="134" t="s">
        <v>20</v>
      </c>
      <c r="N121" s="135" t="s">
        <v>42</v>
      </c>
      <c r="P121" s="136">
        <f>O121*H121</f>
        <v>0</v>
      </c>
      <c r="Q121" s="136">
        <v>0</v>
      </c>
      <c r="R121" s="136">
        <f>Q121*H121</f>
        <v>0</v>
      </c>
      <c r="S121" s="136">
        <v>0</v>
      </c>
      <c r="T121" s="137">
        <f>S121*H121</f>
        <v>0</v>
      </c>
      <c r="AR121" s="138" t="s">
        <v>162</v>
      </c>
      <c r="AT121" s="138" t="s">
        <v>157</v>
      </c>
      <c r="AU121" s="138" t="s">
        <v>80</v>
      </c>
      <c r="AY121" s="18" t="s">
        <v>154</v>
      </c>
      <c r="BE121" s="139">
        <f>IF(N121="základní",J121,0)</f>
        <v>19664</v>
      </c>
      <c r="BF121" s="139">
        <f>IF(N121="snížená",J121,0)</f>
        <v>0</v>
      </c>
      <c r="BG121" s="139">
        <f>IF(N121="zákl. přenesená",J121,0)</f>
        <v>0</v>
      </c>
      <c r="BH121" s="139">
        <f>IF(N121="sníž. přenesená",J121,0)</f>
        <v>0</v>
      </c>
      <c r="BI121" s="139">
        <f>IF(N121="nulová",J121,0)</f>
        <v>0</v>
      </c>
      <c r="BJ121" s="18" t="s">
        <v>8</v>
      </c>
      <c r="BK121" s="139">
        <f>ROUND(I121*H121,0)</f>
        <v>19664</v>
      </c>
      <c r="BL121" s="18" t="s">
        <v>162</v>
      </c>
      <c r="BM121" s="138" t="s">
        <v>3669</v>
      </c>
    </row>
    <row r="122" spans="2:65" s="1" customFormat="1">
      <c r="B122" s="33"/>
      <c r="D122" s="140" t="s">
        <v>164</v>
      </c>
      <c r="F122" s="141" t="s">
        <v>3670</v>
      </c>
      <c r="I122" s="142"/>
      <c r="L122" s="33"/>
      <c r="M122" s="143"/>
      <c r="T122" s="54"/>
      <c r="AT122" s="18" t="s">
        <v>164</v>
      </c>
      <c r="AU122" s="18" t="s">
        <v>80</v>
      </c>
    </row>
    <row r="123" spans="2:65" s="1" customFormat="1">
      <c r="B123" s="33"/>
      <c r="D123" s="144" t="s">
        <v>166</v>
      </c>
      <c r="F123" s="145" t="s">
        <v>3671</v>
      </c>
      <c r="I123" s="142"/>
      <c r="L123" s="33"/>
      <c r="M123" s="143"/>
      <c r="T123" s="54"/>
      <c r="AT123" s="18" t="s">
        <v>166</v>
      </c>
      <c r="AU123" s="18" t="s">
        <v>80</v>
      </c>
    </row>
    <row r="124" spans="2:65" s="12" customFormat="1">
      <c r="B124" s="146"/>
      <c r="D124" s="140" t="s">
        <v>168</v>
      </c>
      <c r="E124" s="147" t="s">
        <v>20</v>
      </c>
      <c r="F124" s="148" t="s">
        <v>3666</v>
      </c>
      <c r="H124" s="149">
        <v>295</v>
      </c>
      <c r="I124" s="150"/>
      <c r="L124" s="146"/>
      <c r="M124" s="151"/>
      <c r="T124" s="152"/>
      <c r="AT124" s="147" t="s">
        <v>168</v>
      </c>
      <c r="AU124" s="147" t="s">
        <v>80</v>
      </c>
      <c r="AV124" s="12" t="s">
        <v>80</v>
      </c>
      <c r="AW124" s="12" t="s">
        <v>32</v>
      </c>
      <c r="AX124" s="12" t="s">
        <v>8</v>
      </c>
      <c r="AY124" s="147" t="s">
        <v>154</v>
      </c>
    </row>
    <row r="125" spans="2:65" s="1" customFormat="1" ht="16.5" customHeight="1">
      <c r="B125" s="33"/>
      <c r="C125" s="128" t="s">
        <v>215</v>
      </c>
      <c r="D125" s="128" t="s">
        <v>157</v>
      </c>
      <c r="E125" s="129" t="s">
        <v>3672</v>
      </c>
      <c r="F125" s="130" t="s">
        <v>3673</v>
      </c>
      <c r="G125" s="131" t="s">
        <v>198</v>
      </c>
      <c r="H125" s="132">
        <v>295</v>
      </c>
      <c r="I125" s="133">
        <v>218.41238125680005</v>
      </c>
      <c r="J125" s="132">
        <f>ROUND(I125*H125,0)</f>
        <v>64432</v>
      </c>
      <c r="K125" s="130" t="s">
        <v>161</v>
      </c>
      <c r="L125" s="33"/>
      <c r="M125" s="134" t="s">
        <v>20</v>
      </c>
      <c r="N125" s="135" t="s">
        <v>42</v>
      </c>
      <c r="P125" s="136">
        <f>O125*H125</f>
        <v>0</v>
      </c>
      <c r="Q125" s="136">
        <v>0</v>
      </c>
      <c r="R125" s="136">
        <f>Q125*H125</f>
        <v>0</v>
      </c>
      <c r="S125" s="136">
        <v>0</v>
      </c>
      <c r="T125" s="137">
        <f>S125*H125</f>
        <v>0</v>
      </c>
      <c r="AR125" s="138" t="s">
        <v>162</v>
      </c>
      <c r="AT125" s="138" t="s">
        <v>157</v>
      </c>
      <c r="AU125" s="138" t="s">
        <v>80</v>
      </c>
      <c r="AY125" s="18" t="s">
        <v>154</v>
      </c>
      <c r="BE125" s="139">
        <f>IF(N125="základní",J125,0)</f>
        <v>64432</v>
      </c>
      <c r="BF125" s="139">
        <f>IF(N125="snížená",J125,0)</f>
        <v>0</v>
      </c>
      <c r="BG125" s="139">
        <f>IF(N125="zákl. přenesená",J125,0)</f>
        <v>0</v>
      </c>
      <c r="BH125" s="139">
        <f>IF(N125="sníž. přenesená",J125,0)</f>
        <v>0</v>
      </c>
      <c r="BI125" s="139">
        <f>IF(N125="nulová",J125,0)</f>
        <v>0</v>
      </c>
      <c r="BJ125" s="18" t="s">
        <v>8</v>
      </c>
      <c r="BK125" s="139">
        <f>ROUND(I125*H125,0)</f>
        <v>64432</v>
      </c>
      <c r="BL125" s="18" t="s">
        <v>162</v>
      </c>
      <c r="BM125" s="138" t="s">
        <v>3674</v>
      </c>
    </row>
    <row r="126" spans="2:65" s="1" customFormat="1">
      <c r="B126" s="33"/>
      <c r="D126" s="140" t="s">
        <v>164</v>
      </c>
      <c r="F126" s="141" t="s">
        <v>3675</v>
      </c>
      <c r="I126" s="142"/>
      <c r="L126" s="33"/>
      <c r="M126" s="143"/>
      <c r="T126" s="54"/>
      <c r="AT126" s="18" t="s">
        <v>164</v>
      </c>
      <c r="AU126" s="18" t="s">
        <v>80</v>
      </c>
    </row>
    <row r="127" spans="2:65" s="1" customFormat="1">
      <c r="B127" s="33"/>
      <c r="D127" s="144" t="s">
        <v>166</v>
      </c>
      <c r="F127" s="145" t="s">
        <v>3676</v>
      </c>
      <c r="I127" s="142"/>
      <c r="L127" s="33"/>
      <c r="M127" s="143"/>
      <c r="T127" s="54"/>
      <c r="AT127" s="18" t="s">
        <v>166</v>
      </c>
      <c r="AU127" s="18" t="s">
        <v>80</v>
      </c>
    </row>
    <row r="128" spans="2:65" s="12" customFormat="1">
      <c r="B128" s="146"/>
      <c r="D128" s="140" t="s">
        <v>168</v>
      </c>
      <c r="E128" s="147" t="s">
        <v>20</v>
      </c>
      <c r="F128" s="148" t="s">
        <v>3666</v>
      </c>
      <c r="H128" s="149">
        <v>295</v>
      </c>
      <c r="I128" s="150"/>
      <c r="L128" s="146"/>
      <c r="M128" s="151"/>
      <c r="T128" s="152"/>
      <c r="AT128" s="147" t="s">
        <v>168</v>
      </c>
      <c r="AU128" s="147" t="s">
        <v>80</v>
      </c>
      <c r="AV128" s="12" t="s">
        <v>80</v>
      </c>
      <c r="AW128" s="12" t="s">
        <v>32</v>
      </c>
      <c r="AX128" s="12" t="s">
        <v>8</v>
      </c>
      <c r="AY128" s="147" t="s">
        <v>154</v>
      </c>
    </row>
    <row r="129" spans="2:65" s="1" customFormat="1" ht="16.5" customHeight="1">
      <c r="B129" s="33"/>
      <c r="C129" s="128" t="s">
        <v>222</v>
      </c>
      <c r="D129" s="128" t="s">
        <v>157</v>
      </c>
      <c r="E129" s="129" t="s">
        <v>3677</v>
      </c>
      <c r="F129" s="130" t="s">
        <v>3678</v>
      </c>
      <c r="G129" s="131" t="s">
        <v>198</v>
      </c>
      <c r="H129" s="132">
        <v>295</v>
      </c>
      <c r="I129" s="133">
        <v>342.39234603507998</v>
      </c>
      <c r="J129" s="132">
        <f>ROUND(I129*H129,0)</f>
        <v>101006</v>
      </c>
      <c r="K129" s="130" t="s">
        <v>161</v>
      </c>
      <c r="L129" s="33"/>
      <c r="M129" s="134" t="s">
        <v>20</v>
      </c>
      <c r="N129" s="135" t="s">
        <v>42</v>
      </c>
      <c r="P129" s="136">
        <f>O129*H129</f>
        <v>0</v>
      </c>
      <c r="Q129" s="136">
        <v>0</v>
      </c>
      <c r="R129" s="136">
        <f>Q129*H129</f>
        <v>0</v>
      </c>
      <c r="S129" s="136">
        <v>0</v>
      </c>
      <c r="T129" s="137">
        <f>S129*H129</f>
        <v>0</v>
      </c>
      <c r="AR129" s="138" t="s">
        <v>162</v>
      </c>
      <c r="AT129" s="138" t="s">
        <v>157</v>
      </c>
      <c r="AU129" s="138" t="s">
        <v>80</v>
      </c>
      <c r="AY129" s="18" t="s">
        <v>154</v>
      </c>
      <c r="BE129" s="139">
        <f>IF(N129="základní",J129,0)</f>
        <v>101006</v>
      </c>
      <c r="BF129" s="139">
        <f>IF(N129="snížená",J129,0)</f>
        <v>0</v>
      </c>
      <c r="BG129" s="139">
        <f>IF(N129="zákl. přenesená",J129,0)</f>
        <v>0</v>
      </c>
      <c r="BH129" s="139">
        <f>IF(N129="sníž. přenesená",J129,0)</f>
        <v>0</v>
      </c>
      <c r="BI129" s="139">
        <f>IF(N129="nulová",J129,0)</f>
        <v>0</v>
      </c>
      <c r="BJ129" s="18" t="s">
        <v>8</v>
      </c>
      <c r="BK129" s="139">
        <f>ROUND(I129*H129,0)</f>
        <v>101006</v>
      </c>
      <c r="BL129" s="18" t="s">
        <v>162</v>
      </c>
      <c r="BM129" s="138" t="s">
        <v>3679</v>
      </c>
    </row>
    <row r="130" spans="2:65" s="1" customFormat="1">
      <c r="B130" s="33"/>
      <c r="D130" s="140" t="s">
        <v>164</v>
      </c>
      <c r="F130" s="141" t="s">
        <v>3680</v>
      </c>
      <c r="I130" s="142"/>
      <c r="L130" s="33"/>
      <c r="M130" s="143"/>
      <c r="T130" s="54"/>
      <c r="AT130" s="18" t="s">
        <v>164</v>
      </c>
      <c r="AU130" s="18" t="s">
        <v>80</v>
      </c>
    </row>
    <row r="131" spans="2:65" s="1" customFormat="1">
      <c r="B131" s="33"/>
      <c r="D131" s="144" t="s">
        <v>166</v>
      </c>
      <c r="F131" s="145" t="s">
        <v>3681</v>
      </c>
      <c r="I131" s="142"/>
      <c r="L131" s="33"/>
      <c r="M131" s="143"/>
      <c r="T131" s="54"/>
      <c r="AT131" s="18" t="s">
        <v>166</v>
      </c>
      <c r="AU131" s="18" t="s">
        <v>80</v>
      </c>
    </row>
    <row r="132" spans="2:65" s="12" customFormat="1">
      <c r="B132" s="146"/>
      <c r="D132" s="140" t="s">
        <v>168</v>
      </c>
      <c r="E132" s="147" t="s">
        <v>20</v>
      </c>
      <c r="F132" s="148" t="s">
        <v>3666</v>
      </c>
      <c r="H132" s="149">
        <v>295</v>
      </c>
      <c r="I132" s="150"/>
      <c r="L132" s="146"/>
      <c r="M132" s="151"/>
      <c r="T132" s="152"/>
      <c r="AT132" s="147" t="s">
        <v>168</v>
      </c>
      <c r="AU132" s="147" t="s">
        <v>80</v>
      </c>
      <c r="AV132" s="12" t="s">
        <v>80</v>
      </c>
      <c r="AW132" s="12" t="s">
        <v>32</v>
      </c>
      <c r="AX132" s="12" t="s">
        <v>8</v>
      </c>
      <c r="AY132" s="147" t="s">
        <v>154</v>
      </c>
    </row>
    <row r="133" spans="2:65" s="1" customFormat="1" ht="16.5" customHeight="1">
      <c r="B133" s="33"/>
      <c r="C133" s="128" t="s">
        <v>229</v>
      </c>
      <c r="D133" s="128" t="s">
        <v>157</v>
      </c>
      <c r="E133" s="129" t="s">
        <v>3682</v>
      </c>
      <c r="F133" s="130" t="s">
        <v>3683</v>
      </c>
      <c r="G133" s="131" t="s">
        <v>198</v>
      </c>
      <c r="H133" s="132">
        <v>295</v>
      </c>
      <c r="I133" s="133">
        <v>295.30799195080004</v>
      </c>
      <c r="J133" s="132">
        <f>ROUND(I133*H133,0)</f>
        <v>87116</v>
      </c>
      <c r="K133" s="130" t="s">
        <v>161</v>
      </c>
      <c r="L133" s="33"/>
      <c r="M133" s="134" t="s">
        <v>20</v>
      </c>
      <c r="N133" s="135" t="s">
        <v>42</v>
      </c>
      <c r="P133" s="136">
        <f>O133*H133</f>
        <v>0</v>
      </c>
      <c r="Q133" s="136">
        <v>8.9219999999999994E-2</v>
      </c>
      <c r="R133" s="136">
        <f>Q133*H133</f>
        <v>26.319899999999997</v>
      </c>
      <c r="S133" s="136">
        <v>0</v>
      </c>
      <c r="T133" s="137">
        <f>S133*H133</f>
        <v>0</v>
      </c>
      <c r="AR133" s="138" t="s">
        <v>162</v>
      </c>
      <c r="AT133" s="138" t="s">
        <v>157</v>
      </c>
      <c r="AU133" s="138" t="s">
        <v>80</v>
      </c>
      <c r="AY133" s="18" t="s">
        <v>154</v>
      </c>
      <c r="BE133" s="139">
        <f>IF(N133="základní",J133,0)</f>
        <v>87116</v>
      </c>
      <c r="BF133" s="139">
        <f>IF(N133="snížená",J133,0)</f>
        <v>0</v>
      </c>
      <c r="BG133" s="139">
        <f>IF(N133="zákl. přenesená",J133,0)</f>
        <v>0</v>
      </c>
      <c r="BH133" s="139">
        <f>IF(N133="sníž. přenesená",J133,0)</f>
        <v>0</v>
      </c>
      <c r="BI133" s="139">
        <f>IF(N133="nulová",J133,0)</f>
        <v>0</v>
      </c>
      <c r="BJ133" s="18" t="s">
        <v>8</v>
      </c>
      <c r="BK133" s="139">
        <f>ROUND(I133*H133,0)</f>
        <v>87116</v>
      </c>
      <c r="BL133" s="18" t="s">
        <v>162</v>
      </c>
      <c r="BM133" s="138" t="s">
        <v>3684</v>
      </c>
    </row>
    <row r="134" spans="2:65" s="1" customFormat="1" ht="28.8">
      <c r="B134" s="33"/>
      <c r="D134" s="140" t="s">
        <v>164</v>
      </c>
      <c r="F134" s="141" t="s">
        <v>3685</v>
      </c>
      <c r="I134" s="142"/>
      <c r="L134" s="33"/>
      <c r="M134" s="143"/>
      <c r="T134" s="54"/>
      <c r="AT134" s="18" t="s">
        <v>164</v>
      </c>
      <c r="AU134" s="18" t="s">
        <v>80</v>
      </c>
    </row>
    <row r="135" spans="2:65" s="1" customFormat="1">
      <c r="B135" s="33"/>
      <c r="D135" s="144" t="s">
        <v>166</v>
      </c>
      <c r="F135" s="145" t="s">
        <v>3686</v>
      </c>
      <c r="I135" s="142"/>
      <c r="L135" s="33"/>
      <c r="M135" s="143"/>
      <c r="T135" s="54"/>
      <c r="AT135" s="18" t="s">
        <v>166</v>
      </c>
      <c r="AU135" s="18" t="s">
        <v>80</v>
      </c>
    </row>
    <row r="136" spans="2:65" s="12" customFormat="1">
      <c r="B136" s="146"/>
      <c r="D136" s="140" t="s">
        <v>168</v>
      </c>
      <c r="E136" s="147" t="s">
        <v>20</v>
      </c>
      <c r="F136" s="148" t="s">
        <v>3666</v>
      </c>
      <c r="H136" s="149">
        <v>295</v>
      </c>
      <c r="I136" s="150"/>
      <c r="L136" s="146"/>
      <c r="M136" s="151"/>
      <c r="T136" s="152"/>
      <c r="AT136" s="147" t="s">
        <v>168</v>
      </c>
      <c r="AU136" s="147" t="s">
        <v>80</v>
      </c>
      <c r="AV136" s="12" t="s">
        <v>80</v>
      </c>
      <c r="AW136" s="12" t="s">
        <v>32</v>
      </c>
      <c r="AX136" s="12" t="s">
        <v>8</v>
      </c>
      <c r="AY136" s="147" t="s">
        <v>154</v>
      </c>
    </row>
    <row r="137" spans="2:65" s="1" customFormat="1" ht="16.5" customHeight="1">
      <c r="B137" s="33"/>
      <c r="C137" s="160" t="s">
        <v>235</v>
      </c>
      <c r="D137" s="160" t="s">
        <v>230</v>
      </c>
      <c r="E137" s="161" t="s">
        <v>3687</v>
      </c>
      <c r="F137" s="162" t="s">
        <v>3688</v>
      </c>
      <c r="G137" s="163" t="s">
        <v>198</v>
      </c>
      <c r="H137" s="164">
        <v>309.75</v>
      </c>
      <c r="I137" s="165">
        <v>435</v>
      </c>
      <c r="J137" s="164">
        <f>ROUND(I137*H137,0)</f>
        <v>134741</v>
      </c>
      <c r="K137" s="162" t="s">
        <v>161</v>
      </c>
      <c r="L137" s="166"/>
      <c r="M137" s="167" t="s">
        <v>20</v>
      </c>
      <c r="N137" s="168" t="s">
        <v>42</v>
      </c>
      <c r="P137" s="136">
        <f>O137*H137</f>
        <v>0</v>
      </c>
      <c r="Q137" s="136">
        <v>0.191</v>
      </c>
      <c r="R137" s="136">
        <f>Q137*H137</f>
        <v>59.16225</v>
      </c>
      <c r="S137" s="136">
        <v>0</v>
      </c>
      <c r="T137" s="137">
        <f>S137*H137</f>
        <v>0</v>
      </c>
      <c r="AR137" s="138" t="s">
        <v>229</v>
      </c>
      <c r="AT137" s="138" t="s">
        <v>230</v>
      </c>
      <c r="AU137" s="138" t="s">
        <v>80</v>
      </c>
      <c r="AY137" s="18" t="s">
        <v>154</v>
      </c>
      <c r="BE137" s="139">
        <f>IF(N137="základní",J137,0)</f>
        <v>134741</v>
      </c>
      <c r="BF137" s="139">
        <f>IF(N137="snížená",J137,0)</f>
        <v>0</v>
      </c>
      <c r="BG137" s="139">
        <f>IF(N137="zákl. přenesená",J137,0)</f>
        <v>0</v>
      </c>
      <c r="BH137" s="139">
        <f>IF(N137="sníž. přenesená",J137,0)</f>
        <v>0</v>
      </c>
      <c r="BI137" s="139">
        <f>IF(N137="nulová",J137,0)</f>
        <v>0</v>
      </c>
      <c r="BJ137" s="18" t="s">
        <v>8</v>
      </c>
      <c r="BK137" s="139">
        <f>ROUND(I137*H137,0)</f>
        <v>134741</v>
      </c>
      <c r="BL137" s="18" t="s">
        <v>162</v>
      </c>
      <c r="BM137" s="138" t="s">
        <v>3689</v>
      </c>
    </row>
    <row r="138" spans="2:65" s="1" customFormat="1">
      <c r="B138" s="33"/>
      <c r="D138" s="140" t="s">
        <v>164</v>
      </c>
      <c r="F138" s="141" t="s">
        <v>3688</v>
      </c>
      <c r="I138" s="142"/>
      <c r="L138" s="33"/>
      <c r="M138" s="143"/>
      <c r="T138" s="54"/>
      <c r="AT138" s="18" t="s">
        <v>164</v>
      </c>
      <c r="AU138" s="18" t="s">
        <v>80</v>
      </c>
    </row>
    <row r="139" spans="2:65" s="12" customFormat="1">
      <c r="B139" s="146"/>
      <c r="D139" s="140" t="s">
        <v>168</v>
      </c>
      <c r="E139" s="147" t="s">
        <v>20</v>
      </c>
      <c r="F139" s="148" t="s">
        <v>3666</v>
      </c>
      <c r="H139" s="149">
        <v>295</v>
      </c>
      <c r="I139" s="150"/>
      <c r="L139" s="146"/>
      <c r="M139" s="151"/>
      <c r="T139" s="152"/>
      <c r="AT139" s="147" t="s">
        <v>168</v>
      </c>
      <c r="AU139" s="147" t="s">
        <v>80</v>
      </c>
      <c r="AV139" s="12" t="s">
        <v>80</v>
      </c>
      <c r="AW139" s="12" t="s">
        <v>32</v>
      </c>
      <c r="AX139" s="12" t="s">
        <v>8</v>
      </c>
      <c r="AY139" s="147" t="s">
        <v>154</v>
      </c>
    </row>
    <row r="140" spans="2:65" s="12" customFormat="1">
      <c r="B140" s="146"/>
      <c r="D140" s="140" t="s">
        <v>168</v>
      </c>
      <c r="F140" s="148" t="s">
        <v>3690</v>
      </c>
      <c r="H140" s="149">
        <v>309.75</v>
      </c>
      <c r="I140" s="150"/>
      <c r="L140" s="146"/>
      <c r="M140" s="151"/>
      <c r="T140" s="152"/>
      <c r="AT140" s="147" t="s">
        <v>168</v>
      </c>
      <c r="AU140" s="147" t="s">
        <v>80</v>
      </c>
      <c r="AV140" s="12" t="s">
        <v>80</v>
      </c>
      <c r="AW140" s="12" t="s">
        <v>4</v>
      </c>
      <c r="AX140" s="12" t="s">
        <v>8</v>
      </c>
      <c r="AY140" s="147" t="s">
        <v>154</v>
      </c>
    </row>
    <row r="141" spans="2:65" s="11" customFormat="1" ht="22.95" customHeight="1">
      <c r="B141" s="116"/>
      <c r="D141" s="117" t="s">
        <v>70</v>
      </c>
      <c r="E141" s="126" t="s">
        <v>235</v>
      </c>
      <c r="F141" s="126" t="s">
        <v>794</v>
      </c>
      <c r="I141" s="119"/>
      <c r="J141" s="127">
        <f>BK141</f>
        <v>32913</v>
      </c>
      <c r="L141" s="116"/>
      <c r="M141" s="121"/>
      <c r="P141" s="122">
        <f>SUM(P142:P152)</f>
        <v>0</v>
      </c>
      <c r="R141" s="122">
        <f>SUM(R142:R152)</f>
        <v>13.844279999999999</v>
      </c>
      <c r="T141" s="123">
        <f>SUM(T142:T152)</f>
        <v>0</v>
      </c>
      <c r="AR141" s="117" t="s">
        <v>8</v>
      </c>
      <c r="AT141" s="124" t="s">
        <v>70</v>
      </c>
      <c r="AU141" s="124" t="s">
        <v>8</v>
      </c>
      <c r="AY141" s="117" t="s">
        <v>154</v>
      </c>
      <c r="BK141" s="125">
        <f>SUM(BK142:BK152)</f>
        <v>32913</v>
      </c>
    </row>
    <row r="142" spans="2:65" s="1" customFormat="1" ht="16.5" customHeight="1">
      <c r="B142" s="33"/>
      <c r="C142" s="128" t="s">
        <v>26</v>
      </c>
      <c r="D142" s="128" t="s">
        <v>157</v>
      </c>
      <c r="E142" s="129" t="s">
        <v>3691</v>
      </c>
      <c r="F142" s="130" t="s">
        <v>3692</v>
      </c>
      <c r="G142" s="131" t="s">
        <v>213</v>
      </c>
      <c r="H142" s="132">
        <v>59.8</v>
      </c>
      <c r="I142" s="133">
        <v>350</v>
      </c>
      <c r="J142" s="132">
        <f>ROUND(I142*H142,0)</f>
        <v>20930</v>
      </c>
      <c r="K142" s="130" t="s">
        <v>161</v>
      </c>
      <c r="L142" s="33"/>
      <c r="M142" s="134" t="s">
        <v>20</v>
      </c>
      <c r="N142" s="135" t="s">
        <v>42</v>
      </c>
      <c r="P142" s="136">
        <f>O142*H142</f>
        <v>0</v>
      </c>
      <c r="Q142" s="136">
        <v>0.15540000000000001</v>
      </c>
      <c r="R142" s="136">
        <f>Q142*H142</f>
        <v>9.2929200000000005</v>
      </c>
      <c r="S142" s="136">
        <v>0</v>
      </c>
      <c r="T142" s="137">
        <f>S142*H142</f>
        <v>0</v>
      </c>
      <c r="AR142" s="138" t="s">
        <v>162</v>
      </c>
      <c r="AT142" s="138" t="s">
        <v>157</v>
      </c>
      <c r="AU142" s="138" t="s">
        <v>80</v>
      </c>
      <c r="AY142" s="18" t="s">
        <v>154</v>
      </c>
      <c r="BE142" s="139">
        <f>IF(N142="základní",J142,0)</f>
        <v>20930</v>
      </c>
      <c r="BF142" s="139">
        <f>IF(N142="snížená",J142,0)</f>
        <v>0</v>
      </c>
      <c r="BG142" s="139">
        <f>IF(N142="zákl. přenesená",J142,0)</f>
        <v>0</v>
      </c>
      <c r="BH142" s="139">
        <f>IF(N142="sníž. přenesená",J142,0)</f>
        <v>0</v>
      </c>
      <c r="BI142" s="139">
        <f>IF(N142="nulová",J142,0)</f>
        <v>0</v>
      </c>
      <c r="BJ142" s="18" t="s">
        <v>8</v>
      </c>
      <c r="BK142" s="139">
        <f>ROUND(I142*H142,0)</f>
        <v>20930</v>
      </c>
      <c r="BL142" s="18" t="s">
        <v>162</v>
      </c>
      <c r="BM142" s="138" t="s">
        <v>3693</v>
      </c>
    </row>
    <row r="143" spans="2:65" s="1" customFormat="1" ht="19.2">
      <c r="B143" s="33"/>
      <c r="D143" s="140" t="s">
        <v>164</v>
      </c>
      <c r="F143" s="141" t="s">
        <v>3694</v>
      </c>
      <c r="I143" s="142"/>
      <c r="L143" s="33"/>
      <c r="M143" s="143"/>
      <c r="T143" s="54"/>
      <c r="AT143" s="18" t="s">
        <v>164</v>
      </c>
      <c r="AU143" s="18" t="s">
        <v>80</v>
      </c>
    </row>
    <row r="144" spans="2:65" s="1" customFormat="1">
      <c r="B144" s="33"/>
      <c r="D144" s="144" t="s">
        <v>166</v>
      </c>
      <c r="F144" s="145" t="s">
        <v>3695</v>
      </c>
      <c r="I144" s="142"/>
      <c r="L144" s="33"/>
      <c r="M144" s="143"/>
      <c r="T144" s="54"/>
      <c r="AT144" s="18" t="s">
        <v>166</v>
      </c>
      <c r="AU144" s="18" t="s">
        <v>80</v>
      </c>
    </row>
    <row r="145" spans="2:65" s="12" customFormat="1">
      <c r="B145" s="146"/>
      <c r="D145" s="140" t="s">
        <v>168</v>
      </c>
      <c r="E145" s="147" t="s">
        <v>20</v>
      </c>
      <c r="F145" s="148" t="s">
        <v>3696</v>
      </c>
      <c r="H145" s="149">
        <v>59.8</v>
      </c>
      <c r="I145" s="150"/>
      <c r="L145" s="146"/>
      <c r="M145" s="151"/>
      <c r="T145" s="152"/>
      <c r="AT145" s="147" t="s">
        <v>168</v>
      </c>
      <c r="AU145" s="147" t="s">
        <v>80</v>
      </c>
      <c r="AV145" s="12" t="s">
        <v>80</v>
      </c>
      <c r="AW145" s="12" t="s">
        <v>32</v>
      </c>
      <c r="AX145" s="12" t="s">
        <v>8</v>
      </c>
      <c r="AY145" s="147" t="s">
        <v>154</v>
      </c>
    </row>
    <row r="146" spans="2:65" s="1" customFormat="1" ht="16.5" customHeight="1">
      <c r="B146" s="33"/>
      <c r="C146" s="160" t="s">
        <v>279</v>
      </c>
      <c r="D146" s="160" t="s">
        <v>230</v>
      </c>
      <c r="E146" s="161" t="s">
        <v>3697</v>
      </c>
      <c r="F146" s="162" t="s">
        <v>3698</v>
      </c>
      <c r="G146" s="163" t="s">
        <v>213</v>
      </c>
      <c r="H146" s="164">
        <v>41</v>
      </c>
      <c r="I146" s="165">
        <v>171</v>
      </c>
      <c r="J146" s="164">
        <f>ROUND(I146*H146,0)</f>
        <v>7011</v>
      </c>
      <c r="K146" s="162" t="s">
        <v>161</v>
      </c>
      <c r="L146" s="166"/>
      <c r="M146" s="167" t="s">
        <v>20</v>
      </c>
      <c r="N146" s="168" t="s">
        <v>42</v>
      </c>
      <c r="P146" s="136">
        <f>O146*H146</f>
        <v>0</v>
      </c>
      <c r="Q146" s="136">
        <v>0.08</v>
      </c>
      <c r="R146" s="136">
        <f>Q146*H146</f>
        <v>3.2800000000000002</v>
      </c>
      <c r="S146" s="136">
        <v>0</v>
      </c>
      <c r="T146" s="137">
        <f>S146*H146</f>
        <v>0</v>
      </c>
      <c r="AR146" s="138" t="s">
        <v>229</v>
      </c>
      <c r="AT146" s="138" t="s">
        <v>230</v>
      </c>
      <c r="AU146" s="138" t="s">
        <v>80</v>
      </c>
      <c r="AY146" s="18" t="s">
        <v>154</v>
      </c>
      <c r="BE146" s="139">
        <f>IF(N146="základní",J146,0)</f>
        <v>7011</v>
      </c>
      <c r="BF146" s="139">
        <f>IF(N146="snížená",J146,0)</f>
        <v>0</v>
      </c>
      <c r="BG146" s="139">
        <f>IF(N146="zákl. přenesená",J146,0)</f>
        <v>0</v>
      </c>
      <c r="BH146" s="139">
        <f>IF(N146="sníž. přenesená",J146,0)</f>
        <v>0</v>
      </c>
      <c r="BI146" s="139">
        <f>IF(N146="nulová",J146,0)</f>
        <v>0</v>
      </c>
      <c r="BJ146" s="18" t="s">
        <v>8</v>
      </c>
      <c r="BK146" s="139">
        <f>ROUND(I146*H146,0)</f>
        <v>7011</v>
      </c>
      <c r="BL146" s="18" t="s">
        <v>162</v>
      </c>
      <c r="BM146" s="138" t="s">
        <v>3699</v>
      </c>
    </row>
    <row r="147" spans="2:65" s="1" customFormat="1">
      <c r="B147" s="33"/>
      <c r="D147" s="140" t="s">
        <v>164</v>
      </c>
      <c r="F147" s="141" t="s">
        <v>3698</v>
      </c>
      <c r="I147" s="142"/>
      <c r="L147" s="33"/>
      <c r="M147" s="143"/>
      <c r="T147" s="54"/>
      <c r="AT147" s="18" t="s">
        <v>164</v>
      </c>
      <c r="AU147" s="18" t="s">
        <v>80</v>
      </c>
    </row>
    <row r="148" spans="2:65" s="12" customFormat="1">
      <c r="B148" s="146"/>
      <c r="D148" s="140" t="s">
        <v>168</v>
      </c>
      <c r="F148" s="148" t="s">
        <v>3700</v>
      </c>
      <c r="H148" s="149">
        <v>41</v>
      </c>
      <c r="I148" s="150"/>
      <c r="L148" s="146"/>
      <c r="M148" s="151"/>
      <c r="T148" s="152"/>
      <c r="AT148" s="147" t="s">
        <v>168</v>
      </c>
      <c r="AU148" s="147" t="s">
        <v>80</v>
      </c>
      <c r="AV148" s="12" t="s">
        <v>80</v>
      </c>
      <c r="AW148" s="12" t="s">
        <v>4</v>
      </c>
      <c r="AX148" s="12" t="s">
        <v>8</v>
      </c>
      <c r="AY148" s="147" t="s">
        <v>154</v>
      </c>
    </row>
    <row r="149" spans="2:65" s="1" customFormat="1" ht="16.5" customHeight="1">
      <c r="B149" s="33"/>
      <c r="C149" s="160" t="s">
        <v>328</v>
      </c>
      <c r="D149" s="160" t="s">
        <v>230</v>
      </c>
      <c r="E149" s="161" t="s">
        <v>3701</v>
      </c>
      <c r="F149" s="162" t="s">
        <v>3702</v>
      </c>
      <c r="G149" s="163" t="s">
        <v>213</v>
      </c>
      <c r="H149" s="164">
        <v>20</v>
      </c>
      <c r="I149" s="165">
        <v>144</v>
      </c>
      <c r="J149" s="164">
        <f>ROUND(I149*H149,0)</f>
        <v>2880</v>
      </c>
      <c r="K149" s="162" t="s">
        <v>161</v>
      </c>
      <c r="L149" s="166"/>
      <c r="M149" s="167" t="s">
        <v>20</v>
      </c>
      <c r="N149" s="168" t="s">
        <v>42</v>
      </c>
      <c r="P149" s="136">
        <f>O149*H149</f>
        <v>0</v>
      </c>
      <c r="Q149" s="136">
        <v>4.8300000000000003E-2</v>
      </c>
      <c r="R149" s="136">
        <f>Q149*H149</f>
        <v>0.96600000000000008</v>
      </c>
      <c r="S149" s="136">
        <v>0</v>
      </c>
      <c r="T149" s="137">
        <f>S149*H149</f>
        <v>0</v>
      </c>
      <c r="AR149" s="138" t="s">
        <v>229</v>
      </c>
      <c r="AT149" s="138" t="s">
        <v>230</v>
      </c>
      <c r="AU149" s="138" t="s">
        <v>80</v>
      </c>
      <c r="AY149" s="18" t="s">
        <v>154</v>
      </c>
      <c r="BE149" s="139">
        <f>IF(N149="základní",J149,0)</f>
        <v>2880</v>
      </c>
      <c r="BF149" s="139">
        <f>IF(N149="snížená",J149,0)</f>
        <v>0</v>
      </c>
      <c r="BG149" s="139">
        <f>IF(N149="zákl. přenesená",J149,0)</f>
        <v>0</v>
      </c>
      <c r="BH149" s="139">
        <f>IF(N149="sníž. přenesená",J149,0)</f>
        <v>0</v>
      </c>
      <c r="BI149" s="139">
        <f>IF(N149="nulová",J149,0)</f>
        <v>0</v>
      </c>
      <c r="BJ149" s="18" t="s">
        <v>8</v>
      </c>
      <c r="BK149" s="139">
        <f>ROUND(I149*H149,0)</f>
        <v>2880</v>
      </c>
      <c r="BL149" s="18" t="s">
        <v>162</v>
      </c>
      <c r="BM149" s="138" t="s">
        <v>3703</v>
      </c>
    </row>
    <row r="150" spans="2:65" s="1" customFormat="1">
      <c r="B150" s="33"/>
      <c r="D150" s="140" t="s">
        <v>164</v>
      </c>
      <c r="F150" s="141" t="s">
        <v>3702</v>
      </c>
      <c r="I150" s="142"/>
      <c r="L150" s="33"/>
      <c r="M150" s="143"/>
      <c r="T150" s="54"/>
      <c r="AT150" s="18" t="s">
        <v>164</v>
      </c>
      <c r="AU150" s="18" t="s">
        <v>80</v>
      </c>
    </row>
    <row r="151" spans="2:65" s="1" customFormat="1" ht="16.5" customHeight="1">
      <c r="B151" s="33"/>
      <c r="C151" s="160" t="s">
        <v>333</v>
      </c>
      <c r="D151" s="160" t="s">
        <v>230</v>
      </c>
      <c r="E151" s="161" t="s">
        <v>3704</v>
      </c>
      <c r="F151" s="162" t="s">
        <v>3705</v>
      </c>
      <c r="G151" s="163" t="s">
        <v>213</v>
      </c>
      <c r="H151" s="164">
        <v>4</v>
      </c>
      <c r="I151" s="165">
        <v>523</v>
      </c>
      <c r="J151" s="164">
        <f>ROUND(I151*H151,0)</f>
        <v>2092</v>
      </c>
      <c r="K151" s="162" t="s">
        <v>161</v>
      </c>
      <c r="L151" s="166"/>
      <c r="M151" s="167" t="s">
        <v>20</v>
      </c>
      <c r="N151" s="168" t="s">
        <v>42</v>
      </c>
      <c r="P151" s="136">
        <f>O151*H151</f>
        <v>0</v>
      </c>
      <c r="Q151" s="136">
        <v>7.6340000000000005E-2</v>
      </c>
      <c r="R151" s="136">
        <f>Q151*H151</f>
        <v>0.30536000000000002</v>
      </c>
      <c r="S151" s="136">
        <v>0</v>
      </c>
      <c r="T151" s="137">
        <f>S151*H151</f>
        <v>0</v>
      </c>
      <c r="AR151" s="138" t="s">
        <v>229</v>
      </c>
      <c r="AT151" s="138" t="s">
        <v>230</v>
      </c>
      <c r="AU151" s="138" t="s">
        <v>80</v>
      </c>
      <c r="AY151" s="18" t="s">
        <v>154</v>
      </c>
      <c r="BE151" s="139">
        <f>IF(N151="základní",J151,0)</f>
        <v>2092</v>
      </c>
      <c r="BF151" s="139">
        <f>IF(N151="snížená",J151,0)</f>
        <v>0</v>
      </c>
      <c r="BG151" s="139">
        <f>IF(N151="zákl. přenesená",J151,0)</f>
        <v>0</v>
      </c>
      <c r="BH151" s="139">
        <f>IF(N151="sníž. přenesená",J151,0)</f>
        <v>0</v>
      </c>
      <c r="BI151" s="139">
        <f>IF(N151="nulová",J151,0)</f>
        <v>0</v>
      </c>
      <c r="BJ151" s="18" t="s">
        <v>8</v>
      </c>
      <c r="BK151" s="139">
        <f>ROUND(I151*H151,0)</f>
        <v>2092</v>
      </c>
      <c r="BL151" s="18" t="s">
        <v>162</v>
      </c>
      <c r="BM151" s="138" t="s">
        <v>3706</v>
      </c>
    </row>
    <row r="152" spans="2:65" s="1" customFormat="1">
      <c r="B152" s="33"/>
      <c r="D152" s="140" t="s">
        <v>164</v>
      </c>
      <c r="F152" s="141" t="s">
        <v>3705</v>
      </c>
      <c r="I152" s="142"/>
      <c r="L152" s="33"/>
      <c r="M152" s="143"/>
      <c r="T152" s="54"/>
      <c r="AT152" s="18" t="s">
        <v>164</v>
      </c>
      <c r="AU152" s="18" t="s">
        <v>80</v>
      </c>
    </row>
    <row r="153" spans="2:65" s="11" customFormat="1" ht="22.95" customHeight="1">
      <c r="B153" s="116"/>
      <c r="D153" s="117" t="s">
        <v>70</v>
      </c>
      <c r="E153" s="126" t="s">
        <v>3707</v>
      </c>
      <c r="F153" s="126" t="s">
        <v>3708</v>
      </c>
      <c r="I153" s="119"/>
      <c r="J153" s="127">
        <f>BK153</f>
        <v>57235</v>
      </c>
      <c r="L153" s="116"/>
      <c r="M153" s="121"/>
      <c r="P153" s="122">
        <f>SUM(P154:P163)</f>
        <v>0</v>
      </c>
      <c r="R153" s="122">
        <f>SUM(R154:R163)</f>
        <v>0</v>
      </c>
      <c r="T153" s="123">
        <f>SUM(T154:T163)</f>
        <v>0</v>
      </c>
      <c r="AR153" s="117" t="s">
        <v>8</v>
      </c>
      <c r="AT153" s="124" t="s">
        <v>70</v>
      </c>
      <c r="AU153" s="124" t="s">
        <v>8</v>
      </c>
      <c r="AY153" s="117" t="s">
        <v>154</v>
      </c>
      <c r="BK153" s="125">
        <f>SUM(BK154:BK163)</f>
        <v>57235</v>
      </c>
    </row>
    <row r="154" spans="2:65" s="1" customFormat="1" ht="16.5" customHeight="1">
      <c r="B154" s="33"/>
      <c r="C154" s="128" t="s">
        <v>3538</v>
      </c>
      <c r="D154" s="128" t="s">
        <v>157</v>
      </c>
      <c r="E154" s="129" t="s">
        <v>3709</v>
      </c>
      <c r="F154" s="130" t="s">
        <v>3710</v>
      </c>
      <c r="G154" s="131" t="s">
        <v>190</v>
      </c>
      <c r="H154" s="132">
        <v>84.48</v>
      </c>
      <c r="I154" s="133">
        <v>52.500881467440003</v>
      </c>
      <c r="J154" s="132">
        <f>ROUND(I154*H154,0)</f>
        <v>4435</v>
      </c>
      <c r="K154" s="130" t="s">
        <v>161</v>
      </c>
      <c r="L154" s="33"/>
      <c r="M154" s="134" t="s">
        <v>20</v>
      </c>
      <c r="N154" s="135" t="s">
        <v>42</v>
      </c>
      <c r="P154" s="136">
        <f>O154*H154</f>
        <v>0</v>
      </c>
      <c r="Q154" s="136">
        <v>0</v>
      </c>
      <c r="R154" s="136">
        <f>Q154*H154</f>
        <v>0</v>
      </c>
      <c r="S154" s="136">
        <v>0</v>
      </c>
      <c r="T154" s="137">
        <f>S154*H154</f>
        <v>0</v>
      </c>
      <c r="AR154" s="138" t="s">
        <v>162</v>
      </c>
      <c r="AT154" s="138" t="s">
        <v>157</v>
      </c>
      <c r="AU154" s="138" t="s">
        <v>80</v>
      </c>
      <c r="AY154" s="18" t="s">
        <v>154</v>
      </c>
      <c r="BE154" s="139">
        <f>IF(N154="základní",J154,0)</f>
        <v>4435</v>
      </c>
      <c r="BF154" s="139">
        <f>IF(N154="snížená",J154,0)</f>
        <v>0</v>
      </c>
      <c r="BG154" s="139">
        <f>IF(N154="zákl. přenesená",J154,0)</f>
        <v>0</v>
      </c>
      <c r="BH154" s="139">
        <f>IF(N154="sníž. přenesená",J154,0)</f>
        <v>0</v>
      </c>
      <c r="BI154" s="139">
        <f>IF(N154="nulová",J154,0)</f>
        <v>0</v>
      </c>
      <c r="BJ154" s="18" t="s">
        <v>8</v>
      </c>
      <c r="BK154" s="139">
        <f>ROUND(I154*H154,0)</f>
        <v>4435</v>
      </c>
      <c r="BL154" s="18" t="s">
        <v>162</v>
      </c>
      <c r="BM154" s="138" t="s">
        <v>3711</v>
      </c>
    </row>
    <row r="155" spans="2:65" s="1" customFormat="1">
      <c r="B155" s="33"/>
      <c r="D155" s="140" t="s">
        <v>164</v>
      </c>
      <c r="F155" s="141" t="s">
        <v>3712</v>
      </c>
      <c r="I155" s="142"/>
      <c r="L155" s="33"/>
      <c r="M155" s="143"/>
      <c r="T155" s="54"/>
      <c r="AT155" s="18" t="s">
        <v>164</v>
      </c>
      <c r="AU155" s="18" t="s">
        <v>80</v>
      </c>
    </row>
    <row r="156" spans="2:65" s="1" customFormat="1">
      <c r="B156" s="33"/>
      <c r="D156" s="144" t="s">
        <v>166</v>
      </c>
      <c r="F156" s="145" t="s">
        <v>3713</v>
      </c>
      <c r="I156" s="142"/>
      <c r="L156" s="33"/>
      <c r="M156" s="143"/>
      <c r="T156" s="54"/>
      <c r="AT156" s="18" t="s">
        <v>166</v>
      </c>
      <c r="AU156" s="18" t="s">
        <v>80</v>
      </c>
    </row>
    <row r="157" spans="2:65" s="1" customFormat="1" ht="16.5" customHeight="1">
      <c r="B157" s="33"/>
      <c r="C157" s="128" t="s">
        <v>9</v>
      </c>
      <c r="D157" s="128" t="s">
        <v>157</v>
      </c>
      <c r="E157" s="129" t="s">
        <v>3714</v>
      </c>
      <c r="F157" s="130" t="s">
        <v>3715</v>
      </c>
      <c r="G157" s="131" t="s">
        <v>190</v>
      </c>
      <c r="H157" s="132">
        <v>422.4</v>
      </c>
      <c r="I157" s="133">
        <v>15</v>
      </c>
      <c r="J157" s="132">
        <f>ROUND(I157*H157,0)</f>
        <v>6336</v>
      </c>
      <c r="K157" s="130" t="s">
        <v>161</v>
      </c>
      <c r="L157" s="33"/>
      <c r="M157" s="134" t="s">
        <v>20</v>
      </c>
      <c r="N157" s="135" t="s">
        <v>42</v>
      </c>
      <c r="P157" s="136">
        <f>O157*H157</f>
        <v>0</v>
      </c>
      <c r="Q157" s="136">
        <v>0</v>
      </c>
      <c r="R157" s="136">
        <f>Q157*H157</f>
        <v>0</v>
      </c>
      <c r="S157" s="136">
        <v>0</v>
      </c>
      <c r="T157" s="137">
        <f>S157*H157</f>
        <v>0</v>
      </c>
      <c r="AR157" s="138" t="s">
        <v>162</v>
      </c>
      <c r="AT157" s="138" t="s">
        <v>157</v>
      </c>
      <c r="AU157" s="138" t="s">
        <v>80</v>
      </c>
      <c r="AY157" s="18" t="s">
        <v>154</v>
      </c>
      <c r="BE157" s="139">
        <f>IF(N157="základní",J157,0)</f>
        <v>6336</v>
      </c>
      <c r="BF157" s="139">
        <f>IF(N157="snížená",J157,0)</f>
        <v>0</v>
      </c>
      <c r="BG157" s="139">
        <f>IF(N157="zákl. přenesená",J157,0)</f>
        <v>0</v>
      </c>
      <c r="BH157" s="139">
        <f>IF(N157="sníž. přenesená",J157,0)</f>
        <v>0</v>
      </c>
      <c r="BI157" s="139">
        <f>IF(N157="nulová",J157,0)</f>
        <v>0</v>
      </c>
      <c r="BJ157" s="18" t="s">
        <v>8</v>
      </c>
      <c r="BK157" s="139">
        <f>ROUND(I157*H157,0)</f>
        <v>6336</v>
      </c>
      <c r="BL157" s="18" t="s">
        <v>162</v>
      </c>
      <c r="BM157" s="138" t="s">
        <v>3716</v>
      </c>
    </row>
    <row r="158" spans="2:65" s="1" customFormat="1" ht="19.2">
      <c r="B158" s="33"/>
      <c r="D158" s="140" t="s">
        <v>164</v>
      </c>
      <c r="F158" s="141" t="s">
        <v>3717</v>
      </c>
      <c r="I158" s="142"/>
      <c r="L158" s="33"/>
      <c r="M158" s="143"/>
      <c r="T158" s="54"/>
      <c r="AT158" s="18" t="s">
        <v>164</v>
      </c>
      <c r="AU158" s="18" t="s">
        <v>80</v>
      </c>
    </row>
    <row r="159" spans="2:65" s="1" customFormat="1">
      <c r="B159" s="33"/>
      <c r="D159" s="144" t="s">
        <v>166</v>
      </c>
      <c r="F159" s="145" t="s">
        <v>3718</v>
      </c>
      <c r="I159" s="142"/>
      <c r="L159" s="33"/>
      <c r="M159" s="143"/>
      <c r="T159" s="54"/>
      <c r="AT159" s="18" t="s">
        <v>166</v>
      </c>
      <c r="AU159" s="18" t="s">
        <v>80</v>
      </c>
    </row>
    <row r="160" spans="2:65" s="12" customFormat="1">
      <c r="B160" s="146"/>
      <c r="D160" s="140" t="s">
        <v>168</v>
      </c>
      <c r="E160" s="147" t="s">
        <v>20</v>
      </c>
      <c r="F160" s="148" t="s">
        <v>3719</v>
      </c>
      <c r="H160" s="149">
        <v>422.4</v>
      </c>
      <c r="I160" s="150"/>
      <c r="L160" s="146"/>
      <c r="M160" s="151"/>
      <c r="T160" s="152"/>
      <c r="AT160" s="147" t="s">
        <v>168</v>
      </c>
      <c r="AU160" s="147" t="s">
        <v>80</v>
      </c>
      <c r="AV160" s="12" t="s">
        <v>80</v>
      </c>
      <c r="AW160" s="12" t="s">
        <v>32</v>
      </c>
      <c r="AX160" s="12" t="s">
        <v>8</v>
      </c>
      <c r="AY160" s="147" t="s">
        <v>154</v>
      </c>
    </row>
    <row r="161" spans="2:65" s="1" customFormat="1" ht="21.75" customHeight="1">
      <c r="B161" s="33"/>
      <c r="C161" s="128" t="s">
        <v>323</v>
      </c>
      <c r="D161" s="128" t="s">
        <v>157</v>
      </c>
      <c r="E161" s="129" t="s">
        <v>3720</v>
      </c>
      <c r="F161" s="130" t="s">
        <v>3721</v>
      </c>
      <c r="G161" s="131" t="s">
        <v>190</v>
      </c>
      <c r="H161" s="132">
        <v>84.48</v>
      </c>
      <c r="I161" s="133">
        <v>550</v>
      </c>
      <c r="J161" s="132">
        <f>ROUND(I161*H161,0)</f>
        <v>46464</v>
      </c>
      <c r="K161" s="130" t="s">
        <v>161</v>
      </c>
      <c r="L161" s="33"/>
      <c r="M161" s="134" t="s">
        <v>20</v>
      </c>
      <c r="N161" s="135" t="s">
        <v>42</v>
      </c>
      <c r="P161" s="136">
        <f>O161*H161</f>
        <v>0</v>
      </c>
      <c r="Q161" s="136">
        <v>0</v>
      </c>
      <c r="R161" s="136">
        <f>Q161*H161</f>
        <v>0</v>
      </c>
      <c r="S161" s="136">
        <v>0</v>
      </c>
      <c r="T161" s="137">
        <f>S161*H161</f>
        <v>0</v>
      </c>
      <c r="AR161" s="138" t="s">
        <v>162</v>
      </c>
      <c r="AT161" s="138" t="s">
        <v>157</v>
      </c>
      <c r="AU161" s="138" t="s">
        <v>80</v>
      </c>
      <c r="AY161" s="18" t="s">
        <v>154</v>
      </c>
      <c r="BE161" s="139">
        <f>IF(N161="základní",J161,0)</f>
        <v>46464</v>
      </c>
      <c r="BF161" s="139">
        <f>IF(N161="snížená",J161,0)</f>
        <v>0</v>
      </c>
      <c r="BG161" s="139">
        <f>IF(N161="zákl. přenesená",J161,0)</f>
        <v>0</v>
      </c>
      <c r="BH161" s="139">
        <f>IF(N161="sníž. přenesená",J161,0)</f>
        <v>0</v>
      </c>
      <c r="BI161" s="139">
        <f>IF(N161="nulová",J161,0)</f>
        <v>0</v>
      </c>
      <c r="BJ161" s="18" t="s">
        <v>8</v>
      </c>
      <c r="BK161" s="139">
        <f>ROUND(I161*H161,0)</f>
        <v>46464</v>
      </c>
      <c r="BL161" s="18" t="s">
        <v>162</v>
      </c>
      <c r="BM161" s="138" t="s">
        <v>3722</v>
      </c>
    </row>
    <row r="162" spans="2:65" s="1" customFormat="1" ht="19.2">
      <c r="B162" s="33"/>
      <c r="D162" s="140" t="s">
        <v>164</v>
      </c>
      <c r="F162" s="141" t="s">
        <v>3723</v>
      </c>
      <c r="I162" s="142"/>
      <c r="L162" s="33"/>
      <c r="M162" s="143"/>
      <c r="T162" s="54"/>
      <c r="AT162" s="18" t="s">
        <v>164</v>
      </c>
      <c r="AU162" s="18" t="s">
        <v>80</v>
      </c>
    </row>
    <row r="163" spans="2:65" s="1" customFormat="1">
      <c r="B163" s="33"/>
      <c r="D163" s="144" t="s">
        <v>166</v>
      </c>
      <c r="F163" s="145" t="s">
        <v>3724</v>
      </c>
      <c r="I163" s="142"/>
      <c r="L163" s="33"/>
      <c r="M163" s="143"/>
      <c r="T163" s="54"/>
      <c r="AT163" s="18" t="s">
        <v>166</v>
      </c>
      <c r="AU163" s="18" t="s">
        <v>80</v>
      </c>
    </row>
    <row r="164" spans="2:65" s="11" customFormat="1" ht="22.95" customHeight="1">
      <c r="B164" s="116"/>
      <c r="D164" s="117" t="s">
        <v>70</v>
      </c>
      <c r="E164" s="126" t="s">
        <v>912</v>
      </c>
      <c r="F164" s="126" t="s">
        <v>913</v>
      </c>
      <c r="I164" s="119"/>
      <c r="J164" s="127">
        <f>BK164</f>
        <v>20629</v>
      </c>
      <c r="L164" s="116"/>
      <c r="M164" s="121"/>
      <c r="P164" s="122">
        <f>SUM(P165:P167)</f>
        <v>0</v>
      </c>
      <c r="R164" s="122">
        <f>SUM(R165:R167)</f>
        <v>0</v>
      </c>
      <c r="T164" s="123">
        <f>SUM(T165:T167)</f>
        <v>0</v>
      </c>
      <c r="AR164" s="117" t="s">
        <v>8</v>
      </c>
      <c r="AT164" s="124" t="s">
        <v>70</v>
      </c>
      <c r="AU164" s="124" t="s">
        <v>8</v>
      </c>
      <c r="AY164" s="117" t="s">
        <v>154</v>
      </c>
      <c r="BK164" s="125">
        <f>SUM(BK165:BK167)</f>
        <v>20629</v>
      </c>
    </row>
    <row r="165" spans="2:65" s="1" customFormat="1" ht="16.5" customHeight="1">
      <c r="B165" s="33"/>
      <c r="C165" s="128" t="s">
        <v>287</v>
      </c>
      <c r="D165" s="128" t="s">
        <v>157</v>
      </c>
      <c r="E165" s="129" t="s">
        <v>3725</v>
      </c>
      <c r="F165" s="130" t="s">
        <v>3726</v>
      </c>
      <c r="G165" s="131" t="s">
        <v>190</v>
      </c>
      <c r="H165" s="132">
        <v>187.54</v>
      </c>
      <c r="I165" s="133">
        <v>110.00000000000001</v>
      </c>
      <c r="J165" s="132">
        <f>ROUND(I165*H165,0)</f>
        <v>20629</v>
      </c>
      <c r="K165" s="130" t="s">
        <v>161</v>
      </c>
      <c r="L165" s="33"/>
      <c r="M165" s="134" t="s">
        <v>20</v>
      </c>
      <c r="N165" s="135" t="s">
        <v>42</v>
      </c>
      <c r="P165" s="136">
        <f>O165*H165</f>
        <v>0</v>
      </c>
      <c r="Q165" s="136">
        <v>0</v>
      </c>
      <c r="R165" s="136">
        <f>Q165*H165</f>
        <v>0</v>
      </c>
      <c r="S165" s="136">
        <v>0</v>
      </c>
      <c r="T165" s="137">
        <f>S165*H165</f>
        <v>0</v>
      </c>
      <c r="AR165" s="138" t="s">
        <v>162</v>
      </c>
      <c r="AT165" s="138" t="s">
        <v>157</v>
      </c>
      <c r="AU165" s="138" t="s">
        <v>80</v>
      </c>
      <c r="AY165" s="18" t="s">
        <v>154</v>
      </c>
      <c r="BE165" s="139">
        <f>IF(N165="základní",J165,0)</f>
        <v>20629</v>
      </c>
      <c r="BF165" s="139">
        <f>IF(N165="snížená",J165,0)</f>
        <v>0</v>
      </c>
      <c r="BG165" s="139">
        <f>IF(N165="zákl. přenesená",J165,0)</f>
        <v>0</v>
      </c>
      <c r="BH165" s="139">
        <f>IF(N165="sníž. přenesená",J165,0)</f>
        <v>0</v>
      </c>
      <c r="BI165" s="139">
        <f>IF(N165="nulová",J165,0)</f>
        <v>0</v>
      </c>
      <c r="BJ165" s="18" t="s">
        <v>8</v>
      </c>
      <c r="BK165" s="139">
        <f>ROUND(I165*H165,0)</f>
        <v>20629</v>
      </c>
      <c r="BL165" s="18" t="s">
        <v>162</v>
      </c>
      <c r="BM165" s="138" t="s">
        <v>3727</v>
      </c>
    </row>
    <row r="166" spans="2:65" s="1" customFormat="1">
      <c r="B166" s="33"/>
      <c r="D166" s="140" t="s">
        <v>164</v>
      </c>
      <c r="F166" s="141" t="s">
        <v>3728</v>
      </c>
      <c r="I166" s="142"/>
      <c r="L166" s="33"/>
      <c r="M166" s="143"/>
      <c r="T166" s="54"/>
      <c r="AT166" s="18" t="s">
        <v>164</v>
      </c>
      <c r="AU166" s="18" t="s">
        <v>80</v>
      </c>
    </row>
    <row r="167" spans="2:65" s="1" customFormat="1">
      <c r="B167" s="33"/>
      <c r="D167" s="144" t="s">
        <v>166</v>
      </c>
      <c r="F167" s="145" t="s">
        <v>3729</v>
      </c>
      <c r="I167" s="142"/>
      <c r="L167" s="33"/>
      <c r="M167" s="182"/>
      <c r="N167" s="183"/>
      <c r="O167" s="183"/>
      <c r="P167" s="183"/>
      <c r="Q167" s="183"/>
      <c r="R167" s="183"/>
      <c r="S167" s="183"/>
      <c r="T167" s="184"/>
      <c r="AT167" s="18" t="s">
        <v>166</v>
      </c>
      <c r="AU167" s="18" t="s">
        <v>80</v>
      </c>
    </row>
    <row r="168" spans="2:65" s="1" customFormat="1" ht="6.9" customHeight="1">
      <c r="B168" s="42"/>
      <c r="C168" s="43"/>
      <c r="D168" s="43"/>
      <c r="E168" s="43"/>
      <c r="F168" s="43"/>
      <c r="G168" s="43"/>
      <c r="H168" s="43"/>
      <c r="I168" s="43"/>
      <c r="J168" s="43"/>
      <c r="K168" s="43"/>
      <c r="L168" s="33"/>
    </row>
  </sheetData>
  <sheetProtection algorithmName="SHA-512" hashValue="iAI1K5FRWMKA2rj/qSKyFhnAPW+Bzt+y74Y5ywrUwCpz+Irb3CrepoSsOjU4WDxK6y4fCLF9f168sFO4qiip9A==" saltValue="8FzUvmbRG0DQbVLvs7bBWqHpr5ch2gx/+w4unhgTmrXKhlLikdjGYjE3RFK66MA6Fz07/Nkp6w7uaw7eBJo2vw==" spinCount="100000" sheet="1" objects="1" scenarios="1" formatColumns="0" formatRows="0" autoFilter="0"/>
  <autoFilter ref="C84:K84" xr:uid="{00000000-0009-0000-0000-000004000000}"/>
  <mergeCells count="9">
    <mergeCell ref="E50:H50"/>
    <mergeCell ref="E75:H75"/>
    <mergeCell ref="E77:H77"/>
    <mergeCell ref="L2:V2"/>
    <mergeCell ref="E7:H7"/>
    <mergeCell ref="E9:H9"/>
    <mergeCell ref="E18:H18"/>
    <mergeCell ref="E27:H27"/>
    <mergeCell ref="E48:H48"/>
  </mergeCells>
  <hyperlinks>
    <hyperlink ref="F90" r:id="rId1" xr:uid="{00000000-0004-0000-0400-000000000000}"/>
    <hyperlink ref="F94" r:id="rId2" xr:uid="{00000000-0004-0000-0400-000001000000}"/>
    <hyperlink ref="F98" r:id="rId3" xr:uid="{00000000-0004-0000-0400-000002000000}"/>
    <hyperlink ref="F101" r:id="rId4" xr:uid="{00000000-0004-0000-0400-000003000000}"/>
    <hyperlink ref="F105" r:id="rId5" xr:uid="{00000000-0004-0000-0400-000004000000}"/>
    <hyperlink ref="F112" r:id="rId6" xr:uid="{00000000-0004-0000-0400-000005000000}"/>
    <hyperlink ref="F118" r:id="rId7" xr:uid="{00000000-0004-0000-0400-000006000000}"/>
    <hyperlink ref="F123" r:id="rId8" xr:uid="{00000000-0004-0000-0400-000007000000}"/>
    <hyperlink ref="F127" r:id="rId9" xr:uid="{00000000-0004-0000-0400-000008000000}"/>
    <hyperlink ref="F131" r:id="rId10" xr:uid="{00000000-0004-0000-0400-000009000000}"/>
    <hyperlink ref="F135" r:id="rId11" xr:uid="{00000000-0004-0000-0400-00000A000000}"/>
    <hyperlink ref="F144" r:id="rId12" xr:uid="{00000000-0004-0000-0400-00000B000000}"/>
    <hyperlink ref="F156" r:id="rId13" xr:uid="{00000000-0004-0000-0400-00000C000000}"/>
    <hyperlink ref="F159" r:id="rId14" xr:uid="{00000000-0004-0000-0400-00000D000000}"/>
    <hyperlink ref="F163" r:id="rId15" xr:uid="{00000000-0004-0000-0400-00000E000000}"/>
    <hyperlink ref="F167" r:id="rId16" xr:uid="{00000000-0004-0000-0400-00000F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68"/>
  <sheetViews>
    <sheetView showGridLines="0" topLeftCell="A101" workbookViewId="0"/>
  </sheetViews>
  <sheetFormatPr defaultColWidth="9.28515625" defaultRowHeight="10.199999999999999"/>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88"/>
      <c r="M2" s="288"/>
      <c r="N2" s="288"/>
      <c r="O2" s="288"/>
      <c r="P2" s="288"/>
      <c r="Q2" s="288"/>
      <c r="R2" s="288"/>
      <c r="S2" s="288"/>
      <c r="T2" s="288"/>
      <c r="U2" s="288"/>
      <c r="V2" s="288"/>
      <c r="AT2" s="18" t="s">
        <v>92</v>
      </c>
    </row>
    <row r="3" spans="2:46" ht="6.9" customHeight="1">
      <c r="B3" s="19"/>
      <c r="C3" s="20"/>
      <c r="D3" s="20"/>
      <c r="E3" s="20"/>
      <c r="F3" s="20"/>
      <c r="G3" s="20"/>
      <c r="H3" s="20"/>
      <c r="I3" s="20"/>
      <c r="J3" s="20"/>
      <c r="K3" s="20"/>
      <c r="L3" s="21"/>
      <c r="AT3" s="18" t="s">
        <v>80</v>
      </c>
    </row>
    <row r="4" spans="2:46" ht="24.9" customHeight="1">
      <c r="B4" s="21"/>
      <c r="D4" s="22" t="s">
        <v>93</v>
      </c>
      <c r="L4" s="21"/>
      <c r="M4" s="86" t="s">
        <v>11</v>
      </c>
      <c r="AT4" s="18" t="s">
        <v>4</v>
      </c>
    </row>
    <row r="5" spans="2:46" ht="6.9" customHeight="1">
      <c r="B5" s="21"/>
      <c r="L5" s="21"/>
    </row>
    <row r="6" spans="2:46" ht="12" customHeight="1">
      <c r="B6" s="21"/>
      <c r="D6" s="28" t="s">
        <v>16</v>
      </c>
      <c r="L6" s="21"/>
    </row>
    <row r="7" spans="2:46" ht="16.5" customHeight="1">
      <c r="B7" s="21"/>
      <c r="E7" s="302" t="str">
        <f>'Rekapitulace stavby'!K6</f>
        <v>6322 Číháň novostavba hasičské zbrojnice</v>
      </c>
      <c r="F7" s="303"/>
      <c r="G7" s="303"/>
      <c r="H7" s="303"/>
      <c r="L7" s="21"/>
    </row>
    <row r="8" spans="2:46" s="1" customFormat="1" ht="12" customHeight="1">
      <c r="B8" s="33"/>
      <c r="D8" s="28" t="s">
        <v>94</v>
      </c>
      <c r="L8" s="33"/>
    </row>
    <row r="9" spans="2:46" s="1" customFormat="1" ht="16.5" customHeight="1">
      <c r="B9" s="33"/>
      <c r="E9" s="282" t="s">
        <v>3730</v>
      </c>
      <c r="F9" s="301"/>
      <c r="G9" s="301"/>
      <c r="H9" s="301"/>
      <c r="L9" s="33"/>
    </row>
    <row r="10" spans="2:46" s="1" customFormat="1">
      <c r="B10" s="33"/>
      <c r="L10" s="33"/>
    </row>
    <row r="11" spans="2:46" s="1" customFormat="1" ht="12" customHeight="1">
      <c r="B11" s="33"/>
      <c r="D11" s="28" t="s">
        <v>19</v>
      </c>
      <c r="F11" s="26" t="s">
        <v>20</v>
      </c>
      <c r="I11" s="28" t="s">
        <v>21</v>
      </c>
      <c r="J11" s="26" t="s">
        <v>20</v>
      </c>
      <c r="L11" s="33"/>
    </row>
    <row r="12" spans="2:46" s="1" customFormat="1" ht="12" customHeight="1">
      <c r="B12" s="33"/>
      <c r="D12" s="28" t="s">
        <v>22</v>
      </c>
      <c r="F12" s="26" t="s">
        <v>23</v>
      </c>
      <c r="I12" s="28" t="s">
        <v>24</v>
      </c>
      <c r="J12" s="50" t="str">
        <f>'Rekapitulace stavby'!AN8</f>
        <v>17. 5. 2022</v>
      </c>
      <c r="L12" s="33"/>
    </row>
    <row r="13" spans="2:46" s="1" customFormat="1" ht="10.95" customHeight="1">
      <c r="B13" s="33"/>
      <c r="L13" s="33"/>
    </row>
    <row r="14" spans="2:46" s="1" customFormat="1" ht="12" customHeight="1">
      <c r="B14" s="33"/>
      <c r="D14" s="28" t="s">
        <v>28</v>
      </c>
      <c r="I14" s="28" t="s">
        <v>29</v>
      </c>
      <c r="J14" s="26" t="str">
        <f>IF('Rekapitulace stavby'!AN10="","",'Rekapitulace stavby'!AN10)</f>
        <v/>
      </c>
      <c r="L14" s="33"/>
    </row>
    <row r="15" spans="2:46" s="1" customFormat="1" ht="18" customHeight="1">
      <c r="B15" s="33"/>
      <c r="E15" s="26" t="str">
        <f>IF('Rekapitulace stavby'!E11="","",'Rekapitulace stavby'!E11)</f>
        <v xml:space="preserve"> </v>
      </c>
      <c r="I15" s="28" t="s">
        <v>30</v>
      </c>
      <c r="J15" s="26" t="str">
        <f>IF('Rekapitulace stavby'!AN11="","",'Rekapitulace stavby'!AN11)</f>
        <v/>
      </c>
      <c r="L15" s="33"/>
    </row>
    <row r="16" spans="2:46" s="1" customFormat="1" ht="6.9" customHeight="1">
      <c r="B16" s="33"/>
      <c r="L16" s="33"/>
    </row>
    <row r="17" spans="2:12" s="1" customFormat="1" ht="12" customHeight="1">
      <c r="B17" s="33"/>
      <c r="D17" s="28" t="s">
        <v>31</v>
      </c>
      <c r="I17" s="28" t="s">
        <v>29</v>
      </c>
      <c r="J17" s="29" t="str">
        <f>'Rekapitulace stavby'!AN13</f>
        <v>26357534</v>
      </c>
      <c r="L17" s="33"/>
    </row>
    <row r="18" spans="2:12" s="1" customFormat="1" ht="18" customHeight="1">
      <c r="B18" s="33"/>
      <c r="E18" s="304" t="str">
        <f>'Rekapitulace stavby'!E14</f>
        <v>Klatovská stavební společnost s.r.o., K Letišti 893,Klatovy</v>
      </c>
      <c r="F18" s="296"/>
      <c r="G18" s="296"/>
      <c r="H18" s="296"/>
      <c r="I18" s="28" t="s">
        <v>30</v>
      </c>
      <c r="J18" s="29" t="str">
        <f>'Rekapitulace stavby'!AN14</f>
        <v>CZ26357534</v>
      </c>
      <c r="L18" s="33"/>
    </row>
    <row r="19" spans="2:12" s="1" customFormat="1" ht="6.9" customHeight="1">
      <c r="B19" s="33"/>
      <c r="L19" s="33"/>
    </row>
    <row r="20" spans="2:12" s="1" customFormat="1" ht="12" customHeight="1">
      <c r="B20" s="33"/>
      <c r="D20" s="28" t="s">
        <v>33</v>
      </c>
      <c r="I20" s="28" t="s">
        <v>29</v>
      </c>
      <c r="J20" s="26" t="str">
        <f>IF('Rekapitulace stavby'!AN16="","",'Rekapitulace stavby'!AN16)</f>
        <v/>
      </c>
      <c r="L20" s="33"/>
    </row>
    <row r="21" spans="2:12" s="1" customFormat="1" ht="18" customHeight="1">
      <c r="B21" s="33"/>
      <c r="E21" s="26" t="str">
        <f>IF('Rekapitulace stavby'!E17="","",'Rekapitulace stavby'!E17)</f>
        <v xml:space="preserve"> </v>
      </c>
      <c r="I21" s="28" t="s">
        <v>30</v>
      </c>
      <c r="J21" s="26" t="str">
        <f>IF('Rekapitulace stavby'!AN17="","",'Rekapitulace stavby'!AN17)</f>
        <v/>
      </c>
      <c r="L21" s="33"/>
    </row>
    <row r="22" spans="2:12" s="1" customFormat="1" ht="6.9" customHeight="1">
      <c r="B22" s="33"/>
      <c r="L22" s="33"/>
    </row>
    <row r="23" spans="2:12" s="1" customFormat="1" ht="12" customHeight="1">
      <c r="B23" s="33"/>
      <c r="D23" s="28" t="s">
        <v>34</v>
      </c>
      <c r="I23" s="28" t="s">
        <v>29</v>
      </c>
      <c r="J23" s="26" t="str">
        <f>IF('Rekapitulace stavby'!AN19="","",'Rekapitulace stavby'!AN19)</f>
        <v/>
      </c>
      <c r="L23" s="33"/>
    </row>
    <row r="24" spans="2:12" s="1" customFormat="1" ht="18" customHeight="1">
      <c r="B24" s="33"/>
      <c r="E24" s="26" t="str">
        <f>IF('Rekapitulace stavby'!E20="","",'Rekapitulace stavby'!E20)</f>
        <v xml:space="preserve"> </v>
      </c>
      <c r="I24" s="28" t="s">
        <v>30</v>
      </c>
      <c r="J24" s="26" t="str">
        <f>IF('Rekapitulace stavby'!AN20="","",'Rekapitulace stavby'!AN20)</f>
        <v/>
      </c>
      <c r="L24" s="33"/>
    </row>
    <row r="25" spans="2:12" s="1" customFormat="1" ht="6.9" customHeight="1">
      <c r="B25" s="33"/>
      <c r="L25" s="33"/>
    </row>
    <row r="26" spans="2:12" s="1" customFormat="1" ht="12" customHeight="1">
      <c r="B26" s="33"/>
      <c r="D26" s="28" t="s">
        <v>35</v>
      </c>
      <c r="L26" s="33"/>
    </row>
    <row r="27" spans="2:12" s="7" customFormat="1" ht="16.5" customHeight="1">
      <c r="B27" s="87"/>
      <c r="E27" s="300" t="s">
        <v>20</v>
      </c>
      <c r="F27" s="300"/>
      <c r="G27" s="300"/>
      <c r="H27" s="300"/>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37</v>
      </c>
      <c r="J30" s="64">
        <f>ROUND(J84, 2)</f>
        <v>154686</v>
      </c>
      <c r="L30" s="33"/>
    </row>
    <row r="31" spans="2:12" s="1" customFormat="1" ht="6.9" customHeight="1">
      <c r="B31" s="33"/>
      <c r="D31" s="51"/>
      <c r="E31" s="51"/>
      <c r="F31" s="51"/>
      <c r="G31" s="51"/>
      <c r="H31" s="51"/>
      <c r="I31" s="51"/>
      <c r="J31" s="51"/>
      <c r="K31" s="51"/>
      <c r="L31" s="33"/>
    </row>
    <row r="32" spans="2:12" s="1" customFormat="1" ht="14.4" customHeight="1">
      <c r="B32" s="33"/>
      <c r="F32" s="36" t="s">
        <v>39</v>
      </c>
      <c r="I32" s="36" t="s">
        <v>38</v>
      </c>
      <c r="J32" s="36" t="s">
        <v>40</v>
      </c>
      <c r="L32" s="33"/>
    </row>
    <row r="33" spans="2:12" s="1" customFormat="1" ht="14.4" customHeight="1">
      <c r="B33" s="33"/>
      <c r="D33" s="53" t="s">
        <v>41</v>
      </c>
      <c r="E33" s="28" t="s">
        <v>42</v>
      </c>
      <c r="F33" s="89">
        <f>ROUND((SUM(BE84:BE167)),  2)</f>
        <v>154686</v>
      </c>
      <c r="I33" s="90">
        <v>0.21</v>
      </c>
      <c r="J33" s="89">
        <f>ROUND(((SUM(BE84:BE167))*I33),  2)</f>
        <v>32484.06</v>
      </c>
      <c r="L33" s="33"/>
    </row>
    <row r="34" spans="2:12" s="1" customFormat="1" ht="14.4" customHeight="1">
      <c r="B34" s="33"/>
      <c r="E34" s="28" t="s">
        <v>43</v>
      </c>
      <c r="F34" s="89">
        <f>ROUND((SUM(BF84:BF167)),  2)</f>
        <v>0</v>
      </c>
      <c r="I34" s="90">
        <v>0.15</v>
      </c>
      <c r="J34" s="89">
        <f>ROUND(((SUM(BF84:BF167))*I34),  2)</f>
        <v>0</v>
      </c>
      <c r="L34" s="33"/>
    </row>
    <row r="35" spans="2:12" s="1" customFormat="1" ht="14.4" hidden="1" customHeight="1">
      <c r="B35" s="33"/>
      <c r="E35" s="28" t="s">
        <v>44</v>
      </c>
      <c r="F35" s="89">
        <f>ROUND((SUM(BG84:BG167)),  2)</f>
        <v>0</v>
      </c>
      <c r="I35" s="90">
        <v>0.21</v>
      </c>
      <c r="J35" s="89">
        <f>0</f>
        <v>0</v>
      </c>
      <c r="L35" s="33"/>
    </row>
    <row r="36" spans="2:12" s="1" customFormat="1" ht="14.4" hidden="1" customHeight="1">
      <c r="B36" s="33"/>
      <c r="E36" s="28" t="s">
        <v>45</v>
      </c>
      <c r="F36" s="89">
        <f>ROUND((SUM(BH84:BH167)),  2)</f>
        <v>0</v>
      </c>
      <c r="I36" s="90">
        <v>0.15</v>
      </c>
      <c r="J36" s="89">
        <f>0</f>
        <v>0</v>
      </c>
      <c r="L36" s="33"/>
    </row>
    <row r="37" spans="2:12" s="1" customFormat="1" ht="14.4" hidden="1" customHeight="1">
      <c r="B37" s="33"/>
      <c r="E37" s="28" t="s">
        <v>46</v>
      </c>
      <c r="F37" s="89">
        <f>ROUND((SUM(BI84:BI167)),  2)</f>
        <v>0</v>
      </c>
      <c r="I37" s="90">
        <v>0</v>
      </c>
      <c r="J37" s="89">
        <f>0</f>
        <v>0</v>
      </c>
      <c r="L37" s="33"/>
    </row>
    <row r="38" spans="2:12" s="1" customFormat="1" ht="6.9" customHeight="1">
      <c r="B38" s="33"/>
      <c r="L38" s="33"/>
    </row>
    <row r="39" spans="2:12" s="1" customFormat="1" ht="25.35" customHeight="1">
      <c r="B39" s="33"/>
      <c r="C39" s="91"/>
      <c r="D39" s="92" t="s">
        <v>47</v>
      </c>
      <c r="E39" s="55"/>
      <c r="F39" s="55"/>
      <c r="G39" s="93" t="s">
        <v>48</v>
      </c>
      <c r="H39" s="94" t="s">
        <v>49</v>
      </c>
      <c r="I39" s="55"/>
      <c r="J39" s="95">
        <f>SUM(J30:J37)</f>
        <v>187170.06</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96</v>
      </c>
      <c r="L45" s="33"/>
    </row>
    <row r="46" spans="2:12" s="1" customFormat="1" ht="6.9" customHeight="1">
      <c r="B46" s="33"/>
      <c r="L46" s="33"/>
    </row>
    <row r="47" spans="2:12" s="1" customFormat="1" ht="12" customHeight="1">
      <c r="B47" s="33"/>
      <c r="C47" s="28" t="s">
        <v>16</v>
      </c>
      <c r="L47" s="33"/>
    </row>
    <row r="48" spans="2:12" s="1" customFormat="1" ht="16.5" customHeight="1">
      <c r="B48" s="33"/>
      <c r="E48" s="302" t="str">
        <f>E7</f>
        <v>6322 Číháň novostavba hasičské zbrojnice</v>
      </c>
      <c r="F48" s="303"/>
      <c r="G48" s="303"/>
      <c r="H48" s="303"/>
      <c r="L48" s="33"/>
    </row>
    <row r="49" spans="2:47" s="1" customFormat="1" ht="12" customHeight="1">
      <c r="B49" s="33"/>
      <c r="C49" s="28" t="s">
        <v>94</v>
      </c>
      <c r="L49" s="33"/>
    </row>
    <row r="50" spans="2:47" s="1" customFormat="1" ht="16.5" customHeight="1">
      <c r="B50" s="33"/>
      <c r="E50" s="282" t="str">
        <f>E9</f>
        <v>05 - SO 05 Přeložka vodovodu a vodovodní přípojka</v>
      </c>
      <c r="F50" s="301"/>
      <c r="G50" s="301"/>
      <c r="H50" s="301"/>
      <c r="L50" s="33"/>
    </row>
    <row r="51" spans="2:47" s="1" customFormat="1" ht="6.9" customHeight="1">
      <c r="B51" s="33"/>
      <c r="L51" s="33"/>
    </row>
    <row r="52" spans="2:47" s="1" customFormat="1" ht="12" customHeight="1">
      <c r="B52" s="33"/>
      <c r="C52" s="28" t="s">
        <v>22</v>
      </c>
      <c r="F52" s="26" t="str">
        <f>F12</f>
        <v xml:space="preserve"> </v>
      </c>
      <c r="I52" s="28" t="s">
        <v>24</v>
      </c>
      <c r="J52" s="50" t="str">
        <f>IF(J12="","",J12)</f>
        <v>17. 5. 2022</v>
      </c>
      <c r="L52" s="33"/>
    </row>
    <row r="53" spans="2:47" s="1" customFormat="1" ht="6.9" customHeight="1">
      <c r="B53" s="33"/>
      <c r="L53" s="33"/>
    </row>
    <row r="54" spans="2:47" s="1" customFormat="1" ht="15.15" customHeight="1">
      <c r="B54" s="33"/>
      <c r="C54" s="28" t="s">
        <v>28</v>
      </c>
      <c r="F54" s="26" t="str">
        <f>E15</f>
        <v xml:space="preserve"> </v>
      </c>
      <c r="I54" s="28" t="s">
        <v>33</v>
      </c>
      <c r="J54" s="31" t="str">
        <f>E21</f>
        <v xml:space="preserve"> </v>
      </c>
      <c r="L54" s="33"/>
    </row>
    <row r="55" spans="2:47" s="1" customFormat="1" ht="15.15" customHeight="1">
      <c r="B55" s="33"/>
      <c r="C55" s="28" t="s">
        <v>31</v>
      </c>
      <c r="F55" s="26" t="str">
        <f>IF(E18="","",E18)</f>
        <v>Klatovská stavební společnost s.r.o., K Letišti 893,Klatovy</v>
      </c>
      <c r="I55" s="28" t="s">
        <v>34</v>
      </c>
      <c r="J55" s="31" t="str">
        <f>E24</f>
        <v xml:space="preserve"> </v>
      </c>
      <c r="L55" s="33"/>
    </row>
    <row r="56" spans="2:47" s="1" customFormat="1" ht="10.35" customHeight="1">
      <c r="B56" s="33"/>
      <c r="L56" s="33"/>
    </row>
    <row r="57" spans="2:47" s="1" customFormat="1" ht="29.25" customHeight="1">
      <c r="B57" s="33"/>
      <c r="C57" s="97" t="s">
        <v>97</v>
      </c>
      <c r="D57" s="91"/>
      <c r="E57" s="91"/>
      <c r="F57" s="91"/>
      <c r="G57" s="91"/>
      <c r="H57" s="91"/>
      <c r="I57" s="91"/>
      <c r="J57" s="98" t="s">
        <v>98</v>
      </c>
      <c r="K57" s="91"/>
      <c r="L57" s="33"/>
    </row>
    <row r="58" spans="2:47" s="1" customFormat="1" ht="10.35" customHeight="1">
      <c r="B58" s="33"/>
      <c r="L58" s="33"/>
    </row>
    <row r="59" spans="2:47" s="1" customFormat="1" ht="22.95" customHeight="1">
      <c r="B59" s="33"/>
      <c r="C59" s="99" t="s">
        <v>69</v>
      </c>
      <c r="J59" s="64">
        <f>J84</f>
        <v>154686</v>
      </c>
      <c r="L59" s="33"/>
      <c r="AU59" s="18" t="s">
        <v>99</v>
      </c>
    </row>
    <row r="60" spans="2:47" s="8" customFormat="1" ht="24.9" customHeight="1">
      <c r="B60" s="100"/>
      <c r="D60" s="101" t="s">
        <v>100</v>
      </c>
      <c r="E60" s="102"/>
      <c r="F60" s="102"/>
      <c r="G60" s="102"/>
      <c r="H60" s="102"/>
      <c r="I60" s="102"/>
      <c r="J60" s="103">
        <f>J85</f>
        <v>154686</v>
      </c>
      <c r="L60" s="100"/>
    </row>
    <row r="61" spans="2:47" s="9" customFormat="1" ht="19.95" customHeight="1">
      <c r="B61" s="104"/>
      <c r="D61" s="105" t="s">
        <v>101</v>
      </c>
      <c r="E61" s="106"/>
      <c r="F61" s="106"/>
      <c r="G61" s="106"/>
      <c r="H61" s="106"/>
      <c r="I61" s="106"/>
      <c r="J61" s="107">
        <f>J86</f>
        <v>97226</v>
      </c>
      <c r="L61" s="104"/>
    </row>
    <row r="62" spans="2:47" s="9" customFormat="1" ht="19.95" customHeight="1">
      <c r="B62" s="104"/>
      <c r="D62" s="105" t="s">
        <v>104</v>
      </c>
      <c r="E62" s="106"/>
      <c r="F62" s="106"/>
      <c r="G62" s="106"/>
      <c r="H62" s="106"/>
      <c r="I62" s="106"/>
      <c r="J62" s="107">
        <f>J119</f>
        <v>4770</v>
      </c>
      <c r="L62" s="104"/>
    </row>
    <row r="63" spans="2:47" s="9" customFormat="1" ht="19.95" customHeight="1">
      <c r="B63" s="104"/>
      <c r="D63" s="105" t="s">
        <v>3519</v>
      </c>
      <c r="E63" s="106"/>
      <c r="F63" s="106"/>
      <c r="G63" s="106"/>
      <c r="H63" s="106"/>
      <c r="I63" s="106"/>
      <c r="J63" s="107">
        <f>J124</f>
        <v>42082</v>
      </c>
      <c r="L63" s="104"/>
    </row>
    <row r="64" spans="2:47" s="9" customFormat="1" ht="19.95" customHeight="1">
      <c r="B64" s="104"/>
      <c r="D64" s="105" t="s">
        <v>108</v>
      </c>
      <c r="E64" s="106"/>
      <c r="F64" s="106"/>
      <c r="G64" s="106"/>
      <c r="H64" s="106"/>
      <c r="I64" s="106"/>
      <c r="J64" s="107">
        <f>J164</f>
        <v>10608</v>
      </c>
      <c r="L64" s="104"/>
    </row>
    <row r="65" spans="2:12" s="1" customFormat="1" ht="21.75" customHeight="1">
      <c r="B65" s="33"/>
      <c r="L65" s="33"/>
    </row>
    <row r="66" spans="2:12" s="1" customFormat="1" ht="6.9" customHeight="1">
      <c r="B66" s="42"/>
      <c r="C66" s="43"/>
      <c r="D66" s="43"/>
      <c r="E66" s="43"/>
      <c r="F66" s="43"/>
      <c r="G66" s="43"/>
      <c r="H66" s="43"/>
      <c r="I66" s="43"/>
      <c r="J66" s="43"/>
      <c r="K66" s="43"/>
      <c r="L66" s="33"/>
    </row>
    <row r="70" spans="2:12" s="1" customFormat="1" ht="6.9" customHeight="1">
      <c r="B70" s="44"/>
      <c r="C70" s="45"/>
      <c r="D70" s="45"/>
      <c r="E70" s="45"/>
      <c r="F70" s="45"/>
      <c r="G70" s="45"/>
      <c r="H70" s="45"/>
      <c r="I70" s="45"/>
      <c r="J70" s="45"/>
      <c r="K70" s="45"/>
      <c r="L70" s="33"/>
    </row>
    <row r="71" spans="2:12" s="1" customFormat="1" ht="24.9" customHeight="1">
      <c r="B71" s="33"/>
      <c r="C71" s="22" t="s">
        <v>139</v>
      </c>
      <c r="L71" s="33"/>
    </row>
    <row r="72" spans="2:12" s="1" customFormat="1" ht="6.9" customHeight="1">
      <c r="B72" s="33"/>
      <c r="L72" s="33"/>
    </row>
    <row r="73" spans="2:12" s="1" customFormat="1" ht="12" customHeight="1">
      <c r="B73" s="33"/>
      <c r="C73" s="28" t="s">
        <v>16</v>
      </c>
      <c r="L73" s="33"/>
    </row>
    <row r="74" spans="2:12" s="1" customFormat="1" ht="16.5" customHeight="1">
      <c r="B74" s="33"/>
      <c r="E74" s="302" t="str">
        <f>E7</f>
        <v>6322 Číháň novostavba hasičské zbrojnice</v>
      </c>
      <c r="F74" s="303"/>
      <c r="G74" s="303"/>
      <c r="H74" s="303"/>
      <c r="L74" s="33"/>
    </row>
    <row r="75" spans="2:12" s="1" customFormat="1" ht="12" customHeight="1">
      <c r="B75" s="33"/>
      <c r="C75" s="28" t="s">
        <v>94</v>
      </c>
      <c r="L75" s="33"/>
    </row>
    <row r="76" spans="2:12" s="1" customFormat="1" ht="16.5" customHeight="1">
      <c r="B76" s="33"/>
      <c r="E76" s="282" t="str">
        <f>E9</f>
        <v>05 - SO 05 Přeložka vodovodu a vodovodní přípojka</v>
      </c>
      <c r="F76" s="301"/>
      <c r="G76" s="301"/>
      <c r="H76" s="301"/>
      <c r="L76" s="33"/>
    </row>
    <row r="77" spans="2:12" s="1" customFormat="1" ht="6.9" customHeight="1">
      <c r="B77" s="33"/>
      <c r="L77" s="33"/>
    </row>
    <row r="78" spans="2:12" s="1" customFormat="1" ht="12" customHeight="1">
      <c r="B78" s="33"/>
      <c r="C78" s="28" t="s">
        <v>22</v>
      </c>
      <c r="F78" s="26" t="str">
        <f>F12</f>
        <v xml:space="preserve"> </v>
      </c>
      <c r="I78" s="28" t="s">
        <v>24</v>
      </c>
      <c r="J78" s="50" t="str">
        <f>IF(J12="","",J12)</f>
        <v>17. 5. 2022</v>
      </c>
      <c r="L78" s="33"/>
    </row>
    <row r="79" spans="2:12" s="1" customFormat="1" ht="6.9" customHeight="1">
      <c r="B79" s="33"/>
      <c r="L79" s="33"/>
    </row>
    <row r="80" spans="2:12" s="1" customFormat="1" ht="15.15" customHeight="1">
      <c r="B80" s="33"/>
      <c r="C80" s="28" t="s">
        <v>28</v>
      </c>
      <c r="F80" s="26" t="str">
        <f>E15</f>
        <v xml:space="preserve"> </v>
      </c>
      <c r="I80" s="28" t="s">
        <v>33</v>
      </c>
      <c r="J80" s="31" t="str">
        <f>E21</f>
        <v xml:space="preserve"> </v>
      </c>
      <c r="L80" s="33"/>
    </row>
    <row r="81" spans="2:65" s="1" customFormat="1" ht="15.15" customHeight="1">
      <c r="B81" s="33"/>
      <c r="C81" s="28" t="s">
        <v>31</v>
      </c>
      <c r="F81" s="26" t="str">
        <f>IF(E18="","",E18)</f>
        <v>Klatovská stavební společnost s.r.o., K Letišti 893,Klatovy</v>
      </c>
      <c r="I81" s="28" t="s">
        <v>34</v>
      </c>
      <c r="J81" s="31" t="str">
        <f>E24</f>
        <v xml:space="preserve"> </v>
      </c>
      <c r="L81" s="33"/>
    </row>
    <row r="82" spans="2:65" s="1" customFormat="1" ht="10.35" customHeight="1">
      <c r="B82" s="33"/>
      <c r="L82" s="33"/>
    </row>
    <row r="83" spans="2:65" s="10" customFormat="1" ht="29.25" customHeight="1">
      <c r="B83" s="108"/>
      <c r="C83" s="109" t="s">
        <v>140</v>
      </c>
      <c r="D83" s="110" t="s">
        <v>56</v>
      </c>
      <c r="E83" s="110" t="s">
        <v>52</v>
      </c>
      <c r="F83" s="110" t="s">
        <v>53</v>
      </c>
      <c r="G83" s="110" t="s">
        <v>141</v>
      </c>
      <c r="H83" s="110" t="s">
        <v>142</v>
      </c>
      <c r="I83" s="110" t="s">
        <v>143</v>
      </c>
      <c r="J83" s="110" t="s">
        <v>98</v>
      </c>
      <c r="K83" s="111" t="s">
        <v>144</v>
      </c>
      <c r="L83" s="108"/>
      <c r="M83" s="57" t="s">
        <v>20</v>
      </c>
      <c r="N83" s="58" t="s">
        <v>41</v>
      </c>
      <c r="O83" s="58" t="s">
        <v>145</v>
      </c>
      <c r="P83" s="58" t="s">
        <v>146</v>
      </c>
      <c r="Q83" s="58" t="s">
        <v>147</v>
      </c>
      <c r="R83" s="58" t="s">
        <v>148</v>
      </c>
      <c r="S83" s="58" t="s">
        <v>149</v>
      </c>
      <c r="T83" s="59" t="s">
        <v>150</v>
      </c>
    </row>
    <row r="84" spans="2:65" s="1" customFormat="1" ht="22.95" customHeight="1">
      <c r="B84" s="33"/>
      <c r="C84" s="62" t="s">
        <v>151</v>
      </c>
      <c r="J84" s="112">
        <f>BK84</f>
        <v>154686</v>
      </c>
      <c r="L84" s="33"/>
      <c r="M84" s="60"/>
      <c r="N84" s="51"/>
      <c r="O84" s="51"/>
      <c r="P84" s="113">
        <f>P85</f>
        <v>0</v>
      </c>
      <c r="Q84" s="51"/>
      <c r="R84" s="113">
        <f>R85</f>
        <v>35.362352999999999</v>
      </c>
      <c r="S84" s="51"/>
      <c r="T84" s="114">
        <f>T85</f>
        <v>0</v>
      </c>
      <c r="AT84" s="18" t="s">
        <v>70</v>
      </c>
      <c r="AU84" s="18" t="s">
        <v>99</v>
      </c>
      <c r="BK84" s="115">
        <f>BK85</f>
        <v>154686</v>
      </c>
    </row>
    <row r="85" spans="2:65" s="11" customFormat="1" ht="25.95" customHeight="1">
      <c r="B85" s="116"/>
      <c r="D85" s="117" t="s">
        <v>70</v>
      </c>
      <c r="E85" s="118" t="s">
        <v>152</v>
      </c>
      <c r="F85" s="118" t="s">
        <v>153</v>
      </c>
      <c r="I85" s="119"/>
      <c r="J85" s="120">
        <f>BK85</f>
        <v>154686</v>
      </c>
      <c r="L85" s="116"/>
      <c r="M85" s="121"/>
      <c r="P85" s="122">
        <f>P86+P119+P124+P164</f>
        <v>0</v>
      </c>
      <c r="R85" s="122">
        <f>R86+R119+R124+R164</f>
        <v>35.362352999999999</v>
      </c>
      <c r="T85" s="123">
        <f>T86+T119+T124+T164</f>
        <v>0</v>
      </c>
      <c r="AR85" s="117" t="s">
        <v>8</v>
      </c>
      <c r="AT85" s="124" t="s">
        <v>70</v>
      </c>
      <c r="AU85" s="124" t="s">
        <v>71</v>
      </c>
      <c r="AY85" s="117" t="s">
        <v>154</v>
      </c>
      <c r="BK85" s="125">
        <f>BK86+BK119+BK124+BK164</f>
        <v>154686</v>
      </c>
    </row>
    <row r="86" spans="2:65" s="11" customFormat="1" ht="22.95" customHeight="1">
      <c r="B86" s="116"/>
      <c r="D86" s="117" t="s">
        <v>70</v>
      </c>
      <c r="E86" s="126" t="s">
        <v>8</v>
      </c>
      <c r="F86" s="126" t="s">
        <v>155</v>
      </c>
      <c r="I86" s="119"/>
      <c r="J86" s="127">
        <f>BK86</f>
        <v>97226</v>
      </c>
      <c r="L86" s="116"/>
      <c r="M86" s="121"/>
      <c r="P86" s="122">
        <f>SUM(P87:P118)</f>
        <v>0</v>
      </c>
      <c r="R86" s="122">
        <f>SUM(R87:R118)</f>
        <v>34.260405999999996</v>
      </c>
      <c r="T86" s="123">
        <f>SUM(T87:T118)</f>
        <v>0</v>
      </c>
      <c r="AR86" s="117" t="s">
        <v>8</v>
      </c>
      <c r="AT86" s="124" t="s">
        <v>70</v>
      </c>
      <c r="AU86" s="124" t="s">
        <v>8</v>
      </c>
      <c r="AY86" s="117" t="s">
        <v>154</v>
      </c>
      <c r="BK86" s="125">
        <f>SUM(BK87:BK118)</f>
        <v>97226</v>
      </c>
    </row>
    <row r="87" spans="2:65" s="1" customFormat="1" ht="21.75" customHeight="1">
      <c r="B87" s="33"/>
      <c r="C87" s="128" t="s">
        <v>8</v>
      </c>
      <c r="D87" s="128" t="s">
        <v>157</v>
      </c>
      <c r="E87" s="129" t="s">
        <v>3731</v>
      </c>
      <c r="F87" s="130" t="s">
        <v>3732</v>
      </c>
      <c r="G87" s="131" t="s">
        <v>160</v>
      </c>
      <c r="H87" s="132">
        <v>59.7</v>
      </c>
      <c r="I87" s="133">
        <v>494.05101594240006</v>
      </c>
      <c r="J87" s="132">
        <f>ROUND(I87*H87,0)</f>
        <v>29495</v>
      </c>
      <c r="K87" s="130" t="s">
        <v>161</v>
      </c>
      <c r="L87" s="33"/>
      <c r="M87" s="134" t="s">
        <v>20</v>
      </c>
      <c r="N87" s="135" t="s">
        <v>42</v>
      </c>
      <c r="P87" s="136">
        <f>O87*H87</f>
        <v>0</v>
      </c>
      <c r="Q87" s="136">
        <v>0</v>
      </c>
      <c r="R87" s="136">
        <f>Q87*H87</f>
        <v>0</v>
      </c>
      <c r="S87" s="136">
        <v>0</v>
      </c>
      <c r="T87" s="137">
        <f>S87*H87</f>
        <v>0</v>
      </c>
      <c r="AR87" s="138" t="s">
        <v>162</v>
      </c>
      <c r="AT87" s="138" t="s">
        <v>157</v>
      </c>
      <c r="AU87" s="138" t="s">
        <v>80</v>
      </c>
      <c r="AY87" s="18" t="s">
        <v>154</v>
      </c>
      <c r="BE87" s="139">
        <f>IF(N87="základní",J87,0)</f>
        <v>29495</v>
      </c>
      <c r="BF87" s="139">
        <f>IF(N87="snížená",J87,0)</f>
        <v>0</v>
      </c>
      <c r="BG87" s="139">
        <f>IF(N87="zákl. přenesená",J87,0)</f>
        <v>0</v>
      </c>
      <c r="BH87" s="139">
        <f>IF(N87="sníž. přenesená",J87,0)</f>
        <v>0</v>
      </c>
      <c r="BI87" s="139">
        <f>IF(N87="nulová",J87,0)</f>
        <v>0</v>
      </c>
      <c r="BJ87" s="18" t="s">
        <v>8</v>
      </c>
      <c r="BK87" s="139">
        <f>ROUND(I87*H87,0)</f>
        <v>29495</v>
      </c>
      <c r="BL87" s="18" t="s">
        <v>162</v>
      </c>
      <c r="BM87" s="138" t="s">
        <v>3733</v>
      </c>
    </row>
    <row r="88" spans="2:65" s="1" customFormat="1" ht="19.2">
      <c r="B88" s="33"/>
      <c r="D88" s="140" t="s">
        <v>164</v>
      </c>
      <c r="F88" s="141" t="s">
        <v>3734</v>
      </c>
      <c r="I88" s="142"/>
      <c r="L88" s="33"/>
      <c r="M88" s="143"/>
      <c r="T88" s="54"/>
      <c r="AT88" s="18" t="s">
        <v>164</v>
      </c>
      <c r="AU88" s="18" t="s">
        <v>80</v>
      </c>
    </row>
    <row r="89" spans="2:65" s="1" customFormat="1">
      <c r="B89" s="33"/>
      <c r="D89" s="144" t="s">
        <v>166</v>
      </c>
      <c r="F89" s="145" t="s">
        <v>3735</v>
      </c>
      <c r="I89" s="142"/>
      <c r="L89" s="33"/>
      <c r="M89" s="143"/>
      <c r="T89" s="54"/>
      <c r="AT89" s="18" t="s">
        <v>166</v>
      </c>
      <c r="AU89" s="18" t="s">
        <v>80</v>
      </c>
    </row>
    <row r="90" spans="2:65" s="12" customFormat="1">
      <c r="B90" s="146"/>
      <c r="D90" s="140" t="s">
        <v>168</v>
      </c>
      <c r="E90" s="147" t="s">
        <v>20</v>
      </c>
      <c r="F90" s="148" t="s">
        <v>3736</v>
      </c>
      <c r="H90" s="149">
        <v>59.7</v>
      </c>
      <c r="I90" s="150"/>
      <c r="L90" s="146"/>
      <c r="M90" s="151"/>
      <c r="T90" s="152"/>
      <c r="AT90" s="147" t="s">
        <v>168</v>
      </c>
      <c r="AU90" s="147" t="s">
        <v>80</v>
      </c>
      <c r="AV90" s="12" t="s">
        <v>80</v>
      </c>
      <c r="AW90" s="12" t="s">
        <v>32</v>
      </c>
      <c r="AX90" s="12" t="s">
        <v>8</v>
      </c>
      <c r="AY90" s="147" t="s">
        <v>154</v>
      </c>
    </row>
    <row r="91" spans="2:65" s="1" customFormat="1" ht="16.5" customHeight="1">
      <c r="B91" s="33"/>
      <c r="C91" s="128" t="s">
        <v>80</v>
      </c>
      <c r="D91" s="128" t="s">
        <v>157</v>
      </c>
      <c r="E91" s="129" t="s">
        <v>3737</v>
      </c>
      <c r="F91" s="130" t="s">
        <v>3738</v>
      </c>
      <c r="G91" s="131" t="s">
        <v>198</v>
      </c>
      <c r="H91" s="132">
        <v>167.15</v>
      </c>
      <c r="I91" s="133">
        <v>145.62645911040002</v>
      </c>
      <c r="J91" s="132">
        <f>ROUND(I91*H91,0)</f>
        <v>24341</v>
      </c>
      <c r="K91" s="130" t="s">
        <v>161</v>
      </c>
      <c r="L91" s="33"/>
      <c r="M91" s="134" t="s">
        <v>20</v>
      </c>
      <c r="N91" s="135" t="s">
        <v>42</v>
      </c>
      <c r="P91" s="136">
        <f>O91*H91</f>
        <v>0</v>
      </c>
      <c r="Q91" s="136">
        <v>8.4000000000000003E-4</v>
      </c>
      <c r="R91" s="136">
        <f>Q91*H91</f>
        <v>0.140406</v>
      </c>
      <c r="S91" s="136">
        <v>0</v>
      </c>
      <c r="T91" s="137">
        <f>S91*H91</f>
        <v>0</v>
      </c>
      <c r="AR91" s="138" t="s">
        <v>162</v>
      </c>
      <c r="AT91" s="138" t="s">
        <v>157</v>
      </c>
      <c r="AU91" s="138" t="s">
        <v>80</v>
      </c>
      <c r="AY91" s="18" t="s">
        <v>154</v>
      </c>
      <c r="BE91" s="139">
        <f>IF(N91="základní",J91,0)</f>
        <v>24341</v>
      </c>
      <c r="BF91" s="139">
        <f>IF(N91="snížená",J91,0)</f>
        <v>0</v>
      </c>
      <c r="BG91" s="139">
        <f>IF(N91="zákl. přenesená",J91,0)</f>
        <v>0</v>
      </c>
      <c r="BH91" s="139">
        <f>IF(N91="sníž. přenesená",J91,0)</f>
        <v>0</v>
      </c>
      <c r="BI91" s="139">
        <f>IF(N91="nulová",J91,0)</f>
        <v>0</v>
      </c>
      <c r="BJ91" s="18" t="s">
        <v>8</v>
      </c>
      <c r="BK91" s="139">
        <f>ROUND(I91*H91,0)</f>
        <v>24341</v>
      </c>
      <c r="BL91" s="18" t="s">
        <v>162</v>
      </c>
      <c r="BM91" s="138" t="s">
        <v>3739</v>
      </c>
    </row>
    <row r="92" spans="2:65" s="1" customFormat="1">
      <c r="B92" s="33"/>
      <c r="D92" s="140" t="s">
        <v>164</v>
      </c>
      <c r="F92" s="141" t="s">
        <v>3740</v>
      </c>
      <c r="I92" s="142"/>
      <c r="L92" s="33"/>
      <c r="M92" s="143"/>
      <c r="T92" s="54"/>
      <c r="AT92" s="18" t="s">
        <v>164</v>
      </c>
      <c r="AU92" s="18" t="s">
        <v>80</v>
      </c>
    </row>
    <row r="93" spans="2:65" s="1" customFormat="1">
      <c r="B93" s="33"/>
      <c r="D93" s="144" t="s">
        <v>166</v>
      </c>
      <c r="F93" s="145" t="s">
        <v>3741</v>
      </c>
      <c r="I93" s="142"/>
      <c r="L93" s="33"/>
      <c r="M93" s="143"/>
      <c r="T93" s="54"/>
      <c r="AT93" s="18" t="s">
        <v>166</v>
      </c>
      <c r="AU93" s="18" t="s">
        <v>80</v>
      </c>
    </row>
    <row r="94" spans="2:65" s="12" customFormat="1">
      <c r="B94" s="146"/>
      <c r="D94" s="140" t="s">
        <v>168</v>
      </c>
      <c r="E94" s="147" t="s">
        <v>20</v>
      </c>
      <c r="F94" s="148" t="s">
        <v>3742</v>
      </c>
      <c r="H94" s="149">
        <v>167.15</v>
      </c>
      <c r="I94" s="150"/>
      <c r="L94" s="146"/>
      <c r="M94" s="151"/>
      <c r="T94" s="152"/>
      <c r="AT94" s="147" t="s">
        <v>168</v>
      </c>
      <c r="AU94" s="147" t="s">
        <v>80</v>
      </c>
      <c r="AV94" s="12" t="s">
        <v>80</v>
      </c>
      <c r="AW94" s="12" t="s">
        <v>32</v>
      </c>
      <c r="AX94" s="12" t="s">
        <v>8</v>
      </c>
      <c r="AY94" s="147" t="s">
        <v>154</v>
      </c>
    </row>
    <row r="95" spans="2:65" s="1" customFormat="1" ht="16.5" customHeight="1">
      <c r="B95" s="33"/>
      <c r="C95" s="128" t="s">
        <v>294</v>
      </c>
      <c r="D95" s="128" t="s">
        <v>157</v>
      </c>
      <c r="E95" s="129" t="s">
        <v>3743</v>
      </c>
      <c r="F95" s="130" t="s">
        <v>3744</v>
      </c>
      <c r="G95" s="131" t="s">
        <v>198</v>
      </c>
      <c r="H95" s="132">
        <v>167.15</v>
      </c>
      <c r="I95" s="133">
        <v>75.740338120320018</v>
      </c>
      <c r="J95" s="132">
        <f>ROUND(I95*H95,0)</f>
        <v>12660</v>
      </c>
      <c r="K95" s="130" t="s">
        <v>161</v>
      </c>
      <c r="L95" s="33"/>
      <c r="M95" s="134" t="s">
        <v>20</v>
      </c>
      <c r="N95" s="135" t="s">
        <v>42</v>
      </c>
      <c r="P95" s="136">
        <f>O95*H95</f>
        <v>0</v>
      </c>
      <c r="Q95" s="136">
        <v>0</v>
      </c>
      <c r="R95" s="136">
        <f>Q95*H95</f>
        <v>0</v>
      </c>
      <c r="S95" s="136">
        <v>0</v>
      </c>
      <c r="T95" s="137">
        <f>S95*H95</f>
        <v>0</v>
      </c>
      <c r="AR95" s="138" t="s">
        <v>162</v>
      </c>
      <c r="AT95" s="138" t="s">
        <v>157</v>
      </c>
      <c r="AU95" s="138" t="s">
        <v>80</v>
      </c>
      <c r="AY95" s="18" t="s">
        <v>154</v>
      </c>
      <c r="BE95" s="139">
        <f>IF(N95="základní",J95,0)</f>
        <v>12660</v>
      </c>
      <c r="BF95" s="139">
        <f>IF(N95="snížená",J95,0)</f>
        <v>0</v>
      </c>
      <c r="BG95" s="139">
        <f>IF(N95="zákl. přenesená",J95,0)</f>
        <v>0</v>
      </c>
      <c r="BH95" s="139">
        <f>IF(N95="sníž. přenesená",J95,0)</f>
        <v>0</v>
      </c>
      <c r="BI95" s="139">
        <f>IF(N95="nulová",J95,0)</f>
        <v>0</v>
      </c>
      <c r="BJ95" s="18" t="s">
        <v>8</v>
      </c>
      <c r="BK95" s="139">
        <f>ROUND(I95*H95,0)</f>
        <v>12660</v>
      </c>
      <c r="BL95" s="18" t="s">
        <v>162</v>
      </c>
      <c r="BM95" s="138" t="s">
        <v>3745</v>
      </c>
    </row>
    <row r="96" spans="2:65" s="1" customFormat="1" ht="19.2">
      <c r="B96" s="33"/>
      <c r="D96" s="140" t="s">
        <v>164</v>
      </c>
      <c r="F96" s="141" t="s">
        <v>3746</v>
      </c>
      <c r="I96" s="142"/>
      <c r="L96" s="33"/>
      <c r="M96" s="143"/>
      <c r="T96" s="54"/>
      <c r="AT96" s="18" t="s">
        <v>164</v>
      </c>
      <c r="AU96" s="18" t="s">
        <v>80</v>
      </c>
    </row>
    <row r="97" spans="2:65" s="1" customFormat="1">
      <c r="B97" s="33"/>
      <c r="D97" s="144" t="s">
        <v>166</v>
      </c>
      <c r="F97" s="145" t="s">
        <v>3747</v>
      </c>
      <c r="I97" s="142"/>
      <c r="L97" s="33"/>
      <c r="M97" s="143"/>
      <c r="T97" s="54"/>
      <c r="AT97" s="18" t="s">
        <v>166</v>
      </c>
      <c r="AU97" s="18" t="s">
        <v>80</v>
      </c>
    </row>
    <row r="98" spans="2:65" s="1" customFormat="1" ht="21.75" customHeight="1">
      <c r="B98" s="33"/>
      <c r="C98" s="128" t="s">
        <v>162</v>
      </c>
      <c r="D98" s="128" t="s">
        <v>157</v>
      </c>
      <c r="E98" s="129" t="s">
        <v>181</v>
      </c>
      <c r="F98" s="130" t="s">
        <v>182</v>
      </c>
      <c r="G98" s="131" t="s">
        <v>160</v>
      </c>
      <c r="H98" s="132">
        <v>21.32</v>
      </c>
      <c r="I98" s="133">
        <v>367.71103787088003</v>
      </c>
      <c r="J98" s="132">
        <f>ROUND(I98*H98,0)</f>
        <v>7840</v>
      </c>
      <c r="K98" s="130" t="s">
        <v>161</v>
      </c>
      <c r="L98" s="33"/>
      <c r="M98" s="134" t="s">
        <v>20</v>
      </c>
      <c r="N98" s="135" t="s">
        <v>42</v>
      </c>
      <c r="P98" s="136">
        <f>O98*H98</f>
        <v>0</v>
      </c>
      <c r="Q98" s="136">
        <v>0</v>
      </c>
      <c r="R98" s="136">
        <f>Q98*H98</f>
        <v>0</v>
      </c>
      <c r="S98" s="136">
        <v>0</v>
      </c>
      <c r="T98" s="137">
        <f>S98*H98</f>
        <v>0</v>
      </c>
      <c r="AR98" s="138" t="s">
        <v>162</v>
      </c>
      <c r="AT98" s="138" t="s">
        <v>157</v>
      </c>
      <c r="AU98" s="138" t="s">
        <v>80</v>
      </c>
      <c r="AY98" s="18" t="s">
        <v>154</v>
      </c>
      <c r="BE98" s="139">
        <f>IF(N98="základní",J98,0)</f>
        <v>7840</v>
      </c>
      <c r="BF98" s="139">
        <f>IF(N98="snížená",J98,0)</f>
        <v>0</v>
      </c>
      <c r="BG98" s="139">
        <f>IF(N98="zákl. přenesená",J98,0)</f>
        <v>0</v>
      </c>
      <c r="BH98" s="139">
        <f>IF(N98="sníž. přenesená",J98,0)</f>
        <v>0</v>
      </c>
      <c r="BI98" s="139">
        <f>IF(N98="nulová",J98,0)</f>
        <v>0</v>
      </c>
      <c r="BJ98" s="18" t="s">
        <v>8</v>
      </c>
      <c r="BK98" s="139">
        <f>ROUND(I98*H98,0)</f>
        <v>7840</v>
      </c>
      <c r="BL98" s="18" t="s">
        <v>162</v>
      </c>
      <c r="BM98" s="138" t="s">
        <v>3748</v>
      </c>
    </row>
    <row r="99" spans="2:65" s="1" customFormat="1" ht="19.2">
      <c r="B99" s="33"/>
      <c r="D99" s="140" t="s">
        <v>164</v>
      </c>
      <c r="F99" s="141" t="s">
        <v>184</v>
      </c>
      <c r="I99" s="142"/>
      <c r="L99" s="33"/>
      <c r="M99" s="143"/>
      <c r="T99" s="54"/>
      <c r="AT99" s="18" t="s">
        <v>164</v>
      </c>
      <c r="AU99" s="18" t="s">
        <v>80</v>
      </c>
    </row>
    <row r="100" spans="2:65" s="1" customFormat="1">
      <c r="B100" s="33"/>
      <c r="D100" s="144" t="s">
        <v>166</v>
      </c>
      <c r="F100" s="145" t="s">
        <v>185</v>
      </c>
      <c r="I100" s="142"/>
      <c r="L100" s="33"/>
      <c r="M100" s="143"/>
      <c r="T100" s="54"/>
      <c r="AT100" s="18" t="s">
        <v>166</v>
      </c>
      <c r="AU100" s="18" t="s">
        <v>80</v>
      </c>
    </row>
    <row r="101" spans="2:65" s="12" customFormat="1">
      <c r="B101" s="146"/>
      <c r="D101" s="140" t="s">
        <v>168</v>
      </c>
      <c r="E101" s="147" t="s">
        <v>20</v>
      </c>
      <c r="F101" s="148" t="s">
        <v>3749</v>
      </c>
      <c r="H101" s="149">
        <v>17.059999999999999</v>
      </c>
      <c r="I101" s="150"/>
      <c r="L101" s="146"/>
      <c r="M101" s="151"/>
      <c r="T101" s="152"/>
      <c r="AT101" s="147" t="s">
        <v>168</v>
      </c>
      <c r="AU101" s="147" t="s">
        <v>80</v>
      </c>
      <c r="AV101" s="12" t="s">
        <v>80</v>
      </c>
      <c r="AW101" s="12" t="s">
        <v>32</v>
      </c>
      <c r="AX101" s="12" t="s">
        <v>71</v>
      </c>
      <c r="AY101" s="147" t="s">
        <v>154</v>
      </c>
    </row>
    <row r="102" spans="2:65" s="12" customFormat="1">
      <c r="B102" s="146"/>
      <c r="D102" s="140" t="s">
        <v>168</v>
      </c>
      <c r="E102" s="147" t="s">
        <v>20</v>
      </c>
      <c r="F102" s="148" t="s">
        <v>3750</v>
      </c>
      <c r="H102" s="149">
        <v>4.26</v>
      </c>
      <c r="I102" s="150"/>
      <c r="L102" s="146"/>
      <c r="M102" s="151"/>
      <c r="T102" s="152"/>
      <c r="AT102" s="147" t="s">
        <v>168</v>
      </c>
      <c r="AU102" s="147" t="s">
        <v>80</v>
      </c>
      <c r="AV102" s="12" t="s">
        <v>80</v>
      </c>
      <c r="AW102" s="12" t="s">
        <v>32</v>
      </c>
      <c r="AX102" s="12" t="s">
        <v>71</v>
      </c>
      <c r="AY102" s="147" t="s">
        <v>154</v>
      </c>
    </row>
    <row r="103" spans="2:65" s="13" customFormat="1">
      <c r="B103" s="153"/>
      <c r="D103" s="140" t="s">
        <v>168</v>
      </c>
      <c r="E103" s="154" t="s">
        <v>20</v>
      </c>
      <c r="F103" s="155" t="s">
        <v>171</v>
      </c>
      <c r="H103" s="156">
        <v>21.32</v>
      </c>
      <c r="I103" s="157"/>
      <c r="L103" s="153"/>
      <c r="M103" s="158"/>
      <c r="T103" s="159"/>
      <c r="AT103" s="154" t="s">
        <v>168</v>
      </c>
      <c r="AU103" s="154" t="s">
        <v>80</v>
      </c>
      <c r="AV103" s="13" t="s">
        <v>162</v>
      </c>
      <c r="AW103" s="13" t="s">
        <v>32</v>
      </c>
      <c r="AX103" s="13" t="s">
        <v>8</v>
      </c>
      <c r="AY103" s="154" t="s">
        <v>154</v>
      </c>
    </row>
    <row r="104" spans="2:65" s="1" customFormat="1" ht="16.5" customHeight="1">
      <c r="B104" s="33"/>
      <c r="C104" s="128" t="s">
        <v>187</v>
      </c>
      <c r="D104" s="128" t="s">
        <v>157</v>
      </c>
      <c r="E104" s="129" t="s">
        <v>188</v>
      </c>
      <c r="F104" s="130" t="s">
        <v>189</v>
      </c>
      <c r="G104" s="131" t="s">
        <v>190</v>
      </c>
      <c r="H104" s="132">
        <v>21.32</v>
      </c>
      <c r="I104" s="133">
        <v>150</v>
      </c>
      <c r="J104" s="132">
        <f>ROUND(I104*H104,0)</f>
        <v>3198</v>
      </c>
      <c r="K104" s="130" t="s">
        <v>161</v>
      </c>
      <c r="L104" s="33"/>
      <c r="M104" s="134" t="s">
        <v>20</v>
      </c>
      <c r="N104" s="135" t="s">
        <v>42</v>
      </c>
      <c r="P104" s="136">
        <f>O104*H104</f>
        <v>0</v>
      </c>
      <c r="Q104" s="136">
        <v>0</v>
      </c>
      <c r="R104" s="136">
        <f>Q104*H104</f>
        <v>0</v>
      </c>
      <c r="S104" s="136">
        <v>0</v>
      </c>
      <c r="T104" s="137">
        <f>S104*H104</f>
        <v>0</v>
      </c>
      <c r="AR104" s="138" t="s">
        <v>162</v>
      </c>
      <c r="AT104" s="138" t="s">
        <v>157</v>
      </c>
      <c r="AU104" s="138" t="s">
        <v>80</v>
      </c>
      <c r="AY104" s="18" t="s">
        <v>154</v>
      </c>
      <c r="BE104" s="139">
        <f>IF(N104="základní",J104,0)</f>
        <v>3198</v>
      </c>
      <c r="BF104" s="139">
        <f>IF(N104="snížená",J104,0)</f>
        <v>0</v>
      </c>
      <c r="BG104" s="139">
        <f>IF(N104="zákl. přenesená",J104,0)</f>
        <v>0</v>
      </c>
      <c r="BH104" s="139">
        <f>IF(N104="sníž. přenesená",J104,0)</f>
        <v>0</v>
      </c>
      <c r="BI104" s="139">
        <f>IF(N104="nulová",J104,0)</f>
        <v>0</v>
      </c>
      <c r="BJ104" s="18" t="s">
        <v>8</v>
      </c>
      <c r="BK104" s="139">
        <f>ROUND(I104*H104,0)</f>
        <v>3198</v>
      </c>
      <c r="BL104" s="18" t="s">
        <v>162</v>
      </c>
      <c r="BM104" s="138" t="s">
        <v>3751</v>
      </c>
    </row>
    <row r="105" spans="2:65" s="1" customFormat="1" ht="19.2">
      <c r="B105" s="33"/>
      <c r="D105" s="140" t="s">
        <v>164</v>
      </c>
      <c r="F105" s="141" t="s">
        <v>192</v>
      </c>
      <c r="I105" s="142"/>
      <c r="L105" s="33"/>
      <c r="M105" s="143"/>
      <c r="T105" s="54"/>
      <c r="AT105" s="18" t="s">
        <v>164</v>
      </c>
      <c r="AU105" s="18" t="s">
        <v>80</v>
      </c>
    </row>
    <row r="106" spans="2:65" s="1" customFormat="1">
      <c r="B106" s="33"/>
      <c r="D106" s="144" t="s">
        <v>166</v>
      </c>
      <c r="F106" s="145" t="s">
        <v>193</v>
      </c>
      <c r="I106" s="142"/>
      <c r="L106" s="33"/>
      <c r="M106" s="143"/>
      <c r="T106" s="54"/>
      <c r="AT106" s="18" t="s">
        <v>166</v>
      </c>
      <c r="AU106" s="18" t="s">
        <v>80</v>
      </c>
    </row>
    <row r="107" spans="2:65" s="12" customFormat="1">
      <c r="B107" s="146"/>
      <c r="D107" s="140" t="s">
        <v>168</v>
      </c>
      <c r="E107" s="147" t="s">
        <v>20</v>
      </c>
      <c r="F107" s="148" t="s">
        <v>3752</v>
      </c>
      <c r="H107" s="149">
        <v>21.32</v>
      </c>
      <c r="I107" s="150"/>
      <c r="L107" s="146"/>
      <c r="M107" s="151"/>
      <c r="T107" s="152"/>
      <c r="AT107" s="147" t="s">
        <v>168</v>
      </c>
      <c r="AU107" s="147" t="s">
        <v>80</v>
      </c>
      <c r="AV107" s="12" t="s">
        <v>80</v>
      </c>
      <c r="AW107" s="12" t="s">
        <v>32</v>
      </c>
      <c r="AX107" s="12" t="s">
        <v>8</v>
      </c>
      <c r="AY107" s="147" t="s">
        <v>154</v>
      </c>
    </row>
    <row r="108" spans="2:65" s="1" customFormat="1" ht="16.5" customHeight="1">
      <c r="B108" s="33"/>
      <c r="C108" s="128" t="s">
        <v>215</v>
      </c>
      <c r="D108" s="128" t="s">
        <v>157</v>
      </c>
      <c r="E108" s="129" t="s">
        <v>3753</v>
      </c>
      <c r="F108" s="130" t="s">
        <v>3754</v>
      </c>
      <c r="G108" s="131" t="s">
        <v>160</v>
      </c>
      <c r="H108" s="132">
        <v>38.380000000000003</v>
      </c>
      <c r="I108" s="133">
        <v>148.45271525016003</v>
      </c>
      <c r="J108" s="132">
        <f>ROUND(I108*H108,0)</f>
        <v>5698</v>
      </c>
      <c r="K108" s="130" t="s">
        <v>161</v>
      </c>
      <c r="L108" s="33"/>
      <c r="M108" s="134" t="s">
        <v>20</v>
      </c>
      <c r="N108" s="135" t="s">
        <v>42</v>
      </c>
      <c r="P108" s="136">
        <f>O108*H108</f>
        <v>0</v>
      </c>
      <c r="Q108" s="136">
        <v>0</v>
      </c>
      <c r="R108" s="136">
        <f>Q108*H108</f>
        <v>0</v>
      </c>
      <c r="S108" s="136">
        <v>0</v>
      </c>
      <c r="T108" s="137">
        <f>S108*H108</f>
        <v>0</v>
      </c>
      <c r="AR108" s="138" t="s">
        <v>162</v>
      </c>
      <c r="AT108" s="138" t="s">
        <v>157</v>
      </c>
      <c r="AU108" s="138" t="s">
        <v>80</v>
      </c>
      <c r="AY108" s="18" t="s">
        <v>154</v>
      </c>
      <c r="BE108" s="139">
        <f>IF(N108="základní",J108,0)</f>
        <v>5698</v>
      </c>
      <c r="BF108" s="139">
        <f>IF(N108="snížená",J108,0)</f>
        <v>0</v>
      </c>
      <c r="BG108" s="139">
        <f>IF(N108="zákl. přenesená",J108,0)</f>
        <v>0</v>
      </c>
      <c r="BH108" s="139">
        <f>IF(N108="sníž. přenesená",J108,0)</f>
        <v>0</v>
      </c>
      <c r="BI108" s="139">
        <f>IF(N108="nulová",J108,0)</f>
        <v>0</v>
      </c>
      <c r="BJ108" s="18" t="s">
        <v>8</v>
      </c>
      <c r="BK108" s="139">
        <f>ROUND(I108*H108,0)</f>
        <v>5698</v>
      </c>
      <c r="BL108" s="18" t="s">
        <v>162</v>
      </c>
      <c r="BM108" s="138" t="s">
        <v>3755</v>
      </c>
    </row>
    <row r="109" spans="2:65" s="1" customFormat="1" ht="19.2">
      <c r="B109" s="33"/>
      <c r="D109" s="140" t="s">
        <v>164</v>
      </c>
      <c r="F109" s="141" t="s">
        <v>3756</v>
      </c>
      <c r="I109" s="142"/>
      <c r="L109" s="33"/>
      <c r="M109" s="143"/>
      <c r="T109" s="54"/>
      <c r="AT109" s="18" t="s">
        <v>164</v>
      </c>
      <c r="AU109" s="18" t="s">
        <v>80</v>
      </c>
    </row>
    <row r="110" spans="2:65" s="1" customFormat="1">
      <c r="B110" s="33"/>
      <c r="D110" s="144" t="s">
        <v>166</v>
      </c>
      <c r="F110" s="145" t="s">
        <v>3757</v>
      </c>
      <c r="I110" s="142"/>
      <c r="L110" s="33"/>
      <c r="M110" s="143"/>
      <c r="T110" s="54"/>
      <c r="AT110" s="18" t="s">
        <v>166</v>
      </c>
      <c r="AU110" s="18" t="s">
        <v>80</v>
      </c>
    </row>
    <row r="111" spans="2:65" s="12" customFormat="1">
      <c r="B111" s="146"/>
      <c r="D111" s="140" t="s">
        <v>168</v>
      </c>
      <c r="E111" s="147" t="s">
        <v>20</v>
      </c>
      <c r="F111" s="148" t="s">
        <v>3758</v>
      </c>
      <c r="H111" s="149">
        <v>38.380000000000003</v>
      </c>
      <c r="I111" s="150"/>
      <c r="L111" s="146"/>
      <c r="M111" s="151"/>
      <c r="T111" s="152"/>
      <c r="AT111" s="147" t="s">
        <v>168</v>
      </c>
      <c r="AU111" s="147" t="s">
        <v>80</v>
      </c>
      <c r="AV111" s="12" t="s">
        <v>80</v>
      </c>
      <c r="AW111" s="12" t="s">
        <v>32</v>
      </c>
      <c r="AX111" s="12" t="s">
        <v>8</v>
      </c>
      <c r="AY111" s="147" t="s">
        <v>154</v>
      </c>
    </row>
    <row r="112" spans="2:65" s="1" customFormat="1" ht="16.5" customHeight="1">
      <c r="B112" s="33"/>
      <c r="C112" s="128" t="s">
        <v>222</v>
      </c>
      <c r="D112" s="128" t="s">
        <v>157</v>
      </c>
      <c r="E112" s="129" t="s">
        <v>3521</v>
      </c>
      <c r="F112" s="130" t="s">
        <v>3522</v>
      </c>
      <c r="G112" s="131" t="s">
        <v>160</v>
      </c>
      <c r="H112" s="132">
        <v>17.059999999999999</v>
      </c>
      <c r="I112" s="133">
        <v>222.26495941872003</v>
      </c>
      <c r="J112" s="132">
        <f>ROUND(I112*H112,0)</f>
        <v>3792</v>
      </c>
      <c r="K112" s="130" t="s">
        <v>161</v>
      </c>
      <c r="L112" s="33"/>
      <c r="M112" s="134" t="s">
        <v>20</v>
      </c>
      <c r="N112" s="135" t="s">
        <v>42</v>
      </c>
      <c r="P112" s="136">
        <f>O112*H112</f>
        <v>0</v>
      </c>
      <c r="Q112" s="136">
        <v>0</v>
      </c>
      <c r="R112" s="136">
        <f>Q112*H112</f>
        <v>0</v>
      </c>
      <c r="S112" s="136">
        <v>0</v>
      </c>
      <c r="T112" s="137">
        <f>S112*H112</f>
        <v>0</v>
      </c>
      <c r="AR112" s="138" t="s">
        <v>162</v>
      </c>
      <c r="AT112" s="138" t="s">
        <v>157</v>
      </c>
      <c r="AU112" s="138" t="s">
        <v>80</v>
      </c>
      <c r="AY112" s="18" t="s">
        <v>154</v>
      </c>
      <c r="BE112" s="139">
        <f>IF(N112="základní",J112,0)</f>
        <v>3792</v>
      </c>
      <c r="BF112" s="139">
        <f>IF(N112="snížená",J112,0)</f>
        <v>0</v>
      </c>
      <c r="BG112" s="139">
        <f>IF(N112="zákl. přenesená",J112,0)</f>
        <v>0</v>
      </c>
      <c r="BH112" s="139">
        <f>IF(N112="sníž. přenesená",J112,0)</f>
        <v>0</v>
      </c>
      <c r="BI112" s="139">
        <f>IF(N112="nulová",J112,0)</f>
        <v>0</v>
      </c>
      <c r="BJ112" s="18" t="s">
        <v>8</v>
      </c>
      <c r="BK112" s="139">
        <f>ROUND(I112*H112,0)</f>
        <v>3792</v>
      </c>
      <c r="BL112" s="18" t="s">
        <v>162</v>
      </c>
      <c r="BM112" s="138" t="s">
        <v>3759</v>
      </c>
    </row>
    <row r="113" spans="2:65" s="1" customFormat="1" ht="19.2">
      <c r="B113" s="33"/>
      <c r="D113" s="140" t="s">
        <v>164</v>
      </c>
      <c r="F113" s="141" t="s">
        <v>3524</v>
      </c>
      <c r="I113" s="142"/>
      <c r="L113" s="33"/>
      <c r="M113" s="143"/>
      <c r="T113" s="54"/>
      <c r="AT113" s="18" t="s">
        <v>164</v>
      </c>
      <c r="AU113" s="18" t="s">
        <v>80</v>
      </c>
    </row>
    <row r="114" spans="2:65" s="1" customFormat="1">
      <c r="B114" s="33"/>
      <c r="D114" s="144" t="s">
        <v>166</v>
      </c>
      <c r="F114" s="145" t="s">
        <v>3525</v>
      </c>
      <c r="I114" s="142"/>
      <c r="L114" s="33"/>
      <c r="M114" s="143"/>
      <c r="T114" s="54"/>
      <c r="AT114" s="18" t="s">
        <v>166</v>
      </c>
      <c r="AU114" s="18" t="s">
        <v>80</v>
      </c>
    </row>
    <row r="115" spans="2:65" s="12" customFormat="1">
      <c r="B115" s="146"/>
      <c r="D115" s="140" t="s">
        <v>168</v>
      </c>
      <c r="E115" s="147" t="s">
        <v>20</v>
      </c>
      <c r="F115" s="148" t="s">
        <v>3760</v>
      </c>
      <c r="H115" s="149">
        <v>17.059999999999999</v>
      </c>
      <c r="I115" s="150"/>
      <c r="L115" s="146"/>
      <c r="M115" s="151"/>
      <c r="T115" s="152"/>
      <c r="AT115" s="147" t="s">
        <v>168</v>
      </c>
      <c r="AU115" s="147" t="s">
        <v>80</v>
      </c>
      <c r="AV115" s="12" t="s">
        <v>80</v>
      </c>
      <c r="AW115" s="12" t="s">
        <v>32</v>
      </c>
      <c r="AX115" s="12" t="s">
        <v>8</v>
      </c>
      <c r="AY115" s="147" t="s">
        <v>154</v>
      </c>
    </row>
    <row r="116" spans="2:65" s="1" customFormat="1" ht="16.5" customHeight="1">
      <c r="B116" s="33"/>
      <c r="C116" s="160" t="s">
        <v>229</v>
      </c>
      <c r="D116" s="160" t="s">
        <v>230</v>
      </c>
      <c r="E116" s="161" t="s">
        <v>3527</v>
      </c>
      <c r="F116" s="162" t="s">
        <v>3528</v>
      </c>
      <c r="G116" s="163" t="s">
        <v>190</v>
      </c>
      <c r="H116" s="164">
        <v>34.119999999999997</v>
      </c>
      <c r="I116" s="165">
        <v>299</v>
      </c>
      <c r="J116" s="164">
        <f>ROUND(I116*H116,0)</f>
        <v>10202</v>
      </c>
      <c r="K116" s="162" t="s">
        <v>161</v>
      </c>
      <c r="L116" s="166"/>
      <c r="M116" s="167" t="s">
        <v>20</v>
      </c>
      <c r="N116" s="168" t="s">
        <v>42</v>
      </c>
      <c r="P116" s="136">
        <f>O116*H116</f>
        <v>0</v>
      </c>
      <c r="Q116" s="136">
        <v>1</v>
      </c>
      <c r="R116" s="136">
        <f>Q116*H116</f>
        <v>34.119999999999997</v>
      </c>
      <c r="S116" s="136">
        <v>0</v>
      </c>
      <c r="T116" s="137">
        <f>S116*H116</f>
        <v>0</v>
      </c>
      <c r="AR116" s="138" t="s">
        <v>229</v>
      </c>
      <c r="AT116" s="138" t="s">
        <v>230</v>
      </c>
      <c r="AU116" s="138" t="s">
        <v>80</v>
      </c>
      <c r="AY116" s="18" t="s">
        <v>154</v>
      </c>
      <c r="BE116" s="139">
        <f>IF(N116="základní",J116,0)</f>
        <v>10202</v>
      </c>
      <c r="BF116" s="139">
        <f>IF(N116="snížená",J116,0)</f>
        <v>0</v>
      </c>
      <c r="BG116" s="139">
        <f>IF(N116="zákl. přenesená",J116,0)</f>
        <v>0</v>
      </c>
      <c r="BH116" s="139">
        <f>IF(N116="sníž. přenesená",J116,0)</f>
        <v>0</v>
      </c>
      <c r="BI116" s="139">
        <f>IF(N116="nulová",J116,0)</f>
        <v>0</v>
      </c>
      <c r="BJ116" s="18" t="s">
        <v>8</v>
      </c>
      <c r="BK116" s="139">
        <f>ROUND(I116*H116,0)</f>
        <v>10202</v>
      </c>
      <c r="BL116" s="18" t="s">
        <v>162</v>
      </c>
      <c r="BM116" s="138" t="s">
        <v>3761</v>
      </c>
    </row>
    <row r="117" spans="2:65" s="1" customFormat="1">
      <c r="B117" s="33"/>
      <c r="D117" s="140" t="s">
        <v>164</v>
      </c>
      <c r="F117" s="141" t="s">
        <v>3528</v>
      </c>
      <c r="I117" s="142"/>
      <c r="L117" s="33"/>
      <c r="M117" s="143"/>
      <c r="T117" s="54"/>
      <c r="AT117" s="18" t="s">
        <v>164</v>
      </c>
      <c r="AU117" s="18" t="s">
        <v>80</v>
      </c>
    </row>
    <row r="118" spans="2:65" s="12" customFormat="1">
      <c r="B118" s="146"/>
      <c r="D118" s="140" t="s">
        <v>168</v>
      </c>
      <c r="F118" s="148" t="s">
        <v>3762</v>
      </c>
      <c r="H118" s="149">
        <v>34.119999999999997</v>
      </c>
      <c r="I118" s="150"/>
      <c r="L118" s="146"/>
      <c r="M118" s="151"/>
      <c r="T118" s="152"/>
      <c r="AT118" s="147" t="s">
        <v>168</v>
      </c>
      <c r="AU118" s="147" t="s">
        <v>80</v>
      </c>
      <c r="AV118" s="12" t="s">
        <v>80</v>
      </c>
      <c r="AW118" s="12" t="s">
        <v>4</v>
      </c>
      <c r="AX118" s="12" t="s">
        <v>8</v>
      </c>
      <c r="AY118" s="147" t="s">
        <v>154</v>
      </c>
    </row>
    <row r="119" spans="2:65" s="11" customFormat="1" ht="22.95" customHeight="1">
      <c r="B119" s="116"/>
      <c r="D119" s="117" t="s">
        <v>70</v>
      </c>
      <c r="E119" s="126" t="s">
        <v>162</v>
      </c>
      <c r="F119" s="126" t="s">
        <v>453</v>
      </c>
      <c r="I119" s="119"/>
      <c r="J119" s="127">
        <f>BK119</f>
        <v>4770</v>
      </c>
      <c r="L119" s="116"/>
      <c r="M119" s="121"/>
      <c r="P119" s="122">
        <f>SUM(P120:P123)</f>
        <v>0</v>
      </c>
      <c r="R119" s="122">
        <f>SUM(R120:R123)</f>
        <v>0</v>
      </c>
      <c r="T119" s="123">
        <f>SUM(T120:T123)</f>
        <v>0</v>
      </c>
      <c r="AR119" s="117" t="s">
        <v>8</v>
      </c>
      <c r="AT119" s="124" t="s">
        <v>70</v>
      </c>
      <c r="AU119" s="124" t="s">
        <v>8</v>
      </c>
      <c r="AY119" s="117" t="s">
        <v>154</v>
      </c>
      <c r="BK119" s="125">
        <f>SUM(BK120:BK123)</f>
        <v>4770</v>
      </c>
    </row>
    <row r="120" spans="2:65" s="1" customFormat="1" ht="16.5" customHeight="1">
      <c r="B120" s="33"/>
      <c r="C120" s="128" t="s">
        <v>235</v>
      </c>
      <c r="D120" s="128" t="s">
        <v>157</v>
      </c>
      <c r="E120" s="129" t="s">
        <v>3531</v>
      </c>
      <c r="F120" s="130" t="s">
        <v>3532</v>
      </c>
      <c r="G120" s="131" t="s">
        <v>160</v>
      </c>
      <c r="H120" s="132">
        <v>4.26</v>
      </c>
      <c r="I120" s="133">
        <v>1119.7846981269199</v>
      </c>
      <c r="J120" s="132">
        <f>ROUND(I120*H120,0)</f>
        <v>4770</v>
      </c>
      <c r="K120" s="130" t="s">
        <v>161</v>
      </c>
      <c r="L120" s="33"/>
      <c r="M120" s="134" t="s">
        <v>20</v>
      </c>
      <c r="N120" s="135" t="s">
        <v>42</v>
      </c>
      <c r="P120" s="136">
        <f>O120*H120</f>
        <v>0</v>
      </c>
      <c r="Q120" s="136">
        <v>0</v>
      </c>
      <c r="R120" s="136">
        <f>Q120*H120</f>
        <v>0</v>
      </c>
      <c r="S120" s="136">
        <v>0</v>
      </c>
      <c r="T120" s="137">
        <f>S120*H120</f>
        <v>0</v>
      </c>
      <c r="AR120" s="138" t="s">
        <v>162</v>
      </c>
      <c r="AT120" s="138" t="s">
        <v>157</v>
      </c>
      <c r="AU120" s="138" t="s">
        <v>80</v>
      </c>
      <c r="AY120" s="18" t="s">
        <v>154</v>
      </c>
      <c r="BE120" s="139">
        <f>IF(N120="základní",J120,0)</f>
        <v>4770</v>
      </c>
      <c r="BF120" s="139">
        <f>IF(N120="snížená",J120,0)</f>
        <v>0</v>
      </c>
      <c r="BG120" s="139">
        <f>IF(N120="zákl. přenesená",J120,0)</f>
        <v>0</v>
      </c>
      <c r="BH120" s="139">
        <f>IF(N120="sníž. přenesená",J120,0)</f>
        <v>0</v>
      </c>
      <c r="BI120" s="139">
        <f>IF(N120="nulová",J120,0)</f>
        <v>0</v>
      </c>
      <c r="BJ120" s="18" t="s">
        <v>8</v>
      </c>
      <c r="BK120" s="139">
        <f>ROUND(I120*H120,0)</f>
        <v>4770</v>
      </c>
      <c r="BL120" s="18" t="s">
        <v>162</v>
      </c>
      <c r="BM120" s="138" t="s">
        <v>3763</v>
      </c>
    </row>
    <row r="121" spans="2:65" s="1" customFormat="1">
      <c r="B121" s="33"/>
      <c r="D121" s="140" t="s">
        <v>164</v>
      </c>
      <c r="F121" s="141" t="s">
        <v>3534</v>
      </c>
      <c r="I121" s="142"/>
      <c r="L121" s="33"/>
      <c r="M121" s="143"/>
      <c r="T121" s="54"/>
      <c r="AT121" s="18" t="s">
        <v>164</v>
      </c>
      <c r="AU121" s="18" t="s">
        <v>80</v>
      </c>
    </row>
    <row r="122" spans="2:65" s="1" customFormat="1">
      <c r="B122" s="33"/>
      <c r="D122" s="144" t="s">
        <v>166</v>
      </c>
      <c r="F122" s="145" t="s">
        <v>3535</v>
      </c>
      <c r="I122" s="142"/>
      <c r="L122" s="33"/>
      <c r="M122" s="143"/>
      <c r="T122" s="54"/>
      <c r="AT122" s="18" t="s">
        <v>166</v>
      </c>
      <c r="AU122" s="18" t="s">
        <v>80</v>
      </c>
    </row>
    <row r="123" spans="2:65" s="12" customFormat="1">
      <c r="B123" s="146"/>
      <c r="D123" s="140" t="s">
        <v>168</v>
      </c>
      <c r="E123" s="147" t="s">
        <v>20</v>
      </c>
      <c r="F123" s="148" t="s">
        <v>3764</v>
      </c>
      <c r="H123" s="149">
        <v>4.26</v>
      </c>
      <c r="I123" s="150"/>
      <c r="L123" s="146"/>
      <c r="M123" s="151"/>
      <c r="T123" s="152"/>
      <c r="AT123" s="147" t="s">
        <v>168</v>
      </c>
      <c r="AU123" s="147" t="s">
        <v>80</v>
      </c>
      <c r="AV123" s="12" t="s">
        <v>80</v>
      </c>
      <c r="AW123" s="12" t="s">
        <v>32</v>
      </c>
      <c r="AX123" s="12" t="s">
        <v>8</v>
      </c>
      <c r="AY123" s="147" t="s">
        <v>154</v>
      </c>
    </row>
    <row r="124" spans="2:65" s="11" customFormat="1" ht="22.95" customHeight="1">
      <c r="B124" s="116"/>
      <c r="D124" s="117" t="s">
        <v>70</v>
      </c>
      <c r="E124" s="126" t="s">
        <v>229</v>
      </c>
      <c r="F124" s="126" t="s">
        <v>3537</v>
      </c>
      <c r="I124" s="119"/>
      <c r="J124" s="127">
        <f>BK124</f>
        <v>42082</v>
      </c>
      <c r="L124" s="116"/>
      <c r="M124" s="121"/>
      <c r="P124" s="122">
        <f>SUM(P125:P163)</f>
        <v>0</v>
      </c>
      <c r="R124" s="122">
        <f>SUM(R125:R163)</f>
        <v>1.101947</v>
      </c>
      <c r="T124" s="123">
        <f>SUM(T125:T163)</f>
        <v>0</v>
      </c>
      <c r="AR124" s="117" t="s">
        <v>8</v>
      </c>
      <c r="AT124" s="124" t="s">
        <v>70</v>
      </c>
      <c r="AU124" s="124" t="s">
        <v>8</v>
      </c>
      <c r="AY124" s="117" t="s">
        <v>154</v>
      </c>
      <c r="BK124" s="125">
        <f>SUM(BK125:BK163)</f>
        <v>42082</v>
      </c>
    </row>
    <row r="125" spans="2:65" s="1" customFormat="1" ht="16.5" customHeight="1">
      <c r="B125" s="33"/>
      <c r="C125" s="128" t="s">
        <v>26</v>
      </c>
      <c r="D125" s="128" t="s">
        <v>157</v>
      </c>
      <c r="E125" s="129" t="s">
        <v>3585</v>
      </c>
      <c r="F125" s="130" t="s">
        <v>3765</v>
      </c>
      <c r="G125" s="131" t="s">
        <v>208</v>
      </c>
      <c r="H125" s="132">
        <v>2</v>
      </c>
      <c r="I125" s="133">
        <v>3150</v>
      </c>
      <c r="J125" s="132">
        <f>ROUND(I125*H125,0)</f>
        <v>6300</v>
      </c>
      <c r="K125" s="130" t="s">
        <v>20</v>
      </c>
      <c r="L125" s="33"/>
      <c r="M125" s="134" t="s">
        <v>20</v>
      </c>
      <c r="N125" s="135" t="s">
        <v>42</v>
      </c>
      <c r="P125" s="136">
        <f>O125*H125</f>
        <v>0</v>
      </c>
      <c r="Q125" s="136">
        <v>0</v>
      </c>
      <c r="R125" s="136">
        <f>Q125*H125</f>
        <v>0</v>
      </c>
      <c r="S125" s="136">
        <v>0</v>
      </c>
      <c r="T125" s="137">
        <f>S125*H125</f>
        <v>0</v>
      </c>
      <c r="AR125" s="138" t="s">
        <v>162</v>
      </c>
      <c r="AT125" s="138" t="s">
        <v>157</v>
      </c>
      <c r="AU125" s="138" t="s">
        <v>80</v>
      </c>
      <c r="AY125" s="18" t="s">
        <v>154</v>
      </c>
      <c r="BE125" s="139">
        <f>IF(N125="základní",J125,0)</f>
        <v>6300</v>
      </c>
      <c r="BF125" s="139">
        <f>IF(N125="snížená",J125,0)</f>
        <v>0</v>
      </c>
      <c r="BG125" s="139">
        <f>IF(N125="zákl. přenesená",J125,0)</f>
        <v>0</v>
      </c>
      <c r="BH125" s="139">
        <f>IF(N125="sníž. přenesená",J125,0)</f>
        <v>0</v>
      </c>
      <c r="BI125" s="139">
        <f>IF(N125="nulová",J125,0)</f>
        <v>0</v>
      </c>
      <c r="BJ125" s="18" t="s">
        <v>8</v>
      </c>
      <c r="BK125" s="139">
        <f>ROUND(I125*H125,0)</f>
        <v>6300</v>
      </c>
      <c r="BL125" s="18" t="s">
        <v>162</v>
      </c>
      <c r="BM125" s="138" t="s">
        <v>3766</v>
      </c>
    </row>
    <row r="126" spans="2:65" s="1" customFormat="1">
      <c r="B126" s="33"/>
      <c r="D126" s="140" t="s">
        <v>164</v>
      </c>
      <c r="F126" s="141" t="s">
        <v>3765</v>
      </c>
      <c r="I126" s="142"/>
      <c r="L126" s="33"/>
      <c r="M126" s="143"/>
      <c r="T126" s="54"/>
      <c r="AT126" s="18" t="s">
        <v>164</v>
      </c>
      <c r="AU126" s="18" t="s">
        <v>80</v>
      </c>
    </row>
    <row r="127" spans="2:65" s="1" customFormat="1" ht="16.5" customHeight="1">
      <c r="B127" s="33"/>
      <c r="C127" s="128" t="s">
        <v>279</v>
      </c>
      <c r="D127" s="128" t="s">
        <v>157</v>
      </c>
      <c r="E127" s="129" t="s">
        <v>3767</v>
      </c>
      <c r="F127" s="130" t="s">
        <v>3768</v>
      </c>
      <c r="G127" s="131" t="s">
        <v>213</v>
      </c>
      <c r="H127" s="132">
        <v>2</v>
      </c>
      <c r="I127" s="133">
        <v>263</v>
      </c>
      <c r="J127" s="132">
        <f>ROUND(I127*H127,0)</f>
        <v>526</v>
      </c>
      <c r="K127" s="130" t="s">
        <v>161</v>
      </c>
      <c r="L127" s="33"/>
      <c r="M127" s="134" t="s">
        <v>20</v>
      </c>
      <c r="N127" s="135" t="s">
        <v>42</v>
      </c>
      <c r="P127" s="136">
        <f>O127*H127</f>
        <v>0</v>
      </c>
      <c r="Q127" s="136">
        <v>0</v>
      </c>
      <c r="R127" s="136">
        <f>Q127*H127</f>
        <v>0</v>
      </c>
      <c r="S127" s="136">
        <v>0</v>
      </c>
      <c r="T127" s="137">
        <f>S127*H127</f>
        <v>0</v>
      </c>
      <c r="AR127" s="138" t="s">
        <v>162</v>
      </c>
      <c r="AT127" s="138" t="s">
        <v>157</v>
      </c>
      <c r="AU127" s="138" t="s">
        <v>80</v>
      </c>
      <c r="AY127" s="18" t="s">
        <v>154</v>
      </c>
      <c r="BE127" s="139">
        <f>IF(N127="základní",J127,0)</f>
        <v>526</v>
      </c>
      <c r="BF127" s="139">
        <f>IF(N127="snížená",J127,0)</f>
        <v>0</v>
      </c>
      <c r="BG127" s="139">
        <f>IF(N127="zákl. přenesená",J127,0)</f>
        <v>0</v>
      </c>
      <c r="BH127" s="139">
        <f>IF(N127="sníž. přenesená",J127,0)</f>
        <v>0</v>
      </c>
      <c r="BI127" s="139">
        <f>IF(N127="nulová",J127,0)</f>
        <v>0</v>
      </c>
      <c r="BJ127" s="18" t="s">
        <v>8</v>
      </c>
      <c r="BK127" s="139">
        <f>ROUND(I127*H127,0)</f>
        <v>526</v>
      </c>
      <c r="BL127" s="18" t="s">
        <v>162</v>
      </c>
      <c r="BM127" s="138" t="s">
        <v>3769</v>
      </c>
    </row>
    <row r="128" spans="2:65" s="1" customFormat="1" ht="19.2">
      <c r="B128" s="33"/>
      <c r="D128" s="140" t="s">
        <v>164</v>
      </c>
      <c r="F128" s="141" t="s">
        <v>3770</v>
      </c>
      <c r="I128" s="142"/>
      <c r="L128" s="33"/>
      <c r="M128" s="143"/>
      <c r="T128" s="54"/>
      <c r="AT128" s="18" t="s">
        <v>164</v>
      </c>
      <c r="AU128" s="18" t="s">
        <v>80</v>
      </c>
    </row>
    <row r="129" spans="2:65" s="1" customFormat="1">
      <c r="B129" s="33"/>
      <c r="D129" s="144" t="s">
        <v>166</v>
      </c>
      <c r="F129" s="145" t="s">
        <v>3771</v>
      </c>
      <c r="I129" s="142"/>
      <c r="L129" s="33"/>
      <c r="M129" s="143"/>
      <c r="T129" s="54"/>
      <c r="AT129" s="18" t="s">
        <v>166</v>
      </c>
      <c r="AU129" s="18" t="s">
        <v>80</v>
      </c>
    </row>
    <row r="130" spans="2:65" s="12" customFormat="1">
      <c r="B130" s="146"/>
      <c r="D130" s="140" t="s">
        <v>168</v>
      </c>
      <c r="E130" s="147" t="s">
        <v>20</v>
      </c>
      <c r="F130" s="148" t="s">
        <v>80</v>
      </c>
      <c r="H130" s="149">
        <v>2</v>
      </c>
      <c r="I130" s="150"/>
      <c r="L130" s="146"/>
      <c r="M130" s="151"/>
      <c r="T130" s="152"/>
      <c r="AT130" s="147" t="s">
        <v>168</v>
      </c>
      <c r="AU130" s="147" t="s">
        <v>80</v>
      </c>
      <c r="AV130" s="12" t="s">
        <v>80</v>
      </c>
      <c r="AW130" s="12" t="s">
        <v>32</v>
      </c>
      <c r="AX130" s="12" t="s">
        <v>8</v>
      </c>
      <c r="AY130" s="147" t="s">
        <v>154</v>
      </c>
    </row>
    <row r="131" spans="2:65" s="1" customFormat="1" ht="16.5" customHeight="1">
      <c r="B131" s="33"/>
      <c r="C131" s="160" t="s">
        <v>287</v>
      </c>
      <c r="D131" s="160" t="s">
        <v>230</v>
      </c>
      <c r="E131" s="161" t="s">
        <v>3772</v>
      </c>
      <c r="F131" s="162" t="s">
        <v>3773</v>
      </c>
      <c r="G131" s="163" t="s">
        <v>213</v>
      </c>
      <c r="H131" s="164">
        <v>2.0299999999999998</v>
      </c>
      <c r="I131" s="165">
        <v>98</v>
      </c>
      <c r="J131" s="164">
        <f>ROUND(I131*H131,0)</f>
        <v>199</v>
      </c>
      <c r="K131" s="162" t="s">
        <v>161</v>
      </c>
      <c r="L131" s="166"/>
      <c r="M131" s="167" t="s">
        <v>20</v>
      </c>
      <c r="N131" s="168" t="s">
        <v>42</v>
      </c>
      <c r="P131" s="136">
        <f>O131*H131</f>
        <v>0</v>
      </c>
      <c r="Q131" s="136">
        <v>2.7999999999999998E-4</v>
      </c>
      <c r="R131" s="136">
        <f>Q131*H131</f>
        <v>5.6839999999999994E-4</v>
      </c>
      <c r="S131" s="136">
        <v>0</v>
      </c>
      <c r="T131" s="137">
        <f>S131*H131</f>
        <v>0</v>
      </c>
      <c r="AR131" s="138" t="s">
        <v>229</v>
      </c>
      <c r="AT131" s="138" t="s">
        <v>230</v>
      </c>
      <c r="AU131" s="138" t="s">
        <v>80</v>
      </c>
      <c r="AY131" s="18" t="s">
        <v>154</v>
      </c>
      <c r="BE131" s="139">
        <f>IF(N131="základní",J131,0)</f>
        <v>199</v>
      </c>
      <c r="BF131" s="139">
        <f>IF(N131="snížená",J131,0)</f>
        <v>0</v>
      </c>
      <c r="BG131" s="139">
        <f>IF(N131="zákl. přenesená",J131,0)</f>
        <v>0</v>
      </c>
      <c r="BH131" s="139">
        <f>IF(N131="sníž. přenesená",J131,0)</f>
        <v>0</v>
      </c>
      <c r="BI131" s="139">
        <f>IF(N131="nulová",J131,0)</f>
        <v>0</v>
      </c>
      <c r="BJ131" s="18" t="s">
        <v>8</v>
      </c>
      <c r="BK131" s="139">
        <f>ROUND(I131*H131,0)</f>
        <v>199</v>
      </c>
      <c r="BL131" s="18" t="s">
        <v>162</v>
      </c>
      <c r="BM131" s="138" t="s">
        <v>3774</v>
      </c>
    </row>
    <row r="132" spans="2:65" s="1" customFormat="1">
      <c r="B132" s="33"/>
      <c r="D132" s="140" t="s">
        <v>164</v>
      </c>
      <c r="F132" s="141" t="s">
        <v>3773</v>
      </c>
      <c r="I132" s="142"/>
      <c r="L132" s="33"/>
      <c r="M132" s="143"/>
      <c r="T132" s="54"/>
      <c r="AT132" s="18" t="s">
        <v>164</v>
      </c>
      <c r="AU132" s="18" t="s">
        <v>80</v>
      </c>
    </row>
    <row r="133" spans="2:65" s="12" customFormat="1">
      <c r="B133" s="146"/>
      <c r="D133" s="140" t="s">
        <v>168</v>
      </c>
      <c r="F133" s="148" t="s">
        <v>3775</v>
      </c>
      <c r="H133" s="149">
        <v>2.0299999999999998</v>
      </c>
      <c r="I133" s="150"/>
      <c r="L133" s="146"/>
      <c r="M133" s="151"/>
      <c r="T133" s="152"/>
      <c r="AT133" s="147" t="s">
        <v>168</v>
      </c>
      <c r="AU133" s="147" t="s">
        <v>80</v>
      </c>
      <c r="AV133" s="12" t="s">
        <v>80</v>
      </c>
      <c r="AW133" s="12" t="s">
        <v>4</v>
      </c>
      <c r="AX133" s="12" t="s">
        <v>8</v>
      </c>
      <c r="AY133" s="147" t="s">
        <v>154</v>
      </c>
    </row>
    <row r="134" spans="2:65" s="1" customFormat="1" ht="16.5" customHeight="1">
      <c r="B134" s="33"/>
      <c r="C134" s="128" t="s">
        <v>296</v>
      </c>
      <c r="D134" s="128" t="s">
        <v>157</v>
      </c>
      <c r="E134" s="129" t="s">
        <v>3776</v>
      </c>
      <c r="F134" s="130" t="s">
        <v>3777</v>
      </c>
      <c r="G134" s="131" t="s">
        <v>213</v>
      </c>
      <c r="H134" s="132">
        <v>51.3</v>
      </c>
      <c r="I134" s="133">
        <v>263</v>
      </c>
      <c r="J134" s="132">
        <f>ROUND(I134*H134,0)</f>
        <v>13492</v>
      </c>
      <c r="K134" s="130" t="s">
        <v>161</v>
      </c>
      <c r="L134" s="33"/>
      <c r="M134" s="134" t="s">
        <v>20</v>
      </c>
      <c r="N134" s="135" t="s">
        <v>42</v>
      </c>
      <c r="P134" s="136">
        <f>O134*H134</f>
        <v>0</v>
      </c>
      <c r="Q134" s="136">
        <v>0</v>
      </c>
      <c r="R134" s="136">
        <f>Q134*H134</f>
        <v>0</v>
      </c>
      <c r="S134" s="136">
        <v>0</v>
      </c>
      <c r="T134" s="137">
        <f>S134*H134</f>
        <v>0</v>
      </c>
      <c r="AR134" s="138" t="s">
        <v>162</v>
      </c>
      <c r="AT134" s="138" t="s">
        <v>157</v>
      </c>
      <c r="AU134" s="138" t="s">
        <v>80</v>
      </c>
      <c r="AY134" s="18" t="s">
        <v>154</v>
      </c>
      <c r="BE134" s="139">
        <f>IF(N134="základní",J134,0)</f>
        <v>13492</v>
      </c>
      <c r="BF134" s="139">
        <f>IF(N134="snížená",J134,0)</f>
        <v>0</v>
      </c>
      <c r="BG134" s="139">
        <f>IF(N134="zákl. přenesená",J134,0)</f>
        <v>0</v>
      </c>
      <c r="BH134" s="139">
        <f>IF(N134="sníž. přenesená",J134,0)</f>
        <v>0</v>
      </c>
      <c r="BI134" s="139">
        <f>IF(N134="nulová",J134,0)</f>
        <v>0</v>
      </c>
      <c r="BJ134" s="18" t="s">
        <v>8</v>
      </c>
      <c r="BK134" s="139">
        <f>ROUND(I134*H134,0)</f>
        <v>13492</v>
      </c>
      <c r="BL134" s="18" t="s">
        <v>162</v>
      </c>
      <c r="BM134" s="138" t="s">
        <v>3778</v>
      </c>
    </row>
    <row r="135" spans="2:65" s="1" customFormat="1" ht="19.2">
      <c r="B135" s="33"/>
      <c r="D135" s="140" t="s">
        <v>164</v>
      </c>
      <c r="F135" s="141" t="s">
        <v>3779</v>
      </c>
      <c r="I135" s="142"/>
      <c r="L135" s="33"/>
      <c r="M135" s="143"/>
      <c r="T135" s="54"/>
      <c r="AT135" s="18" t="s">
        <v>164</v>
      </c>
      <c r="AU135" s="18" t="s">
        <v>80</v>
      </c>
    </row>
    <row r="136" spans="2:65" s="1" customFormat="1">
      <c r="B136" s="33"/>
      <c r="D136" s="144" t="s">
        <v>166</v>
      </c>
      <c r="F136" s="145" t="s">
        <v>3780</v>
      </c>
      <c r="I136" s="142"/>
      <c r="L136" s="33"/>
      <c r="M136" s="143"/>
      <c r="T136" s="54"/>
      <c r="AT136" s="18" t="s">
        <v>166</v>
      </c>
      <c r="AU136" s="18" t="s">
        <v>80</v>
      </c>
    </row>
    <row r="137" spans="2:65" s="12" customFormat="1">
      <c r="B137" s="146"/>
      <c r="D137" s="140" t="s">
        <v>168</v>
      </c>
      <c r="E137" s="147" t="s">
        <v>20</v>
      </c>
      <c r="F137" s="148" t="s">
        <v>3781</v>
      </c>
      <c r="H137" s="149">
        <v>51.3</v>
      </c>
      <c r="I137" s="150"/>
      <c r="L137" s="146"/>
      <c r="M137" s="151"/>
      <c r="T137" s="152"/>
      <c r="AT137" s="147" t="s">
        <v>168</v>
      </c>
      <c r="AU137" s="147" t="s">
        <v>80</v>
      </c>
      <c r="AV137" s="12" t="s">
        <v>80</v>
      </c>
      <c r="AW137" s="12" t="s">
        <v>32</v>
      </c>
      <c r="AX137" s="12" t="s">
        <v>8</v>
      </c>
      <c r="AY137" s="147" t="s">
        <v>154</v>
      </c>
    </row>
    <row r="138" spans="2:65" s="1" customFormat="1" ht="16.5" customHeight="1">
      <c r="B138" s="33"/>
      <c r="C138" s="160" t="s">
        <v>3538</v>
      </c>
      <c r="D138" s="160" t="s">
        <v>230</v>
      </c>
      <c r="E138" s="161" t="s">
        <v>3782</v>
      </c>
      <c r="F138" s="162" t="s">
        <v>3783</v>
      </c>
      <c r="G138" s="163" t="s">
        <v>213</v>
      </c>
      <c r="H138" s="164">
        <v>52.07</v>
      </c>
      <c r="I138" s="165">
        <v>101</v>
      </c>
      <c r="J138" s="164">
        <f>ROUND(I138*H138,0)</f>
        <v>5259</v>
      </c>
      <c r="K138" s="162" t="s">
        <v>161</v>
      </c>
      <c r="L138" s="166"/>
      <c r="M138" s="167" t="s">
        <v>20</v>
      </c>
      <c r="N138" s="168" t="s">
        <v>42</v>
      </c>
      <c r="P138" s="136">
        <f>O138*H138</f>
        <v>0</v>
      </c>
      <c r="Q138" s="136">
        <v>3.1800000000000001E-3</v>
      </c>
      <c r="R138" s="136">
        <f>Q138*H138</f>
        <v>0.1655826</v>
      </c>
      <c r="S138" s="136">
        <v>0</v>
      </c>
      <c r="T138" s="137">
        <f>S138*H138</f>
        <v>0</v>
      </c>
      <c r="AR138" s="138" t="s">
        <v>229</v>
      </c>
      <c r="AT138" s="138" t="s">
        <v>230</v>
      </c>
      <c r="AU138" s="138" t="s">
        <v>80</v>
      </c>
      <c r="AY138" s="18" t="s">
        <v>154</v>
      </c>
      <c r="BE138" s="139">
        <f>IF(N138="základní",J138,0)</f>
        <v>5259</v>
      </c>
      <c r="BF138" s="139">
        <f>IF(N138="snížená",J138,0)</f>
        <v>0</v>
      </c>
      <c r="BG138" s="139">
        <f>IF(N138="zákl. přenesená",J138,0)</f>
        <v>0</v>
      </c>
      <c r="BH138" s="139">
        <f>IF(N138="sníž. přenesená",J138,0)</f>
        <v>0</v>
      </c>
      <c r="BI138" s="139">
        <f>IF(N138="nulová",J138,0)</f>
        <v>0</v>
      </c>
      <c r="BJ138" s="18" t="s">
        <v>8</v>
      </c>
      <c r="BK138" s="139">
        <f>ROUND(I138*H138,0)</f>
        <v>5259</v>
      </c>
      <c r="BL138" s="18" t="s">
        <v>162</v>
      </c>
      <c r="BM138" s="138" t="s">
        <v>3784</v>
      </c>
    </row>
    <row r="139" spans="2:65" s="1" customFormat="1">
      <c r="B139" s="33"/>
      <c r="D139" s="140" t="s">
        <v>164</v>
      </c>
      <c r="F139" s="141" t="s">
        <v>3783</v>
      </c>
      <c r="I139" s="142"/>
      <c r="L139" s="33"/>
      <c r="M139" s="143"/>
      <c r="T139" s="54"/>
      <c r="AT139" s="18" t="s">
        <v>164</v>
      </c>
      <c r="AU139" s="18" t="s">
        <v>80</v>
      </c>
    </row>
    <row r="140" spans="2:65" s="12" customFormat="1">
      <c r="B140" s="146"/>
      <c r="D140" s="140" t="s">
        <v>168</v>
      </c>
      <c r="F140" s="148" t="s">
        <v>3785</v>
      </c>
      <c r="H140" s="149">
        <v>52.07</v>
      </c>
      <c r="I140" s="150"/>
      <c r="L140" s="146"/>
      <c r="M140" s="151"/>
      <c r="T140" s="152"/>
      <c r="AT140" s="147" t="s">
        <v>168</v>
      </c>
      <c r="AU140" s="147" t="s">
        <v>80</v>
      </c>
      <c r="AV140" s="12" t="s">
        <v>80</v>
      </c>
      <c r="AW140" s="12" t="s">
        <v>4</v>
      </c>
      <c r="AX140" s="12" t="s">
        <v>8</v>
      </c>
      <c r="AY140" s="147" t="s">
        <v>154</v>
      </c>
    </row>
    <row r="141" spans="2:65" s="1" customFormat="1" ht="16.5" customHeight="1">
      <c r="B141" s="33"/>
      <c r="C141" s="128" t="s">
        <v>9</v>
      </c>
      <c r="D141" s="128" t="s">
        <v>157</v>
      </c>
      <c r="E141" s="129" t="s">
        <v>3786</v>
      </c>
      <c r="F141" s="130" t="s">
        <v>3787</v>
      </c>
      <c r="G141" s="131" t="s">
        <v>213</v>
      </c>
      <c r="H141" s="132">
        <v>2</v>
      </c>
      <c r="I141" s="133">
        <v>30</v>
      </c>
      <c r="J141" s="132">
        <f>ROUND(I141*H141,0)</f>
        <v>60</v>
      </c>
      <c r="K141" s="130" t="s">
        <v>161</v>
      </c>
      <c r="L141" s="33"/>
      <c r="M141" s="134" t="s">
        <v>20</v>
      </c>
      <c r="N141" s="135" t="s">
        <v>42</v>
      </c>
      <c r="P141" s="136">
        <f>O141*H141</f>
        <v>0</v>
      </c>
      <c r="Q141" s="136">
        <v>0</v>
      </c>
      <c r="R141" s="136">
        <f>Q141*H141</f>
        <v>0</v>
      </c>
      <c r="S141" s="136">
        <v>0</v>
      </c>
      <c r="T141" s="137">
        <f>S141*H141</f>
        <v>0</v>
      </c>
      <c r="AR141" s="138" t="s">
        <v>162</v>
      </c>
      <c r="AT141" s="138" t="s">
        <v>157</v>
      </c>
      <c r="AU141" s="138" t="s">
        <v>80</v>
      </c>
      <c r="AY141" s="18" t="s">
        <v>154</v>
      </c>
      <c r="BE141" s="139">
        <f>IF(N141="základní",J141,0)</f>
        <v>60</v>
      </c>
      <c r="BF141" s="139">
        <f>IF(N141="snížená",J141,0)</f>
        <v>0</v>
      </c>
      <c r="BG141" s="139">
        <f>IF(N141="zákl. přenesená",J141,0)</f>
        <v>0</v>
      </c>
      <c r="BH141" s="139">
        <f>IF(N141="sníž. přenesená",J141,0)</f>
        <v>0</v>
      </c>
      <c r="BI141" s="139">
        <f>IF(N141="nulová",J141,0)</f>
        <v>0</v>
      </c>
      <c r="BJ141" s="18" t="s">
        <v>8</v>
      </c>
      <c r="BK141" s="139">
        <f>ROUND(I141*H141,0)</f>
        <v>60</v>
      </c>
      <c r="BL141" s="18" t="s">
        <v>162</v>
      </c>
      <c r="BM141" s="138" t="s">
        <v>3788</v>
      </c>
    </row>
    <row r="142" spans="2:65" s="1" customFormat="1">
      <c r="B142" s="33"/>
      <c r="D142" s="140" t="s">
        <v>164</v>
      </c>
      <c r="F142" s="141" t="s">
        <v>3787</v>
      </c>
      <c r="I142" s="142"/>
      <c r="L142" s="33"/>
      <c r="M142" s="143"/>
      <c r="T142" s="54"/>
      <c r="AT142" s="18" t="s">
        <v>164</v>
      </c>
      <c r="AU142" s="18" t="s">
        <v>80</v>
      </c>
    </row>
    <row r="143" spans="2:65" s="1" customFormat="1">
      <c r="B143" s="33"/>
      <c r="D143" s="144" t="s">
        <v>166</v>
      </c>
      <c r="F143" s="145" t="s">
        <v>3789</v>
      </c>
      <c r="I143" s="142"/>
      <c r="L143" s="33"/>
      <c r="M143" s="143"/>
      <c r="T143" s="54"/>
      <c r="AT143" s="18" t="s">
        <v>166</v>
      </c>
      <c r="AU143" s="18" t="s">
        <v>80</v>
      </c>
    </row>
    <row r="144" spans="2:65" s="12" customFormat="1">
      <c r="B144" s="146"/>
      <c r="D144" s="140" t="s">
        <v>168</v>
      </c>
      <c r="E144" s="147" t="s">
        <v>20</v>
      </c>
      <c r="F144" s="148" t="s">
        <v>3790</v>
      </c>
      <c r="H144" s="149">
        <v>2</v>
      </c>
      <c r="I144" s="150"/>
      <c r="L144" s="146"/>
      <c r="M144" s="151"/>
      <c r="T144" s="152"/>
      <c r="AT144" s="147" t="s">
        <v>168</v>
      </c>
      <c r="AU144" s="147" t="s">
        <v>80</v>
      </c>
      <c r="AV144" s="12" t="s">
        <v>80</v>
      </c>
      <c r="AW144" s="12" t="s">
        <v>32</v>
      </c>
      <c r="AX144" s="12" t="s">
        <v>8</v>
      </c>
      <c r="AY144" s="147" t="s">
        <v>154</v>
      </c>
    </row>
    <row r="145" spans="2:65" s="1" customFormat="1" ht="16.5" customHeight="1">
      <c r="B145" s="33"/>
      <c r="C145" s="128" t="s">
        <v>323</v>
      </c>
      <c r="D145" s="128" t="s">
        <v>157</v>
      </c>
      <c r="E145" s="129" t="s">
        <v>3791</v>
      </c>
      <c r="F145" s="130" t="s">
        <v>3792</v>
      </c>
      <c r="G145" s="131" t="s">
        <v>213</v>
      </c>
      <c r="H145" s="132">
        <v>2</v>
      </c>
      <c r="I145" s="133">
        <v>21</v>
      </c>
      <c r="J145" s="132">
        <f>ROUND(I145*H145,0)</f>
        <v>42</v>
      </c>
      <c r="K145" s="130" t="s">
        <v>161</v>
      </c>
      <c r="L145" s="33"/>
      <c r="M145" s="134" t="s">
        <v>20</v>
      </c>
      <c r="N145" s="135" t="s">
        <v>42</v>
      </c>
      <c r="P145" s="136">
        <f>O145*H145</f>
        <v>0</v>
      </c>
      <c r="Q145" s="136">
        <v>0</v>
      </c>
      <c r="R145" s="136">
        <f>Q145*H145</f>
        <v>0</v>
      </c>
      <c r="S145" s="136">
        <v>0</v>
      </c>
      <c r="T145" s="137">
        <f>S145*H145</f>
        <v>0</v>
      </c>
      <c r="AR145" s="138" t="s">
        <v>162</v>
      </c>
      <c r="AT145" s="138" t="s">
        <v>157</v>
      </c>
      <c r="AU145" s="138" t="s">
        <v>80</v>
      </c>
      <c r="AY145" s="18" t="s">
        <v>154</v>
      </c>
      <c r="BE145" s="139">
        <f>IF(N145="základní",J145,0)</f>
        <v>42</v>
      </c>
      <c r="BF145" s="139">
        <f>IF(N145="snížená",J145,0)</f>
        <v>0</v>
      </c>
      <c r="BG145" s="139">
        <f>IF(N145="zákl. přenesená",J145,0)</f>
        <v>0</v>
      </c>
      <c r="BH145" s="139">
        <f>IF(N145="sníž. přenesená",J145,0)</f>
        <v>0</v>
      </c>
      <c r="BI145" s="139">
        <f>IF(N145="nulová",J145,0)</f>
        <v>0</v>
      </c>
      <c r="BJ145" s="18" t="s">
        <v>8</v>
      </c>
      <c r="BK145" s="139">
        <f>ROUND(I145*H145,0)</f>
        <v>42</v>
      </c>
      <c r="BL145" s="18" t="s">
        <v>162</v>
      </c>
      <c r="BM145" s="138" t="s">
        <v>3793</v>
      </c>
    </row>
    <row r="146" spans="2:65" s="1" customFormat="1">
      <c r="B146" s="33"/>
      <c r="D146" s="140" t="s">
        <v>164</v>
      </c>
      <c r="F146" s="141" t="s">
        <v>3794</v>
      </c>
      <c r="I146" s="142"/>
      <c r="L146" s="33"/>
      <c r="M146" s="143"/>
      <c r="T146" s="54"/>
      <c r="AT146" s="18" t="s">
        <v>164</v>
      </c>
      <c r="AU146" s="18" t="s">
        <v>80</v>
      </c>
    </row>
    <row r="147" spans="2:65" s="1" customFormat="1">
      <c r="B147" s="33"/>
      <c r="D147" s="144" t="s">
        <v>166</v>
      </c>
      <c r="F147" s="145" t="s">
        <v>3795</v>
      </c>
      <c r="I147" s="142"/>
      <c r="L147" s="33"/>
      <c r="M147" s="143"/>
      <c r="T147" s="54"/>
      <c r="AT147" s="18" t="s">
        <v>166</v>
      </c>
      <c r="AU147" s="18" t="s">
        <v>80</v>
      </c>
    </row>
    <row r="148" spans="2:65" s="1" customFormat="1" ht="16.5" customHeight="1">
      <c r="B148" s="33"/>
      <c r="C148" s="128" t="s">
        <v>328</v>
      </c>
      <c r="D148" s="128" t="s">
        <v>157</v>
      </c>
      <c r="E148" s="129" t="s">
        <v>3796</v>
      </c>
      <c r="F148" s="130" t="s">
        <v>3797</v>
      </c>
      <c r="G148" s="131" t="s">
        <v>213</v>
      </c>
      <c r="H148" s="132">
        <v>51.3</v>
      </c>
      <c r="I148" s="133">
        <v>21</v>
      </c>
      <c r="J148" s="132">
        <f>ROUND(I148*H148,0)</f>
        <v>1077</v>
      </c>
      <c r="K148" s="130" t="s">
        <v>161</v>
      </c>
      <c r="L148" s="33"/>
      <c r="M148" s="134" t="s">
        <v>20</v>
      </c>
      <c r="N148" s="135" t="s">
        <v>42</v>
      </c>
      <c r="P148" s="136">
        <f>O148*H148</f>
        <v>0</v>
      </c>
      <c r="Q148" s="136">
        <v>0</v>
      </c>
      <c r="R148" s="136">
        <f>Q148*H148</f>
        <v>0</v>
      </c>
      <c r="S148" s="136">
        <v>0</v>
      </c>
      <c r="T148" s="137">
        <f>S148*H148</f>
        <v>0</v>
      </c>
      <c r="AR148" s="138" t="s">
        <v>162</v>
      </c>
      <c r="AT148" s="138" t="s">
        <v>157</v>
      </c>
      <c r="AU148" s="138" t="s">
        <v>80</v>
      </c>
      <c r="AY148" s="18" t="s">
        <v>154</v>
      </c>
      <c r="BE148" s="139">
        <f>IF(N148="základní",J148,0)</f>
        <v>1077</v>
      </c>
      <c r="BF148" s="139">
        <f>IF(N148="snížená",J148,0)</f>
        <v>0</v>
      </c>
      <c r="BG148" s="139">
        <f>IF(N148="zákl. přenesená",J148,0)</f>
        <v>0</v>
      </c>
      <c r="BH148" s="139">
        <f>IF(N148="sníž. přenesená",J148,0)</f>
        <v>0</v>
      </c>
      <c r="BI148" s="139">
        <f>IF(N148="nulová",J148,0)</f>
        <v>0</v>
      </c>
      <c r="BJ148" s="18" t="s">
        <v>8</v>
      </c>
      <c r="BK148" s="139">
        <f>ROUND(I148*H148,0)</f>
        <v>1077</v>
      </c>
      <c r="BL148" s="18" t="s">
        <v>162</v>
      </c>
      <c r="BM148" s="138" t="s">
        <v>3798</v>
      </c>
    </row>
    <row r="149" spans="2:65" s="1" customFormat="1">
      <c r="B149" s="33"/>
      <c r="D149" s="140" t="s">
        <v>164</v>
      </c>
      <c r="F149" s="141" t="s">
        <v>3799</v>
      </c>
      <c r="I149" s="142"/>
      <c r="L149" s="33"/>
      <c r="M149" s="143"/>
      <c r="T149" s="54"/>
      <c r="AT149" s="18" t="s">
        <v>164</v>
      </c>
      <c r="AU149" s="18" t="s">
        <v>80</v>
      </c>
    </row>
    <row r="150" spans="2:65" s="1" customFormat="1">
      <c r="B150" s="33"/>
      <c r="D150" s="144" t="s">
        <v>166</v>
      </c>
      <c r="F150" s="145" t="s">
        <v>3800</v>
      </c>
      <c r="I150" s="142"/>
      <c r="L150" s="33"/>
      <c r="M150" s="143"/>
      <c r="T150" s="54"/>
      <c r="AT150" s="18" t="s">
        <v>166</v>
      </c>
      <c r="AU150" s="18" t="s">
        <v>80</v>
      </c>
    </row>
    <row r="151" spans="2:65" s="1" customFormat="1" ht="16.5" customHeight="1">
      <c r="B151" s="33"/>
      <c r="C151" s="128" t="s">
        <v>333</v>
      </c>
      <c r="D151" s="128" t="s">
        <v>157</v>
      </c>
      <c r="E151" s="129" t="s">
        <v>3801</v>
      </c>
      <c r="F151" s="130" t="s">
        <v>3802</v>
      </c>
      <c r="G151" s="131" t="s">
        <v>213</v>
      </c>
      <c r="H151" s="132">
        <v>51.3</v>
      </c>
      <c r="I151" s="133">
        <v>41</v>
      </c>
      <c r="J151" s="132">
        <f>ROUND(I151*H151,0)</f>
        <v>2103</v>
      </c>
      <c r="K151" s="130" t="s">
        <v>161</v>
      </c>
      <c r="L151" s="33"/>
      <c r="M151" s="134" t="s">
        <v>20</v>
      </c>
      <c r="N151" s="135" t="s">
        <v>42</v>
      </c>
      <c r="P151" s="136">
        <f>O151*H151</f>
        <v>0</v>
      </c>
      <c r="Q151" s="136">
        <v>0</v>
      </c>
      <c r="R151" s="136">
        <f>Q151*H151</f>
        <v>0</v>
      </c>
      <c r="S151" s="136">
        <v>0</v>
      </c>
      <c r="T151" s="137">
        <f>S151*H151</f>
        <v>0</v>
      </c>
      <c r="AR151" s="138" t="s">
        <v>162</v>
      </c>
      <c r="AT151" s="138" t="s">
        <v>157</v>
      </c>
      <c r="AU151" s="138" t="s">
        <v>80</v>
      </c>
      <c r="AY151" s="18" t="s">
        <v>154</v>
      </c>
      <c r="BE151" s="139">
        <f>IF(N151="základní",J151,0)</f>
        <v>2103</v>
      </c>
      <c r="BF151" s="139">
        <f>IF(N151="snížená",J151,0)</f>
        <v>0</v>
      </c>
      <c r="BG151" s="139">
        <f>IF(N151="zákl. přenesená",J151,0)</f>
        <v>0</v>
      </c>
      <c r="BH151" s="139">
        <f>IF(N151="sníž. přenesená",J151,0)</f>
        <v>0</v>
      </c>
      <c r="BI151" s="139">
        <f>IF(N151="nulová",J151,0)</f>
        <v>0</v>
      </c>
      <c r="BJ151" s="18" t="s">
        <v>8</v>
      </c>
      <c r="BK151" s="139">
        <f>ROUND(I151*H151,0)</f>
        <v>2103</v>
      </c>
      <c r="BL151" s="18" t="s">
        <v>162</v>
      </c>
      <c r="BM151" s="138" t="s">
        <v>3803</v>
      </c>
    </row>
    <row r="152" spans="2:65" s="1" customFormat="1">
      <c r="B152" s="33"/>
      <c r="D152" s="140" t="s">
        <v>164</v>
      </c>
      <c r="F152" s="141" t="s">
        <v>3802</v>
      </c>
      <c r="I152" s="142"/>
      <c r="L152" s="33"/>
      <c r="M152" s="143"/>
      <c r="T152" s="54"/>
      <c r="AT152" s="18" t="s">
        <v>164</v>
      </c>
      <c r="AU152" s="18" t="s">
        <v>80</v>
      </c>
    </row>
    <row r="153" spans="2:65" s="1" customFormat="1">
      <c r="B153" s="33"/>
      <c r="D153" s="144" t="s">
        <v>166</v>
      </c>
      <c r="F153" s="145" t="s">
        <v>3804</v>
      </c>
      <c r="I153" s="142"/>
      <c r="L153" s="33"/>
      <c r="M153" s="143"/>
      <c r="T153" s="54"/>
      <c r="AT153" s="18" t="s">
        <v>166</v>
      </c>
      <c r="AU153" s="18" t="s">
        <v>80</v>
      </c>
    </row>
    <row r="154" spans="2:65" s="1" customFormat="1" ht="16.5" customHeight="1">
      <c r="B154" s="33"/>
      <c r="C154" s="128" t="s">
        <v>338</v>
      </c>
      <c r="D154" s="128" t="s">
        <v>157</v>
      </c>
      <c r="E154" s="129" t="s">
        <v>3805</v>
      </c>
      <c r="F154" s="130" t="s">
        <v>3806</v>
      </c>
      <c r="G154" s="131" t="s">
        <v>268</v>
      </c>
      <c r="H154" s="132">
        <v>2</v>
      </c>
      <c r="I154" s="133">
        <v>4300</v>
      </c>
      <c r="J154" s="132">
        <f>ROUND(I154*H154,0)</f>
        <v>8600</v>
      </c>
      <c r="K154" s="130" t="s">
        <v>161</v>
      </c>
      <c r="L154" s="33"/>
      <c r="M154" s="134" t="s">
        <v>20</v>
      </c>
      <c r="N154" s="135" t="s">
        <v>42</v>
      </c>
      <c r="P154" s="136">
        <f>O154*H154</f>
        <v>0</v>
      </c>
      <c r="Q154" s="136">
        <v>0.45937</v>
      </c>
      <c r="R154" s="136">
        <f>Q154*H154</f>
        <v>0.91874</v>
      </c>
      <c r="S154" s="136">
        <v>0</v>
      </c>
      <c r="T154" s="137">
        <f>S154*H154</f>
        <v>0</v>
      </c>
      <c r="AR154" s="138" t="s">
        <v>162</v>
      </c>
      <c r="AT154" s="138" t="s">
        <v>157</v>
      </c>
      <c r="AU154" s="138" t="s">
        <v>80</v>
      </c>
      <c r="AY154" s="18" t="s">
        <v>154</v>
      </c>
      <c r="BE154" s="139">
        <f>IF(N154="základní",J154,0)</f>
        <v>8600</v>
      </c>
      <c r="BF154" s="139">
        <f>IF(N154="snížená",J154,0)</f>
        <v>0</v>
      </c>
      <c r="BG154" s="139">
        <f>IF(N154="zákl. přenesená",J154,0)</f>
        <v>0</v>
      </c>
      <c r="BH154" s="139">
        <f>IF(N154="sníž. přenesená",J154,0)</f>
        <v>0</v>
      </c>
      <c r="BI154" s="139">
        <f>IF(N154="nulová",J154,0)</f>
        <v>0</v>
      </c>
      <c r="BJ154" s="18" t="s">
        <v>8</v>
      </c>
      <c r="BK154" s="139">
        <f>ROUND(I154*H154,0)</f>
        <v>8600</v>
      </c>
      <c r="BL154" s="18" t="s">
        <v>162</v>
      </c>
      <c r="BM154" s="138" t="s">
        <v>3807</v>
      </c>
    </row>
    <row r="155" spans="2:65" s="1" customFormat="1">
      <c r="B155" s="33"/>
      <c r="D155" s="140" t="s">
        <v>164</v>
      </c>
      <c r="F155" s="141" t="s">
        <v>3808</v>
      </c>
      <c r="I155" s="142"/>
      <c r="L155" s="33"/>
      <c r="M155" s="143"/>
      <c r="T155" s="54"/>
      <c r="AT155" s="18" t="s">
        <v>164</v>
      </c>
      <c r="AU155" s="18" t="s">
        <v>80</v>
      </c>
    </row>
    <row r="156" spans="2:65" s="1" customFormat="1">
      <c r="B156" s="33"/>
      <c r="D156" s="144" t="s">
        <v>166</v>
      </c>
      <c r="F156" s="145" t="s">
        <v>3809</v>
      </c>
      <c r="I156" s="142"/>
      <c r="L156" s="33"/>
      <c r="M156" s="143"/>
      <c r="T156" s="54"/>
      <c r="AT156" s="18" t="s">
        <v>166</v>
      </c>
      <c r="AU156" s="18" t="s">
        <v>80</v>
      </c>
    </row>
    <row r="157" spans="2:65" s="1" customFormat="1" ht="16.5" customHeight="1">
      <c r="B157" s="33"/>
      <c r="C157" s="128" t="s">
        <v>343</v>
      </c>
      <c r="D157" s="128" t="s">
        <v>157</v>
      </c>
      <c r="E157" s="129" t="s">
        <v>3810</v>
      </c>
      <c r="F157" s="130" t="s">
        <v>3811</v>
      </c>
      <c r="G157" s="131" t="s">
        <v>213</v>
      </c>
      <c r="H157" s="132">
        <v>53.3</v>
      </c>
      <c r="I157" s="133">
        <v>60</v>
      </c>
      <c r="J157" s="132">
        <f>ROUND(I157*H157,0)</f>
        <v>3198</v>
      </c>
      <c r="K157" s="130" t="s">
        <v>161</v>
      </c>
      <c r="L157" s="33"/>
      <c r="M157" s="134" t="s">
        <v>20</v>
      </c>
      <c r="N157" s="135" t="s">
        <v>42</v>
      </c>
      <c r="P157" s="136">
        <f>O157*H157</f>
        <v>0</v>
      </c>
      <c r="Q157" s="136">
        <v>1.9000000000000001E-4</v>
      </c>
      <c r="R157" s="136">
        <f>Q157*H157</f>
        <v>1.0127000000000001E-2</v>
      </c>
      <c r="S157" s="136">
        <v>0</v>
      </c>
      <c r="T157" s="137">
        <f>S157*H157</f>
        <v>0</v>
      </c>
      <c r="AR157" s="138" t="s">
        <v>162</v>
      </c>
      <c r="AT157" s="138" t="s">
        <v>157</v>
      </c>
      <c r="AU157" s="138" t="s">
        <v>80</v>
      </c>
      <c r="AY157" s="18" t="s">
        <v>154</v>
      </c>
      <c r="BE157" s="139">
        <f>IF(N157="základní",J157,0)</f>
        <v>3198</v>
      </c>
      <c r="BF157" s="139">
        <f>IF(N157="snížená",J157,0)</f>
        <v>0</v>
      </c>
      <c r="BG157" s="139">
        <f>IF(N157="zákl. přenesená",J157,0)</f>
        <v>0</v>
      </c>
      <c r="BH157" s="139">
        <f>IF(N157="sníž. přenesená",J157,0)</f>
        <v>0</v>
      </c>
      <c r="BI157" s="139">
        <f>IF(N157="nulová",J157,0)</f>
        <v>0</v>
      </c>
      <c r="BJ157" s="18" t="s">
        <v>8</v>
      </c>
      <c r="BK157" s="139">
        <f>ROUND(I157*H157,0)</f>
        <v>3198</v>
      </c>
      <c r="BL157" s="18" t="s">
        <v>162</v>
      </c>
      <c r="BM157" s="138" t="s">
        <v>3812</v>
      </c>
    </row>
    <row r="158" spans="2:65" s="1" customFormat="1">
      <c r="B158" s="33"/>
      <c r="D158" s="140" t="s">
        <v>164</v>
      </c>
      <c r="F158" s="141" t="s">
        <v>3813</v>
      </c>
      <c r="I158" s="142"/>
      <c r="L158" s="33"/>
      <c r="M158" s="143"/>
      <c r="T158" s="54"/>
      <c r="AT158" s="18" t="s">
        <v>164</v>
      </c>
      <c r="AU158" s="18" t="s">
        <v>80</v>
      </c>
    </row>
    <row r="159" spans="2:65" s="1" customFormat="1">
      <c r="B159" s="33"/>
      <c r="D159" s="144" t="s">
        <v>166</v>
      </c>
      <c r="F159" s="145" t="s">
        <v>3814</v>
      </c>
      <c r="I159" s="142"/>
      <c r="L159" s="33"/>
      <c r="M159" s="143"/>
      <c r="T159" s="54"/>
      <c r="AT159" s="18" t="s">
        <v>166</v>
      </c>
      <c r="AU159" s="18" t="s">
        <v>80</v>
      </c>
    </row>
    <row r="160" spans="2:65" s="12" customFormat="1">
      <c r="B160" s="146"/>
      <c r="D160" s="140" t="s">
        <v>168</v>
      </c>
      <c r="E160" s="147" t="s">
        <v>20</v>
      </c>
      <c r="F160" s="148" t="s">
        <v>3815</v>
      </c>
      <c r="H160" s="149">
        <v>53.3</v>
      </c>
      <c r="I160" s="150"/>
      <c r="L160" s="146"/>
      <c r="M160" s="151"/>
      <c r="T160" s="152"/>
      <c r="AT160" s="147" t="s">
        <v>168</v>
      </c>
      <c r="AU160" s="147" t="s">
        <v>80</v>
      </c>
      <c r="AV160" s="12" t="s">
        <v>80</v>
      </c>
      <c r="AW160" s="12" t="s">
        <v>32</v>
      </c>
      <c r="AX160" s="12" t="s">
        <v>8</v>
      </c>
      <c r="AY160" s="147" t="s">
        <v>154</v>
      </c>
    </row>
    <row r="161" spans="2:65" s="1" customFormat="1" ht="16.5" customHeight="1">
      <c r="B161" s="33"/>
      <c r="C161" s="128" t="s">
        <v>7</v>
      </c>
      <c r="D161" s="128" t="s">
        <v>157</v>
      </c>
      <c r="E161" s="129" t="s">
        <v>3816</v>
      </c>
      <c r="F161" s="130" t="s">
        <v>3817</v>
      </c>
      <c r="G161" s="131" t="s">
        <v>213</v>
      </c>
      <c r="H161" s="132">
        <v>53.3</v>
      </c>
      <c r="I161" s="133">
        <v>23</v>
      </c>
      <c r="J161" s="132">
        <f>ROUND(I161*H161,0)</f>
        <v>1226</v>
      </c>
      <c r="K161" s="130" t="s">
        <v>161</v>
      </c>
      <c r="L161" s="33"/>
      <c r="M161" s="134" t="s">
        <v>20</v>
      </c>
      <c r="N161" s="135" t="s">
        <v>42</v>
      </c>
      <c r="P161" s="136">
        <f>O161*H161</f>
        <v>0</v>
      </c>
      <c r="Q161" s="136">
        <v>1.2999999999999999E-4</v>
      </c>
      <c r="R161" s="136">
        <f>Q161*H161</f>
        <v>6.9289999999999994E-3</v>
      </c>
      <c r="S161" s="136">
        <v>0</v>
      </c>
      <c r="T161" s="137">
        <f>S161*H161</f>
        <v>0</v>
      </c>
      <c r="AR161" s="138" t="s">
        <v>162</v>
      </c>
      <c r="AT161" s="138" t="s">
        <v>157</v>
      </c>
      <c r="AU161" s="138" t="s">
        <v>80</v>
      </c>
      <c r="AY161" s="18" t="s">
        <v>154</v>
      </c>
      <c r="BE161" s="139">
        <f>IF(N161="základní",J161,0)</f>
        <v>1226</v>
      </c>
      <c r="BF161" s="139">
        <f>IF(N161="snížená",J161,0)</f>
        <v>0</v>
      </c>
      <c r="BG161" s="139">
        <f>IF(N161="zákl. přenesená",J161,0)</f>
        <v>0</v>
      </c>
      <c r="BH161" s="139">
        <f>IF(N161="sníž. přenesená",J161,0)</f>
        <v>0</v>
      </c>
      <c r="BI161" s="139">
        <f>IF(N161="nulová",J161,0)</f>
        <v>0</v>
      </c>
      <c r="BJ161" s="18" t="s">
        <v>8</v>
      </c>
      <c r="BK161" s="139">
        <f>ROUND(I161*H161,0)</f>
        <v>1226</v>
      </c>
      <c r="BL161" s="18" t="s">
        <v>162</v>
      </c>
      <c r="BM161" s="138" t="s">
        <v>3818</v>
      </c>
    </row>
    <row r="162" spans="2:65" s="1" customFormat="1">
      <c r="B162" s="33"/>
      <c r="D162" s="140" t="s">
        <v>164</v>
      </c>
      <c r="F162" s="141" t="s">
        <v>3819</v>
      </c>
      <c r="I162" s="142"/>
      <c r="L162" s="33"/>
      <c r="M162" s="143"/>
      <c r="T162" s="54"/>
      <c r="AT162" s="18" t="s">
        <v>164</v>
      </c>
      <c r="AU162" s="18" t="s">
        <v>80</v>
      </c>
    </row>
    <row r="163" spans="2:65" s="1" customFormat="1">
      <c r="B163" s="33"/>
      <c r="D163" s="144" t="s">
        <v>166</v>
      </c>
      <c r="F163" s="145" t="s">
        <v>3820</v>
      </c>
      <c r="I163" s="142"/>
      <c r="L163" s="33"/>
      <c r="M163" s="143"/>
      <c r="T163" s="54"/>
      <c r="AT163" s="18" t="s">
        <v>166</v>
      </c>
      <c r="AU163" s="18" t="s">
        <v>80</v>
      </c>
    </row>
    <row r="164" spans="2:65" s="11" customFormat="1" ht="22.95" customHeight="1">
      <c r="B164" s="116"/>
      <c r="D164" s="117" t="s">
        <v>70</v>
      </c>
      <c r="E164" s="126" t="s">
        <v>912</v>
      </c>
      <c r="F164" s="126" t="s">
        <v>913</v>
      </c>
      <c r="I164" s="119"/>
      <c r="J164" s="127">
        <f>BK164</f>
        <v>10608</v>
      </c>
      <c r="L164" s="116"/>
      <c r="M164" s="121"/>
      <c r="P164" s="122">
        <f>SUM(P165:P167)</f>
        <v>0</v>
      </c>
      <c r="R164" s="122">
        <f>SUM(R165:R167)</f>
        <v>0</v>
      </c>
      <c r="T164" s="123">
        <f>SUM(T165:T167)</f>
        <v>0</v>
      </c>
      <c r="AR164" s="117" t="s">
        <v>8</v>
      </c>
      <c r="AT164" s="124" t="s">
        <v>70</v>
      </c>
      <c r="AU164" s="124" t="s">
        <v>8</v>
      </c>
      <c r="AY164" s="117" t="s">
        <v>154</v>
      </c>
      <c r="BK164" s="125">
        <f>SUM(BK165:BK167)</f>
        <v>10608</v>
      </c>
    </row>
    <row r="165" spans="2:65" s="1" customFormat="1" ht="16.5" customHeight="1">
      <c r="B165" s="33"/>
      <c r="C165" s="128" t="s">
        <v>350</v>
      </c>
      <c r="D165" s="128" t="s">
        <v>157</v>
      </c>
      <c r="E165" s="129" t="s">
        <v>3821</v>
      </c>
      <c r="F165" s="130" t="s">
        <v>3822</v>
      </c>
      <c r="G165" s="131" t="s">
        <v>190</v>
      </c>
      <c r="H165" s="132">
        <v>35.36</v>
      </c>
      <c r="I165" s="133">
        <v>300</v>
      </c>
      <c r="J165" s="132">
        <f>ROUND(I165*H165,0)</f>
        <v>10608</v>
      </c>
      <c r="K165" s="130" t="s">
        <v>161</v>
      </c>
      <c r="L165" s="33"/>
      <c r="M165" s="134" t="s">
        <v>20</v>
      </c>
      <c r="N165" s="135" t="s">
        <v>42</v>
      </c>
      <c r="P165" s="136">
        <f>O165*H165</f>
        <v>0</v>
      </c>
      <c r="Q165" s="136">
        <v>0</v>
      </c>
      <c r="R165" s="136">
        <f>Q165*H165</f>
        <v>0</v>
      </c>
      <c r="S165" s="136">
        <v>0</v>
      </c>
      <c r="T165" s="137">
        <f>S165*H165</f>
        <v>0</v>
      </c>
      <c r="AR165" s="138" t="s">
        <v>162</v>
      </c>
      <c r="AT165" s="138" t="s">
        <v>157</v>
      </c>
      <c r="AU165" s="138" t="s">
        <v>80</v>
      </c>
      <c r="AY165" s="18" t="s">
        <v>154</v>
      </c>
      <c r="BE165" s="139">
        <f>IF(N165="základní",J165,0)</f>
        <v>10608</v>
      </c>
      <c r="BF165" s="139">
        <f>IF(N165="snížená",J165,0)</f>
        <v>0</v>
      </c>
      <c r="BG165" s="139">
        <f>IF(N165="zákl. přenesená",J165,0)</f>
        <v>0</v>
      </c>
      <c r="BH165" s="139">
        <f>IF(N165="sníž. přenesená",J165,0)</f>
        <v>0</v>
      </c>
      <c r="BI165" s="139">
        <f>IF(N165="nulová",J165,0)</f>
        <v>0</v>
      </c>
      <c r="BJ165" s="18" t="s">
        <v>8</v>
      </c>
      <c r="BK165" s="139">
        <f>ROUND(I165*H165,0)</f>
        <v>10608</v>
      </c>
      <c r="BL165" s="18" t="s">
        <v>162</v>
      </c>
      <c r="BM165" s="138" t="s">
        <v>3823</v>
      </c>
    </row>
    <row r="166" spans="2:65" s="1" customFormat="1" ht="19.2">
      <c r="B166" s="33"/>
      <c r="D166" s="140" t="s">
        <v>164</v>
      </c>
      <c r="F166" s="141" t="s">
        <v>3824</v>
      </c>
      <c r="I166" s="142"/>
      <c r="L166" s="33"/>
      <c r="M166" s="143"/>
      <c r="T166" s="54"/>
      <c r="AT166" s="18" t="s">
        <v>164</v>
      </c>
      <c r="AU166" s="18" t="s">
        <v>80</v>
      </c>
    </row>
    <row r="167" spans="2:65" s="1" customFormat="1">
      <c r="B167" s="33"/>
      <c r="D167" s="144" t="s">
        <v>166</v>
      </c>
      <c r="F167" s="145" t="s">
        <v>3825</v>
      </c>
      <c r="I167" s="142"/>
      <c r="L167" s="33"/>
      <c r="M167" s="182"/>
      <c r="N167" s="183"/>
      <c r="O167" s="183"/>
      <c r="P167" s="183"/>
      <c r="Q167" s="183"/>
      <c r="R167" s="183"/>
      <c r="S167" s="183"/>
      <c r="T167" s="184"/>
      <c r="AT167" s="18" t="s">
        <v>166</v>
      </c>
      <c r="AU167" s="18" t="s">
        <v>80</v>
      </c>
    </row>
    <row r="168" spans="2:65" s="1" customFormat="1" ht="6.9" customHeight="1">
      <c r="B168" s="42"/>
      <c r="C168" s="43"/>
      <c r="D168" s="43"/>
      <c r="E168" s="43"/>
      <c r="F168" s="43"/>
      <c r="G168" s="43"/>
      <c r="H168" s="43"/>
      <c r="I168" s="43"/>
      <c r="J168" s="43"/>
      <c r="K168" s="43"/>
      <c r="L168" s="33"/>
    </row>
  </sheetData>
  <sheetProtection algorithmName="SHA-512" hashValue="lGIQPrVTnpoh75wE6fpncyLEXmaBB40n0ZDd/K1xEDYIaje9L8V7Lw1rigf2CJeY7eEfZZQpa5qAJFbnj/VEkA==" saltValue="CYPlkmHn/2XJiRpmJOUIyORpKWKiNyBecDBKZNDhz4YDZ6zBPQnsGG8kIlrq9wFLvyA/0VRwmCAOH9cf7MXOEQ==" spinCount="100000" sheet="1" objects="1" scenarios="1" formatColumns="0" formatRows="0" autoFilter="0"/>
  <autoFilter ref="C83:K83" xr:uid="{00000000-0009-0000-0000-000005000000}"/>
  <mergeCells count="9">
    <mergeCell ref="E50:H50"/>
    <mergeCell ref="E74:H74"/>
    <mergeCell ref="E76:H76"/>
    <mergeCell ref="L2:V2"/>
    <mergeCell ref="E7:H7"/>
    <mergeCell ref="E9:H9"/>
    <mergeCell ref="E18:H18"/>
    <mergeCell ref="E27:H27"/>
    <mergeCell ref="E48:H48"/>
  </mergeCells>
  <hyperlinks>
    <hyperlink ref="F89" r:id="rId1" xr:uid="{00000000-0004-0000-0500-000000000000}"/>
    <hyperlink ref="F93" r:id="rId2" xr:uid="{00000000-0004-0000-0500-000001000000}"/>
    <hyperlink ref="F97" r:id="rId3" xr:uid="{00000000-0004-0000-0500-000002000000}"/>
    <hyperlink ref="F100" r:id="rId4" xr:uid="{00000000-0004-0000-0500-000003000000}"/>
    <hyperlink ref="F106" r:id="rId5" xr:uid="{00000000-0004-0000-0500-000004000000}"/>
    <hyperlink ref="F110" r:id="rId6" xr:uid="{00000000-0004-0000-0500-000005000000}"/>
    <hyperlink ref="F114" r:id="rId7" xr:uid="{00000000-0004-0000-0500-000006000000}"/>
    <hyperlink ref="F122" r:id="rId8" xr:uid="{00000000-0004-0000-0500-000007000000}"/>
    <hyperlink ref="F129" r:id="rId9" xr:uid="{00000000-0004-0000-0500-000008000000}"/>
    <hyperlink ref="F136" r:id="rId10" xr:uid="{00000000-0004-0000-0500-000009000000}"/>
    <hyperlink ref="F143" r:id="rId11" xr:uid="{00000000-0004-0000-0500-00000A000000}"/>
    <hyperlink ref="F147" r:id="rId12" xr:uid="{00000000-0004-0000-0500-00000B000000}"/>
    <hyperlink ref="F150" r:id="rId13" xr:uid="{00000000-0004-0000-0500-00000C000000}"/>
    <hyperlink ref="F153" r:id="rId14" xr:uid="{00000000-0004-0000-0500-00000D000000}"/>
    <hyperlink ref="F156" r:id="rId15" xr:uid="{00000000-0004-0000-0500-00000E000000}"/>
    <hyperlink ref="F159" r:id="rId16" xr:uid="{00000000-0004-0000-0500-00000F000000}"/>
    <hyperlink ref="F163" r:id="rId17" xr:uid="{00000000-0004-0000-0500-000010000000}"/>
    <hyperlink ref="F167" r:id="rId18" xr:uid="{00000000-0004-0000-0500-00001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18"/>
  <sheetViews>
    <sheetView showGridLines="0" zoomScale="110" zoomScaleNormal="110" workbookViewId="0"/>
  </sheetViews>
  <sheetFormatPr defaultColWidth="9.28515625" defaultRowHeight="10.199999999999999"/>
  <cols>
    <col min="1" max="1" width="8.28515625" style="185" customWidth="1"/>
    <col min="2" max="2" width="1.7109375" style="185" customWidth="1"/>
    <col min="3" max="4" width="5" style="185" customWidth="1"/>
    <col min="5" max="5" width="11.7109375" style="185" customWidth="1"/>
    <col min="6" max="6" width="9.140625" style="185" customWidth="1"/>
    <col min="7" max="7" width="5" style="185" customWidth="1"/>
    <col min="8" max="8" width="77.85546875" style="185" customWidth="1"/>
    <col min="9" max="10" width="20" style="185" customWidth="1"/>
    <col min="11" max="11" width="1.7109375" style="185" customWidth="1"/>
  </cols>
  <sheetData>
    <row r="1" spans="2:11" customFormat="1" ht="37.5" customHeight="1"/>
    <row r="2" spans="2:11" customFormat="1" ht="7.5" customHeight="1">
      <c r="B2" s="186"/>
      <c r="C2" s="187"/>
      <c r="D2" s="187"/>
      <c r="E2" s="187"/>
      <c r="F2" s="187"/>
      <c r="G2" s="187"/>
      <c r="H2" s="187"/>
      <c r="I2" s="187"/>
      <c r="J2" s="187"/>
      <c r="K2" s="188"/>
    </row>
    <row r="3" spans="2:11" s="16" customFormat="1" ht="45" customHeight="1">
      <c r="B3" s="189"/>
      <c r="C3" s="306" t="s">
        <v>3826</v>
      </c>
      <c r="D3" s="306"/>
      <c r="E3" s="306"/>
      <c r="F3" s="306"/>
      <c r="G3" s="306"/>
      <c r="H3" s="306"/>
      <c r="I3" s="306"/>
      <c r="J3" s="306"/>
      <c r="K3" s="190"/>
    </row>
    <row r="4" spans="2:11" customFormat="1" ht="25.5" customHeight="1">
      <c r="B4" s="191"/>
      <c r="C4" s="311" t="s">
        <v>3827</v>
      </c>
      <c r="D4" s="311"/>
      <c r="E4" s="311"/>
      <c r="F4" s="311"/>
      <c r="G4" s="311"/>
      <c r="H4" s="311"/>
      <c r="I4" s="311"/>
      <c r="J4" s="311"/>
      <c r="K4" s="192"/>
    </row>
    <row r="5" spans="2:11" customFormat="1" ht="5.25" customHeight="1">
      <c r="B5" s="191"/>
      <c r="C5" s="193"/>
      <c r="D5" s="193"/>
      <c r="E5" s="193"/>
      <c r="F5" s="193"/>
      <c r="G5" s="193"/>
      <c r="H5" s="193"/>
      <c r="I5" s="193"/>
      <c r="J5" s="193"/>
      <c r="K5" s="192"/>
    </row>
    <row r="6" spans="2:11" customFormat="1" ht="15" customHeight="1">
      <c r="B6" s="191"/>
      <c r="C6" s="310" t="s">
        <v>3828</v>
      </c>
      <c r="D6" s="310"/>
      <c r="E6" s="310"/>
      <c r="F6" s="310"/>
      <c r="G6" s="310"/>
      <c r="H6" s="310"/>
      <c r="I6" s="310"/>
      <c r="J6" s="310"/>
      <c r="K6" s="192"/>
    </row>
    <row r="7" spans="2:11" customFormat="1" ht="15" customHeight="1">
      <c r="B7" s="195"/>
      <c r="C7" s="310" t="s">
        <v>3829</v>
      </c>
      <c r="D7" s="310"/>
      <c r="E7" s="310"/>
      <c r="F7" s="310"/>
      <c r="G7" s="310"/>
      <c r="H7" s="310"/>
      <c r="I7" s="310"/>
      <c r="J7" s="310"/>
      <c r="K7" s="192"/>
    </row>
    <row r="8" spans="2:11" customFormat="1" ht="12.75" customHeight="1">
      <c r="B8" s="195"/>
      <c r="C8" s="194"/>
      <c r="D8" s="194"/>
      <c r="E8" s="194"/>
      <c r="F8" s="194"/>
      <c r="G8" s="194"/>
      <c r="H8" s="194"/>
      <c r="I8" s="194"/>
      <c r="J8" s="194"/>
      <c r="K8" s="192"/>
    </row>
    <row r="9" spans="2:11" customFormat="1" ht="15" customHeight="1">
      <c r="B9" s="195"/>
      <c r="C9" s="310" t="s">
        <v>3830</v>
      </c>
      <c r="D9" s="310"/>
      <c r="E9" s="310"/>
      <c r="F9" s="310"/>
      <c r="G9" s="310"/>
      <c r="H9" s="310"/>
      <c r="I9" s="310"/>
      <c r="J9" s="310"/>
      <c r="K9" s="192"/>
    </row>
    <row r="10" spans="2:11" customFormat="1" ht="15" customHeight="1">
      <c r="B10" s="195"/>
      <c r="C10" s="194"/>
      <c r="D10" s="310" t="s">
        <v>3831</v>
      </c>
      <c r="E10" s="310"/>
      <c r="F10" s="310"/>
      <c r="G10" s="310"/>
      <c r="H10" s="310"/>
      <c r="I10" s="310"/>
      <c r="J10" s="310"/>
      <c r="K10" s="192"/>
    </row>
    <row r="11" spans="2:11" customFormat="1" ht="15" customHeight="1">
      <c r="B11" s="195"/>
      <c r="C11" s="196"/>
      <c r="D11" s="310" t="s">
        <v>3832</v>
      </c>
      <c r="E11" s="310"/>
      <c r="F11" s="310"/>
      <c r="G11" s="310"/>
      <c r="H11" s="310"/>
      <c r="I11" s="310"/>
      <c r="J11" s="310"/>
      <c r="K11" s="192"/>
    </row>
    <row r="12" spans="2:11" customFormat="1" ht="15" customHeight="1">
      <c r="B12" s="195"/>
      <c r="C12" s="196"/>
      <c r="D12" s="194"/>
      <c r="E12" s="194"/>
      <c r="F12" s="194"/>
      <c r="G12" s="194"/>
      <c r="H12" s="194"/>
      <c r="I12" s="194"/>
      <c r="J12" s="194"/>
      <c r="K12" s="192"/>
    </row>
    <row r="13" spans="2:11" customFormat="1" ht="15" customHeight="1">
      <c r="B13" s="195"/>
      <c r="C13" s="196"/>
      <c r="D13" s="197" t="s">
        <v>3833</v>
      </c>
      <c r="E13" s="194"/>
      <c r="F13" s="194"/>
      <c r="G13" s="194"/>
      <c r="H13" s="194"/>
      <c r="I13" s="194"/>
      <c r="J13" s="194"/>
      <c r="K13" s="192"/>
    </row>
    <row r="14" spans="2:11" customFormat="1" ht="12.75" customHeight="1">
      <c r="B14" s="195"/>
      <c r="C14" s="196"/>
      <c r="D14" s="196"/>
      <c r="E14" s="196"/>
      <c r="F14" s="196"/>
      <c r="G14" s="196"/>
      <c r="H14" s="196"/>
      <c r="I14" s="196"/>
      <c r="J14" s="196"/>
      <c r="K14" s="192"/>
    </row>
    <row r="15" spans="2:11" customFormat="1" ht="15" customHeight="1">
      <c r="B15" s="195"/>
      <c r="C15" s="196"/>
      <c r="D15" s="310" t="s">
        <v>3834</v>
      </c>
      <c r="E15" s="310"/>
      <c r="F15" s="310"/>
      <c r="G15" s="310"/>
      <c r="H15" s="310"/>
      <c r="I15" s="310"/>
      <c r="J15" s="310"/>
      <c r="K15" s="192"/>
    </row>
    <row r="16" spans="2:11" customFormat="1" ht="15" customHeight="1">
      <c r="B16" s="195"/>
      <c r="C16" s="196"/>
      <c r="D16" s="310" t="s">
        <v>3835</v>
      </c>
      <c r="E16" s="310"/>
      <c r="F16" s="310"/>
      <c r="G16" s="310"/>
      <c r="H16" s="310"/>
      <c r="I16" s="310"/>
      <c r="J16" s="310"/>
      <c r="K16" s="192"/>
    </row>
    <row r="17" spans="2:11" customFormat="1" ht="15" customHeight="1">
      <c r="B17" s="195"/>
      <c r="C17" s="196"/>
      <c r="D17" s="310" t="s">
        <v>3836</v>
      </c>
      <c r="E17" s="310"/>
      <c r="F17" s="310"/>
      <c r="G17" s="310"/>
      <c r="H17" s="310"/>
      <c r="I17" s="310"/>
      <c r="J17" s="310"/>
      <c r="K17" s="192"/>
    </row>
    <row r="18" spans="2:11" customFormat="1" ht="15" customHeight="1">
      <c r="B18" s="195"/>
      <c r="C18" s="196"/>
      <c r="D18" s="196"/>
      <c r="E18" s="198" t="s">
        <v>78</v>
      </c>
      <c r="F18" s="310" t="s">
        <v>3837</v>
      </c>
      <c r="G18" s="310"/>
      <c r="H18" s="310"/>
      <c r="I18" s="310"/>
      <c r="J18" s="310"/>
      <c r="K18" s="192"/>
    </row>
    <row r="19" spans="2:11" customFormat="1" ht="15" customHeight="1">
      <c r="B19" s="195"/>
      <c r="C19" s="196"/>
      <c r="D19" s="196"/>
      <c r="E19" s="198" t="s">
        <v>3838</v>
      </c>
      <c r="F19" s="310" t="s">
        <v>3839</v>
      </c>
      <c r="G19" s="310"/>
      <c r="H19" s="310"/>
      <c r="I19" s="310"/>
      <c r="J19" s="310"/>
      <c r="K19" s="192"/>
    </row>
    <row r="20" spans="2:11" customFormat="1" ht="15" customHeight="1">
      <c r="B20" s="195"/>
      <c r="C20" s="196"/>
      <c r="D20" s="196"/>
      <c r="E20" s="198" t="s">
        <v>3840</v>
      </c>
      <c r="F20" s="310" t="s">
        <v>3841</v>
      </c>
      <c r="G20" s="310"/>
      <c r="H20" s="310"/>
      <c r="I20" s="310"/>
      <c r="J20" s="310"/>
      <c r="K20" s="192"/>
    </row>
    <row r="21" spans="2:11" customFormat="1" ht="15" customHeight="1">
      <c r="B21" s="195"/>
      <c r="C21" s="196"/>
      <c r="D21" s="196"/>
      <c r="E21" s="198" t="s">
        <v>3842</v>
      </c>
      <c r="F21" s="310" t="s">
        <v>3843</v>
      </c>
      <c r="G21" s="310"/>
      <c r="H21" s="310"/>
      <c r="I21" s="310"/>
      <c r="J21" s="310"/>
      <c r="K21" s="192"/>
    </row>
    <row r="22" spans="2:11" customFormat="1" ht="15" customHeight="1">
      <c r="B22" s="195"/>
      <c r="C22" s="196"/>
      <c r="D22" s="196"/>
      <c r="E22" s="198" t="s">
        <v>3844</v>
      </c>
      <c r="F22" s="310" t="s">
        <v>3845</v>
      </c>
      <c r="G22" s="310"/>
      <c r="H22" s="310"/>
      <c r="I22" s="310"/>
      <c r="J22" s="310"/>
      <c r="K22" s="192"/>
    </row>
    <row r="23" spans="2:11" customFormat="1" ht="15" customHeight="1">
      <c r="B23" s="195"/>
      <c r="C23" s="196"/>
      <c r="D23" s="196"/>
      <c r="E23" s="198" t="s">
        <v>3846</v>
      </c>
      <c r="F23" s="310" t="s">
        <v>3847</v>
      </c>
      <c r="G23" s="310"/>
      <c r="H23" s="310"/>
      <c r="I23" s="310"/>
      <c r="J23" s="310"/>
      <c r="K23" s="192"/>
    </row>
    <row r="24" spans="2:11" customFormat="1" ht="12.75" customHeight="1">
      <c r="B24" s="195"/>
      <c r="C24" s="196"/>
      <c r="D24" s="196"/>
      <c r="E24" s="196"/>
      <c r="F24" s="196"/>
      <c r="G24" s="196"/>
      <c r="H24" s="196"/>
      <c r="I24" s="196"/>
      <c r="J24" s="196"/>
      <c r="K24" s="192"/>
    </row>
    <row r="25" spans="2:11" customFormat="1" ht="15" customHeight="1">
      <c r="B25" s="195"/>
      <c r="C25" s="310" t="s">
        <v>3848</v>
      </c>
      <c r="D25" s="310"/>
      <c r="E25" s="310"/>
      <c r="F25" s="310"/>
      <c r="G25" s="310"/>
      <c r="H25" s="310"/>
      <c r="I25" s="310"/>
      <c r="J25" s="310"/>
      <c r="K25" s="192"/>
    </row>
    <row r="26" spans="2:11" customFormat="1" ht="15" customHeight="1">
      <c r="B26" s="195"/>
      <c r="C26" s="310" t="s">
        <v>3849</v>
      </c>
      <c r="D26" s="310"/>
      <c r="E26" s="310"/>
      <c r="F26" s="310"/>
      <c r="G26" s="310"/>
      <c r="H26" s="310"/>
      <c r="I26" s="310"/>
      <c r="J26" s="310"/>
      <c r="K26" s="192"/>
    </row>
    <row r="27" spans="2:11" customFormat="1" ht="15" customHeight="1">
      <c r="B27" s="195"/>
      <c r="C27" s="194"/>
      <c r="D27" s="310" t="s">
        <v>3850</v>
      </c>
      <c r="E27" s="310"/>
      <c r="F27" s="310"/>
      <c r="G27" s="310"/>
      <c r="H27" s="310"/>
      <c r="I27" s="310"/>
      <c r="J27" s="310"/>
      <c r="K27" s="192"/>
    </row>
    <row r="28" spans="2:11" customFormat="1" ht="15" customHeight="1">
      <c r="B28" s="195"/>
      <c r="C28" s="196"/>
      <c r="D28" s="310" t="s">
        <v>3851</v>
      </c>
      <c r="E28" s="310"/>
      <c r="F28" s="310"/>
      <c r="G28" s="310"/>
      <c r="H28" s="310"/>
      <c r="I28" s="310"/>
      <c r="J28" s="310"/>
      <c r="K28" s="192"/>
    </row>
    <row r="29" spans="2:11" customFormat="1" ht="12.75" customHeight="1">
      <c r="B29" s="195"/>
      <c r="C29" s="196"/>
      <c r="D29" s="196"/>
      <c r="E29" s="196"/>
      <c r="F29" s="196"/>
      <c r="G29" s="196"/>
      <c r="H29" s="196"/>
      <c r="I29" s="196"/>
      <c r="J29" s="196"/>
      <c r="K29" s="192"/>
    </row>
    <row r="30" spans="2:11" customFormat="1" ht="15" customHeight="1">
      <c r="B30" s="195"/>
      <c r="C30" s="196"/>
      <c r="D30" s="310" t="s">
        <v>3852</v>
      </c>
      <c r="E30" s="310"/>
      <c r="F30" s="310"/>
      <c r="G30" s="310"/>
      <c r="H30" s="310"/>
      <c r="I30" s="310"/>
      <c r="J30" s="310"/>
      <c r="K30" s="192"/>
    </row>
    <row r="31" spans="2:11" customFormat="1" ht="15" customHeight="1">
      <c r="B31" s="195"/>
      <c r="C31" s="196"/>
      <c r="D31" s="310" t="s">
        <v>3853</v>
      </c>
      <c r="E31" s="310"/>
      <c r="F31" s="310"/>
      <c r="G31" s="310"/>
      <c r="H31" s="310"/>
      <c r="I31" s="310"/>
      <c r="J31" s="310"/>
      <c r="K31" s="192"/>
    </row>
    <row r="32" spans="2:11" customFormat="1" ht="12.75" customHeight="1">
      <c r="B32" s="195"/>
      <c r="C32" s="196"/>
      <c r="D32" s="196"/>
      <c r="E32" s="196"/>
      <c r="F32" s="196"/>
      <c r="G32" s="196"/>
      <c r="H32" s="196"/>
      <c r="I32" s="196"/>
      <c r="J32" s="196"/>
      <c r="K32" s="192"/>
    </row>
    <row r="33" spans="2:11" customFormat="1" ht="15" customHeight="1">
      <c r="B33" s="195"/>
      <c r="C33" s="196"/>
      <c r="D33" s="310" t="s">
        <v>3854</v>
      </c>
      <c r="E33" s="310"/>
      <c r="F33" s="310"/>
      <c r="G33" s="310"/>
      <c r="H33" s="310"/>
      <c r="I33" s="310"/>
      <c r="J33" s="310"/>
      <c r="K33" s="192"/>
    </row>
    <row r="34" spans="2:11" customFormat="1" ht="15" customHeight="1">
      <c r="B34" s="195"/>
      <c r="C34" s="196"/>
      <c r="D34" s="310" t="s">
        <v>3855</v>
      </c>
      <c r="E34" s="310"/>
      <c r="F34" s="310"/>
      <c r="G34" s="310"/>
      <c r="H34" s="310"/>
      <c r="I34" s="310"/>
      <c r="J34" s="310"/>
      <c r="K34" s="192"/>
    </row>
    <row r="35" spans="2:11" customFormat="1" ht="15" customHeight="1">
      <c r="B35" s="195"/>
      <c r="C35" s="196"/>
      <c r="D35" s="310" t="s">
        <v>3856</v>
      </c>
      <c r="E35" s="310"/>
      <c r="F35" s="310"/>
      <c r="G35" s="310"/>
      <c r="H35" s="310"/>
      <c r="I35" s="310"/>
      <c r="J35" s="310"/>
      <c r="K35" s="192"/>
    </row>
    <row r="36" spans="2:11" customFormat="1" ht="15" customHeight="1">
      <c r="B36" s="195"/>
      <c r="C36" s="196"/>
      <c r="D36" s="194"/>
      <c r="E36" s="197" t="s">
        <v>140</v>
      </c>
      <c r="F36" s="194"/>
      <c r="G36" s="310" t="s">
        <v>3857</v>
      </c>
      <c r="H36" s="310"/>
      <c r="I36" s="310"/>
      <c r="J36" s="310"/>
      <c r="K36" s="192"/>
    </row>
    <row r="37" spans="2:11" customFormat="1" ht="30.75" customHeight="1">
      <c r="B37" s="195"/>
      <c r="C37" s="196"/>
      <c r="D37" s="194"/>
      <c r="E37" s="197" t="s">
        <v>3858</v>
      </c>
      <c r="F37" s="194"/>
      <c r="G37" s="310" t="s">
        <v>3859</v>
      </c>
      <c r="H37" s="310"/>
      <c r="I37" s="310"/>
      <c r="J37" s="310"/>
      <c r="K37" s="192"/>
    </row>
    <row r="38" spans="2:11" customFormat="1" ht="15" customHeight="1">
      <c r="B38" s="195"/>
      <c r="C38" s="196"/>
      <c r="D38" s="194"/>
      <c r="E38" s="197" t="s">
        <v>52</v>
      </c>
      <c r="F38" s="194"/>
      <c r="G38" s="310" t="s">
        <v>3860</v>
      </c>
      <c r="H38" s="310"/>
      <c r="I38" s="310"/>
      <c r="J38" s="310"/>
      <c r="K38" s="192"/>
    </row>
    <row r="39" spans="2:11" customFormat="1" ht="15" customHeight="1">
      <c r="B39" s="195"/>
      <c r="C39" s="196"/>
      <c r="D39" s="194"/>
      <c r="E39" s="197" t="s">
        <v>53</v>
      </c>
      <c r="F39" s="194"/>
      <c r="G39" s="310" t="s">
        <v>3861</v>
      </c>
      <c r="H39" s="310"/>
      <c r="I39" s="310"/>
      <c r="J39" s="310"/>
      <c r="K39" s="192"/>
    </row>
    <row r="40" spans="2:11" customFormat="1" ht="15" customHeight="1">
      <c r="B40" s="195"/>
      <c r="C40" s="196"/>
      <c r="D40" s="194"/>
      <c r="E40" s="197" t="s">
        <v>141</v>
      </c>
      <c r="F40" s="194"/>
      <c r="G40" s="310" t="s">
        <v>3862</v>
      </c>
      <c r="H40" s="310"/>
      <c r="I40" s="310"/>
      <c r="J40" s="310"/>
      <c r="K40" s="192"/>
    </row>
    <row r="41" spans="2:11" customFormat="1" ht="15" customHeight="1">
      <c r="B41" s="195"/>
      <c r="C41" s="196"/>
      <c r="D41" s="194"/>
      <c r="E41" s="197" t="s">
        <v>142</v>
      </c>
      <c r="F41" s="194"/>
      <c r="G41" s="310" t="s">
        <v>3863</v>
      </c>
      <c r="H41" s="310"/>
      <c r="I41" s="310"/>
      <c r="J41" s="310"/>
      <c r="K41" s="192"/>
    </row>
    <row r="42" spans="2:11" customFormat="1" ht="15" customHeight="1">
      <c r="B42" s="195"/>
      <c r="C42" s="196"/>
      <c r="D42" s="194"/>
      <c r="E42" s="197" t="s">
        <v>3864</v>
      </c>
      <c r="F42" s="194"/>
      <c r="G42" s="310" t="s">
        <v>3865</v>
      </c>
      <c r="H42" s="310"/>
      <c r="I42" s="310"/>
      <c r="J42" s="310"/>
      <c r="K42" s="192"/>
    </row>
    <row r="43" spans="2:11" customFormat="1" ht="15" customHeight="1">
      <c r="B43" s="195"/>
      <c r="C43" s="196"/>
      <c r="D43" s="194"/>
      <c r="E43" s="197"/>
      <c r="F43" s="194"/>
      <c r="G43" s="310" t="s">
        <v>3866</v>
      </c>
      <c r="H43" s="310"/>
      <c r="I43" s="310"/>
      <c r="J43" s="310"/>
      <c r="K43" s="192"/>
    </row>
    <row r="44" spans="2:11" customFormat="1" ht="15" customHeight="1">
      <c r="B44" s="195"/>
      <c r="C44" s="196"/>
      <c r="D44" s="194"/>
      <c r="E44" s="197" t="s">
        <v>3867</v>
      </c>
      <c r="F44" s="194"/>
      <c r="G44" s="310" t="s">
        <v>3868</v>
      </c>
      <c r="H44" s="310"/>
      <c r="I44" s="310"/>
      <c r="J44" s="310"/>
      <c r="K44" s="192"/>
    </row>
    <row r="45" spans="2:11" customFormat="1" ht="15" customHeight="1">
      <c r="B45" s="195"/>
      <c r="C45" s="196"/>
      <c r="D45" s="194"/>
      <c r="E45" s="197" t="s">
        <v>144</v>
      </c>
      <c r="F45" s="194"/>
      <c r="G45" s="310" t="s">
        <v>3869</v>
      </c>
      <c r="H45" s="310"/>
      <c r="I45" s="310"/>
      <c r="J45" s="310"/>
      <c r="K45" s="192"/>
    </row>
    <row r="46" spans="2:11" customFormat="1" ht="12.75" customHeight="1">
      <c r="B46" s="195"/>
      <c r="C46" s="196"/>
      <c r="D46" s="194"/>
      <c r="E46" s="194"/>
      <c r="F46" s="194"/>
      <c r="G46" s="194"/>
      <c r="H46" s="194"/>
      <c r="I46" s="194"/>
      <c r="J46" s="194"/>
      <c r="K46" s="192"/>
    </row>
    <row r="47" spans="2:11" customFormat="1" ht="15" customHeight="1">
      <c r="B47" s="195"/>
      <c r="C47" s="196"/>
      <c r="D47" s="310" t="s">
        <v>3870</v>
      </c>
      <c r="E47" s="310"/>
      <c r="F47" s="310"/>
      <c r="G47" s="310"/>
      <c r="H47" s="310"/>
      <c r="I47" s="310"/>
      <c r="J47" s="310"/>
      <c r="K47" s="192"/>
    </row>
    <row r="48" spans="2:11" customFormat="1" ht="15" customHeight="1">
      <c r="B48" s="195"/>
      <c r="C48" s="196"/>
      <c r="D48" s="196"/>
      <c r="E48" s="310" t="s">
        <v>3871</v>
      </c>
      <c r="F48" s="310"/>
      <c r="G48" s="310"/>
      <c r="H48" s="310"/>
      <c r="I48" s="310"/>
      <c r="J48" s="310"/>
      <c r="K48" s="192"/>
    </row>
    <row r="49" spans="2:11" customFormat="1" ht="15" customHeight="1">
      <c r="B49" s="195"/>
      <c r="C49" s="196"/>
      <c r="D49" s="196"/>
      <c r="E49" s="310" t="s">
        <v>3872</v>
      </c>
      <c r="F49" s="310"/>
      <c r="G49" s="310"/>
      <c r="H49" s="310"/>
      <c r="I49" s="310"/>
      <c r="J49" s="310"/>
      <c r="K49" s="192"/>
    </row>
    <row r="50" spans="2:11" customFormat="1" ht="15" customHeight="1">
      <c r="B50" s="195"/>
      <c r="C50" s="196"/>
      <c r="D50" s="196"/>
      <c r="E50" s="310" t="s">
        <v>3873</v>
      </c>
      <c r="F50" s="310"/>
      <c r="G50" s="310"/>
      <c r="H50" s="310"/>
      <c r="I50" s="310"/>
      <c r="J50" s="310"/>
      <c r="K50" s="192"/>
    </row>
    <row r="51" spans="2:11" customFormat="1" ht="15" customHeight="1">
      <c r="B51" s="195"/>
      <c r="C51" s="196"/>
      <c r="D51" s="310" t="s">
        <v>3874</v>
      </c>
      <c r="E51" s="310"/>
      <c r="F51" s="310"/>
      <c r="G51" s="310"/>
      <c r="H51" s="310"/>
      <c r="I51" s="310"/>
      <c r="J51" s="310"/>
      <c r="K51" s="192"/>
    </row>
    <row r="52" spans="2:11" customFormat="1" ht="25.5" customHeight="1">
      <c r="B52" s="191"/>
      <c r="C52" s="311" t="s">
        <v>3875</v>
      </c>
      <c r="D52" s="311"/>
      <c r="E52" s="311"/>
      <c r="F52" s="311"/>
      <c r="G52" s="311"/>
      <c r="H52" s="311"/>
      <c r="I52" s="311"/>
      <c r="J52" s="311"/>
      <c r="K52" s="192"/>
    </row>
    <row r="53" spans="2:11" customFormat="1" ht="5.25" customHeight="1">
      <c r="B53" s="191"/>
      <c r="C53" s="193"/>
      <c r="D53" s="193"/>
      <c r="E53" s="193"/>
      <c r="F53" s="193"/>
      <c r="G53" s="193"/>
      <c r="H53" s="193"/>
      <c r="I53" s="193"/>
      <c r="J53" s="193"/>
      <c r="K53" s="192"/>
    </row>
    <row r="54" spans="2:11" customFormat="1" ht="15" customHeight="1">
      <c r="B54" s="191"/>
      <c r="C54" s="310" t="s">
        <v>3876</v>
      </c>
      <c r="D54" s="310"/>
      <c r="E54" s="310"/>
      <c r="F54" s="310"/>
      <c r="G54" s="310"/>
      <c r="H54" s="310"/>
      <c r="I54" s="310"/>
      <c r="J54" s="310"/>
      <c r="K54" s="192"/>
    </row>
    <row r="55" spans="2:11" customFormat="1" ht="15" customHeight="1">
      <c r="B55" s="191"/>
      <c r="C55" s="310" t="s">
        <v>3877</v>
      </c>
      <c r="D55" s="310"/>
      <c r="E55" s="310"/>
      <c r="F55" s="310"/>
      <c r="G55" s="310"/>
      <c r="H55" s="310"/>
      <c r="I55" s="310"/>
      <c r="J55" s="310"/>
      <c r="K55" s="192"/>
    </row>
    <row r="56" spans="2:11" customFormat="1" ht="12.75" customHeight="1">
      <c r="B56" s="191"/>
      <c r="C56" s="194"/>
      <c r="D56" s="194"/>
      <c r="E56" s="194"/>
      <c r="F56" s="194"/>
      <c r="G56" s="194"/>
      <c r="H56" s="194"/>
      <c r="I56" s="194"/>
      <c r="J56" s="194"/>
      <c r="K56" s="192"/>
    </row>
    <row r="57" spans="2:11" customFormat="1" ht="15" customHeight="1">
      <c r="B57" s="191"/>
      <c r="C57" s="310" t="s">
        <v>3878</v>
      </c>
      <c r="D57" s="310"/>
      <c r="E57" s="310"/>
      <c r="F57" s="310"/>
      <c r="G57" s="310"/>
      <c r="H57" s="310"/>
      <c r="I57" s="310"/>
      <c r="J57" s="310"/>
      <c r="K57" s="192"/>
    </row>
    <row r="58" spans="2:11" customFormat="1" ht="15" customHeight="1">
      <c r="B58" s="191"/>
      <c r="C58" s="196"/>
      <c r="D58" s="310" t="s">
        <v>3879</v>
      </c>
      <c r="E58" s="310"/>
      <c r="F58" s="310"/>
      <c r="G58" s="310"/>
      <c r="H58" s="310"/>
      <c r="I58" s="310"/>
      <c r="J58" s="310"/>
      <c r="K58" s="192"/>
    </row>
    <row r="59" spans="2:11" customFormat="1" ht="15" customHeight="1">
      <c r="B59" s="191"/>
      <c r="C59" s="196"/>
      <c r="D59" s="310" t="s">
        <v>3880</v>
      </c>
      <c r="E59" s="310"/>
      <c r="F59" s="310"/>
      <c r="G59" s="310"/>
      <c r="H59" s="310"/>
      <c r="I59" s="310"/>
      <c r="J59" s="310"/>
      <c r="K59" s="192"/>
    </row>
    <row r="60" spans="2:11" customFormat="1" ht="15" customHeight="1">
      <c r="B60" s="191"/>
      <c r="C60" s="196"/>
      <c r="D60" s="310" t="s">
        <v>3881</v>
      </c>
      <c r="E60" s="310"/>
      <c r="F60" s="310"/>
      <c r="G60" s="310"/>
      <c r="H60" s="310"/>
      <c r="I60" s="310"/>
      <c r="J60" s="310"/>
      <c r="K60" s="192"/>
    </row>
    <row r="61" spans="2:11" customFormat="1" ht="15" customHeight="1">
      <c r="B61" s="191"/>
      <c r="C61" s="196"/>
      <c r="D61" s="310" t="s">
        <v>3882</v>
      </c>
      <c r="E61" s="310"/>
      <c r="F61" s="310"/>
      <c r="G61" s="310"/>
      <c r="H61" s="310"/>
      <c r="I61" s="310"/>
      <c r="J61" s="310"/>
      <c r="K61" s="192"/>
    </row>
    <row r="62" spans="2:11" customFormat="1" ht="15" customHeight="1">
      <c r="B62" s="191"/>
      <c r="C62" s="196"/>
      <c r="D62" s="312" t="s">
        <v>3883</v>
      </c>
      <c r="E62" s="312"/>
      <c r="F62" s="312"/>
      <c r="G62" s="312"/>
      <c r="H62" s="312"/>
      <c r="I62" s="312"/>
      <c r="J62" s="312"/>
      <c r="K62" s="192"/>
    </row>
    <row r="63" spans="2:11" customFormat="1" ht="15" customHeight="1">
      <c r="B63" s="191"/>
      <c r="C63" s="196"/>
      <c r="D63" s="310" t="s">
        <v>3884</v>
      </c>
      <c r="E63" s="310"/>
      <c r="F63" s="310"/>
      <c r="G63" s="310"/>
      <c r="H63" s="310"/>
      <c r="I63" s="310"/>
      <c r="J63" s="310"/>
      <c r="K63" s="192"/>
    </row>
    <row r="64" spans="2:11" customFormat="1" ht="12.75" customHeight="1">
      <c r="B64" s="191"/>
      <c r="C64" s="196"/>
      <c r="D64" s="196"/>
      <c r="E64" s="199"/>
      <c r="F64" s="196"/>
      <c r="G64" s="196"/>
      <c r="H64" s="196"/>
      <c r="I64" s="196"/>
      <c r="J64" s="196"/>
      <c r="K64" s="192"/>
    </row>
    <row r="65" spans="2:11" customFormat="1" ht="15" customHeight="1">
      <c r="B65" s="191"/>
      <c r="C65" s="196"/>
      <c r="D65" s="310" t="s">
        <v>3885</v>
      </c>
      <c r="E65" s="310"/>
      <c r="F65" s="310"/>
      <c r="G65" s="310"/>
      <c r="H65" s="310"/>
      <c r="I65" s="310"/>
      <c r="J65" s="310"/>
      <c r="K65" s="192"/>
    </row>
    <row r="66" spans="2:11" customFormat="1" ht="15" customHeight="1">
      <c r="B66" s="191"/>
      <c r="C66" s="196"/>
      <c r="D66" s="312" t="s">
        <v>3886</v>
      </c>
      <c r="E66" s="312"/>
      <c r="F66" s="312"/>
      <c r="G66" s="312"/>
      <c r="H66" s="312"/>
      <c r="I66" s="312"/>
      <c r="J66" s="312"/>
      <c r="K66" s="192"/>
    </row>
    <row r="67" spans="2:11" customFormat="1" ht="15" customHeight="1">
      <c r="B67" s="191"/>
      <c r="C67" s="196"/>
      <c r="D67" s="310" t="s">
        <v>3887</v>
      </c>
      <c r="E67" s="310"/>
      <c r="F67" s="310"/>
      <c r="G67" s="310"/>
      <c r="H67" s="310"/>
      <c r="I67" s="310"/>
      <c r="J67" s="310"/>
      <c r="K67" s="192"/>
    </row>
    <row r="68" spans="2:11" customFormat="1" ht="15" customHeight="1">
      <c r="B68" s="191"/>
      <c r="C68" s="196"/>
      <c r="D68" s="310" t="s">
        <v>3888</v>
      </c>
      <c r="E68" s="310"/>
      <c r="F68" s="310"/>
      <c r="G68" s="310"/>
      <c r="H68" s="310"/>
      <c r="I68" s="310"/>
      <c r="J68" s="310"/>
      <c r="K68" s="192"/>
    </row>
    <row r="69" spans="2:11" customFormat="1" ht="15" customHeight="1">
      <c r="B69" s="191"/>
      <c r="C69" s="196"/>
      <c r="D69" s="310" t="s">
        <v>3889</v>
      </c>
      <c r="E69" s="310"/>
      <c r="F69" s="310"/>
      <c r="G69" s="310"/>
      <c r="H69" s="310"/>
      <c r="I69" s="310"/>
      <c r="J69" s="310"/>
      <c r="K69" s="192"/>
    </row>
    <row r="70" spans="2:11" customFormat="1" ht="15" customHeight="1">
      <c r="B70" s="191"/>
      <c r="C70" s="196"/>
      <c r="D70" s="310" t="s">
        <v>3890</v>
      </c>
      <c r="E70" s="310"/>
      <c r="F70" s="310"/>
      <c r="G70" s="310"/>
      <c r="H70" s="310"/>
      <c r="I70" s="310"/>
      <c r="J70" s="310"/>
      <c r="K70" s="192"/>
    </row>
    <row r="71" spans="2:11" customFormat="1" ht="12.75" customHeight="1">
      <c r="B71" s="200"/>
      <c r="C71" s="201"/>
      <c r="D71" s="201"/>
      <c r="E71" s="201"/>
      <c r="F71" s="201"/>
      <c r="G71" s="201"/>
      <c r="H71" s="201"/>
      <c r="I71" s="201"/>
      <c r="J71" s="201"/>
      <c r="K71" s="202"/>
    </row>
    <row r="72" spans="2:11" customFormat="1" ht="18.75" customHeight="1">
      <c r="B72" s="203"/>
      <c r="C72" s="203"/>
      <c r="D72" s="203"/>
      <c r="E72" s="203"/>
      <c r="F72" s="203"/>
      <c r="G72" s="203"/>
      <c r="H72" s="203"/>
      <c r="I72" s="203"/>
      <c r="J72" s="203"/>
      <c r="K72" s="204"/>
    </row>
    <row r="73" spans="2:11" customFormat="1" ht="18.75" customHeight="1">
      <c r="B73" s="204"/>
      <c r="C73" s="204"/>
      <c r="D73" s="204"/>
      <c r="E73" s="204"/>
      <c r="F73" s="204"/>
      <c r="G73" s="204"/>
      <c r="H73" s="204"/>
      <c r="I73" s="204"/>
      <c r="J73" s="204"/>
      <c r="K73" s="204"/>
    </row>
    <row r="74" spans="2:11" customFormat="1" ht="7.5" customHeight="1">
      <c r="B74" s="205"/>
      <c r="C74" s="206"/>
      <c r="D74" s="206"/>
      <c r="E74" s="206"/>
      <c r="F74" s="206"/>
      <c r="G74" s="206"/>
      <c r="H74" s="206"/>
      <c r="I74" s="206"/>
      <c r="J74" s="206"/>
      <c r="K74" s="207"/>
    </row>
    <row r="75" spans="2:11" customFormat="1" ht="45" customHeight="1">
      <c r="B75" s="208"/>
      <c r="C75" s="305" t="s">
        <v>3891</v>
      </c>
      <c r="D75" s="305"/>
      <c r="E75" s="305"/>
      <c r="F75" s="305"/>
      <c r="G75" s="305"/>
      <c r="H75" s="305"/>
      <c r="I75" s="305"/>
      <c r="J75" s="305"/>
      <c r="K75" s="209"/>
    </row>
    <row r="76" spans="2:11" customFormat="1" ht="17.25" customHeight="1">
      <c r="B76" s="208"/>
      <c r="C76" s="210" t="s">
        <v>3892</v>
      </c>
      <c r="D76" s="210"/>
      <c r="E76" s="210"/>
      <c r="F76" s="210" t="s">
        <v>3893</v>
      </c>
      <c r="G76" s="211"/>
      <c r="H76" s="210" t="s">
        <v>53</v>
      </c>
      <c r="I76" s="210" t="s">
        <v>56</v>
      </c>
      <c r="J76" s="210" t="s">
        <v>3894</v>
      </c>
      <c r="K76" s="209"/>
    </row>
    <row r="77" spans="2:11" customFormat="1" ht="17.25" customHeight="1">
      <c r="B77" s="208"/>
      <c r="C77" s="212" t="s">
        <v>3895</v>
      </c>
      <c r="D77" s="212"/>
      <c r="E77" s="212"/>
      <c r="F77" s="213" t="s">
        <v>3896</v>
      </c>
      <c r="G77" s="214"/>
      <c r="H77" s="212"/>
      <c r="I77" s="212"/>
      <c r="J77" s="212" t="s">
        <v>3897</v>
      </c>
      <c r="K77" s="209"/>
    </row>
    <row r="78" spans="2:11" customFormat="1" ht="5.25" customHeight="1">
      <c r="B78" s="208"/>
      <c r="C78" s="215"/>
      <c r="D78" s="215"/>
      <c r="E78" s="215"/>
      <c r="F78" s="215"/>
      <c r="G78" s="216"/>
      <c r="H78" s="215"/>
      <c r="I78" s="215"/>
      <c r="J78" s="215"/>
      <c r="K78" s="209"/>
    </row>
    <row r="79" spans="2:11" customFormat="1" ht="15" customHeight="1">
      <c r="B79" s="208"/>
      <c r="C79" s="197" t="s">
        <v>52</v>
      </c>
      <c r="D79" s="217"/>
      <c r="E79" s="217"/>
      <c r="F79" s="218" t="s">
        <v>3898</v>
      </c>
      <c r="G79" s="219"/>
      <c r="H79" s="197" t="s">
        <v>3899</v>
      </c>
      <c r="I79" s="197" t="s">
        <v>3900</v>
      </c>
      <c r="J79" s="197">
        <v>20</v>
      </c>
      <c r="K79" s="209"/>
    </row>
    <row r="80" spans="2:11" customFormat="1" ht="15" customHeight="1">
      <c r="B80" s="208"/>
      <c r="C80" s="197" t="s">
        <v>3901</v>
      </c>
      <c r="D80" s="197"/>
      <c r="E80" s="197"/>
      <c r="F80" s="218" t="s">
        <v>3898</v>
      </c>
      <c r="G80" s="219"/>
      <c r="H80" s="197" t="s">
        <v>3902</v>
      </c>
      <c r="I80" s="197" t="s">
        <v>3900</v>
      </c>
      <c r="J80" s="197">
        <v>120</v>
      </c>
      <c r="K80" s="209"/>
    </row>
    <row r="81" spans="2:11" customFormat="1" ht="15" customHeight="1">
      <c r="B81" s="220"/>
      <c r="C81" s="197" t="s">
        <v>3903</v>
      </c>
      <c r="D81" s="197"/>
      <c r="E81" s="197"/>
      <c r="F81" s="218" t="s">
        <v>3904</v>
      </c>
      <c r="G81" s="219"/>
      <c r="H81" s="197" t="s">
        <v>3905</v>
      </c>
      <c r="I81" s="197" t="s">
        <v>3900</v>
      </c>
      <c r="J81" s="197">
        <v>50</v>
      </c>
      <c r="K81" s="209"/>
    </row>
    <row r="82" spans="2:11" customFormat="1" ht="15" customHeight="1">
      <c r="B82" s="220"/>
      <c r="C82" s="197" t="s">
        <v>3906</v>
      </c>
      <c r="D82" s="197"/>
      <c r="E82" s="197"/>
      <c r="F82" s="218" t="s">
        <v>3898</v>
      </c>
      <c r="G82" s="219"/>
      <c r="H82" s="197" t="s">
        <v>3907</v>
      </c>
      <c r="I82" s="197" t="s">
        <v>3908</v>
      </c>
      <c r="J82" s="197"/>
      <c r="K82" s="209"/>
    </row>
    <row r="83" spans="2:11" customFormat="1" ht="15" customHeight="1">
      <c r="B83" s="220"/>
      <c r="C83" s="197" t="s">
        <v>3909</v>
      </c>
      <c r="D83" s="197"/>
      <c r="E83" s="197"/>
      <c r="F83" s="218" t="s">
        <v>3904</v>
      </c>
      <c r="G83" s="197"/>
      <c r="H83" s="197" t="s">
        <v>3910</v>
      </c>
      <c r="I83" s="197" t="s">
        <v>3900</v>
      </c>
      <c r="J83" s="197">
        <v>15</v>
      </c>
      <c r="K83" s="209"/>
    </row>
    <row r="84" spans="2:11" customFormat="1" ht="15" customHeight="1">
      <c r="B84" s="220"/>
      <c r="C84" s="197" t="s">
        <v>3911</v>
      </c>
      <c r="D84" s="197"/>
      <c r="E84" s="197"/>
      <c r="F84" s="218" t="s">
        <v>3904</v>
      </c>
      <c r="G84" s="197"/>
      <c r="H84" s="197" t="s">
        <v>3912</v>
      </c>
      <c r="I84" s="197" t="s">
        <v>3900</v>
      </c>
      <c r="J84" s="197">
        <v>15</v>
      </c>
      <c r="K84" s="209"/>
    </row>
    <row r="85" spans="2:11" customFormat="1" ht="15" customHeight="1">
      <c r="B85" s="220"/>
      <c r="C85" s="197" t="s">
        <v>3913</v>
      </c>
      <c r="D85" s="197"/>
      <c r="E85" s="197"/>
      <c r="F85" s="218" t="s">
        <v>3904</v>
      </c>
      <c r="G85" s="197"/>
      <c r="H85" s="197" t="s">
        <v>3914</v>
      </c>
      <c r="I85" s="197" t="s">
        <v>3900</v>
      </c>
      <c r="J85" s="197">
        <v>20</v>
      </c>
      <c r="K85" s="209"/>
    </row>
    <row r="86" spans="2:11" customFormat="1" ht="15" customHeight="1">
      <c r="B86" s="220"/>
      <c r="C86" s="197" t="s">
        <v>3915</v>
      </c>
      <c r="D86" s="197"/>
      <c r="E86" s="197"/>
      <c r="F86" s="218" t="s">
        <v>3904</v>
      </c>
      <c r="G86" s="197"/>
      <c r="H86" s="197" t="s">
        <v>3916</v>
      </c>
      <c r="I86" s="197" t="s">
        <v>3900</v>
      </c>
      <c r="J86" s="197">
        <v>20</v>
      </c>
      <c r="K86" s="209"/>
    </row>
    <row r="87" spans="2:11" customFormat="1" ht="15" customHeight="1">
      <c r="B87" s="220"/>
      <c r="C87" s="197" t="s">
        <v>3917</v>
      </c>
      <c r="D87" s="197"/>
      <c r="E87" s="197"/>
      <c r="F87" s="218" t="s">
        <v>3904</v>
      </c>
      <c r="G87" s="219"/>
      <c r="H87" s="197" t="s">
        <v>3918</v>
      </c>
      <c r="I87" s="197" t="s">
        <v>3900</v>
      </c>
      <c r="J87" s="197">
        <v>50</v>
      </c>
      <c r="K87" s="209"/>
    </row>
    <row r="88" spans="2:11" customFormat="1" ht="15" customHeight="1">
      <c r="B88" s="220"/>
      <c r="C88" s="197" t="s">
        <v>3919</v>
      </c>
      <c r="D88" s="197"/>
      <c r="E88" s="197"/>
      <c r="F88" s="218" t="s">
        <v>3904</v>
      </c>
      <c r="G88" s="219"/>
      <c r="H88" s="197" t="s">
        <v>3920</v>
      </c>
      <c r="I88" s="197" t="s">
        <v>3900</v>
      </c>
      <c r="J88" s="197">
        <v>20</v>
      </c>
      <c r="K88" s="209"/>
    </row>
    <row r="89" spans="2:11" customFormat="1" ht="15" customHeight="1">
      <c r="B89" s="220"/>
      <c r="C89" s="197" t="s">
        <v>3921</v>
      </c>
      <c r="D89" s="197"/>
      <c r="E89" s="197"/>
      <c r="F89" s="218" t="s">
        <v>3904</v>
      </c>
      <c r="G89" s="219"/>
      <c r="H89" s="197" t="s">
        <v>3922</v>
      </c>
      <c r="I89" s="197" t="s">
        <v>3900</v>
      </c>
      <c r="J89" s="197">
        <v>20</v>
      </c>
      <c r="K89" s="209"/>
    </row>
    <row r="90" spans="2:11" customFormat="1" ht="15" customHeight="1">
      <c r="B90" s="220"/>
      <c r="C90" s="197" t="s">
        <v>3923</v>
      </c>
      <c r="D90" s="197"/>
      <c r="E90" s="197"/>
      <c r="F90" s="218" t="s">
        <v>3904</v>
      </c>
      <c r="G90" s="219"/>
      <c r="H90" s="197" t="s">
        <v>3924</v>
      </c>
      <c r="I90" s="197" t="s">
        <v>3900</v>
      </c>
      <c r="J90" s="197">
        <v>50</v>
      </c>
      <c r="K90" s="209"/>
    </row>
    <row r="91" spans="2:11" customFormat="1" ht="15" customHeight="1">
      <c r="B91" s="220"/>
      <c r="C91" s="197" t="s">
        <v>3925</v>
      </c>
      <c r="D91" s="197"/>
      <c r="E91" s="197"/>
      <c r="F91" s="218" t="s">
        <v>3904</v>
      </c>
      <c r="G91" s="219"/>
      <c r="H91" s="197" t="s">
        <v>3925</v>
      </c>
      <c r="I91" s="197" t="s">
        <v>3900</v>
      </c>
      <c r="J91" s="197">
        <v>50</v>
      </c>
      <c r="K91" s="209"/>
    </row>
    <row r="92" spans="2:11" customFormat="1" ht="15" customHeight="1">
      <c r="B92" s="220"/>
      <c r="C92" s="197" t="s">
        <v>3926</v>
      </c>
      <c r="D92" s="197"/>
      <c r="E92" s="197"/>
      <c r="F92" s="218" t="s">
        <v>3904</v>
      </c>
      <c r="G92" s="219"/>
      <c r="H92" s="197" t="s">
        <v>3927</v>
      </c>
      <c r="I92" s="197" t="s">
        <v>3900</v>
      </c>
      <c r="J92" s="197">
        <v>255</v>
      </c>
      <c r="K92" s="209"/>
    </row>
    <row r="93" spans="2:11" customFormat="1" ht="15" customHeight="1">
      <c r="B93" s="220"/>
      <c r="C93" s="197" t="s">
        <v>3928</v>
      </c>
      <c r="D93" s="197"/>
      <c r="E93" s="197"/>
      <c r="F93" s="218" t="s">
        <v>3898</v>
      </c>
      <c r="G93" s="219"/>
      <c r="H93" s="197" t="s">
        <v>3929</v>
      </c>
      <c r="I93" s="197" t="s">
        <v>3930</v>
      </c>
      <c r="J93" s="197"/>
      <c r="K93" s="209"/>
    </row>
    <row r="94" spans="2:11" customFormat="1" ht="15" customHeight="1">
      <c r="B94" s="220"/>
      <c r="C94" s="197" t="s">
        <v>3931</v>
      </c>
      <c r="D94" s="197"/>
      <c r="E94" s="197"/>
      <c r="F94" s="218" t="s">
        <v>3898</v>
      </c>
      <c r="G94" s="219"/>
      <c r="H94" s="197" t="s">
        <v>3932</v>
      </c>
      <c r="I94" s="197" t="s">
        <v>3933</v>
      </c>
      <c r="J94" s="197"/>
      <c r="K94" s="209"/>
    </row>
    <row r="95" spans="2:11" customFormat="1" ht="15" customHeight="1">
      <c r="B95" s="220"/>
      <c r="C95" s="197" t="s">
        <v>3934</v>
      </c>
      <c r="D95" s="197"/>
      <c r="E95" s="197"/>
      <c r="F95" s="218" t="s">
        <v>3898</v>
      </c>
      <c r="G95" s="219"/>
      <c r="H95" s="197" t="s">
        <v>3934</v>
      </c>
      <c r="I95" s="197" t="s">
        <v>3933</v>
      </c>
      <c r="J95" s="197"/>
      <c r="K95" s="209"/>
    </row>
    <row r="96" spans="2:11" customFormat="1" ht="15" customHeight="1">
      <c r="B96" s="220"/>
      <c r="C96" s="197" t="s">
        <v>37</v>
      </c>
      <c r="D96" s="197"/>
      <c r="E96" s="197"/>
      <c r="F96" s="218" t="s">
        <v>3898</v>
      </c>
      <c r="G96" s="219"/>
      <c r="H96" s="197" t="s">
        <v>3935</v>
      </c>
      <c r="I96" s="197" t="s">
        <v>3933</v>
      </c>
      <c r="J96" s="197"/>
      <c r="K96" s="209"/>
    </row>
    <row r="97" spans="2:11" customFormat="1" ht="15" customHeight="1">
      <c r="B97" s="220"/>
      <c r="C97" s="197" t="s">
        <v>47</v>
      </c>
      <c r="D97" s="197"/>
      <c r="E97" s="197"/>
      <c r="F97" s="218" t="s">
        <v>3898</v>
      </c>
      <c r="G97" s="219"/>
      <c r="H97" s="197" t="s">
        <v>3936</v>
      </c>
      <c r="I97" s="197" t="s">
        <v>3933</v>
      </c>
      <c r="J97" s="197"/>
      <c r="K97" s="209"/>
    </row>
    <row r="98" spans="2:11" customFormat="1" ht="15" customHeight="1">
      <c r="B98" s="221"/>
      <c r="C98" s="222"/>
      <c r="D98" s="222"/>
      <c r="E98" s="222"/>
      <c r="F98" s="222"/>
      <c r="G98" s="222"/>
      <c r="H98" s="222"/>
      <c r="I98" s="222"/>
      <c r="J98" s="222"/>
      <c r="K98" s="223"/>
    </row>
    <row r="99" spans="2:11" customFormat="1" ht="18.75" customHeight="1">
      <c r="B99" s="224"/>
      <c r="C99" s="225"/>
      <c r="D99" s="225"/>
      <c r="E99" s="225"/>
      <c r="F99" s="225"/>
      <c r="G99" s="225"/>
      <c r="H99" s="225"/>
      <c r="I99" s="225"/>
      <c r="J99" s="225"/>
      <c r="K99" s="224"/>
    </row>
    <row r="100" spans="2:11" customFormat="1" ht="18.75" customHeight="1">
      <c r="B100" s="204"/>
      <c r="C100" s="204"/>
      <c r="D100" s="204"/>
      <c r="E100" s="204"/>
      <c r="F100" s="204"/>
      <c r="G100" s="204"/>
      <c r="H100" s="204"/>
      <c r="I100" s="204"/>
      <c r="J100" s="204"/>
      <c r="K100" s="204"/>
    </row>
    <row r="101" spans="2:11" customFormat="1" ht="7.5" customHeight="1">
      <c r="B101" s="205"/>
      <c r="C101" s="206"/>
      <c r="D101" s="206"/>
      <c r="E101" s="206"/>
      <c r="F101" s="206"/>
      <c r="G101" s="206"/>
      <c r="H101" s="206"/>
      <c r="I101" s="206"/>
      <c r="J101" s="206"/>
      <c r="K101" s="207"/>
    </row>
    <row r="102" spans="2:11" customFormat="1" ht="45" customHeight="1">
      <c r="B102" s="208"/>
      <c r="C102" s="305" t="s">
        <v>3937</v>
      </c>
      <c r="D102" s="305"/>
      <c r="E102" s="305"/>
      <c r="F102" s="305"/>
      <c r="G102" s="305"/>
      <c r="H102" s="305"/>
      <c r="I102" s="305"/>
      <c r="J102" s="305"/>
      <c r="K102" s="209"/>
    </row>
    <row r="103" spans="2:11" customFormat="1" ht="17.25" customHeight="1">
      <c r="B103" s="208"/>
      <c r="C103" s="210" t="s">
        <v>3892</v>
      </c>
      <c r="D103" s="210"/>
      <c r="E103" s="210"/>
      <c r="F103" s="210" t="s">
        <v>3893</v>
      </c>
      <c r="G103" s="211"/>
      <c r="H103" s="210" t="s">
        <v>53</v>
      </c>
      <c r="I103" s="210" t="s">
        <v>56</v>
      </c>
      <c r="J103" s="210" t="s">
        <v>3894</v>
      </c>
      <c r="K103" s="209"/>
    </row>
    <row r="104" spans="2:11" customFormat="1" ht="17.25" customHeight="1">
      <c r="B104" s="208"/>
      <c r="C104" s="212" t="s">
        <v>3895</v>
      </c>
      <c r="D104" s="212"/>
      <c r="E104" s="212"/>
      <c r="F104" s="213" t="s">
        <v>3896</v>
      </c>
      <c r="G104" s="214"/>
      <c r="H104" s="212"/>
      <c r="I104" s="212"/>
      <c r="J104" s="212" t="s">
        <v>3897</v>
      </c>
      <c r="K104" s="209"/>
    </row>
    <row r="105" spans="2:11" customFormat="1" ht="5.25" customHeight="1">
      <c r="B105" s="208"/>
      <c r="C105" s="210"/>
      <c r="D105" s="210"/>
      <c r="E105" s="210"/>
      <c r="F105" s="210"/>
      <c r="G105" s="226"/>
      <c r="H105" s="210"/>
      <c r="I105" s="210"/>
      <c r="J105" s="210"/>
      <c r="K105" s="209"/>
    </row>
    <row r="106" spans="2:11" customFormat="1" ht="15" customHeight="1">
      <c r="B106" s="208"/>
      <c r="C106" s="197" t="s">
        <v>52</v>
      </c>
      <c r="D106" s="217"/>
      <c r="E106" s="217"/>
      <c r="F106" s="218" t="s">
        <v>3898</v>
      </c>
      <c r="G106" s="197"/>
      <c r="H106" s="197" t="s">
        <v>3938</v>
      </c>
      <c r="I106" s="197" t="s">
        <v>3900</v>
      </c>
      <c r="J106" s="197">
        <v>20</v>
      </c>
      <c r="K106" s="209"/>
    </row>
    <row r="107" spans="2:11" customFormat="1" ht="15" customHeight="1">
      <c r="B107" s="208"/>
      <c r="C107" s="197" t="s">
        <v>3901</v>
      </c>
      <c r="D107" s="197"/>
      <c r="E107" s="197"/>
      <c r="F107" s="218" t="s">
        <v>3898</v>
      </c>
      <c r="G107" s="197"/>
      <c r="H107" s="197" t="s">
        <v>3938</v>
      </c>
      <c r="I107" s="197" t="s">
        <v>3900</v>
      </c>
      <c r="J107" s="197">
        <v>120</v>
      </c>
      <c r="K107" s="209"/>
    </row>
    <row r="108" spans="2:11" customFormat="1" ht="15" customHeight="1">
      <c r="B108" s="220"/>
      <c r="C108" s="197" t="s">
        <v>3903</v>
      </c>
      <c r="D108" s="197"/>
      <c r="E108" s="197"/>
      <c r="F108" s="218" t="s">
        <v>3904</v>
      </c>
      <c r="G108" s="197"/>
      <c r="H108" s="197" t="s">
        <v>3938</v>
      </c>
      <c r="I108" s="197" t="s">
        <v>3900</v>
      </c>
      <c r="J108" s="197">
        <v>50</v>
      </c>
      <c r="K108" s="209"/>
    </row>
    <row r="109" spans="2:11" customFormat="1" ht="15" customHeight="1">
      <c r="B109" s="220"/>
      <c r="C109" s="197" t="s">
        <v>3906</v>
      </c>
      <c r="D109" s="197"/>
      <c r="E109" s="197"/>
      <c r="F109" s="218" t="s">
        <v>3898</v>
      </c>
      <c r="G109" s="197"/>
      <c r="H109" s="197" t="s">
        <v>3938</v>
      </c>
      <c r="I109" s="197" t="s">
        <v>3908</v>
      </c>
      <c r="J109" s="197"/>
      <c r="K109" s="209"/>
    </row>
    <row r="110" spans="2:11" customFormat="1" ht="15" customHeight="1">
      <c r="B110" s="220"/>
      <c r="C110" s="197" t="s">
        <v>3917</v>
      </c>
      <c r="D110" s="197"/>
      <c r="E110" s="197"/>
      <c r="F110" s="218" t="s">
        <v>3904</v>
      </c>
      <c r="G110" s="197"/>
      <c r="H110" s="197" t="s">
        <v>3938</v>
      </c>
      <c r="I110" s="197" t="s">
        <v>3900</v>
      </c>
      <c r="J110" s="197">
        <v>50</v>
      </c>
      <c r="K110" s="209"/>
    </row>
    <row r="111" spans="2:11" customFormat="1" ht="15" customHeight="1">
      <c r="B111" s="220"/>
      <c r="C111" s="197" t="s">
        <v>3925</v>
      </c>
      <c r="D111" s="197"/>
      <c r="E111" s="197"/>
      <c r="F111" s="218" t="s">
        <v>3904</v>
      </c>
      <c r="G111" s="197"/>
      <c r="H111" s="197" t="s">
        <v>3938</v>
      </c>
      <c r="I111" s="197" t="s">
        <v>3900</v>
      </c>
      <c r="J111" s="197">
        <v>50</v>
      </c>
      <c r="K111" s="209"/>
    </row>
    <row r="112" spans="2:11" customFormat="1" ht="15" customHeight="1">
      <c r="B112" s="220"/>
      <c r="C112" s="197" t="s">
        <v>3923</v>
      </c>
      <c r="D112" s="197"/>
      <c r="E112" s="197"/>
      <c r="F112" s="218" t="s">
        <v>3904</v>
      </c>
      <c r="G112" s="197"/>
      <c r="H112" s="197" t="s">
        <v>3938</v>
      </c>
      <c r="I112" s="197" t="s">
        <v>3900</v>
      </c>
      <c r="J112" s="197">
        <v>50</v>
      </c>
      <c r="K112" s="209"/>
    </row>
    <row r="113" spans="2:11" customFormat="1" ht="15" customHeight="1">
      <c r="B113" s="220"/>
      <c r="C113" s="197" t="s">
        <v>52</v>
      </c>
      <c r="D113" s="197"/>
      <c r="E113" s="197"/>
      <c r="F113" s="218" t="s">
        <v>3898</v>
      </c>
      <c r="G113" s="197"/>
      <c r="H113" s="197" t="s">
        <v>3939</v>
      </c>
      <c r="I113" s="197" t="s">
        <v>3900</v>
      </c>
      <c r="J113" s="197">
        <v>20</v>
      </c>
      <c r="K113" s="209"/>
    </row>
    <row r="114" spans="2:11" customFormat="1" ht="15" customHeight="1">
      <c r="B114" s="220"/>
      <c r="C114" s="197" t="s">
        <v>3940</v>
      </c>
      <c r="D114" s="197"/>
      <c r="E114" s="197"/>
      <c r="F114" s="218" t="s">
        <v>3898</v>
      </c>
      <c r="G114" s="197"/>
      <c r="H114" s="197" t="s">
        <v>3941</v>
      </c>
      <c r="I114" s="197" t="s">
        <v>3900</v>
      </c>
      <c r="J114" s="197">
        <v>120</v>
      </c>
      <c r="K114" s="209"/>
    </row>
    <row r="115" spans="2:11" customFormat="1" ht="15" customHeight="1">
      <c r="B115" s="220"/>
      <c r="C115" s="197" t="s">
        <v>37</v>
      </c>
      <c r="D115" s="197"/>
      <c r="E115" s="197"/>
      <c r="F115" s="218" t="s">
        <v>3898</v>
      </c>
      <c r="G115" s="197"/>
      <c r="H115" s="197" t="s">
        <v>3942</v>
      </c>
      <c r="I115" s="197" t="s">
        <v>3933</v>
      </c>
      <c r="J115" s="197"/>
      <c r="K115" s="209"/>
    </row>
    <row r="116" spans="2:11" customFormat="1" ht="15" customHeight="1">
      <c r="B116" s="220"/>
      <c r="C116" s="197" t="s">
        <v>47</v>
      </c>
      <c r="D116" s="197"/>
      <c r="E116" s="197"/>
      <c r="F116" s="218" t="s">
        <v>3898</v>
      </c>
      <c r="G116" s="197"/>
      <c r="H116" s="197" t="s">
        <v>3943</v>
      </c>
      <c r="I116" s="197" t="s">
        <v>3933</v>
      </c>
      <c r="J116" s="197"/>
      <c r="K116" s="209"/>
    </row>
    <row r="117" spans="2:11" customFormat="1" ht="15" customHeight="1">
      <c r="B117" s="220"/>
      <c r="C117" s="197" t="s">
        <v>56</v>
      </c>
      <c r="D117" s="197"/>
      <c r="E117" s="197"/>
      <c r="F117" s="218" t="s">
        <v>3898</v>
      </c>
      <c r="G117" s="197"/>
      <c r="H117" s="197" t="s">
        <v>3944</v>
      </c>
      <c r="I117" s="197" t="s">
        <v>3945</v>
      </c>
      <c r="J117" s="197"/>
      <c r="K117" s="209"/>
    </row>
    <row r="118" spans="2:11" customFormat="1" ht="15" customHeight="1">
      <c r="B118" s="221"/>
      <c r="C118" s="227"/>
      <c r="D118" s="227"/>
      <c r="E118" s="227"/>
      <c r="F118" s="227"/>
      <c r="G118" s="227"/>
      <c r="H118" s="227"/>
      <c r="I118" s="227"/>
      <c r="J118" s="227"/>
      <c r="K118" s="223"/>
    </row>
    <row r="119" spans="2:11" customFormat="1" ht="18.75" customHeight="1">
      <c r="B119" s="228"/>
      <c r="C119" s="229"/>
      <c r="D119" s="229"/>
      <c r="E119" s="229"/>
      <c r="F119" s="230"/>
      <c r="G119" s="229"/>
      <c r="H119" s="229"/>
      <c r="I119" s="229"/>
      <c r="J119" s="229"/>
      <c r="K119" s="228"/>
    </row>
    <row r="120" spans="2:11" customFormat="1" ht="18.75" customHeight="1">
      <c r="B120" s="204"/>
      <c r="C120" s="204"/>
      <c r="D120" s="204"/>
      <c r="E120" s="204"/>
      <c r="F120" s="204"/>
      <c r="G120" s="204"/>
      <c r="H120" s="204"/>
      <c r="I120" s="204"/>
      <c r="J120" s="204"/>
      <c r="K120" s="204"/>
    </row>
    <row r="121" spans="2:11" customFormat="1" ht="7.5" customHeight="1">
      <c r="B121" s="231"/>
      <c r="C121" s="232"/>
      <c r="D121" s="232"/>
      <c r="E121" s="232"/>
      <c r="F121" s="232"/>
      <c r="G121" s="232"/>
      <c r="H121" s="232"/>
      <c r="I121" s="232"/>
      <c r="J121" s="232"/>
      <c r="K121" s="233"/>
    </row>
    <row r="122" spans="2:11" customFormat="1" ht="45" customHeight="1">
      <c r="B122" s="234"/>
      <c r="C122" s="306" t="s">
        <v>3946</v>
      </c>
      <c r="D122" s="306"/>
      <c r="E122" s="306"/>
      <c r="F122" s="306"/>
      <c r="G122" s="306"/>
      <c r="H122" s="306"/>
      <c r="I122" s="306"/>
      <c r="J122" s="306"/>
      <c r="K122" s="235"/>
    </row>
    <row r="123" spans="2:11" customFormat="1" ht="17.25" customHeight="1">
      <c r="B123" s="236"/>
      <c r="C123" s="210" t="s">
        <v>3892</v>
      </c>
      <c r="D123" s="210"/>
      <c r="E123" s="210"/>
      <c r="F123" s="210" t="s">
        <v>3893</v>
      </c>
      <c r="G123" s="211"/>
      <c r="H123" s="210" t="s">
        <v>53</v>
      </c>
      <c r="I123" s="210" t="s">
        <v>56</v>
      </c>
      <c r="J123" s="210" t="s">
        <v>3894</v>
      </c>
      <c r="K123" s="237"/>
    </row>
    <row r="124" spans="2:11" customFormat="1" ht="17.25" customHeight="1">
      <c r="B124" s="236"/>
      <c r="C124" s="212" t="s">
        <v>3895</v>
      </c>
      <c r="D124" s="212"/>
      <c r="E124" s="212"/>
      <c r="F124" s="213" t="s">
        <v>3896</v>
      </c>
      <c r="G124" s="214"/>
      <c r="H124" s="212"/>
      <c r="I124" s="212"/>
      <c r="J124" s="212" t="s">
        <v>3897</v>
      </c>
      <c r="K124" s="237"/>
    </row>
    <row r="125" spans="2:11" customFormat="1" ht="5.25" customHeight="1">
      <c r="B125" s="238"/>
      <c r="C125" s="215"/>
      <c r="D125" s="215"/>
      <c r="E125" s="215"/>
      <c r="F125" s="215"/>
      <c r="G125" s="239"/>
      <c r="H125" s="215"/>
      <c r="I125" s="215"/>
      <c r="J125" s="215"/>
      <c r="K125" s="240"/>
    </row>
    <row r="126" spans="2:11" customFormat="1" ht="15" customHeight="1">
      <c r="B126" s="238"/>
      <c r="C126" s="197" t="s">
        <v>3901</v>
      </c>
      <c r="D126" s="217"/>
      <c r="E126" s="217"/>
      <c r="F126" s="218" t="s">
        <v>3898</v>
      </c>
      <c r="G126" s="197"/>
      <c r="H126" s="197" t="s">
        <v>3938</v>
      </c>
      <c r="I126" s="197" t="s">
        <v>3900</v>
      </c>
      <c r="J126" s="197">
        <v>120</v>
      </c>
      <c r="K126" s="241"/>
    </row>
    <row r="127" spans="2:11" customFormat="1" ht="15" customHeight="1">
      <c r="B127" s="238"/>
      <c r="C127" s="197" t="s">
        <v>3947</v>
      </c>
      <c r="D127" s="197"/>
      <c r="E127" s="197"/>
      <c r="F127" s="218" t="s">
        <v>3898</v>
      </c>
      <c r="G127" s="197"/>
      <c r="H127" s="197" t="s">
        <v>3948</v>
      </c>
      <c r="I127" s="197" t="s">
        <v>3900</v>
      </c>
      <c r="J127" s="197" t="s">
        <v>3949</v>
      </c>
      <c r="K127" s="241"/>
    </row>
    <row r="128" spans="2:11" customFormat="1" ht="15" customHeight="1">
      <c r="B128" s="238"/>
      <c r="C128" s="197" t="s">
        <v>3846</v>
      </c>
      <c r="D128" s="197"/>
      <c r="E128" s="197"/>
      <c r="F128" s="218" t="s">
        <v>3898</v>
      </c>
      <c r="G128" s="197"/>
      <c r="H128" s="197" t="s">
        <v>3950</v>
      </c>
      <c r="I128" s="197" t="s">
        <v>3900</v>
      </c>
      <c r="J128" s="197" t="s">
        <v>3949</v>
      </c>
      <c r="K128" s="241"/>
    </row>
    <row r="129" spans="2:11" customFormat="1" ht="15" customHeight="1">
      <c r="B129" s="238"/>
      <c r="C129" s="197" t="s">
        <v>3909</v>
      </c>
      <c r="D129" s="197"/>
      <c r="E129" s="197"/>
      <c r="F129" s="218" t="s">
        <v>3904</v>
      </c>
      <c r="G129" s="197"/>
      <c r="H129" s="197" t="s">
        <v>3910</v>
      </c>
      <c r="I129" s="197" t="s">
        <v>3900</v>
      </c>
      <c r="J129" s="197">
        <v>15</v>
      </c>
      <c r="K129" s="241"/>
    </row>
    <row r="130" spans="2:11" customFormat="1" ht="15" customHeight="1">
      <c r="B130" s="238"/>
      <c r="C130" s="197" t="s">
        <v>3911</v>
      </c>
      <c r="D130" s="197"/>
      <c r="E130" s="197"/>
      <c r="F130" s="218" t="s">
        <v>3904</v>
      </c>
      <c r="G130" s="197"/>
      <c r="H130" s="197" t="s">
        <v>3912</v>
      </c>
      <c r="I130" s="197" t="s">
        <v>3900</v>
      </c>
      <c r="J130" s="197">
        <v>15</v>
      </c>
      <c r="K130" s="241"/>
    </row>
    <row r="131" spans="2:11" customFormat="1" ht="15" customHeight="1">
      <c r="B131" s="238"/>
      <c r="C131" s="197" t="s">
        <v>3913</v>
      </c>
      <c r="D131" s="197"/>
      <c r="E131" s="197"/>
      <c r="F131" s="218" t="s">
        <v>3904</v>
      </c>
      <c r="G131" s="197"/>
      <c r="H131" s="197" t="s">
        <v>3914</v>
      </c>
      <c r="I131" s="197" t="s">
        <v>3900</v>
      </c>
      <c r="J131" s="197">
        <v>20</v>
      </c>
      <c r="K131" s="241"/>
    </row>
    <row r="132" spans="2:11" customFormat="1" ht="15" customHeight="1">
      <c r="B132" s="238"/>
      <c r="C132" s="197" t="s">
        <v>3915</v>
      </c>
      <c r="D132" s="197"/>
      <c r="E132" s="197"/>
      <c r="F132" s="218" t="s">
        <v>3904</v>
      </c>
      <c r="G132" s="197"/>
      <c r="H132" s="197" t="s">
        <v>3916</v>
      </c>
      <c r="I132" s="197" t="s">
        <v>3900</v>
      </c>
      <c r="J132" s="197">
        <v>20</v>
      </c>
      <c r="K132" s="241"/>
    </row>
    <row r="133" spans="2:11" customFormat="1" ht="15" customHeight="1">
      <c r="B133" s="238"/>
      <c r="C133" s="197" t="s">
        <v>3903</v>
      </c>
      <c r="D133" s="197"/>
      <c r="E133" s="197"/>
      <c r="F133" s="218" t="s">
        <v>3904</v>
      </c>
      <c r="G133" s="197"/>
      <c r="H133" s="197" t="s">
        <v>3938</v>
      </c>
      <c r="I133" s="197" t="s">
        <v>3900</v>
      </c>
      <c r="J133" s="197">
        <v>50</v>
      </c>
      <c r="K133" s="241"/>
    </row>
    <row r="134" spans="2:11" customFormat="1" ht="15" customHeight="1">
      <c r="B134" s="238"/>
      <c r="C134" s="197" t="s">
        <v>3917</v>
      </c>
      <c r="D134" s="197"/>
      <c r="E134" s="197"/>
      <c r="F134" s="218" t="s">
        <v>3904</v>
      </c>
      <c r="G134" s="197"/>
      <c r="H134" s="197" t="s">
        <v>3938</v>
      </c>
      <c r="I134" s="197" t="s">
        <v>3900</v>
      </c>
      <c r="J134" s="197">
        <v>50</v>
      </c>
      <c r="K134" s="241"/>
    </row>
    <row r="135" spans="2:11" customFormat="1" ht="15" customHeight="1">
      <c r="B135" s="238"/>
      <c r="C135" s="197" t="s">
        <v>3923</v>
      </c>
      <c r="D135" s="197"/>
      <c r="E135" s="197"/>
      <c r="F135" s="218" t="s">
        <v>3904</v>
      </c>
      <c r="G135" s="197"/>
      <c r="H135" s="197" t="s">
        <v>3938</v>
      </c>
      <c r="I135" s="197" t="s">
        <v>3900</v>
      </c>
      <c r="J135" s="197">
        <v>50</v>
      </c>
      <c r="K135" s="241"/>
    </row>
    <row r="136" spans="2:11" customFormat="1" ht="15" customHeight="1">
      <c r="B136" s="238"/>
      <c r="C136" s="197" t="s">
        <v>3925</v>
      </c>
      <c r="D136" s="197"/>
      <c r="E136" s="197"/>
      <c r="F136" s="218" t="s">
        <v>3904</v>
      </c>
      <c r="G136" s="197"/>
      <c r="H136" s="197" t="s">
        <v>3938</v>
      </c>
      <c r="I136" s="197" t="s">
        <v>3900</v>
      </c>
      <c r="J136" s="197">
        <v>50</v>
      </c>
      <c r="K136" s="241"/>
    </row>
    <row r="137" spans="2:11" customFormat="1" ht="15" customHeight="1">
      <c r="B137" s="238"/>
      <c r="C137" s="197" t="s">
        <v>3926</v>
      </c>
      <c r="D137" s="197"/>
      <c r="E137" s="197"/>
      <c r="F137" s="218" t="s">
        <v>3904</v>
      </c>
      <c r="G137" s="197"/>
      <c r="H137" s="197" t="s">
        <v>3951</v>
      </c>
      <c r="I137" s="197" t="s">
        <v>3900</v>
      </c>
      <c r="J137" s="197">
        <v>255</v>
      </c>
      <c r="K137" s="241"/>
    </row>
    <row r="138" spans="2:11" customFormat="1" ht="15" customHeight="1">
      <c r="B138" s="238"/>
      <c r="C138" s="197" t="s">
        <v>3928</v>
      </c>
      <c r="D138" s="197"/>
      <c r="E138" s="197"/>
      <c r="F138" s="218" t="s">
        <v>3898</v>
      </c>
      <c r="G138" s="197"/>
      <c r="H138" s="197" t="s">
        <v>3952</v>
      </c>
      <c r="I138" s="197" t="s">
        <v>3930</v>
      </c>
      <c r="J138" s="197"/>
      <c r="K138" s="241"/>
    </row>
    <row r="139" spans="2:11" customFormat="1" ht="15" customHeight="1">
      <c r="B139" s="238"/>
      <c r="C139" s="197" t="s">
        <v>3931</v>
      </c>
      <c r="D139" s="197"/>
      <c r="E139" s="197"/>
      <c r="F139" s="218" t="s">
        <v>3898</v>
      </c>
      <c r="G139" s="197"/>
      <c r="H139" s="197" t="s">
        <v>3953</v>
      </c>
      <c r="I139" s="197" t="s">
        <v>3933</v>
      </c>
      <c r="J139" s="197"/>
      <c r="K139" s="241"/>
    </row>
    <row r="140" spans="2:11" customFormat="1" ht="15" customHeight="1">
      <c r="B140" s="238"/>
      <c r="C140" s="197" t="s">
        <v>3934</v>
      </c>
      <c r="D140" s="197"/>
      <c r="E140" s="197"/>
      <c r="F140" s="218" t="s">
        <v>3898</v>
      </c>
      <c r="G140" s="197"/>
      <c r="H140" s="197" t="s">
        <v>3934</v>
      </c>
      <c r="I140" s="197" t="s">
        <v>3933</v>
      </c>
      <c r="J140" s="197"/>
      <c r="K140" s="241"/>
    </row>
    <row r="141" spans="2:11" customFormat="1" ht="15" customHeight="1">
      <c r="B141" s="238"/>
      <c r="C141" s="197" t="s">
        <v>37</v>
      </c>
      <c r="D141" s="197"/>
      <c r="E141" s="197"/>
      <c r="F141" s="218" t="s">
        <v>3898</v>
      </c>
      <c r="G141" s="197"/>
      <c r="H141" s="197" t="s">
        <v>3954</v>
      </c>
      <c r="I141" s="197" t="s">
        <v>3933</v>
      </c>
      <c r="J141" s="197"/>
      <c r="K141" s="241"/>
    </row>
    <row r="142" spans="2:11" customFormat="1" ht="15" customHeight="1">
      <c r="B142" s="238"/>
      <c r="C142" s="197" t="s">
        <v>3955</v>
      </c>
      <c r="D142" s="197"/>
      <c r="E142" s="197"/>
      <c r="F142" s="218" t="s">
        <v>3898</v>
      </c>
      <c r="G142" s="197"/>
      <c r="H142" s="197" t="s">
        <v>3956</v>
      </c>
      <c r="I142" s="197" t="s">
        <v>3933</v>
      </c>
      <c r="J142" s="197"/>
      <c r="K142" s="241"/>
    </row>
    <row r="143" spans="2:11" customFormat="1" ht="15" customHeight="1">
      <c r="B143" s="242"/>
      <c r="C143" s="243"/>
      <c r="D143" s="243"/>
      <c r="E143" s="243"/>
      <c r="F143" s="243"/>
      <c r="G143" s="243"/>
      <c r="H143" s="243"/>
      <c r="I143" s="243"/>
      <c r="J143" s="243"/>
      <c r="K143" s="244"/>
    </row>
    <row r="144" spans="2:11" customFormat="1" ht="18.75" customHeight="1">
      <c r="B144" s="229"/>
      <c r="C144" s="229"/>
      <c r="D144" s="229"/>
      <c r="E144" s="229"/>
      <c r="F144" s="230"/>
      <c r="G144" s="229"/>
      <c r="H144" s="229"/>
      <c r="I144" s="229"/>
      <c r="J144" s="229"/>
      <c r="K144" s="229"/>
    </row>
    <row r="145" spans="2:11" customFormat="1" ht="18.75" customHeight="1">
      <c r="B145" s="204"/>
      <c r="C145" s="204"/>
      <c r="D145" s="204"/>
      <c r="E145" s="204"/>
      <c r="F145" s="204"/>
      <c r="G145" s="204"/>
      <c r="H145" s="204"/>
      <c r="I145" s="204"/>
      <c r="J145" s="204"/>
      <c r="K145" s="204"/>
    </row>
    <row r="146" spans="2:11" customFormat="1" ht="7.5" customHeight="1">
      <c r="B146" s="205"/>
      <c r="C146" s="206"/>
      <c r="D146" s="206"/>
      <c r="E146" s="206"/>
      <c r="F146" s="206"/>
      <c r="G146" s="206"/>
      <c r="H146" s="206"/>
      <c r="I146" s="206"/>
      <c r="J146" s="206"/>
      <c r="K146" s="207"/>
    </row>
    <row r="147" spans="2:11" customFormat="1" ht="45" customHeight="1">
      <c r="B147" s="208"/>
      <c r="C147" s="305" t="s">
        <v>3957</v>
      </c>
      <c r="D147" s="305"/>
      <c r="E147" s="305"/>
      <c r="F147" s="305"/>
      <c r="G147" s="305"/>
      <c r="H147" s="305"/>
      <c r="I147" s="305"/>
      <c r="J147" s="305"/>
      <c r="K147" s="209"/>
    </row>
    <row r="148" spans="2:11" customFormat="1" ht="17.25" customHeight="1">
      <c r="B148" s="208"/>
      <c r="C148" s="210" t="s">
        <v>3892</v>
      </c>
      <c r="D148" s="210"/>
      <c r="E148" s="210"/>
      <c r="F148" s="210" t="s">
        <v>3893</v>
      </c>
      <c r="G148" s="211"/>
      <c r="H148" s="210" t="s">
        <v>53</v>
      </c>
      <c r="I148" s="210" t="s">
        <v>56</v>
      </c>
      <c r="J148" s="210" t="s">
        <v>3894</v>
      </c>
      <c r="K148" s="209"/>
    </row>
    <row r="149" spans="2:11" customFormat="1" ht="17.25" customHeight="1">
      <c r="B149" s="208"/>
      <c r="C149" s="212" t="s">
        <v>3895</v>
      </c>
      <c r="D149" s="212"/>
      <c r="E149" s="212"/>
      <c r="F149" s="213" t="s">
        <v>3896</v>
      </c>
      <c r="G149" s="214"/>
      <c r="H149" s="212"/>
      <c r="I149" s="212"/>
      <c r="J149" s="212" t="s">
        <v>3897</v>
      </c>
      <c r="K149" s="209"/>
    </row>
    <row r="150" spans="2:11" customFormat="1" ht="5.25" customHeight="1">
      <c r="B150" s="220"/>
      <c r="C150" s="215"/>
      <c r="D150" s="215"/>
      <c r="E150" s="215"/>
      <c r="F150" s="215"/>
      <c r="G150" s="216"/>
      <c r="H150" s="215"/>
      <c r="I150" s="215"/>
      <c r="J150" s="215"/>
      <c r="K150" s="241"/>
    </row>
    <row r="151" spans="2:11" customFormat="1" ht="15" customHeight="1">
      <c r="B151" s="220"/>
      <c r="C151" s="245" t="s">
        <v>3901</v>
      </c>
      <c r="D151" s="197"/>
      <c r="E151" s="197"/>
      <c r="F151" s="246" t="s">
        <v>3898</v>
      </c>
      <c r="G151" s="197"/>
      <c r="H151" s="245" t="s">
        <v>3938</v>
      </c>
      <c r="I151" s="245" t="s">
        <v>3900</v>
      </c>
      <c r="J151" s="245">
        <v>120</v>
      </c>
      <c r="K151" s="241"/>
    </row>
    <row r="152" spans="2:11" customFormat="1" ht="15" customHeight="1">
      <c r="B152" s="220"/>
      <c r="C152" s="245" t="s">
        <v>3947</v>
      </c>
      <c r="D152" s="197"/>
      <c r="E152" s="197"/>
      <c r="F152" s="246" t="s">
        <v>3898</v>
      </c>
      <c r="G152" s="197"/>
      <c r="H152" s="245" t="s">
        <v>3958</v>
      </c>
      <c r="I152" s="245" t="s">
        <v>3900</v>
      </c>
      <c r="J152" s="245" t="s">
        <v>3949</v>
      </c>
      <c r="K152" s="241"/>
    </row>
    <row r="153" spans="2:11" customFormat="1" ht="15" customHeight="1">
      <c r="B153" s="220"/>
      <c r="C153" s="245" t="s">
        <v>3846</v>
      </c>
      <c r="D153" s="197"/>
      <c r="E153" s="197"/>
      <c r="F153" s="246" t="s">
        <v>3898</v>
      </c>
      <c r="G153" s="197"/>
      <c r="H153" s="245" t="s">
        <v>3959</v>
      </c>
      <c r="I153" s="245" t="s">
        <v>3900</v>
      </c>
      <c r="J153" s="245" t="s">
        <v>3949</v>
      </c>
      <c r="K153" s="241"/>
    </row>
    <row r="154" spans="2:11" customFormat="1" ht="15" customHeight="1">
      <c r="B154" s="220"/>
      <c r="C154" s="245" t="s">
        <v>3903</v>
      </c>
      <c r="D154" s="197"/>
      <c r="E154" s="197"/>
      <c r="F154" s="246" t="s">
        <v>3904</v>
      </c>
      <c r="G154" s="197"/>
      <c r="H154" s="245" t="s">
        <v>3938</v>
      </c>
      <c r="I154" s="245" t="s">
        <v>3900</v>
      </c>
      <c r="J154" s="245">
        <v>50</v>
      </c>
      <c r="K154" s="241"/>
    </row>
    <row r="155" spans="2:11" customFormat="1" ht="15" customHeight="1">
      <c r="B155" s="220"/>
      <c r="C155" s="245" t="s">
        <v>3906</v>
      </c>
      <c r="D155" s="197"/>
      <c r="E155" s="197"/>
      <c r="F155" s="246" t="s">
        <v>3898</v>
      </c>
      <c r="G155" s="197"/>
      <c r="H155" s="245" t="s">
        <v>3938</v>
      </c>
      <c r="I155" s="245" t="s">
        <v>3908</v>
      </c>
      <c r="J155" s="245"/>
      <c r="K155" s="241"/>
    </row>
    <row r="156" spans="2:11" customFormat="1" ht="15" customHeight="1">
      <c r="B156" s="220"/>
      <c r="C156" s="245" t="s">
        <v>3917</v>
      </c>
      <c r="D156" s="197"/>
      <c r="E156" s="197"/>
      <c r="F156" s="246" t="s">
        <v>3904</v>
      </c>
      <c r="G156" s="197"/>
      <c r="H156" s="245" t="s">
        <v>3938</v>
      </c>
      <c r="I156" s="245" t="s">
        <v>3900</v>
      </c>
      <c r="J156" s="245">
        <v>50</v>
      </c>
      <c r="K156" s="241"/>
    </row>
    <row r="157" spans="2:11" customFormat="1" ht="15" customHeight="1">
      <c r="B157" s="220"/>
      <c r="C157" s="245" t="s">
        <v>3925</v>
      </c>
      <c r="D157" s="197"/>
      <c r="E157" s="197"/>
      <c r="F157" s="246" t="s">
        <v>3904</v>
      </c>
      <c r="G157" s="197"/>
      <c r="H157" s="245" t="s">
        <v>3938</v>
      </c>
      <c r="I157" s="245" t="s">
        <v>3900</v>
      </c>
      <c r="J157" s="245">
        <v>50</v>
      </c>
      <c r="K157" s="241"/>
    </row>
    <row r="158" spans="2:11" customFormat="1" ht="15" customHeight="1">
      <c r="B158" s="220"/>
      <c r="C158" s="245" t="s">
        <v>3923</v>
      </c>
      <c r="D158" s="197"/>
      <c r="E158" s="197"/>
      <c r="F158" s="246" t="s">
        <v>3904</v>
      </c>
      <c r="G158" s="197"/>
      <c r="H158" s="245" t="s">
        <v>3938</v>
      </c>
      <c r="I158" s="245" t="s">
        <v>3900</v>
      </c>
      <c r="J158" s="245">
        <v>50</v>
      </c>
      <c r="K158" s="241"/>
    </row>
    <row r="159" spans="2:11" customFormat="1" ht="15" customHeight="1">
      <c r="B159" s="220"/>
      <c r="C159" s="245" t="s">
        <v>97</v>
      </c>
      <c r="D159" s="197"/>
      <c r="E159" s="197"/>
      <c r="F159" s="246" t="s">
        <v>3898</v>
      </c>
      <c r="G159" s="197"/>
      <c r="H159" s="245" t="s">
        <v>3960</v>
      </c>
      <c r="I159" s="245" t="s">
        <v>3900</v>
      </c>
      <c r="J159" s="245" t="s">
        <v>3961</v>
      </c>
      <c r="K159" s="241"/>
    </row>
    <row r="160" spans="2:11" customFormat="1" ht="15" customHeight="1">
      <c r="B160" s="220"/>
      <c r="C160" s="245" t="s">
        <v>3962</v>
      </c>
      <c r="D160" s="197"/>
      <c r="E160" s="197"/>
      <c r="F160" s="246" t="s">
        <v>3898</v>
      </c>
      <c r="G160" s="197"/>
      <c r="H160" s="245" t="s">
        <v>3963</v>
      </c>
      <c r="I160" s="245" t="s">
        <v>3933</v>
      </c>
      <c r="J160" s="245"/>
      <c r="K160" s="241"/>
    </row>
    <row r="161" spans="2:11" customFormat="1" ht="15" customHeight="1">
      <c r="B161" s="247"/>
      <c r="C161" s="227"/>
      <c r="D161" s="227"/>
      <c r="E161" s="227"/>
      <c r="F161" s="227"/>
      <c r="G161" s="227"/>
      <c r="H161" s="227"/>
      <c r="I161" s="227"/>
      <c r="J161" s="227"/>
      <c r="K161" s="248"/>
    </row>
    <row r="162" spans="2:11" customFormat="1" ht="18.75" customHeight="1">
      <c r="B162" s="229"/>
      <c r="C162" s="239"/>
      <c r="D162" s="239"/>
      <c r="E162" s="239"/>
      <c r="F162" s="249"/>
      <c r="G162" s="239"/>
      <c r="H162" s="239"/>
      <c r="I162" s="239"/>
      <c r="J162" s="239"/>
      <c r="K162" s="229"/>
    </row>
    <row r="163" spans="2:11" customFormat="1" ht="18.75" customHeight="1">
      <c r="B163" s="204"/>
      <c r="C163" s="204"/>
      <c r="D163" s="204"/>
      <c r="E163" s="204"/>
      <c r="F163" s="204"/>
      <c r="G163" s="204"/>
      <c r="H163" s="204"/>
      <c r="I163" s="204"/>
      <c r="J163" s="204"/>
      <c r="K163" s="204"/>
    </row>
    <row r="164" spans="2:11" customFormat="1" ht="7.5" customHeight="1">
      <c r="B164" s="186"/>
      <c r="C164" s="187"/>
      <c r="D164" s="187"/>
      <c r="E164" s="187"/>
      <c r="F164" s="187"/>
      <c r="G164" s="187"/>
      <c r="H164" s="187"/>
      <c r="I164" s="187"/>
      <c r="J164" s="187"/>
      <c r="K164" s="188"/>
    </row>
    <row r="165" spans="2:11" customFormat="1" ht="45" customHeight="1">
      <c r="B165" s="189"/>
      <c r="C165" s="306" t="s">
        <v>3964</v>
      </c>
      <c r="D165" s="306"/>
      <c r="E165" s="306"/>
      <c r="F165" s="306"/>
      <c r="G165" s="306"/>
      <c r="H165" s="306"/>
      <c r="I165" s="306"/>
      <c r="J165" s="306"/>
      <c r="K165" s="190"/>
    </row>
    <row r="166" spans="2:11" customFormat="1" ht="17.25" customHeight="1">
      <c r="B166" s="189"/>
      <c r="C166" s="210" t="s">
        <v>3892</v>
      </c>
      <c r="D166" s="210"/>
      <c r="E166" s="210"/>
      <c r="F166" s="210" t="s">
        <v>3893</v>
      </c>
      <c r="G166" s="250"/>
      <c r="H166" s="251" t="s">
        <v>53</v>
      </c>
      <c r="I166" s="251" t="s">
        <v>56</v>
      </c>
      <c r="J166" s="210" t="s">
        <v>3894</v>
      </c>
      <c r="K166" s="190"/>
    </row>
    <row r="167" spans="2:11" customFormat="1" ht="17.25" customHeight="1">
      <c r="B167" s="191"/>
      <c r="C167" s="212" t="s">
        <v>3895</v>
      </c>
      <c r="D167" s="212"/>
      <c r="E167" s="212"/>
      <c r="F167" s="213" t="s">
        <v>3896</v>
      </c>
      <c r="G167" s="252"/>
      <c r="H167" s="253"/>
      <c r="I167" s="253"/>
      <c r="J167" s="212" t="s">
        <v>3897</v>
      </c>
      <c r="K167" s="192"/>
    </row>
    <row r="168" spans="2:11" customFormat="1" ht="5.25" customHeight="1">
      <c r="B168" s="220"/>
      <c r="C168" s="215"/>
      <c r="D168" s="215"/>
      <c r="E168" s="215"/>
      <c r="F168" s="215"/>
      <c r="G168" s="216"/>
      <c r="H168" s="215"/>
      <c r="I168" s="215"/>
      <c r="J168" s="215"/>
      <c r="K168" s="241"/>
    </row>
    <row r="169" spans="2:11" customFormat="1" ht="15" customHeight="1">
      <c r="B169" s="220"/>
      <c r="C169" s="197" t="s">
        <v>3901</v>
      </c>
      <c r="D169" s="197"/>
      <c r="E169" s="197"/>
      <c r="F169" s="218" t="s">
        <v>3898</v>
      </c>
      <c r="G169" s="197"/>
      <c r="H169" s="197" t="s">
        <v>3938</v>
      </c>
      <c r="I169" s="197" t="s">
        <v>3900</v>
      </c>
      <c r="J169" s="197">
        <v>120</v>
      </c>
      <c r="K169" s="241"/>
    </row>
    <row r="170" spans="2:11" customFormat="1" ht="15" customHeight="1">
      <c r="B170" s="220"/>
      <c r="C170" s="197" t="s">
        <v>3947</v>
      </c>
      <c r="D170" s="197"/>
      <c r="E170" s="197"/>
      <c r="F170" s="218" t="s">
        <v>3898</v>
      </c>
      <c r="G170" s="197"/>
      <c r="H170" s="197" t="s">
        <v>3948</v>
      </c>
      <c r="I170" s="197" t="s">
        <v>3900</v>
      </c>
      <c r="J170" s="197" t="s">
        <v>3949</v>
      </c>
      <c r="K170" s="241"/>
    </row>
    <row r="171" spans="2:11" customFormat="1" ht="15" customHeight="1">
      <c r="B171" s="220"/>
      <c r="C171" s="197" t="s">
        <v>3846</v>
      </c>
      <c r="D171" s="197"/>
      <c r="E171" s="197"/>
      <c r="F171" s="218" t="s">
        <v>3898</v>
      </c>
      <c r="G171" s="197"/>
      <c r="H171" s="197" t="s">
        <v>3965</v>
      </c>
      <c r="I171" s="197" t="s">
        <v>3900</v>
      </c>
      <c r="J171" s="197" t="s">
        <v>3949</v>
      </c>
      <c r="K171" s="241"/>
    </row>
    <row r="172" spans="2:11" customFormat="1" ht="15" customHeight="1">
      <c r="B172" s="220"/>
      <c r="C172" s="197" t="s">
        <v>3903</v>
      </c>
      <c r="D172" s="197"/>
      <c r="E172" s="197"/>
      <c r="F172" s="218" t="s">
        <v>3904</v>
      </c>
      <c r="G172" s="197"/>
      <c r="H172" s="197" t="s">
        <v>3965</v>
      </c>
      <c r="I172" s="197" t="s">
        <v>3900</v>
      </c>
      <c r="J172" s="197">
        <v>50</v>
      </c>
      <c r="K172" s="241"/>
    </row>
    <row r="173" spans="2:11" customFormat="1" ht="15" customHeight="1">
      <c r="B173" s="220"/>
      <c r="C173" s="197" t="s">
        <v>3906</v>
      </c>
      <c r="D173" s="197"/>
      <c r="E173" s="197"/>
      <c r="F173" s="218" t="s">
        <v>3898</v>
      </c>
      <c r="G173" s="197"/>
      <c r="H173" s="197" t="s">
        <v>3965</v>
      </c>
      <c r="I173" s="197" t="s">
        <v>3908</v>
      </c>
      <c r="J173" s="197"/>
      <c r="K173" s="241"/>
    </row>
    <row r="174" spans="2:11" customFormat="1" ht="15" customHeight="1">
      <c r="B174" s="220"/>
      <c r="C174" s="197" t="s">
        <v>3917</v>
      </c>
      <c r="D174" s="197"/>
      <c r="E174" s="197"/>
      <c r="F174" s="218" t="s">
        <v>3904</v>
      </c>
      <c r="G174" s="197"/>
      <c r="H174" s="197" t="s">
        <v>3965</v>
      </c>
      <c r="I174" s="197" t="s">
        <v>3900</v>
      </c>
      <c r="J174" s="197">
        <v>50</v>
      </c>
      <c r="K174" s="241"/>
    </row>
    <row r="175" spans="2:11" customFormat="1" ht="15" customHeight="1">
      <c r="B175" s="220"/>
      <c r="C175" s="197" t="s">
        <v>3925</v>
      </c>
      <c r="D175" s="197"/>
      <c r="E175" s="197"/>
      <c r="F175" s="218" t="s">
        <v>3904</v>
      </c>
      <c r="G175" s="197"/>
      <c r="H175" s="197" t="s">
        <v>3965</v>
      </c>
      <c r="I175" s="197" t="s">
        <v>3900</v>
      </c>
      <c r="J175" s="197">
        <v>50</v>
      </c>
      <c r="K175" s="241"/>
    </row>
    <row r="176" spans="2:11" customFormat="1" ht="15" customHeight="1">
      <c r="B176" s="220"/>
      <c r="C176" s="197" t="s">
        <v>3923</v>
      </c>
      <c r="D176" s="197"/>
      <c r="E176" s="197"/>
      <c r="F176" s="218" t="s">
        <v>3904</v>
      </c>
      <c r="G176" s="197"/>
      <c r="H176" s="197" t="s">
        <v>3965</v>
      </c>
      <c r="I176" s="197" t="s">
        <v>3900</v>
      </c>
      <c r="J176" s="197">
        <v>50</v>
      </c>
      <c r="K176" s="241"/>
    </row>
    <row r="177" spans="2:11" customFormat="1" ht="15" customHeight="1">
      <c r="B177" s="220"/>
      <c r="C177" s="197" t="s">
        <v>140</v>
      </c>
      <c r="D177" s="197"/>
      <c r="E177" s="197"/>
      <c r="F177" s="218" t="s">
        <v>3898</v>
      </c>
      <c r="G177" s="197"/>
      <c r="H177" s="197" t="s">
        <v>3966</v>
      </c>
      <c r="I177" s="197" t="s">
        <v>3967</v>
      </c>
      <c r="J177" s="197"/>
      <c r="K177" s="241"/>
    </row>
    <row r="178" spans="2:11" customFormat="1" ht="15" customHeight="1">
      <c r="B178" s="220"/>
      <c r="C178" s="197" t="s">
        <v>56</v>
      </c>
      <c r="D178" s="197"/>
      <c r="E178" s="197"/>
      <c r="F178" s="218" t="s">
        <v>3898</v>
      </c>
      <c r="G178" s="197"/>
      <c r="H178" s="197" t="s">
        <v>3968</v>
      </c>
      <c r="I178" s="197" t="s">
        <v>3969</v>
      </c>
      <c r="J178" s="197">
        <v>1</v>
      </c>
      <c r="K178" s="241"/>
    </row>
    <row r="179" spans="2:11" customFormat="1" ht="15" customHeight="1">
      <c r="B179" s="220"/>
      <c r="C179" s="197" t="s">
        <v>52</v>
      </c>
      <c r="D179" s="197"/>
      <c r="E179" s="197"/>
      <c r="F179" s="218" t="s">
        <v>3898</v>
      </c>
      <c r="G179" s="197"/>
      <c r="H179" s="197" t="s">
        <v>3970</v>
      </c>
      <c r="I179" s="197" t="s">
        <v>3900</v>
      </c>
      <c r="J179" s="197">
        <v>20</v>
      </c>
      <c r="K179" s="241"/>
    </row>
    <row r="180" spans="2:11" customFormat="1" ht="15" customHeight="1">
      <c r="B180" s="220"/>
      <c r="C180" s="197" t="s">
        <v>53</v>
      </c>
      <c r="D180" s="197"/>
      <c r="E180" s="197"/>
      <c r="F180" s="218" t="s">
        <v>3898</v>
      </c>
      <c r="G180" s="197"/>
      <c r="H180" s="197" t="s">
        <v>3971</v>
      </c>
      <c r="I180" s="197" t="s">
        <v>3900</v>
      </c>
      <c r="J180" s="197">
        <v>255</v>
      </c>
      <c r="K180" s="241"/>
    </row>
    <row r="181" spans="2:11" customFormat="1" ht="15" customHeight="1">
      <c r="B181" s="220"/>
      <c r="C181" s="197" t="s">
        <v>141</v>
      </c>
      <c r="D181" s="197"/>
      <c r="E181" s="197"/>
      <c r="F181" s="218" t="s">
        <v>3898</v>
      </c>
      <c r="G181" s="197"/>
      <c r="H181" s="197" t="s">
        <v>3862</v>
      </c>
      <c r="I181" s="197" t="s">
        <v>3900</v>
      </c>
      <c r="J181" s="197">
        <v>10</v>
      </c>
      <c r="K181" s="241"/>
    </row>
    <row r="182" spans="2:11" customFormat="1" ht="15" customHeight="1">
      <c r="B182" s="220"/>
      <c r="C182" s="197" t="s">
        <v>142</v>
      </c>
      <c r="D182" s="197"/>
      <c r="E182" s="197"/>
      <c r="F182" s="218" t="s">
        <v>3898</v>
      </c>
      <c r="G182" s="197"/>
      <c r="H182" s="197" t="s">
        <v>3972</v>
      </c>
      <c r="I182" s="197" t="s">
        <v>3933</v>
      </c>
      <c r="J182" s="197"/>
      <c r="K182" s="241"/>
    </row>
    <row r="183" spans="2:11" customFormat="1" ht="15" customHeight="1">
      <c r="B183" s="220"/>
      <c r="C183" s="197" t="s">
        <v>3973</v>
      </c>
      <c r="D183" s="197"/>
      <c r="E183" s="197"/>
      <c r="F183" s="218" t="s">
        <v>3898</v>
      </c>
      <c r="G183" s="197"/>
      <c r="H183" s="197" t="s">
        <v>3974</v>
      </c>
      <c r="I183" s="197" t="s">
        <v>3933</v>
      </c>
      <c r="J183" s="197"/>
      <c r="K183" s="241"/>
    </row>
    <row r="184" spans="2:11" customFormat="1" ht="15" customHeight="1">
      <c r="B184" s="220"/>
      <c r="C184" s="197" t="s">
        <v>3962</v>
      </c>
      <c r="D184" s="197"/>
      <c r="E184" s="197"/>
      <c r="F184" s="218" t="s">
        <v>3898</v>
      </c>
      <c r="G184" s="197"/>
      <c r="H184" s="197" t="s">
        <v>3975</v>
      </c>
      <c r="I184" s="197" t="s">
        <v>3933</v>
      </c>
      <c r="J184" s="197"/>
      <c r="K184" s="241"/>
    </row>
    <row r="185" spans="2:11" customFormat="1" ht="15" customHeight="1">
      <c r="B185" s="220"/>
      <c r="C185" s="197" t="s">
        <v>144</v>
      </c>
      <c r="D185" s="197"/>
      <c r="E185" s="197"/>
      <c r="F185" s="218" t="s">
        <v>3904</v>
      </c>
      <c r="G185" s="197"/>
      <c r="H185" s="197" t="s">
        <v>3976</v>
      </c>
      <c r="I185" s="197" t="s">
        <v>3900</v>
      </c>
      <c r="J185" s="197">
        <v>50</v>
      </c>
      <c r="K185" s="241"/>
    </row>
    <row r="186" spans="2:11" customFormat="1" ht="15" customHeight="1">
      <c r="B186" s="220"/>
      <c r="C186" s="197" t="s">
        <v>3977</v>
      </c>
      <c r="D186" s="197"/>
      <c r="E186" s="197"/>
      <c r="F186" s="218" t="s">
        <v>3904</v>
      </c>
      <c r="G186" s="197"/>
      <c r="H186" s="197" t="s">
        <v>3978</v>
      </c>
      <c r="I186" s="197" t="s">
        <v>3979</v>
      </c>
      <c r="J186" s="197"/>
      <c r="K186" s="241"/>
    </row>
    <row r="187" spans="2:11" customFormat="1" ht="15" customHeight="1">
      <c r="B187" s="220"/>
      <c r="C187" s="197" t="s">
        <v>3980</v>
      </c>
      <c r="D187" s="197"/>
      <c r="E187" s="197"/>
      <c r="F187" s="218" t="s">
        <v>3904</v>
      </c>
      <c r="G187" s="197"/>
      <c r="H187" s="197" t="s">
        <v>3981</v>
      </c>
      <c r="I187" s="197" t="s">
        <v>3979</v>
      </c>
      <c r="J187" s="197"/>
      <c r="K187" s="241"/>
    </row>
    <row r="188" spans="2:11" customFormat="1" ht="15" customHeight="1">
      <c r="B188" s="220"/>
      <c r="C188" s="197" t="s">
        <v>3982</v>
      </c>
      <c r="D188" s="197"/>
      <c r="E188" s="197"/>
      <c r="F188" s="218" t="s">
        <v>3904</v>
      </c>
      <c r="G188" s="197"/>
      <c r="H188" s="197" t="s">
        <v>3983</v>
      </c>
      <c r="I188" s="197" t="s">
        <v>3979</v>
      </c>
      <c r="J188" s="197"/>
      <c r="K188" s="241"/>
    </row>
    <row r="189" spans="2:11" customFormat="1" ht="15" customHeight="1">
      <c r="B189" s="220"/>
      <c r="C189" s="254" t="s">
        <v>3984</v>
      </c>
      <c r="D189" s="197"/>
      <c r="E189" s="197"/>
      <c r="F189" s="218" t="s">
        <v>3904</v>
      </c>
      <c r="G189" s="197"/>
      <c r="H189" s="197" t="s">
        <v>3985</v>
      </c>
      <c r="I189" s="197" t="s">
        <v>3986</v>
      </c>
      <c r="J189" s="255" t="s">
        <v>3987</v>
      </c>
      <c r="K189" s="241"/>
    </row>
    <row r="190" spans="2:11" customFormat="1" ht="15" customHeight="1">
      <c r="B190" s="220"/>
      <c r="C190" s="254" t="s">
        <v>41</v>
      </c>
      <c r="D190" s="197"/>
      <c r="E190" s="197"/>
      <c r="F190" s="218" t="s">
        <v>3898</v>
      </c>
      <c r="G190" s="197"/>
      <c r="H190" s="194" t="s">
        <v>3988</v>
      </c>
      <c r="I190" s="197" t="s">
        <v>3989</v>
      </c>
      <c r="J190" s="197"/>
      <c r="K190" s="241"/>
    </row>
    <row r="191" spans="2:11" customFormat="1" ht="15" customHeight="1">
      <c r="B191" s="220"/>
      <c r="C191" s="254" t="s">
        <v>3990</v>
      </c>
      <c r="D191" s="197"/>
      <c r="E191" s="197"/>
      <c r="F191" s="218" t="s">
        <v>3898</v>
      </c>
      <c r="G191" s="197"/>
      <c r="H191" s="197" t="s">
        <v>3991</v>
      </c>
      <c r="I191" s="197" t="s">
        <v>3933</v>
      </c>
      <c r="J191" s="197"/>
      <c r="K191" s="241"/>
    </row>
    <row r="192" spans="2:11" customFormat="1" ht="15" customHeight="1">
      <c r="B192" s="220"/>
      <c r="C192" s="254" t="s">
        <v>3992</v>
      </c>
      <c r="D192" s="197"/>
      <c r="E192" s="197"/>
      <c r="F192" s="218" t="s">
        <v>3898</v>
      </c>
      <c r="G192" s="197"/>
      <c r="H192" s="197" t="s">
        <v>3993</v>
      </c>
      <c r="I192" s="197" t="s">
        <v>3933</v>
      </c>
      <c r="J192" s="197"/>
      <c r="K192" s="241"/>
    </row>
    <row r="193" spans="2:11" customFormat="1" ht="15" customHeight="1">
      <c r="B193" s="220"/>
      <c r="C193" s="254" t="s">
        <v>3994</v>
      </c>
      <c r="D193" s="197"/>
      <c r="E193" s="197"/>
      <c r="F193" s="218" t="s">
        <v>3904</v>
      </c>
      <c r="G193" s="197"/>
      <c r="H193" s="197" t="s">
        <v>3995</v>
      </c>
      <c r="I193" s="197" t="s">
        <v>3933</v>
      </c>
      <c r="J193" s="197"/>
      <c r="K193" s="241"/>
    </row>
    <row r="194" spans="2:11" customFormat="1" ht="15" customHeight="1">
      <c r="B194" s="247"/>
      <c r="C194" s="256"/>
      <c r="D194" s="227"/>
      <c r="E194" s="227"/>
      <c r="F194" s="227"/>
      <c r="G194" s="227"/>
      <c r="H194" s="227"/>
      <c r="I194" s="227"/>
      <c r="J194" s="227"/>
      <c r="K194" s="248"/>
    </row>
    <row r="195" spans="2:11" customFormat="1" ht="18.75" customHeight="1">
      <c r="B195" s="229"/>
      <c r="C195" s="239"/>
      <c r="D195" s="239"/>
      <c r="E195" s="239"/>
      <c r="F195" s="249"/>
      <c r="G195" s="239"/>
      <c r="H195" s="239"/>
      <c r="I195" s="239"/>
      <c r="J195" s="239"/>
      <c r="K195" s="229"/>
    </row>
    <row r="196" spans="2:11" customFormat="1" ht="18.75" customHeight="1">
      <c r="B196" s="229"/>
      <c r="C196" s="239"/>
      <c r="D196" s="239"/>
      <c r="E196" s="239"/>
      <c r="F196" s="249"/>
      <c r="G196" s="239"/>
      <c r="H196" s="239"/>
      <c r="I196" s="239"/>
      <c r="J196" s="239"/>
      <c r="K196" s="229"/>
    </row>
    <row r="197" spans="2:11" customFormat="1" ht="18.75" customHeight="1">
      <c r="B197" s="204"/>
      <c r="C197" s="204"/>
      <c r="D197" s="204"/>
      <c r="E197" s="204"/>
      <c r="F197" s="204"/>
      <c r="G197" s="204"/>
      <c r="H197" s="204"/>
      <c r="I197" s="204"/>
      <c r="J197" s="204"/>
      <c r="K197" s="204"/>
    </row>
    <row r="198" spans="2:11" customFormat="1" ht="12">
      <c r="B198" s="186"/>
      <c r="C198" s="187"/>
      <c r="D198" s="187"/>
      <c r="E198" s="187"/>
      <c r="F198" s="187"/>
      <c r="G198" s="187"/>
      <c r="H198" s="187"/>
      <c r="I198" s="187"/>
      <c r="J198" s="187"/>
      <c r="K198" s="188"/>
    </row>
    <row r="199" spans="2:11" customFormat="1" ht="22.2">
      <c r="B199" s="189"/>
      <c r="C199" s="306" t="s">
        <v>3996</v>
      </c>
      <c r="D199" s="306"/>
      <c r="E199" s="306"/>
      <c r="F199" s="306"/>
      <c r="G199" s="306"/>
      <c r="H199" s="306"/>
      <c r="I199" s="306"/>
      <c r="J199" s="306"/>
      <c r="K199" s="190"/>
    </row>
    <row r="200" spans="2:11" customFormat="1" ht="25.5" customHeight="1">
      <c r="B200" s="189"/>
      <c r="C200" s="257" t="s">
        <v>3997</v>
      </c>
      <c r="D200" s="257"/>
      <c r="E200" s="257"/>
      <c r="F200" s="257" t="s">
        <v>3998</v>
      </c>
      <c r="G200" s="258"/>
      <c r="H200" s="307" t="s">
        <v>3999</v>
      </c>
      <c r="I200" s="307"/>
      <c r="J200" s="307"/>
      <c r="K200" s="190"/>
    </row>
    <row r="201" spans="2:11" customFormat="1" ht="5.25" customHeight="1">
      <c r="B201" s="220"/>
      <c r="C201" s="215"/>
      <c r="D201" s="215"/>
      <c r="E201" s="215"/>
      <c r="F201" s="215"/>
      <c r="G201" s="239"/>
      <c r="H201" s="215"/>
      <c r="I201" s="215"/>
      <c r="J201" s="215"/>
      <c r="K201" s="241"/>
    </row>
    <row r="202" spans="2:11" customFormat="1" ht="15" customHeight="1">
      <c r="B202" s="220"/>
      <c r="C202" s="197" t="s">
        <v>3989</v>
      </c>
      <c r="D202" s="197"/>
      <c r="E202" s="197"/>
      <c r="F202" s="218" t="s">
        <v>42</v>
      </c>
      <c r="G202" s="197"/>
      <c r="H202" s="308" t="s">
        <v>4000</v>
      </c>
      <c r="I202" s="308"/>
      <c r="J202" s="308"/>
      <c r="K202" s="241"/>
    </row>
    <row r="203" spans="2:11" customFormat="1" ht="15" customHeight="1">
      <c r="B203" s="220"/>
      <c r="C203" s="197"/>
      <c r="D203" s="197"/>
      <c r="E203" s="197"/>
      <c r="F203" s="218" t="s">
        <v>43</v>
      </c>
      <c r="G203" s="197"/>
      <c r="H203" s="308" t="s">
        <v>4001</v>
      </c>
      <c r="I203" s="308"/>
      <c r="J203" s="308"/>
      <c r="K203" s="241"/>
    </row>
    <row r="204" spans="2:11" customFormat="1" ht="15" customHeight="1">
      <c r="B204" s="220"/>
      <c r="C204" s="197"/>
      <c r="D204" s="197"/>
      <c r="E204" s="197"/>
      <c r="F204" s="218" t="s">
        <v>46</v>
      </c>
      <c r="G204" s="197"/>
      <c r="H204" s="308" t="s">
        <v>4002</v>
      </c>
      <c r="I204" s="308"/>
      <c r="J204" s="308"/>
      <c r="K204" s="241"/>
    </row>
    <row r="205" spans="2:11" customFormat="1" ht="15" customHeight="1">
      <c r="B205" s="220"/>
      <c r="C205" s="197"/>
      <c r="D205" s="197"/>
      <c r="E205" s="197"/>
      <c r="F205" s="218" t="s">
        <v>44</v>
      </c>
      <c r="G205" s="197"/>
      <c r="H205" s="308" t="s">
        <v>4003</v>
      </c>
      <c r="I205" s="308"/>
      <c r="J205" s="308"/>
      <c r="K205" s="241"/>
    </row>
    <row r="206" spans="2:11" customFormat="1" ht="15" customHeight="1">
      <c r="B206" s="220"/>
      <c r="C206" s="197"/>
      <c r="D206" s="197"/>
      <c r="E206" s="197"/>
      <c r="F206" s="218" t="s">
        <v>45</v>
      </c>
      <c r="G206" s="197"/>
      <c r="H206" s="308" t="s">
        <v>4004</v>
      </c>
      <c r="I206" s="308"/>
      <c r="J206" s="308"/>
      <c r="K206" s="241"/>
    </row>
    <row r="207" spans="2:11" customFormat="1" ht="15" customHeight="1">
      <c r="B207" s="220"/>
      <c r="C207" s="197"/>
      <c r="D207" s="197"/>
      <c r="E207" s="197"/>
      <c r="F207" s="218"/>
      <c r="G207" s="197"/>
      <c r="H207" s="197"/>
      <c r="I207" s="197"/>
      <c r="J207" s="197"/>
      <c r="K207" s="241"/>
    </row>
    <row r="208" spans="2:11" customFormat="1" ht="15" customHeight="1">
      <c r="B208" s="220"/>
      <c r="C208" s="197" t="s">
        <v>3945</v>
      </c>
      <c r="D208" s="197"/>
      <c r="E208" s="197"/>
      <c r="F208" s="218" t="s">
        <v>78</v>
      </c>
      <c r="G208" s="197"/>
      <c r="H208" s="308" t="s">
        <v>4005</v>
      </c>
      <c r="I208" s="308"/>
      <c r="J208" s="308"/>
      <c r="K208" s="241"/>
    </row>
    <row r="209" spans="2:11" customFormat="1" ht="15" customHeight="1">
      <c r="B209" s="220"/>
      <c r="C209" s="197"/>
      <c r="D209" s="197"/>
      <c r="E209" s="197"/>
      <c r="F209" s="218" t="s">
        <v>3840</v>
      </c>
      <c r="G209" s="197"/>
      <c r="H209" s="308" t="s">
        <v>3841</v>
      </c>
      <c r="I209" s="308"/>
      <c r="J209" s="308"/>
      <c r="K209" s="241"/>
    </row>
    <row r="210" spans="2:11" customFormat="1" ht="15" customHeight="1">
      <c r="B210" s="220"/>
      <c r="C210" s="197"/>
      <c r="D210" s="197"/>
      <c r="E210" s="197"/>
      <c r="F210" s="218" t="s">
        <v>3838</v>
      </c>
      <c r="G210" s="197"/>
      <c r="H210" s="308" t="s">
        <v>4006</v>
      </c>
      <c r="I210" s="308"/>
      <c r="J210" s="308"/>
      <c r="K210" s="241"/>
    </row>
    <row r="211" spans="2:11" customFormat="1" ht="15" customHeight="1">
      <c r="B211" s="259"/>
      <c r="C211" s="197"/>
      <c r="D211" s="197"/>
      <c r="E211" s="197"/>
      <c r="F211" s="218" t="s">
        <v>3842</v>
      </c>
      <c r="G211" s="254"/>
      <c r="H211" s="309" t="s">
        <v>3843</v>
      </c>
      <c r="I211" s="309"/>
      <c r="J211" s="309"/>
      <c r="K211" s="260"/>
    </row>
    <row r="212" spans="2:11" customFormat="1" ht="15" customHeight="1">
      <c r="B212" s="259"/>
      <c r="C212" s="197"/>
      <c r="D212" s="197"/>
      <c r="E212" s="197"/>
      <c r="F212" s="218" t="s">
        <v>3844</v>
      </c>
      <c r="G212" s="254"/>
      <c r="H212" s="309" t="s">
        <v>4007</v>
      </c>
      <c r="I212" s="309"/>
      <c r="J212" s="309"/>
      <c r="K212" s="260"/>
    </row>
    <row r="213" spans="2:11" customFormat="1" ht="15" customHeight="1">
      <c r="B213" s="259"/>
      <c r="C213" s="197"/>
      <c r="D213" s="197"/>
      <c r="E213" s="197"/>
      <c r="F213" s="218"/>
      <c r="G213" s="254"/>
      <c r="H213" s="245"/>
      <c r="I213" s="245"/>
      <c r="J213" s="245"/>
      <c r="K213" s="260"/>
    </row>
    <row r="214" spans="2:11" customFormat="1" ht="15" customHeight="1">
      <c r="B214" s="259"/>
      <c r="C214" s="197" t="s">
        <v>3969</v>
      </c>
      <c r="D214" s="197"/>
      <c r="E214" s="197"/>
      <c r="F214" s="218">
        <v>1</v>
      </c>
      <c r="G214" s="254"/>
      <c r="H214" s="309" t="s">
        <v>4008</v>
      </c>
      <c r="I214" s="309"/>
      <c r="J214" s="309"/>
      <c r="K214" s="260"/>
    </row>
    <row r="215" spans="2:11" customFormat="1" ht="15" customHeight="1">
      <c r="B215" s="259"/>
      <c r="C215" s="197"/>
      <c r="D215" s="197"/>
      <c r="E215" s="197"/>
      <c r="F215" s="218">
        <v>2</v>
      </c>
      <c r="G215" s="254"/>
      <c r="H215" s="309" t="s">
        <v>4009</v>
      </c>
      <c r="I215" s="309"/>
      <c r="J215" s="309"/>
      <c r="K215" s="260"/>
    </row>
    <row r="216" spans="2:11" customFormat="1" ht="15" customHeight="1">
      <c r="B216" s="259"/>
      <c r="C216" s="197"/>
      <c r="D216" s="197"/>
      <c r="E216" s="197"/>
      <c r="F216" s="218">
        <v>3</v>
      </c>
      <c r="G216" s="254"/>
      <c r="H216" s="309" t="s">
        <v>4010</v>
      </c>
      <c r="I216" s="309"/>
      <c r="J216" s="309"/>
      <c r="K216" s="260"/>
    </row>
    <row r="217" spans="2:11" customFormat="1" ht="15" customHeight="1">
      <c r="B217" s="259"/>
      <c r="C217" s="197"/>
      <c r="D217" s="197"/>
      <c r="E217" s="197"/>
      <c r="F217" s="218">
        <v>4</v>
      </c>
      <c r="G217" s="254"/>
      <c r="H217" s="309" t="s">
        <v>4011</v>
      </c>
      <c r="I217" s="309"/>
      <c r="J217" s="309"/>
      <c r="K217" s="260"/>
    </row>
    <row r="218" spans="2:11" customFormat="1" ht="12.75" customHeight="1">
      <c r="B218" s="261"/>
      <c r="C218" s="262"/>
      <c r="D218" s="262"/>
      <c r="E218" s="262"/>
      <c r="F218" s="262"/>
      <c r="G218" s="262"/>
      <c r="H218" s="262"/>
      <c r="I218" s="262"/>
      <c r="J218" s="262"/>
      <c r="K218" s="263"/>
    </row>
  </sheetData>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13</vt:i4>
      </vt:variant>
    </vt:vector>
  </HeadingPairs>
  <TitlesOfParts>
    <vt:vector size="20" baseType="lpstr">
      <vt:lpstr>Rekapitulace stavby</vt:lpstr>
      <vt:lpstr>01 - SO 01 Novostavba has...</vt:lpstr>
      <vt:lpstr>02 - SO 02 Splašková kana...</vt:lpstr>
      <vt:lpstr>03 - SO 03 Dešťová kanali...</vt:lpstr>
      <vt:lpstr>04 - SO 04 Zpevněná plocha</vt:lpstr>
      <vt:lpstr>05 - SO 05 Přeložka vodov...</vt:lpstr>
      <vt:lpstr>Pokyny pro vyplnění</vt:lpstr>
      <vt:lpstr>'01 - SO 01 Novostavba has...'!Názvy_tisku</vt:lpstr>
      <vt:lpstr>'02 - SO 02 Splašková kana...'!Názvy_tisku</vt:lpstr>
      <vt:lpstr>'03 - SO 03 Dešťová kanali...'!Názvy_tisku</vt:lpstr>
      <vt:lpstr>'04 - SO 04 Zpevněná plocha'!Názvy_tisku</vt:lpstr>
      <vt:lpstr>'05 - SO 05 Přeložka vodov...'!Názvy_tisku</vt:lpstr>
      <vt:lpstr>'Rekapitulace stavby'!Názvy_tisku</vt:lpstr>
      <vt:lpstr>'01 - SO 01 Novostavba has...'!Oblast_tisku</vt:lpstr>
      <vt:lpstr>'02 - SO 02 Splašková kana...'!Oblast_tisku</vt:lpstr>
      <vt:lpstr>'03 - SO 03 Dešťová kanali...'!Oblast_tisku</vt:lpstr>
      <vt:lpstr>'04 - SO 04 Zpevněná plocha'!Oblast_tisku</vt:lpstr>
      <vt:lpstr>'05 - SO 05 Přeložka vodov...'!Oblast_tisku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Core5\lukes</dc:creator>
  <cp:lastModifiedBy>Jitka</cp:lastModifiedBy>
  <cp:lastPrinted>2023-02-23T06:59:03Z</cp:lastPrinted>
  <dcterms:created xsi:type="dcterms:W3CDTF">2023-02-22T22:53:52Z</dcterms:created>
  <dcterms:modified xsi:type="dcterms:W3CDTF">2023-02-23T07:12:22Z</dcterms:modified>
</cp:coreProperties>
</file>