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Etapa I." sheetId="2" r:id="rId2"/>
    <sheet name="02 - Etapa II." sheetId="3" r:id="rId3"/>
    <sheet name="03 - Etapa III. " sheetId="4" r:id="rId4"/>
    <sheet name="04 - Etapa I-III." sheetId="5" r:id="rId5"/>
    <sheet name="VRN - Vedlejší rozpočtové..." sheetId="6" r:id="rId6"/>
    <sheet name="Seznam figur" sheetId="7" r:id="rId7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'01 - Etapa I.'!$C$125:$K$233</definedName>
    <definedName name="_xlnm.Print_Area" localSheetId="1">'01 - Etapa I.'!$C$113:$K$233</definedName>
    <definedName name="_xlnm.Print_Titles" localSheetId="1">'01 - Etapa I.'!$125:$125</definedName>
    <definedName name="_xlnm._FilterDatabase" localSheetId="2" hidden="1">'02 - Etapa II.'!$C$124:$K$220</definedName>
    <definedName name="_xlnm.Print_Area" localSheetId="2">'02 - Etapa II.'!$C$112:$K$220</definedName>
    <definedName name="_xlnm.Print_Titles" localSheetId="2">'02 - Etapa II.'!$124:$124</definedName>
    <definedName name="_xlnm._FilterDatabase" localSheetId="3" hidden="1">'03 - Etapa III. '!$C$125:$K$237</definedName>
    <definedName name="_xlnm.Print_Area" localSheetId="3">'03 - Etapa III. '!$C$113:$K$237</definedName>
    <definedName name="_xlnm.Print_Titles" localSheetId="3">'03 - Etapa III. '!$125:$125</definedName>
    <definedName name="_xlnm._FilterDatabase" localSheetId="4" hidden="1">'04 - Etapa I-III.'!$C$123:$K$199</definedName>
    <definedName name="_xlnm.Print_Area" localSheetId="4">'04 - Etapa I-III.'!$C$111:$K$199</definedName>
    <definedName name="_xlnm.Print_Titles" localSheetId="4">'04 - Etapa I-III.'!$123:$123</definedName>
    <definedName name="_xlnm._FilterDatabase" localSheetId="5" hidden="1">'VRN - Vedlejší rozpočtové...'!$C$119:$K$140</definedName>
    <definedName name="_xlnm.Print_Area" localSheetId="5">'VRN - Vedlejší rozpočtové...'!$C$107:$K$140</definedName>
    <definedName name="_xlnm.Print_Titles" localSheetId="5">'VRN - Vedlejší rozpočtové...'!$119:$119</definedName>
    <definedName name="_xlnm.Print_Area" localSheetId="6">'Seznam figur'!$C$4:$G$39</definedName>
    <definedName name="_xlnm.Print_Titles" localSheetId="6">'Seznam figur'!$9:$9</definedName>
  </definedNames>
  <calcPr/>
</workbook>
</file>

<file path=xl/calcChain.xml><?xml version="1.0" encoding="utf-8"?>
<calcChain xmlns="http://schemas.openxmlformats.org/spreadsheetml/2006/main">
  <c i="7" l="1" r="D7"/>
  <c i="6" r="J37"/>
  <c r="J36"/>
  <c i="1" r="AY99"/>
  <c i="6" r="J35"/>
  <c i="1" r="AX99"/>
  <c i="6" r="BI139"/>
  <c r="BH139"/>
  <c r="BG139"/>
  <c r="BF139"/>
  <c r="T139"/>
  <c r="T138"/>
  <c r="R139"/>
  <c r="R138"/>
  <c r="P139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J117"/>
  <c r="F116"/>
  <c r="F114"/>
  <c r="E112"/>
  <c r="J92"/>
  <c r="F91"/>
  <c r="F89"/>
  <c r="E87"/>
  <c r="J21"/>
  <c r="E21"/>
  <c r="J116"/>
  <c r="J20"/>
  <c r="J18"/>
  <c r="E18"/>
  <c r="F117"/>
  <c r="J17"/>
  <c r="J12"/>
  <c r="J89"/>
  <c r="E7"/>
  <c r="E110"/>
  <c i="5" r="J37"/>
  <c r="J36"/>
  <c i="1" r="AY98"/>
  <c i="5" r="J35"/>
  <c i="1" r="AX98"/>
  <c i="5"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T192"/>
  <c r="R193"/>
  <c r="R192"/>
  <c r="P193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J121"/>
  <c r="F120"/>
  <c r="F118"/>
  <c r="E116"/>
  <c r="J92"/>
  <c r="F91"/>
  <c r="F89"/>
  <c r="E87"/>
  <c r="J21"/>
  <c r="E21"/>
  <c r="J91"/>
  <c r="J20"/>
  <c r="J18"/>
  <c r="E18"/>
  <c r="F121"/>
  <c r="J17"/>
  <c r="J12"/>
  <c r="J118"/>
  <c r="E7"/>
  <c r="E114"/>
  <c i="4" r="J37"/>
  <c r="J36"/>
  <c i="1" r="AY97"/>
  <c i="4" r="J35"/>
  <c i="1" r="AX97"/>
  <c i="4"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T220"/>
  <c r="R221"/>
  <c r="R220"/>
  <c r="P221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3"/>
  <c r="BH193"/>
  <c r="BG193"/>
  <c r="BF193"/>
  <c r="T193"/>
  <c r="T192"/>
  <c r="R193"/>
  <c r="R192"/>
  <c r="P193"/>
  <c r="P192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J123"/>
  <c r="F122"/>
  <c r="F120"/>
  <c r="E118"/>
  <c r="J92"/>
  <c r="F91"/>
  <c r="F89"/>
  <c r="E87"/>
  <c r="J21"/>
  <c r="E21"/>
  <c r="J91"/>
  <c r="J20"/>
  <c r="J18"/>
  <c r="E18"/>
  <c r="F123"/>
  <c r="J17"/>
  <c r="J12"/>
  <c r="J120"/>
  <c r="E7"/>
  <c r="E116"/>
  <c i="3" r="J37"/>
  <c r="J36"/>
  <c i="1" r="AY96"/>
  <c i="3" r="J35"/>
  <c i="1" r="AX96"/>
  <c i="3"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T207"/>
  <c r="R208"/>
  <c r="R207"/>
  <c r="P208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J122"/>
  <c r="F121"/>
  <c r="F119"/>
  <c r="E117"/>
  <c r="J92"/>
  <c r="F91"/>
  <c r="F89"/>
  <c r="E87"/>
  <c r="J21"/>
  <c r="E21"/>
  <c r="J121"/>
  <c r="J20"/>
  <c r="J18"/>
  <c r="E18"/>
  <c r="F92"/>
  <c r="J17"/>
  <c r="J12"/>
  <c r="J119"/>
  <c r="E7"/>
  <c r="E115"/>
  <c i="2" r="J37"/>
  <c r="J36"/>
  <c i="1" r="AY95"/>
  <c i="2" r="J35"/>
  <c i="1" r="AX95"/>
  <c i="2"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T216"/>
  <c r="R217"/>
  <c r="R216"/>
  <c r="P217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J123"/>
  <c r="F122"/>
  <c r="F120"/>
  <c r="E118"/>
  <c r="J92"/>
  <c r="F91"/>
  <c r="F89"/>
  <c r="E87"/>
  <c r="J21"/>
  <c r="E21"/>
  <c r="J122"/>
  <c r="J20"/>
  <c r="J18"/>
  <c r="E18"/>
  <c r="F92"/>
  <c r="J17"/>
  <c r="J12"/>
  <c r="J89"/>
  <c r="E7"/>
  <c r="E85"/>
  <c i="1" r="L90"/>
  <c r="AM90"/>
  <c r="AM89"/>
  <c r="L89"/>
  <c r="AM87"/>
  <c r="L87"/>
  <c r="L85"/>
  <c r="L84"/>
  <c i="2" r="BK210"/>
  <c r="J205"/>
  <c r="BK195"/>
  <c r="J187"/>
  <c r="J177"/>
  <c r="J171"/>
  <c r="J166"/>
  <c r="J159"/>
  <c r="J151"/>
  <c i="1" r="AS94"/>
  <c i="2" r="J230"/>
  <c r="J210"/>
  <c r="BK133"/>
  <c i="3" r="J211"/>
  <c r="J189"/>
  <c r="J185"/>
  <c r="J182"/>
  <c r="BK175"/>
  <c r="BK170"/>
  <c r="BK154"/>
  <c r="BK152"/>
  <c r="BK149"/>
  <c r="BK138"/>
  <c r="J203"/>
  <c r="J154"/>
  <c r="J208"/>
  <c r="BK161"/>
  <c r="J215"/>
  <c r="BK182"/>
  <c r="BK145"/>
  <c r="BK208"/>
  <c r="BK179"/>
  <c i="4" r="J176"/>
  <c r="J221"/>
  <c r="J181"/>
  <c r="BK159"/>
  <c r="J232"/>
  <c r="BK217"/>
  <c r="J193"/>
  <c r="J154"/>
  <c r="BK236"/>
  <c r="J219"/>
  <c r="J157"/>
  <c r="BK200"/>
  <c r="BK176"/>
  <c r="BK215"/>
  <c r="J177"/>
  <c i="5" r="BK174"/>
  <c r="BK196"/>
  <c r="J144"/>
  <c r="J127"/>
  <c r="J199"/>
  <c r="BK198"/>
  <c r="J193"/>
  <c r="BK177"/>
  <c r="J174"/>
  <c r="J148"/>
  <c r="BK191"/>
  <c r="BK162"/>
  <c r="BK188"/>
  <c r="BK130"/>
  <c i="6" r="BK130"/>
  <c r="J128"/>
  <c r="J130"/>
  <c i="2" r="BK217"/>
  <c r="J208"/>
  <c r="J200"/>
  <c r="J191"/>
  <c r="J181"/>
  <c r="J173"/>
  <c r="BK162"/>
  <c r="BK155"/>
  <c r="J149"/>
  <c r="BK137"/>
  <c r="J226"/>
  <c r="BK220"/>
  <c r="BK232"/>
  <c r="BK149"/>
  <c i="3" r="BK220"/>
  <c r="BK192"/>
  <c r="BK215"/>
  <c r="J179"/>
  <c r="J135"/>
  <c r="BK202"/>
  <c r="J152"/>
  <c r="J138"/>
  <c r="BK200"/>
  <c r="J128"/>
  <c r="J192"/>
  <c r="J145"/>
  <c i="4" r="J148"/>
  <c r="J217"/>
  <c r="BK152"/>
  <c r="BK219"/>
  <c r="BK203"/>
  <c r="BK181"/>
  <c r="BK140"/>
  <c r="BK221"/>
  <c r="BK175"/>
  <c r="BK228"/>
  <c r="J184"/>
  <c r="BK232"/>
  <c r="BK187"/>
  <c r="BK129"/>
  <c i="5" r="J167"/>
  <c r="J134"/>
  <c r="BK180"/>
  <c r="J162"/>
  <c r="BK144"/>
  <c r="J183"/>
  <c r="BK199"/>
  <c r="J137"/>
  <c i="6" r="BK128"/>
  <c r="BK139"/>
  <c r="J139"/>
  <c i="2" r="BK233"/>
  <c r="BK208"/>
  <c r="BK200"/>
  <c r="J195"/>
  <c r="BK184"/>
  <c r="BK171"/>
  <c r="BK166"/>
  <c r="J155"/>
  <c r="BK143"/>
  <c r="J220"/>
  <c r="BK230"/>
  <c r="J217"/>
  <c r="BK212"/>
  <c r="BK140"/>
  <c i="3" r="J213"/>
  <c r="BK195"/>
  <c r="J171"/>
  <c r="J217"/>
  <c r="J169"/>
  <c r="J141"/>
  <c r="J170"/>
  <c r="J219"/>
  <c r="BK203"/>
  <c r="J158"/>
  <c i="4" r="J129"/>
  <c r="BK216"/>
  <c r="J170"/>
  <c r="J144"/>
  <c r="BK204"/>
  <c r="J166"/>
  <c r="BK234"/>
  <c r="BK213"/>
  <c r="BK163"/>
  <c r="J215"/>
  <c r="J187"/>
  <c r="J216"/>
  <c r="BK166"/>
  <c i="5" r="J191"/>
  <c r="BK127"/>
  <c r="BK183"/>
  <c r="BK171"/>
  <c r="J146"/>
  <c r="J177"/>
  <c r="J130"/>
  <c r="J140"/>
  <c i="6" r="J123"/>
  <c r="BK136"/>
  <c r="J136"/>
  <c i="2" r="J233"/>
  <c r="BK205"/>
  <c r="J198"/>
  <c r="J184"/>
  <c r="J162"/>
  <c r="BK153"/>
  <c r="J147"/>
  <c r="J129"/>
  <c r="BK222"/>
  <c r="J232"/>
  <c r="J215"/>
  <c r="BK147"/>
  <c r="BK129"/>
  <c i="3" r="J206"/>
  <c r="BK131"/>
  <c r="J195"/>
  <c r="BK141"/>
  <c r="J198"/>
  <c r="J131"/>
  <c r="BK193"/>
  <c r="J165"/>
  <c r="BK217"/>
  <c r="J204"/>
  <c r="BK135"/>
  <c i="4" r="J133"/>
  <c r="BK184"/>
  <c r="J163"/>
  <c r="J226"/>
  <c r="BK206"/>
  <c r="J175"/>
  <c r="J237"/>
  <c r="J203"/>
  <c r="BK136"/>
  <c r="J196"/>
  <c r="J159"/>
  <c r="BK211"/>
  <c r="J152"/>
  <c i="5" r="BK189"/>
  <c r="J151"/>
  <c r="J188"/>
  <c r="J163"/>
  <c r="BK167"/>
  <c r="J187"/>
  <c r="BK156"/>
  <c r="BK151"/>
  <c i="6" r="J132"/>
  <c r="BK134"/>
  <c r="BK123"/>
  <c i="2" r="J212"/>
  <c r="BK202"/>
  <c r="BK198"/>
  <c r="BK187"/>
  <c r="BK177"/>
  <c r="BK170"/>
  <c r="J153"/>
  <c r="J140"/>
  <c r="BK224"/>
  <c r="J228"/>
  <c r="BK215"/>
  <c r="J137"/>
  <c i="3" r="BK219"/>
  <c r="J200"/>
  <c r="BK128"/>
  <c r="BK185"/>
  <c r="J147"/>
  <c r="BK204"/>
  <c r="J149"/>
  <c r="BK206"/>
  <c r="J175"/>
  <c r="J161"/>
  <c r="BK213"/>
  <c r="BK189"/>
  <c i="4" r="BK157"/>
  <c r="BK226"/>
  <c r="BK177"/>
  <c r="BK154"/>
  <c r="J228"/>
  <c r="J209"/>
  <c r="BK170"/>
  <c r="BK133"/>
  <c r="BK224"/>
  <c r="BK193"/>
  <c r="J236"/>
  <c r="J211"/>
  <c r="J190"/>
  <c r="J230"/>
  <c r="BK196"/>
  <c i="5" r="J198"/>
  <c r="J153"/>
  <c r="BK193"/>
  <c r="J159"/>
  <c r="J156"/>
  <c r="BK140"/>
  <c r="J171"/>
  <c r="BK134"/>
  <c r="BK187"/>
  <c i="6" r="J125"/>
  <c r="BK125"/>
  <c i="2" r="BK213"/>
  <c r="J202"/>
  <c r="BK191"/>
  <c r="BK181"/>
  <c r="BK173"/>
  <c r="J170"/>
  <c r="BK159"/>
  <c r="BK151"/>
  <c r="J133"/>
  <c r="J224"/>
  <c r="BK226"/>
  <c r="BK228"/>
  <c r="J213"/>
  <c r="J143"/>
  <c r="J222"/>
  <c i="3" r="J193"/>
  <c r="J202"/>
  <c r="BK169"/>
  <c r="J220"/>
  <c r="BK165"/>
  <c r="BK147"/>
  <c r="BK198"/>
  <c r="BK158"/>
  <c r="BK211"/>
  <c r="BK171"/>
  <c i="4" r="J234"/>
  <c r="J213"/>
  <c r="BK237"/>
  <c r="J224"/>
  <c r="J200"/>
  <c r="BK144"/>
  <c r="BK230"/>
  <c r="J206"/>
  <c r="J140"/>
  <c r="BK209"/>
  <c r="BK190"/>
  <c r="BK148"/>
  <c r="J204"/>
  <c r="J136"/>
  <c i="5" r="J180"/>
  <c r="BK148"/>
  <c r="J189"/>
  <c r="BK153"/>
  <c r="BK159"/>
  <c r="J196"/>
  <c r="BK163"/>
  <c r="BK137"/>
  <c r="BK146"/>
  <c i="6" r="J134"/>
  <c r="BK132"/>
  <c i="2" l="1" r="P176"/>
  <c r="P207"/>
  <c r="R219"/>
  <c i="3" r="R127"/>
  <c r="T184"/>
  <c r="P216"/>
  <c i="4" r="BK180"/>
  <c r="J180"/>
  <c r="J99"/>
  <c r="BK195"/>
  <c r="J195"/>
  <c r="J101"/>
  <c r="R214"/>
  <c r="BK233"/>
  <c r="J233"/>
  <c r="J106"/>
  <c i="5" r="P126"/>
  <c r="BK166"/>
  <c r="J166"/>
  <c r="J99"/>
  <c r="T166"/>
  <c r="R176"/>
  <c r="P186"/>
  <c r="T195"/>
  <c r="T194"/>
  <c i="2" r="BK128"/>
  <c r="J128"/>
  <c r="J98"/>
  <c r="R176"/>
  <c r="P190"/>
  <c r="T207"/>
  <c r="R229"/>
  <c i="3" r="P127"/>
  <c r="R184"/>
  <c r="R210"/>
  <c i="4" r="R128"/>
  <c i="6" r="BK122"/>
  <c r="BK127"/>
  <c r="J127"/>
  <c r="J99"/>
  <c i="2" r="P128"/>
  <c r="P127"/>
  <c r="T190"/>
  <c r="P219"/>
  <c r="T229"/>
  <c i="3" r="BK174"/>
  <c r="J174"/>
  <c r="J99"/>
  <c r="R174"/>
  <c r="BK201"/>
  <c r="J201"/>
  <c r="J101"/>
  <c r="BK210"/>
  <c r="J210"/>
  <c r="J104"/>
  <c r="R216"/>
  <c i="4" r="P128"/>
  <c r="P180"/>
  <c r="BK214"/>
  <c r="J214"/>
  <c r="J102"/>
  <c r="P223"/>
  <c r="R233"/>
  <c i="5" r="T126"/>
  <c r="R166"/>
  <c r="P176"/>
  <c r="BK186"/>
  <c r="J186"/>
  <c r="J101"/>
  <c r="T186"/>
  <c r="P195"/>
  <c r="P194"/>
  <c i="6" r="T127"/>
  <c i="2" r="BK176"/>
  <c r="J176"/>
  <c r="J99"/>
  <c r="BK190"/>
  <c r="J190"/>
  <c r="J101"/>
  <c r="BK207"/>
  <c r="J207"/>
  <c r="J102"/>
  <c r="BK219"/>
  <c r="J219"/>
  <c r="J105"/>
  <c r="P229"/>
  <c i="3" r="BK184"/>
  <c r="J184"/>
  <c r="J100"/>
  <c r="R201"/>
  <c r="P210"/>
  <c r="P209"/>
  <c r="T216"/>
  <c i="4" r="BK128"/>
  <c r="J128"/>
  <c r="J98"/>
  <c r="R180"/>
  <c r="P195"/>
  <c r="P214"/>
  <c r="T223"/>
  <c i="5" r="R126"/>
  <c r="R125"/>
  <c r="R124"/>
  <c r="P166"/>
  <c r="BK176"/>
  <c r="J176"/>
  <c r="J100"/>
  <c r="T176"/>
  <c r="R186"/>
  <c r="BK195"/>
  <c r="J195"/>
  <c r="J104"/>
  <c r="R195"/>
  <c r="R194"/>
  <c i="6" r="R122"/>
  <c r="T122"/>
  <c r="T121"/>
  <c r="T120"/>
  <c i="2" r="T128"/>
  <c r="R190"/>
  <c r="T219"/>
  <c r="T218"/>
  <c i="3" r="T127"/>
  <c r="P184"/>
  <c r="T201"/>
  <c r="BK216"/>
  <c r="J216"/>
  <c r="J105"/>
  <c i="4" r="T180"/>
  <c r="R195"/>
  <c r="T214"/>
  <c r="R223"/>
  <c r="R222"/>
  <c r="P233"/>
  <c i="5" r="BK126"/>
  <c r="J126"/>
  <c r="J98"/>
  <c i="6" r="P127"/>
  <c i="2" r="R128"/>
  <c r="R127"/>
  <c r="T176"/>
  <c r="R207"/>
  <c r="BK229"/>
  <c r="J229"/>
  <c r="J106"/>
  <c i="3" r="BK127"/>
  <c r="P174"/>
  <c r="T174"/>
  <c r="P201"/>
  <c r="T210"/>
  <c r="T209"/>
  <c i="4" r="T128"/>
  <c r="T127"/>
  <c r="T195"/>
  <c r="BK223"/>
  <c r="BK222"/>
  <c r="J222"/>
  <c r="J104"/>
  <c r="T233"/>
  <c i="6" r="P122"/>
  <c r="P121"/>
  <c r="P120"/>
  <c i="1" r="AU99"/>
  <c i="6" r="R127"/>
  <c i="4" r="BK220"/>
  <c r="J220"/>
  <c r="J103"/>
  <c i="5" r="BK192"/>
  <c r="J192"/>
  <c r="J102"/>
  <c i="6" r="BK138"/>
  <c r="J138"/>
  <c r="J100"/>
  <c i="3" r="BK207"/>
  <c r="J207"/>
  <c r="J102"/>
  <c i="2" r="BK186"/>
  <c r="J186"/>
  <c r="J100"/>
  <c r="BK216"/>
  <c r="J216"/>
  <c r="J103"/>
  <c i="4" r="BK192"/>
  <c r="J192"/>
  <c r="J100"/>
  <c i="6" r="BE130"/>
  <c i="5" r="BK125"/>
  <c r="J125"/>
  <c r="J97"/>
  <c i="6" r="J91"/>
  <c r="BE128"/>
  <c r="BE132"/>
  <c r="BE134"/>
  <c r="E85"/>
  <c r="J114"/>
  <c r="BE123"/>
  <c r="BE136"/>
  <c r="BE139"/>
  <c r="F92"/>
  <c r="BE125"/>
  <c i="5" r="E85"/>
  <c r="F92"/>
  <c r="BE144"/>
  <c r="BE171"/>
  <c r="BE191"/>
  <c r="BE127"/>
  <c r="BE146"/>
  <c r="BE159"/>
  <c r="BE167"/>
  <c r="BE174"/>
  <c r="BE180"/>
  <c r="BE183"/>
  <c r="BE188"/>
  <c r="BE193"/>
  <c r="BE198"/>
  <c i="4" r="BK127"/>
  <c r="BK126"/>
  <c r="J126"/>
  <c r="J96"/>
  <c i="5" r="J120"/>
  <c r="BE130"/>
  <c r="BE137"/>
  <c r="BE153"/>
  <c r="BE187"/>
  <c r="BE189"/>
  <c r="BE199"/>
  <c i="4" r="J223"/>
  <c r="J105"/>
  <c i="5" r="J89"/>
  <c r="BE148"/>
  <c r="BE156"/>
  <c r="BE162"/>
  <c r="BE134"/>
  <c r="BE140"/>
  <c r="BE151"/>
  <c r="BE163"/>
  <c r="BE177"/>
  <c r="BE196"/>
  <c i="4" r="E85"/>
  <c r="F92"/>
  <c r="BE144"/>
  <c r="BE176"/>
  <c r="BE216"/>
  <c r="BE226"/>
  <c i="3" r="J127"/>
  <c r="J98"/>
  <c r="BK209"/>
  <c r="J209"/>
  <c r="J103"/>
  <c i="4" r="J122"/>
  <c r="BE136"/>
  <c r="BE170"/>
  <c r="BE177"/>
  <c r="BE190"/>
  <c r="BE203"/>
  <c r="BE213"/>
  <c r="BE217"/>
  <c r="BE230"/>
  <c r="BE234"/>
  <c r="J89"/>
  <c r="BE154"/>
  <c r="BE159"/>
  <c r="BE204"/>
  <c r="BE228"/>
  <c r="BE232"/>
  <c r="BE237"/>
  <c r="BE129"/>
  <c r="BE152"/>
  <c r="BE157"/>
  <c r="BE184"/>
  <c r="BE187"/>
  <c r="BE196"/>
  <c r="BE211"/>
  <c r="BE215"/>
  <c r="BE221"/>
  <c r="BE236"/>
  <c r="BE133"/>
  <c r="BE140"/>
  <c r="BE148"/>
  <c r="BE200"/>
  <c r="BE206"/>
  <c r="BE209"/>
  <c r="BE219"/>
  <c r="BE224"/>
  <c r="BE163"/>
  <c r="BE166"/>
  <c r="BE175"/>
  <c r="BE181"/>
  <c r="BE193"/>
  <c i="2" r="BK127"/>
  <c r="J127"/>
  <c r="J97"/>
  <c i="3" r="E85"/>
  <c r="J91"/>
  <c r="F122"/>
  <c r="BE141"/>
  <c r="BE154"/>
  <c r="BE165"/>
  <c r="BE185"/>
  <c r="J89"/>
  <c r="BE131"/>
  <c r="BE149"/>
  <c r="BE169"/>
  <c r="BE171"/>
  <c r="BE192"/>
  <c r="BE202"/>
  <c r="BE128"/>
  <c r="BE138"/>
  <c r="BE158"/>
  <c r="BE189"/>
  <c r="BE195"/>
  <c r="BE198"/>
  <c r="BE203"/>
  <c r="BE204"/>
  <c r="BE206"/>
  <c r="BE211"/>
  <c r="BE219"/>
  <c r="BE145"/>
  <c r="BE152"/>
  <c r="BE161"/>
  <c r="BE170"/>
  <c r="BE175"/>
  <c r="BE182"/>
  <c r="BE193"/>
  <c r="BE200"/>
  <c r="BE208"/>
  <c r="BE220"/>
  <c r="BE135"/>
  <c r="BE147"/>
  <c r="BE179"/>
  <c r="BE213"/>
  <c r="BE215"/>
  <c r="BE217"/>
  <c i="2" r="BE220"/>
  <c r="BE222"/>
  <c r="BE233"/>
  <c r="J91"/>
  <c r="E116"/>
  <c r="J120"/>
  <c r="F123"/>
  <c r="BE129"/>
  <c r="BE143"/>
  <c r="BE213"/>
  <c r="BE215"/>
  <c r="BE230"/>
  <c r="BE232"/>
  <c r="BE228"/>
  <c r="BE224"/>
  <c r="BE226"/>
  <c r="BE217"/>
  <c r="BE133"/>
  <c r="BE137"/>
  <c r="BE140"/>
  <c r="BE147"/>
  <c r="BE149"/>
  <c r="BE151"/>
  <c r="BE153"/>
  <c r="BE155"/>
  <c r="BE159"/>
  <c r="BE162"/>
  <c r="BE166"/>
  <c r="BE170"/>
  <c r="BE171"/>
  <c r="BE173"/>
  <c r="BE177"/>
  <c r="BE181"/>
  <c r="BE184"/>
  <c r="BE187"/>
  <c r="BE191"/>
  <c r="BE195"/>
  <c r="BE198"/>
  <c r="BE200"/>
  <c r="BE202"/>
  <c r="BE205"/>
  <c r="BE208"/>
  <c r="BE210"/>
  <c r="BE212"/>
  <c r="F34"/>
  <c i="1" r="BA95"/>
  <c i="4" r="F34"/>
  <c i="1" r="BA97"/>
  <c i="5" r="F36"/>
  <c i="1" r="BC98"/>
  <c i="2" r="F37"/>
  <c i="1" r="BD95"/>
  <c i="3" r="F37"/>
  <c i="1" r="BD96"/>
  <c i="5" r="F37"/>
  <c i="1" r="BD98"/>
  <c i="5" r="J34"/>
  <c i="1" r="AW98"/>
  <c i="2" r="J34"/>
  <c i="1" r="AW95"/>
  <c i="4" r="J34"/>
  <c i="1" r="AW97"/>
  <c i="5" r="F35"/>
  <c i="1" r="BB98"/>
  <c i="6" r="F34"/>
  <c i="1" r="BA99"/>
  <c i="6" r="F37"/>
  <c i="1" r="BD99"/>
  <c i="2" r="F36"/>
  <c i="1" r="BC95"/>
  <c i="3" r="F36"/>
  <c i="1" r="BC96"/>
  <c i="4" r="F37"/>
  <c i="1" r="BD97"/>
  <c i="6" r="F36"/>
  <c i="1" r="BC99"/>
  <c i="3" r="F34"/>
  <c i="1" r="BA96"/>
  <c i="3" r="F35"/>
  <c i="1" r="BB96"/>
  <c i="4" r="F36"/>
  <c i="1" r="BC97"/>
  <c i="6" r="J34"/>
  <c i="1" r="AW99"/>
  <c i="2" r="F35"/>
  <c i="1" r="BB95"/>
  <c i="3" r="J34"/>
  <c i="1" r="AW96"/>
  <c i="4" r="F35"/>
  <c i="1" r="BB97"/>
  <c i="5" r="F34"/>
  <c i="1" r="BA98"/>
  <c i="6" r="F35"/>
  <c i="1" r="BB99"/>
  <c i="5" l="1" r="T125"/>
  <c r="T124"/>
  <c i="3" r="P126"/>
  <c r="P125"/>
  <c i="1" r="AU96"/>
  <c i="3" r="BK126"/>
  <c r="J126"/>
  <c r="J97"/>
  <c i="4" r="T222"/>
  <c r="T126"/>
  <c i="3" r="T126"/>
  <c r="T125"/>
  <c i="6" r="R121"/>
  <c r="R120"/>
  <c i="3" r="R209"/>
  <c i="5" r="P125"/>
  <c r="P124"/>
  <c i="1" r="AU98"/>
  <c i="4" r="P222"/>
  <c i="6" r="BK121"/>
  <c r="J121"/>
  <c r="J97"/>
  <c i="2" r="T127"/>
  <c r="T126"/>
  <c i="4" r="R127"/>
  <c r="R126"/>
  <c i="2" r="R218"/>
  <c r="R126"/>
  <c i="4" r="P127"/>
  <c r="P126"/>
  <c i="1" r="AU97"/>
  <c i="2" r="P218"/>
  <c r="P126"/>
  <c i="1" r="AU95"/>
  <c i="3" r="R126"/>
  <c r="R125"/>
  <c i="5" r="BK194"/>
  <c r="J194"/>
  <c r="J103"/>
  <c i="6" r="J122"/>
  <c r="J98"/>
  <c i="2" r="BK218"/>
  <c r="J218"/>
  <c r="J104"/>
  <c i="5" r="BK124"/>
  <c r="J124"/>
  <c r="J96"/>
  <c i="4" r="J127"/>
  <c r="J97"/>
  <c i="3" r="BK125"/>
  <c r="J125"/>
  <c r="J96"/>
  <c i="2" r="BK126"/>
  <c r="J126"/>
  <c i="3" r="F33"/>
  <c i="1" r="AZ96"/>
  <c i="6" r="J33"/>
  <c i="1" r="AV99"/>
  <c r="AT99"/>
  <c i="3" r="J33"/>
  <c i="1" r="AV96"/>
  <c r="AT96"/>
  <c i="6" r="F33"/>
  <c i="1" r="AZ99"/>
  <c r="BB94"/>
  <c r="W31"/>
  <c i="2" r="J30"/>
  <c i="1" r="AG95"/>
  <c i="4" r="J33"/>
  <c i="1" r="AV97"/>
  <c r="AT97"/>
  <c r="BD94"/>
  <c r="W33"/>
  <c r="BA94"/>
  <c r="W30"/>
  <c i="2" r="F33"/>
  <c i="1" r="AZ95"/>
  <c i="4" r="J30"/>
  <c i="1" r="AG97"/>
  <c i="5" r="J33"/>
  <c i="1" r="AV98"/>
  <c r="AT98"/>
  <c i="4" r="F33"/>
  <c i="1" r="AZ97"/>
  <c i="5" r="F33"/>
  <c i="1" r="AZ98"/>
  <c i="2" r="J33"/>
  <c i="1" r="AV95"/>
  <c r="AT95"/>
  <c r="BC94"/>
  <c r="W32"/>
  <c i="6" l="1" r="BK120"/>
  <c r="J120"/>
  <c r="J96"/>
  <c i="1" r="AN97"/>
  <c i="4" r="J39"/>
  <c i="1" r="AN95"/>
  <c i="2" r="J96"/>
  <c r="J39"/>
  <c i="1" r="AU94"/>
  <c i="5" r="J30"/>
  <c i="1" r="AG98"/>
  <c r="AN98"/>
  <c r="AW94"/>
  <c r="AK30"/>
  <c r="AX94"/>
  <c i="3" r="J30"/>
  <c i="1" r="AG96"/>
  <c r="AN96"/>
  <c r="AY94"/>
  <c r="AZ94"/>
  <c r="W29"/>
  <c i="5" l="1" r="J39"/>
  <c i="3" r="J39"/>
  <c i="6" r="J30"/>
  <c i="1" r="AG99"/>
  <c r="AG94"/>
  <c r="AK26"/>
  <c r="AV94"/>
  <c r="AK29"/>
  <c r="AK35"/>
  <c i="6" l="1" r="J39"/>
  <c i="1" r="AN99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<sst xmlns="http://schemas.openxmlformats.org/spreadsheetml/2006/main">
  <si>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</si>
  <si>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</si>
  <si>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</si>
  <si>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</si>
  <si>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</si>
  <si>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{02c54211-9893-4542-ae59-d0c051bcbcd9}</t>
  </si>
  <si>
    <t>0,01</t>
  </si>
  <si>
    <t>21</t>
  </si>
  <si>
    <t>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</si>
  <si>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</si>
  <si>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</si>
  <si>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</si>
  <si>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</si>
  <si>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</si>
  <si>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</si>
  <si>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20250218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</si>
  <si>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</si>
  <si>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</si>
  <si>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MŠ Kampanova - Oprava chodníků v areálu</t>
  </si>
  <si>
    <t>KSO:</t>
  </si>
  <si>
    <t>CC-CZ:</t>
  </si>
  <si>
    <t>Místo:</t>
  </si>
  <si>
    <t>MŠ Kampanova</t>
  </si>
  <si>
    <t>Datum:</t>
  </si>
  <si>
    <t>18. 2. 2025</t>
  </si>
  <si>
    <t>Zadavatel:</t>
  </si>
  <si>
    <t>IČ:</t>
  </si>
  <si>
    <t>TSHK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</si>
  <si>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</si>
  <si>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</si>
  <si>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</si>
  <si>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</si>
  <si>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</si>
  <si>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</si>
  <si>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</si>
  <si>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</si>
  <si>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</si>
  <si>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</si>
  <si>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</si>
  <si>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</si>
  <si>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</si>
  <si>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</si>
  <si>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</si>
  <si>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</si>
  <si>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</si>
  <si>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</si>
  <si>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</si>
  <si>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</si>
  <si>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</si>
  <si>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</si>
  <si>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</si>
  <si>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</si>
  <si>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</si>
  <si>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</si>
  <si>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</si>
  <si>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</si>
  <si>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</si>
  <si>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</si>
  <si>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</si>
  <si>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</si>
  <si>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</si>
  <si>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</si>
  <si>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</si>
  <si>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</si>
  <si>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</si>
  <si>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</si>
  <si>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</si>
  <si>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</si>
  <si>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</si>
  <si>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</si>
  <si>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</si>
  <si>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</si>
  <si>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</si>
  <si>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</si>
  <si>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</si>
  <si>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</si>
  <si>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</si>
  <si>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</si>
  <si>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</si>
  <si>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</si>
  <si>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</si>
  <si>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</si>
  <si>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Etapa I.</t>
  </si>
  <si>
    <t>STA</t>
  </si>
  <si>
    <t>{fe4d9ae6-91f6-4960-910e-6a3c7ca9f5d1}</t>
  </si>
  <si>
    <t>2</t>
  </si>
  <si>
    <t>02</t>
  </si>
  <si>
    <t>Etapa II.</t>
  </si>
  <si>
    <t>{9a5cd62b-1b67-46ee-bae8-0df86c5d4e79}</t>
  </si>
  <si>
    <t>03</t>
  </si>
  <si>
    <t xml:space="preserve">Etapa III. </t>
  </si>
  <si>
    <t>{c01a6618-f5a8-4d93-af99-6733a06a5bca}</t>
  </si>
  <si>
    <t>04</t>
  </si>
  <si>
    <t>Etapa I-III.</t>
  </si>
  <si>
    <t>{67bcb1cb-5e0f-4b13-9e99-3c42c981b0df}</t>
  </si>
  <si>
    <t>VRN</t>
  </si>
  <si>
    <t>Vedlejší rozpočtové náklady</t>
  </si>
  <si>
    <t>{ce3aad2b-98de-4e3a-9022-a538a2685bcd}</t>
  </si>
  <si>
    <t>vykop_I</t>
  </si>
  <si>
    <t>Vykopaná zemina</t>
  </si>
  <si>
    <t>9</t>
  </si>
  <si>
    <t>KRYCÍ LIST SOUPISU PRACÍ</t>
  </si>
  <si>
    <t>Objekt:</t>
  </si>
  <si>
    <t>01 - Etapa I.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</si>
  <si>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</si>
  <si>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</si>
  <si>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</si>
  <si>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</si>
  <si>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</si>
  <si>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</si>
  <si>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</si>
  <si>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</si>
  <si>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</si>
  <si>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</si>
  <si>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</si>
  <si>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</si>
  <si>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</si>
  <si>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</si>
  <si>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</si>
  <si>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</si>
  <si>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</si>
  <si>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</si>
  <si>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</si>
  <si>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</si>
  <si>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</si>
  <si>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</si>
  <si>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</si>
  <si>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</si>
  <si>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</si>
  <si>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</si>
  <si>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</si>
  <si>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</si>
  <si>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</si>
  <si>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</si>
  <si>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</si>
  <si>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</si>
  <si>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</si>
  <si>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</si>
  <si>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</si>
  <si>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</si>
  <si>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</si>
  <si>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</si>
  <si>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-413284153</t>
  </si>
  <si>
    <t>VV</t>
  </si>
  <si>
    <t>90 "plocha Etapa I."</t>
  </si>
  <si>
    <t>5*0,5 "okapový chodník u budovy"</t>
  </si>
  <si>
    <t>Součet</t>
  </si>
  <si>
    <t>113107111</t>
  </si>
  <si>
    <t>Odstranění podkladu z kameniva těženého tl do 100 mm ručně</t>
  </si>
  <si>
    <t>2037307071</t>
  </si>
  <si>
    <t>P</t>
  </si>
  <si>
    <t>Poznámka k položce:_x000d_
pískové lože, předpoklad 50 mm_x000d_
Suť předpoklad 4,5 m3 = 8,1 t_x000d_
Určeno do násypů - zbytek odvezeno jako zemina a kamení</t>
  </si>
  <si>
    <t>3</t>
  </si>
  <si>
    <t>113204111</t>
  </si>
  <si>
    <t>Vytrhání obrub záhonových</t>
  </si>
  <si>
    <t>m</t>
  </si>
  <si>
    <t>-923746816</t>
  </si>
  <si>
    <t>45+29 "obrubníky Etapa I."</t>
  </si>
  <si>
    <t>121112005</t>
  </si>
  <si>
    <t>Sejmutí ornice tl vrstvy přes 250 do 300 mm ručně</t>
  </si>
  <si>
    <t>-1675830430</t>
  </si>
  <si>
    <t>(45+29)*0,3 "pás u obrubníků Etapa I."</t>
  </si>
  <si>
    <t>5</t>
  </si>
  <si>
    <t>131213702</t>
  </si>
  <si>
    <t>Hloubení nezapažených jam v nesoudržných horninách třídy těžitelnosti I skupiny 3 ručně</t>
  </si>
  <si>
    <t>m3</t>
  </si>
  <si>
    <t>-1775241203</t>
  </si>
  <si>
    <t xml:space="preserve">Poznámka k položce:_x000d_
Prohloubení plochy o 100 mm k vytvoření lože </t>
  </si>
  <si>
    <t>90*0,1 "plocha Etapa I."</t>
  </si>
  <si>
    <t>6</t>
  </si>
  <si>
    <t>162211311</t>
  </si>
  <si>
    <t>Vodorovné přemístění výkopku z horniny třídy těžitelnosti I skupiny 1 až 3 stavebním kolečkem do 10 m</t>
  </si>
  <si>
    <t>-1619348826</t>
  </si>
  <si>
    <t>4,5+vykop_I</t>
  </si>
  <si>
    <t>7</t>
  </si>
  <si>
    <t>162211319</t>
  </si>
  <si>
    <t>Příplatek k vodorovnému přemístění výkopku z horniny třídy těžitelnosti I skupiny 1 až 3 stavebním kolečkem za každých dalších 10 m</t>
  </si>
  <si>
    <t>977734257</t>
  </si>
  <si>
    <t>13,5*3 'Přepočtené koeficientem množství</t>
  </si>
  <si>
    <t>8</t>
  </si>
  <si>
    <t>162751117</t>
  </si>
  <si>
    <t>Vodorovné přemístění přes 9 000 do 10000 m výkopku/sypaniny z horniny třídy těžitelnosti I skupiny 1 až 3</t>
  </si>
  <si>
    <t>1219611272</t>
  </si>
  <si>
    <t>13,5-9 "odvoz přebytečné zeminy"</t>
  </si>
  <si>
    <t>171201231</t>
  </si>
  <si>
    <t>Poplatek za uložení zeminy a kamení na recyklační skládce (skládkovné) kód odpadu 17 05 04</t>
  </si>
  <si>
    <t>t</t>
  </si>
  <si>
    <t>-1424381459</t>
  </si>
  <si>
    <t>4,5*1,8 'Přepočtené koeficientem množství</t>
  </si>
  <si>
    <t>10</t>
  </si>
  <si>
    <t>181311103</t>
  </si>
  <si>
    <t>Rozprostření ornice tl vrstvy do 200 mm v rovině nebo ve svahu do 1:5 ručně</t>
  </si>
  <si>
    <t>-522781647</t>
  </si>
  <si>
    <t>Poznámka k položce:_x000d_
rozprostření zeminy z výkopu (cca 75m2 x 0,12=9 m3) + dovoz vrchní vrstvy</t>
  </si>
  <si>
    <t>30+45 "Plocha násypů Etapa I."</t>
  </si>
  <si>
    <t>11</t>
  </si>
  <si>
    <t>M</t>
  </si>
  <si>
    <t>10364101</t>
  </si>
  <si>
    <t>zemina pro terénní úpravy - ornice</t>
  </si>
  <si>
    <t>1358578954</t>
  </si>
  <si>
    <t xml:space="preserve">Poznámka k položce:_x000d_
cena včetně nákupu a dopravy </t>
  </si>
  <si>
    <t>2*1,8 'Přepočtené koeficientem množství</t>
  </si>
  <si>
    <t>181311105</t>
  </si>
  <si>
    <t>Rozprostření ornice tl vrstvy přes 250 do 300 mm v rovině nebo ve svahu do 1:5 ručně</t>
  </si>
  <si>
    <t>49545446</t>
  </si>
  <si>
    <t>Poznámka k položce:_x000d_
zpětný zához a úprava u obrubníku</t>
  </si>
  <si>
    <t>13</t>
  </si>
  <si>
    <t>181411131</t>
  </si>
  <si>
    <t>Založení parkového trávníku výsevem pl do 1000 m2 v rovině a ve svahu do 1:5</t>
  </si>
  <si>
    <t>1424905177</t>
  </si>
  <si>
    <t>1*(45+29) "pruh obrubníky Etapa I."</t>
  </si>
  <si>
    <t>14</t>
  </si>
  <si>
    <t>00572410</t>
  </si>
  <si>
    <t>osivo směs travní parková</t>
  </si>
  <si>
    <t>kg</t>
  </si>
  <si>
    <t>90635034</t>
  </si>
  <si>
    <t>15</t>
  </si>
  <si>
    <t>181111111</t>
  </si>
  <si>
    <t>Plošná úprava terénu do 500 m2 zemina skupiny 1 až 4 nerovnosti přes 50 do 100 mm v rovinně a svahu do 1:5</t>
  </si>
  <si>
    <t>1302979490</t>
  </si>
  <si>
    <t>Poznámka k položce:_x000d_
Založení trávníku</t>
  </si>
  <si>
    <t>16</t>
  </si>
  <si>
    <t>181912111</t>
  </si>
  <si>
    <t>Úprava pláně v hornině třídy těžitelnosti I skupiny 3 bez zhutnění ručně</t>
  </si>
  <si>
    <t>-578075145</t>
  </si>
  <si>
    <t>90*1,1 "plocha Etapa I. +10%"</t>
  </si>
  <si>
    <t>Komunikace pozemní</t>
  </si>
  <si>
    <t>17</t>
  </si>
  <si>
    <t>564851011</t>
  </si>
  <si>
    <t>Podklad ze štěrkodrtě ŠD plochy do 100 m2 tl 150 mm</t>
  </si>
  <si>
    <t>1063162202</t>
  </si>
  <si>
    <t>Poznámka k položce:_x000d_
návoz mimo provoz školky</t>
  </si>
  <si>
    <t>90*1,05 "plocha Etapa I."</t>
  </si>
  <si>
    <t>18</t>
  </si>
  <si>
    <t>596211111</t>
  </si>
  <si>
    <t>Kladení zámkové dlažby komunikací pro pěší ručně tl 60 mm skupiny A pl přes 50 do 100 m2</t>
  </si>
  <si>
    <t>1525163048</t>
  </si>
  <si>
    <t>19</t>
  </si>
  <si>
    <t>59245018</t>
  </si>
  <si>
    <t>dlažba skladebná betonová 200x100mm tl 60mm přírodní</t>
  </si>
  <si>
    <t>1266809579</t>
  </si>
  <si>
    <t>90*1,03 'Přepočtené koeficientem množství</t>
  </si>
  <si>
    <t>Úpravy povrchů, podlahy a osazování výplní</t>
  </si>
  <si>
    <t>20</t>
  </si>
  <si>
    <t>637211124</t>
  </si>
  <si>
    <t>Okapový chodník z betonových dlaždic tl 50 mm kladených do písku se zalitím spár MC</t>
  </si>
  <si>
    <t>-724180698</t>
  </si>
  <si>
    <t>5 "okapový chodník u budovy"</t>
  </si>
  <si>
    <t>Ostatní konstrukce a práce, bourání</t>
  </si>
  <si>
    <t>916231213</t>
  </si>
  <si>
    <t>Osazení chodníkového obrubníku betonového stojatého s boční opěrou do lože z betonu prostého</t>
  </si>
  <si>
    <t>-1369771803</t>
  </si>
  <si>
    <t>3 "podesta Etapa I."</t>
  </si>
  <si>
    <t>22</t>
  </si>
  <si>
    <t>59217001</t>
  </si>
  <si>
    <t>obrubník zahradní betonový 1000x50x250mm</t>
  </si>
  <si>
    <t>-322174978</t>
  </si>
  <si>
    <t>Poznámka k položce:_x000d_
rohy obrubníků na straz se seříznutím do úhlu 45°</t>
  </si>
  <si>
    <t>77,4509803921569*1,02 'Přepočtené koeficientem množství</t>
  </si>
  <si>
    <t>23</t>
  </si>
  <si>
    <t>916371214</t>
  </si>
  <si>
    <t>Osazení skrytého zahradního obrubníku plastového zarytím včetně začištění</t>
  </si>
  <si>
    <t>-290360582</t>
  </si>
  <si>
    <t>Poznámka k položce:_x000d_
styk asfaltu koridorů se s nově nasypanou ornicí</t>
  </si>
  <si>
    <t>24</t>
  </si>
  <si>
    <t>RMAT0002</t>
  </si>
  <si>
    <t>zahradní pás - neviditelný obrubník, rovný tvrzený plast (135x3x4000 mm )</t>
  </si>
  <si>
    <t>-2082513586</t>
  </si>
  <si>
    <t>31,373*1,02 'Přepočtené koeficientem množství</t>
  </si>
  <si>
    <t>25</t>
  </si>
  <si>
    <t>919726122</t>
  </si>
  <si>
    <t>Geotextilie pro ochranu, separaci a filtraci netkaná měrná hm přes 200 do 300 g/m2</t>
  </si>
  <si>
    <t>-694108738</t>
  </si>
  <si>
    <t>26</t>
  </si>
  <si>
    <t>953945111</t>
  </si>
  <si>
    <t>Kotva mechanická M 8 dl 75 mm pro střední zatížení do betonu, ŽB nebo kamene s vyvrtáním otvoru</t>
  </si>
  <si>
    <t>kus</t>
  </si>
  <si>
    <t>CS ÚRS 2024 02</t>
  </si>
  <si>
    <t>2127840323</t>
  </si>
  <si>
    <t>20 "kotvení plastového obrubníku"</t>
  </si>
  <si>
    <t>997</t>
  </si>
  <si>
    <t>Doprava suti a vybouraných hmot</t>
  </si>
  <si>
    <t>27</t>
  </si>
  <si>
    <t>997013211</t>
  </si>
  <si>
    <t>Vnitrostaveništní doprava suti a vybouraných hmot pro budovy v do 6 m ručně</t>
  </si>
  <si>
    <t>-1516086273</t>
  </si>
  <si>
    <t>Poznámka k položce:_x000d_
Pohyb vybouraných hmot na staveništi na mezsikládku, mimo zeminy a písku</t>
  </si>
  <si>
    <t>28</t>
  </si>
  <si>
    <t>997013219</t>
  </si>
  <si>
    <t>Příplatek k vnitrostaveništní dopravě suti a vybouraných hmot za zvětšenou dopravu suti ZKD 10 m</t>
  </si>
  <si>
    <t>-233790919</t>
  </si>
  <si>
    <t>26,548*3 'Přepočtené koeficientem množství</t>
  </si>
  <si>
    <t>29</t>
  </si>
  <si>
    <t>997013501</t>
  </si>
  <si>
    <t>Odvoz suti a vybouraných hmot na skládku nebo meziskládku do 1 km se složením</t>
  </si>
  <si>
    <t>1044358199</t>
  </si>
  <si>
    <t>30</t>
  </si>
  <si>
    <t>997013509</t>
  </si>
  <si>
    <t>Příplatek k odvozu suti a vybouraných hmot na skládku ZKD 1 km přes 1 km</t>
  </si>
  <si>
    <t>38655608</t>
  </si>
  <si>
    <t>26,548*12 'Přepočtené koeficientem množství</t>
  </si>
  <si>
    <t>31</t>
  </si>
  <si>
    <t>997013862</t>
  </si>
  <si>
    <t>Poplatek za uložení stavebního odpadu na recyklační skládce (skládkovné) z armovaného betonu kód odpadu 17 01 01</t>
  </si>
  <si>
    <t>-1190088077</t>
  </si>
  <si>
    <t>998</t>
  </si>
  <si>
    <t>Přesun hmot</t>
  </si>
  <si>
    <t>32</t>
  </si>
  <si>
    <t>998229112</t>
  </si>
  <si>
    <t>Přesun hmot ruční pro pozemní komunikace s krytem dlážděným na vzdálenost do 50 m</t>
  </si>
  <si>
    <t>-1949275690</t>
  </si>
  <si>
    <t>PSV</t>
  </si>
  <si>
    <t>Práce a dodávky PSV</t>
  </si>
  <si>
    <t>711</t>
  </si>
  <si>
    <t>Izolace proti vodě, vlhkosti a plynům</t>
  </si>
  <si>
    <t>33</t>
  </si>
  <si>
    <t>711161274</t>
  </si>
  <si>
    <t>Provedení izolace proti zemní vlhkosti svislé z nopové fólie výška nopu do 20 mm</t>
  </si>
  <si>
    <t>-222138213</t>
  </si>
  <si>
    <t>5*0,2 "okapový chodník u budovy"</t>
  </si>
  <si>
    <t>34</t>
  </si>
  <si>
    <t>28323005</t>
  </si>
  <si>
    <t>fólie profilovaná (nopová) drenážní HDPE s výškou nopů 8mm</t>
  </si>
  <si>
    <t>1361191569</t>
  </si>
  <si>
    <t>1*1,221 'Přepočtené koeficientem množství</t>
  </si>
  <si>
    <t>35</t>
  </si>
  <si>
    <t>711747067</t>
  </si>
  <si>
    <t>Izolace proti vodě opracování trubních prostupu pod objímkou do 300 mm přitavením NAIP</t>
  </si>
  <si>
    <t>222913518</t>
  </si>
  <si>
    <t>Poznámka k položce:_x000d_
Obalení ocelových sloupů spojovacího koridoru do v 200 mm. Obrana proti vlhkosti ze přisypané zeminy</t>
  </si>
  <si>
    <t>36</t>
  </si>
  <si>
    <t>62853003</t>
  </si>
  <si>
    <t>pás asfaltový natavitelný modifikovaný SBS s vložkou ze skleněné tkaniny a spalitelnou PE fólií nebo jemnozrnným minerálním posypem na horním povrchu tl 3,5mm</t>
  </si>
  <si>
    <t>1458759225</t>
  </si>
  <si>
    <t>9*0,735 'Přepočtené koeficientem množství</t>
  </si>
  <si>
    <t>37</t>
  </si>
  <si>
    <t>998711101</t>
  </si>
  <si>
    <t>Přesun hmot tonážní pro izolace proti vodě, vlhkosti a plynům v objektech v do 6 m</t>
  </si>
  <si>
    <t>-1806555759</t>
  </si>
  <si>
    <t>767</t>
  </si>
  <si>
    <t>Konstrukce zámečnické</t>
  </si>
  <si>
    <t>38</t>
  </si>
  <si>
    <t>767531212</t>
  </si>
  <si>
    <t>Montáž vstupních kovových nebo plastových rohoží čisticích zón plochy přes 0,5 do 1 m2</t>
  </si>
  <si>
    <t>-26332744</t>
  </si>
  <si>
    <t>Poznámka k položce:_x000d_
Včetně lože z betonu</t>
  </si>
  <si>
    <t>39</t>
  </si>
  <si>
    <t>RMAT0001</t>
  </si>
  <si>
    <t>ACO Vario rohožka, polymerbetonová vana s pozinkovaným roštem 100 x 50 cm, včetně KG DN 100 mm délky 300 mm, kačírkové drenáže objemu 0,045 m3 a geotextilie</t>
  </si>
  <si>
    <t>-503727042</t>
  </si>
  <si>
    <t>40</t>
  </si>
  <si>
    <t>998767101</t>
  </si>
  <si>
    <t>Přesun hmot tonážní pro zámečnické konstrukce v objektech v do 6 m</t>
  </si>
  <si>
    <t>-2023784365</t>
  </si>
  <si>
    <t>vykop_II</t>
  </si>
  <si>
    <t>8,2</t>
  </si>
  <si>
    <t>02 - Etapa II.</t>
  </si>
  <si>
    <t>-363911127</t>
  </si>
  <si>
    <t>82 "plocha Etapa II."</t>
  </si>
  <si>
    <t>1519093185</t>
  </si>
  <si>
    <t>Poznámka k položce:_x000d_
pískové lože, předpoklad 50 mm_x000d_
Suť předpoklad 4,1 m3 = 7,38 t_x000d_
Určeno do násypů - zbytek odvezeno jako zemina a kamení</t>
  </si>
  <si>
    <t>1965486458</t>
  </si>
  <si>
    <t>44+24 "obrubníky Etapa II."</t>
  </si>
  <si>
    <t>-400789767</t>
  </si>
  <si>
    <t>(44+24)*0,3 "pás u obrubníků Etapa II."</t>
  </si>
  <si>
    <t>400552456</t>
  </si>
  <si>
    <t xml:space="preserve">Poznámka k položce:_x000d_
Prohloubení plochyo 100 mm k vytvoření lože </t>
  </si>
  <si>
    <t>82*0,1 "plocha Etapa II."</t>
  </si>
  <si>
    <t>-1326498765</t>
  </si>
  <si>
    <t>4,1+vykop_II</t>
  </si>
  <si>
    <t>159109649</t>
  </si>
  <si>
    <t>12,3*3 'Přepočtené koeficientem množství</t>
  </si>
  <si>
    <t>36427985</t>
  </si>
  <si>
    <t>12,3-4,2 "odvoz přebytečné zeminy"</t>
  </si>
  <si>
    <t>-65123924</t>
  </si>
  <si>
    <t>8,1*1,8 'Přepočtené koeficientem množství</t>
  </si>
  <si>
    <t>853772544</t>
  </si>
  <si>
    <t>Poznámka k položce:_x000d_
rozprostření zeminy z výkopu (cca 35 m2 x0,12=4,2 m3) + dovoz zeminy</t>
  </si>
  <si>
    <t>35 "Plocha násypů Etapa II."</t>
  </si>
  <si>
    <t>584495010</t>
  </si>
  <si>
    <t>1473460952</t>
  </si>
  <si>
    <t>(44+23)*0,3 "pás u obrubníků Etapa II."</t>
  </si>
  <si>
    <t>-1855910333</t>
  </si>
  <si>
    <t>1*(45+29) "pruh obrubníky Etapa II."</t>
  </si>
  <si>
    <t>35+68 "Plocha násypů Etapa II."</t>
  </si>
  <si>
    <t>-147723466</t>
  </si>
  <si>
    <t>1724313638</t>
  </si>
  <si>
    <t>221586638</t>
  </si>
  <si>
    <t>82*1,1 "plocha Etapa II. +10%"</t>
  </si>
  <si>
    <t>564851111</t>
  </si>
  <si>
    <t>Podklad ze štěrkodrtě ŠD plochy přes 100 m2 tl 150 mm</t>
  </si>
  <si>
    <t>1058720755</t>
  </si>
  <si>
    <t>82*1,05 "plocha Etapa II."</t>
  </si>
  <si>
    <t>896588405</t>
  </si>
  <si>
    <t>82 "plocha Etapa I."</t>
  </si>
  <si>
    <t>1701903193</t>
  </si>
  <si>
    <t>82*1,03 'Přepočtené koeficientem množství</t>
  </si>
  <si>
    <t>1018758232</t>
  </si>
  <si>
    <t>3 "podesta Etapa II."</t>
  </si>
  <si>
    <t>671147857</t>
  </si>
  <si>
    <t>71,4158390628979*1,02 'Přepočtené koeficientem množství</t>
  </si>
  <si>
    <t>1820996341</t>
  </si>
  <si>
    <t>-774709475</t>
  </si>
  <si>
    <t>11,765*1,02 'Přepočtené koeficientem množství</t>
  </si>
  <si>
    <t>1536328199</t>
  </si>
  <si>
    <t>82*1,1 "plocha Etapa I. +10%"</t>
  </si>
  <si>
    <t>-1667145754</t>
  </si>
  <si>
    <t>10 "kotvení plastového obrubníku"</t>
  </si>
  <si>
    <t>961_01R</t>
  </si>
  <si>
    <t>Rozebrání a zpětná montáž části uličního plotu pro uložení kontejneru (ocelový sloupek, 2x podhrabová deska, 2x pole)</t>
  </si>
  <si>
    <t>kpl</t>
  </si>
  <si>
    <t>2036797448</t>
  </si>
  <si>
    <t>-49258630</t>
  </si>
  <si>
    <t>-2008200883</t>
  </si>
  <si>
    <t>1511028986</t>
  </si>
  <si>
    <t>25,63*12 'Přepočtené koeficientem množství</t>
  </si>
  <si>
    <t>-1709141435</t>
  </si>
  <si>
    <t>998223011</t>
  </si>
  <si>
    <t>Přesun hmot pro pozemní komunikace s krytem dlážděným</t>
  </si>
  <si>
    <t>2016327855</t>
  </si>
  <si>
    <t>1851989126</t>
  </si>
  <si>
    <t>1491648919</t>
  </si>
  <si>
    <t>4*0,735 'Přepočtené koeficientem množství</t>
  </si>
  <si>
    <t>61521879</t>
  </si>
  <si>
    <t>-8848078</t>
  </si>
  <si>
    <t>-727035206</t>
  </si>
  <si>
    <t>-400814714</t>
  </si>
  <si>
    <t>vykop_III</t>
  </si>
  <si>
    <t>19,5</t>
  </si>
  <si>
    <t xml:space="preserve">03 - Etapa III. </t>
  </si>
  <si>
    <t>-1965003469</t>
  </si>
  <si>
    <t>71+124 "plocha Etapa III."</t>
  </si>
  <si>
    <t>10+11 "okapový chodník u budovy"</t>
  </si>
  <si>
    <t>113106123</t>
  </si>
  <si>
    <t>Rozebrání dlažeb ze zámkových dlaždic komunikací pro pěší ručně</t>
  </si>
  <si>
    <t>870926043</t>
  </si>
  <si>
    <t>Poznámka k položce:_x000d_
pro zpětné použití</t>
  </si>
  <si>
    <t>40 "pískoviště"</t>
  </si>
  <si>
    <t>113107151</t>
  </si>
  <si>
    <t>Odstranění podkladu z kameniva těženého tl do 100 mm strojně pl přes 50 do 200 m2</t>
  </si>
  <si>
    <t>-1926865288</t>
  </si>
  <si>
    <t>Poznámka k položce:_x000d_
pískové lože, předpoklad 50 mm_x000d_
Suť předpoklad 9,75 m3 = 17,55 t_x000d_
Určeno do násypů - zbytek odvezeno jako zemina a kamení</t>
  </si>
  <si>
    <t>638911014</t>
  </si>
  <si>
    <t>4+14+11+18 "vstup obrubníky Etapa III."</t>
  </si>
  <si>
    <t>25+11+16+33+16 "dvůr obrubníky Etapa III."</t>
  </si>
  <si>
    <t>121151105</t>
  </si>
  <si>
    <t>Sejmutí ornice plochy do 100 m2 tl vrstvy přes 250 do 300 mm strojně</t>
  </si>
  <si>
    <t>1797587726</t>
  </si>
  <si>
    <t>(4+14+11+18)*0,3 "vstup pruh obrubníky Etapa III."</t>
  </si>
  <si>
    <t>(25+11+16+33+16)*0,3 "dvůr pruh obrubníky Etapa III."</t>
  </si>
  <si>
    <t>131251100</t>
  </si>
  <si>
    <t>Hloubení jam nezapažených v hornině třídy těžitelnosti I skupiny 3 objem do 20 m3 strojně</t>
  </si>
  <si>
    <t>-739921740</t>
  </si>
  <si>
    <t>Poznámka k položce:_x000d_
prohloubení plochy o 100 mm k vytvoření lože</t>
  </si>
  <si>
    <t>(71+124)*0,1 "plocha Etapa III."</t>
  </si>
  <si>
    <t>162251102</t>
  </si>
  <si>
    <t>Vodorovné přemístění přes 20 do 50 m výkopku/sypaniny z horniny třídy těžitelnosti I skupiny 1 až 3</t>
  </si>
  <si>
    <t>1293926767</t>
  </si>
  <si>
    <t>9,75+vykop_III</t>
  </si>
  <si>
    <t>-1059291478</t>
  </si>
  <si>
    <t>29,25-19,2 "odvoz přebytečné zeminy"</t>
  </si>
  <si>
    <t>-516537881</t>
  </si>
  <si>
    <t>10,5*1,8 'Přepočtené koeficientem množství</t>
  </si>
  <si>
    <t>181351003</t>
  </si>
  <si>
    <t>Rozprostření ornice tl vrstvy do 200 mm pl do 100 m2 v rovině nebo ve svahu do 1:5 strojně</t>
  </si>
  <si>
    <t>-1000116596</t>
  </si>
  <si>
    <t>Poznámka k položce:_x000d_
rozprostření zeminy z výkopu (cca 160m2 x 0,12 = 19,2 m3)</t>
  </si>
  <si>
    <t>35+61+64 "Plocha násypů Etapa III."</t>
  </si>
  <si>
    <t>962863925</t>
  </si>
  <si>
    <t>Poznámka k položce:_x000d_
svrchní vrstva násypů - kvalitní zemina</t>
  </si>
  <si>
    <t>2,22222222222222*1,8 'Přepočtené koeficientem množství</t>
  </si>
  <si>
    <t>181351005</t>
  </si>
  <si>
    <t>Rozprostření ornice tl vrstvy přes 250 do 300 mm pl do 100 m2 v rovině nebo ve svahu do 1:5 strojně</t>
  </si>
  <si>
    <t>282652904</t>
  </si>
  <si>
    <t>1338257593</t>
  </si>
  <si>
    <t>(4+14+11+18)*1 "vstup obrubníky Etapa III."</t>
  </si>
  <si>
    <t>(25+11+16+33+16)*1 "dvůr obrubníky Etapa III."</t>
  </si>
  <si>
    <t>1345245973</t>
  </si>
  <si>
    <t>-1950757102</t>
  </si>
  <si>
    <t>-1338973687</t>
  </si>
  <si>
    <t>195*1,1 "plocha Etapa III. +10%"</t>
  </si>
  <si>
    <t>1712573670</t>
  </si>
  <si>
    <t>(71+124)*1,05 "plocha Etapa III."</t>
  </si>
  <si>
    <t>596211110</t>
  </si>
  <si>
    <t>Kladení zámkové dlažby komunikací pro pěší ručně tl 60 mm skupiny A pl do 50 m2</t>
  </si>
  <si>
    <t>1021985082</t>
  </si>
  <si>
    <t>Poznámka k položce:_x000d_
zpětné položení</t>
  </si>
  <si>
    <t>239456634</t>
  </si>
  <si>
    <t>-685595751</t>
  </si>
  <si>
    <t>195*1,03 'Přepočtené koeficientem množství</t>
  </si>
  <si>
    <t>-896502911</t>
  </si>
  <si>
    <t>0,5*(10+11) "okapový chodník u budovy"</t>
  </si>
  <si>
    <t>-1296193069</t>
  </si>
  <si>
    <t>77216546</t>
  </si>
  <si>
    <t>148,866819455055*1,02 'Přepočtené koeficientem množství</t>
  </si>
  <si>
    <t>1922608369</t>
  </si>
  <si>
    <t>-1951803375</t>
  </si>
  <si>
    <t>23,529*1,02 'Přepočtené koeficientem množství</t>
  </si>
  <si>
    <t>2135485990</t>
  </si>
  <si>
    <t>195*1,1 "plocha Etapa I. +10%"</t>
  </si>
  <si>
    <t>716980205</t>
  </si>
  <si>
    <t>24 "kotvení plastového obrubníku"</t>
  </si>
  <si>
    <t>961044111</t>
  </si>
  <si>
    <t>Bourání základů z betonu prostého</t>
  </si>
  <si>
    <t>781172316</t>
  </si>
  <si>
    <t>2*2,5*0,6*0,6 "podesty u vstupu"</t>
  </si>
  <si>
    <t>1309710677</t>
  </si>
  <si>
    <t>997013111</t>
  </si>
  <si>
    <t>Vnitrostaveništní doprava suti a vybouraných hmot pro budovy v do 6 m</t>
  </si>
  <si>
    <t>-1272185533</t>
  </si>
  <si>
    <t>1146039381</t>
  </si>
  <si>
    <t>-214686320</t>
  </si>
  <si>
    <t>94,55*12 'Přepočtené koeficientem množství</t>
  </si>
  <si>
    <t>1692648161</t>
  </si>
  <si>
    <t>1211970360</t>
  </si>
  <si>
    <t>868325367</t>
  </si>
  <si>
    <t>(10+11)*0,2 "okapový chodník u budovy"</t>
  </si>
  <si>
    <t>779340906</t>
  </si>
  <si>
    <t>4,2*1,221 'Přepočtené koeficientem množství</t>
  </si>
  <si>
    <t>1874537224</t>
  </si>
  <si>
    <t>1334239363</t>
  </si>
  <si>
    <t>7*0,735 'Přepočtené koeficientem množství</t>
  </si>
  <si>
    <t>-695366108</t>
  </si>
  <si>
    <t>-882501571</t>
  </si>
  <si>
    <t>41</t>
  </si>
  <si>
    <t>-2077375948</t>
  </si>
  <si>
    <t>42</t>
  </si>
  <si>
    <t>-361420605</t>
  </si>
  <si>
    <t>vykop_IIII</t>
  </si>
  <si>
    <t>Vykopaná zemína</t>
  </si>
  <si>
    <t>7,8</t>
  </si>
  <si>
    <t>04 - Etapa I-III.</t>
  </si>
  <si>
    <t>-97451287</t>
  </si>
  <si>
    <t>41+26+11 "plocha Etapa I - III. (vstup + spojnice + čtverec)"</t>
  </si>
  <si>
    <t>1508892624</t>
  </si>
  <si>
    <t>Poznámka k položce:_x000d_
pískové lože, předpoklad 50 mm_x000d_
Suť předpoklad 3,9 m3 = 7,02 t_x000d_
Určeno do násypů - zbytek odvezeno jako zemina a kamení</t>
  </si>
  <si>
    <t>41+26+11 "plocha Etapa I - III."</t>
  </si>
  <si>
    <t>1542000237</t>
  </si>
  <si>
    <t>22+7+20+22+11+7 "obrubníky Etapa I - III."</t>
  </si>
  <si>
    <t>1168406533</t>
  </si>
  <si>
    <t>(22+7+20+22+11+7)*0,3 "pruh obrubníky Etapa I - III."</t>
  </si>
  <si>
    <t>-92130035</t>
  </si>
  <si>
    <t>Poznámka k položce:_x000d_
Prohloubení plochy k vytvoření lože 100 mm</t>
  </si>
  <si>
    <t>(41+26+11)*0,1 "plocha Etapa I - III."</t>
  </si>
  <si>
    <t>-1808498145</t>
  </si>
  <si>
    <t>3,9+ vykop_IIII</t>
  </si>
  <si>
    <t>-263459968</t>
  </si>
  <si>
    <t>11,7*3 'Přepočtené koeficientem množství</t>
  </si>
  <si>
    <t>-1537763915</t>
  </si>
  <si>
    <t>6 "odhad nevhodné zeminy"</t>
  </si>
  <si>
    <t>-922000145</t>
  </si>
  <si>
    <t>6*1,8 'Přepočtené koeficientem množství</t>
  </si>
  <si>
    <t>698513477</t>
  </si>
  <si>
    <t>1747791950</t>
  </si>
  <si>
    <t>Poznámka k položce:_x000d_
v etapě III.</t>
  </si>
  <si>
    <t>(5,7-1)/0,1 "rozprostření výkopu"</t>
  </si>
  <si>
    <t>-928629443</t>
  </si>
  <si>
    <t>(22+7+20+22+11+7)*1 "pruh obrubníky Etapa I - III."</t>
  </si>
  <si>
    <t>1852521</t>
  </si>
  <si>
    <t>1598399344</t>
  </si>
  <si>
    <t>78*1,1 "plocha Etapa I. - III. +10%"</t>
  </si>
  <si>
    <t>-1930944181</t>
  </si>
  <si>
    <t>(41+26+11)*1,05 "plocha Etapa I - III."</t>
  </si>
  <si>
    <t>1208834550</t>
  </si>
  <si>
    <t>-1235130647</t>
  </si>
  <si>
    <t>78*1,03 'Přepočtené koeficientem množství</t>
  </si>
  <si>
    <t>553012517</t>
  </si>
  <si>
    <t>299653227</t>
  </si>
  <si>
    <t>89,521263050675*1,02 'Přepočtené koeficientem množství</t>
  </si>
  <si>
    <t>661901270</t>
  </si>
  <si>
    <t>531440261</t>
  </si>
  <si>
    <t>1294312849</t>
  </si>
  <si>
    <t>1947158596</t>
  </si>
  <si>
    <t>23,45*12 'Přepočtené koeficientem množství</t>
  </si>
  <si>
    <t>27658567</t>
  </si>
  <si>
    <t>-58247429</t>
  </si>
  <si>
    <t>-2014806099</t>
  </si>
  <si>
    <t>1909958759</t>
  </si>
  <si>
    <t>1846262933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</si>
  <si>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</si>
  <si>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</si>
  <si>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</si>
  <si>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</si>
  <si>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VRN1</t>
  </si>
  <si>
    <t>Průzkumné, zeměměřičské a projektové práce</t>
  </si>
  <si>
    <t>012164000</t>
  </si>
  <si>
    <t>Vytyčení a zaměření inženýrských sítí</t>
  </si>
  <si>
    <t>1024</t>
  </si>
  <si>
    <t>1748992930</t>
  </si>
  <si>
    <t>Poznámka k položce:_x000d_
ČEZ, Cetin, Veřejné osvětlení, THHK, VaK, apod.</t>
  </si>
  <si>
    <t>012344000</t>
  </si>
  <si>
    <t>Vytyčovací práce</t>
  </si>
  <si>
    <t>-60326840</t>
  </si>
  <si>
    <t xml:space="preserve">Poznámka k položce:_x000d_
Nový chodník prováděn v půdorysu původních chodníků. _x000d_
Práce na vytýčení nových ploch a hran chodníku na staveništi před prováděním prací. Navržení sklonů, lomů, řešení odvodnění._x000d_
Vše s písemným odsouhlasením zadavatele a zástupců MŠ. </t>
  </si>
  <si>
    <t>VRN3</t>
  </si>
  <si>
    <t>Zařízení staveniště</t>
  </si>
  <si>
    <t>030001000</t>
  </si>
  <si>
    <t>531872898</t>
  </si>
  <si>
    <t>Poznámka k položce:_x000d_
Zázemí pracovníků včetně uzamykatelného mobilního WC</t>
  </si>
  <si>
    <t>033002001</t>
  </si>
  <si>
    <t>Připojení a spotřeba energií</t>
  </si>
  <si>
    <t>102748164</t>
  </si>
  <si>
    <t>Poznámka k položce:_x000d_
Zdroj energií (el. energie, vodu případně dalších) si zajistí zhotovitel na své náklady</t>
  </si>
  <si>
    <t>034103000</t>
  </si>
  <si>
    <t>Oplocení staveniště</t>
  </si>
  <si>
    <t>1299750335</t>
  </si>
  <si>
    <t>Poznámka k položce:_x000d_
mobilní oplocení výšky 2m, pro oplocení etap při provozu mateřské školy, předpoklad 100m v době Etapy I. a II.</t>
  </si>
  <si>
    <t>034503000</t>
  </si>
  <si>
    <t>Informační tabule na staveništi</t>
  </si>
  <si>
    <t>-711644716</t>
  </si>
  <si>
    <t>Poznámka k položce:_x000d_
Dle SOD</t>
  </si>
  <si>
    <t>034703000</t>
  </si>
  <si>
    <t>Ochranné konstrukce</t>
  </si>
  <si>
    <t>-1558017275</t>
  </si>
  <si>
    <t>Poznámka k položce:_x000d_
Ochrana asfaltových korodorů před poškozením (popř. i dopadových ploch s herními prvky), např. OSB deskou v ploše cca 10 m2</t>
  </si>
  <si>
    <t>VRN7</t>
  </si>
  <si>
    <t>Provozní vlivy</t>
  </si>
  <si>
    <t>070001000</t>
  </si>
  <si>
    <t>-1117310379</t>
  </si>
  <si>
    <t>Poznámka k položce:_x000d_
Uchazeč si ocení v soupisu jinde nespecifikované pracovní, provozní a logistické omezení prací při provozu mateřské školky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</si>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</sst>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="1" customFormat="1" ht="24.96" customHeight="1">
      <c r="B4" s="20"/>
      <c r="C4" s="21"/>
      <c r="D4" s="22" t="s">
        <v>10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11</v>
      </c>
      <c r="BE4" s="24" t="s">
        <v>12</v>
      </c>
      <c r="BS4" s="16" t="s">
        <v>13</v>
      </c>
    </row>
    <row r="5" s="1" customFormat="1" ht="12" customHeight="1">
      <c r="B5" s="20"/>
      <c r="C5" s="21"/>
      <c r="D5" s="25" t="s">
        <v>14</v>
      </c>
      <c r="E5" s="21"/>
      <c r="F5" s="21"/>
      <c r="G5" s="21"/>
      <c r="H5" s="21"/>
      <c r="I5" s="21"/>
      <c r="J5" s="21"/>
      <c r="K5" s="26" t="s">
        <v>15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16</v>
      </c>
      <c r="BS5" s="16" t="s">
        <v>6</v>
      </c>
    </row>
    <row r="6" s="1" customFormat="1" ht="36.96" customHeight="1">
      <c r="B6" s="20"/>
      <c r="C6" s="21"/>
      <c r="D6" s="28" t="s">
        <v>17</v>
      </c>
      <c r="E6" s="21"/>
      <c r="F6" s="21"/>
      <c r="G6" s="21"/>
      <c r="H6" s="21"/>
      <c r="I6" s="21"/>
      <c r="J6" s="21"/>
      <c r="K6" s="29" t="s">
        <v>18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33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14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20250218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17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MŠ Kampanova - Oprava chodníků v areálu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21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MŠ Kampanova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23</v>
      </c>
      <c r="AJ87" s="39"/>
      <c r="AK87" s="39"/>
      <c r="AL87" s="39"/>
      <c r="AM87" s="78" t="str">
        <f>IF(AN8= "","",AN8)</f>
        <v>18. 2. 2025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25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TSHK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31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29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34</v>
      </c>
      <c r="AJ90" s="39"/>
      <c r="AK90" s="39"/>
      <c r="AL90" s="39"/>
      <c r="AM90" s="79" t="str">
        <f>IF(E20="","",E20)</f>
        <v>TSHK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ROUND(SUM(AG95:AG99),2)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ROUND(SUM(AS95:AS99),2)</f>
        <v>0</v>
      </c>
      <c r="AT94" s="113">
        <f>ROUND(SUM(AV94:AW94),2)</f>
        <v>0</v>
      </c>
      <c r="AU94" s="114">
        <f>ROUND(SUM(AU95:AU99),5)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ROUND(SUM(AZ95:AZ99),2)</f>
        <v>0</v>
      </c>
      <c r="BA94" s="113">
        <f>ROUND(SUM(BA95:BA99),2)</f>
        <v>0</v>
      </c>
      <c r="BB94" s="113">
        <f>ROUND(SUM(BB95:BB99),2)</f>
        <v>0</v>
      </c>
      <c r="BC94" s="113">
        <f>ROUND(SUM(BC95:BC99),2)</f>
        <v>0</v>
      </c>
      <c r="BD94" s="115">
        <f>ROUND(SUM(BD95:BD99),2)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Etapa I.'!J30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'01 - Etapa I.'!P126</f>
        <v>0</v>
      </c>
      <c r="AV95" s="127">
        <f>'01 - Etapa I.'!J33</f>
        <v>0</v>
      </c>
      <c r="AW95" s="127">
        <f>'01 - Etapa I.'!J34</f>
        <v>0</v>
      </c>
      <c r="AX95" s="127">
        <f>'01 - Etapa I.'!J35</f>
        <v>0</v>
      </c>
      <c r="AY95" s="127">
        <f>'01 - Etapa I.'!J36</f>
        <v>0</v>
      </c>
      <c r="AZ95" s="127">
        <f>'01 - Etapa I.'!F33</f>
        <v>0</v>
      </c>
      <c r="BA95" s="127">
        <f>'01 - Etapa I.'!F34</f>
        <v>0</v>
      </c>
      <c r="BB95" s="127">
        <f>'01 - Etapa I.'!F35</f>
        <v>0</v>
      </c>
      <c r="BC95" s="127">
        <f>'01 - Etapa I.'!F36</f>
        <v>0</v>
      </c>
      <c r="BD95" s="129">
        <f>'01 - Etapa I.'!F37</f>
        <v>0</v>
      </c>
      <c r="BE95" s="7"/>
      <c r="BT95" s="130" t="s">
        <v>8</v>
      </c>
      <c r="BV95" s="130" t="s">
        <v>78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7" customFormat="1" ht="16.5" customHeight="1">
      <c r="A96" s="118" t="s">
        <v>80</v>
      </c>
      <c r="B96" s="119"/>
      <c r="C96" s="120"/>
      <c r="D96" s="121" t="s">
        <v>86</v>
      </c>
      <c r="E96" s="121"/>
      <c r="F96" s="121"/>
      <c r="G96" s="121"/>
      <c r="H96" s="121"/>
      <c r="I96" s="122"/>
      <c r="J96" s="121" t="s">
        <v>87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'02 - Etapa II.'!J30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'02 - Etapa II.'!P125</f>
        <v>0</v>
      </c>
      <c r="AV96" s="127">
        <f>'02 - Etapa II.'!J33</f>
        <v>0</v>
      </c>
      <c r="AW96" s="127">
        <f>'02 - Etapa II.'!J34</f>
        <v>0</v>
      </c>
      <c r="AX96" s="127">
        <f>'02 - Etapa II.'!J35</f>
        <v>0</v>
      </c>
      <c r="AY96" s="127">
        <f>'02 - Etapa II.'!J36</f>
        <v>0</v>
      </c>
      <c r="AZ96" s="127">
        <f>'02 - Etapa II.'!F33</f>
        <v>0</v>
      </c>
      <c r="BA96" s="127">
        <f>'02 - Etapa II.'!F34</f>
        <v>0</v>
      </c>
      <c r="BB96" s="127">
        <f>'02 - Etapa II.'!F35</f>
        <v>0</v>
      </c>
      <c r="BC96" s="127">
        <f>'02 - Etapa II.'!F36</f>
        <v>0</v>
      </c>
      <c r="BD96" s="129">
        <f>'02 - Etapa II.'!F37</f>
        <v>0</v>
      </c>
      <c r="BE96" s="7"/>
      <c r="BT96" s="130" t="s">
        <v>8</v>
      </c>
      <c r="BV96" s="130" t="s">
        <v>78</v>
      </c>
      <c r="BW96" s="130" t="s">
        <v>88</v>
      </c>
      <c r="BX96" s="130" t="s">
        <v>5</v>
      </c>
      <c r="CL96" s="130" t="s">
        <v>1</v>
      </c>
      <c r="CM96" s="130" t="s">
        <v>85</v>
      </c>
    </row>
    <row r="97" s="7" customFormat="1" ht="16.5" customHeight="1">
      <c r="A97" s="118" t="s">
        <v>80</v>
      </c>
      <c r="B97" s="119"/>
      <c r="C97" s="120"/>
      <c r="D97" s="121" t="s">
        <v>89</v>
      </c>
      <c r="E97" s="121"/>
      <c r="F97" s="121"/>
      <c r="G97" s="121"/>
      <c r="H97" s="121"/>
      <c r="I97" s="122"/>
      <c r="J97" s="121" t="s">
        <v>90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'03 - Etapa III. 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26">
        <v>0</v>
      </c>
      <c r="AT97" s="127">
        <f>ROUND(SUM(AV97:AW97),2)</f>
        <v>0</v>
      </c>
      <c r="AU97" s="128">
        <f>'03 - Etapa III. '!P126</f>
        <v>0</v>
      </c>
      <c r="AV97" s="127">
        <f>'03 - Etapa III. '!J33</f>
        <v>0</v>
      </c>
      <c r="AW97" s="127">
        <f>'03 - Etapa III. '!J34</f>
        <v>0</v>
      </c>
      <c r="AX97" s="127">
        <f>'03 - Etapa III. '!J35</f>
        <v>0</v>
      </c>
      <c r="AY97" s="127">
        <f>'03 - Etapa III. '!J36</f>
        <v>0</v>
      </c>
      <c r="AZ97" s="127">
        <f>'03 - Etapa III. '!F33</f>
        <v>0</v>
      </c>
      <c r="BA97" s="127">
        <f>'03 - Etapa III. '!F34</f>
        <v>0</v>
      </c>
      <c r="BB97" s="127">
        <f>'03 - Etapa III. '!F35</f>
        <v>0</v>
      </c>
      <c r="BC97" s="127">
        <f>'03 - Etapa III. '!F36</f>
        <v>0</v>
      </c>
      <c r="BD97" s="129">
        <f>'03 - Etapa III. '!F37</f>
        <v>0</v>
      </c>
      <c r="BE97" s="7"/>
      <c r="BT97" s="130" t="s">
        <v>8</v>
      </c>
      <c r="BV97" s="130" t="s">
        <v>78</v>
      </c>
      <c r="BW97" s="130" t="s">
        <v>91</v>
      </c>
      <c r="BX97" s="130" t="s">
        <v>5</v>
      </c>
      <c r="CL97" s="130" t="s">
        <v>1</v>
      </c>
      <c r="CM97" s="130" t="s">
        <v>85</v>
      </c>
    </row>
    <row r="98" s="7" customFormat="1" ht="16.5" customHeight="1">
      <c r="A98" s="118" t="s">
        <v>80</v>
      </c>
      <c r="B98" s="119"/>
      <c r="C98" s="120"/>
      <c r="D98" s="121" t="s">
        <v>92</v>
      </c>
      <c r="E98" s="121"/>
      <c r="F98" s="121"/>
      <c r="G98" s="121"/>
      <c r="H98" s="121"/>
      <c r="I98" s="122"/>
      <c r="J98" s="121" t="s">
        <v>93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'04 - Etapa I-III.'!J30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83</v>
      </c>
      <c r="AR98" s="125"/>
      <c r="AS98" s="126">
        <v>0</v>
      </c>
      <c r="AT98" s="127">
        <f>ROUND(SUM(AV98:AW98),2)</f>
        <v>0</v>
      </c>
      <c r="AU98" s="128">
        <f>'04 - Etapa I-III.'!P124</f>
        <v>0</v>
      </c>
      <c r="AV98" s="127">
        <f>'04 - Etapa I-III.'!J33</f>
        <v>0</v>
      </c>
      <c r="AW98" s="127">
        <f>'04 - Etapa I-III.'!J34</f>
        <v>0</v>
      </c>
      <c r="AX98" s="127">
        <f>'04 - Etapa I-III.'!J35</f>
        <v>0</v>
      </c>
      <c r="AY98" s="127">
        <f>'04 - Etapa I-III.'!J36</f>
        <v>0</v>
      </c>
      <c r="AZ98" s="127">
        <f>'04 - Etapa I-III.'!F33</f>
        <v>0</v>
      </c>
      <c r="BA98" s="127">
        <f>'04 - Etapa I-III.'!F34</f>
        <v>0</v>
      </c>
      <c r="BB98" s="127">
        <f>'04 - Etapa I-III.'!F35</f>
        <v>0</v>
      </c>
      <c r="BC98" s="127">
        <f>'04 - Etapa I-III.'!F36</f>
        <v>0</v>
      </c>
      <c r="BD98" s="129">
        <f>'04 - Etapa I-III.'!F37</f>
        <v>0</v>
      </c>
      <c r="BE98" s="7"/>
      <c r="BT98" s="130" t="s">
        <v>8</v>
      </c>
      <c r="BV98" s="130" t="s">
        <v>78</v>
      </c>
      <c r="BW98" s="130" t="s">
        <v>94</v>
      </c>
      <c r="BX98" s="130" t="s">
        <v>5</v>
      </c>
      <c r="CL98" s="130" t="s">
        <v>1</v>
      </c>
      <c r="CM98" s="130" t="s">
        <v>85</v>
      </c>
    </row>
    <row r="99" s="7" customFormat="1" ht="16.5" customHeight="1">
      <c r="A99" s="118" t="s">
        <v>80</v>
      </c>
      <c r="B99" s="119"/>
      <c r="C99" s="120"/>
      <c r="D99" s="121" t="s">
        <v>95</v>
      </c>
      <c r="E99" s="121"/>
      <c r="F99" s="121"/>
      <c r="G99" s="121"/>
      <c r="H99" s="121"/>
      <c r="I99" s="122"/>
      <c r="J99" s="121" t="s">
        <v>96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'VRN - Vedlejší rozpočtové...'!J30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83</v>
      </c>
      <c r="AR99" s="125"/>
      <c r="AS99" s="131">
        <v>0</v>
      </c>
      <c r="AT99" s="132">
        <f>ROUND(SUM(AV99:AW99),2)</f>
        <v>0</v>
      </c>
      <c r="AU99" s="133">
        <f>'VRN - Vedlejší rozpočtové...'!P120</f>
        <v>0</v>
      </c>
      <c r="AV99" s="132">
        <f>'VRN - Vedlejší rozpočtové...'!J33</f>
        <v>0</v>
      </c>
      <c r="AW99" s="132">
        <f>'VRN - Vedlejší rozpočtové...'!J34</f>
        <v>0</v>
      </c>
      <c r="AX99" s="132">
        <f>'VRN - Vedlejší rozpočtové...'!J35</f>
        <v>0</v>
      </c>
      <c r="AY99" s="132">
        <f>'VRN - Vedlejší rozpočtové...'!J36</f>
        <v>0</v>
      </c>
      <c r="AZ99" s="132">
        <f>'VRN - Vedlejší rozpočtové...'!F33</f>
        <v>0</v>
      </c>
      <c r="BA99" s="132">
        <f>'VRN - Vedlejší rozpočtové...'!F34</f>
        <v>0</v>
      </c>
      <c r="BB99" s="132">
        <f>'VRN - Vedlejší rozpočtové...'!F35</f>
        <v>0</v>
      </c>
      <c r="BC99" s="132">
        <f>'VRN - Vedlejší rozpočtové...'!F36</f>
        <v>0</v>
      </c>
      <c r="BD99" s="134">
        <f>'VRN - Vedlejší rozpočtové...'!F37</f>
        <v>0</v>
      </c>
      <c r="BE99" s="7"/>
      <c r="BT99" s="130" t="s">
        <v>8</v>
      </c>
      <c r="BV99" s="130" t="s">
        <v>78</v>
      </c>
      <c r="BW99" s="130" t="s">
        <v>97</v>
      </c>
      <c r="BX99" s="130" t="s">
        <v>5</v>
      </c>
      <c r="CL99" s="130" t="s">
        <v>1</v>
      </c>
      <c r="CM99" s="130" t="s">
        <v>85</v>
      </c>
    </row>
    <row r="100" s="2" customFormat="1" ht="30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43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43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</sheetData>
  <sheetProtection sheet="1" formatColumns="0" formatRows="0" objects="1" scenarios="1" spinCount="100000" saltValue="6Lom7+EHmXeoyHUnEkvR7pl3e62ljuFK7n4M/xEU08PQYzUq4aJvCoezPdh1AmHMx8aayogr/RfRWUbBoQueuw==" hashValue="/jyweSJwim6ZNKVwbmhMvSUl0RqcKxXixO5zepaul3zs/DASWlVXGi/xYUWBJLnIQ4i0pYho+z6siSpZg9+UJQ==" algorithmName="SHA-512" password="CF28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Etapa I.'!C2" display="/"/>
    <hyperlink ref="A96" location="'02 - Etapa II.'!C2" display="/"/>
    <hyperlink ref="A97" location="'03 - Etapa III. '!C2" display="/"/>
    <hyperlink ref="A98" location="'04 - Etapa I-III.'!C2" display="/"/>
    <hyperlink ref="A9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  <c r="AZ2" s="135" t="s">
        <v>98</v>
      </c>
      <c r="BA2" s="135" t="s">
        <v>99</v>
      </c>
      <c r="BB2" s="135" t="s">
        <v>1</v>
      </c>
      <c r="BC2" s="135" t="s">
        <v>100</v>
      </c>
      <c r="BD2" s="135" t="s">
        <v>85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85</v>
      </c>
    </row>
    <row r="4" hidden="1" s="1" customFormat="1" ht="24.96" customHeight="1">
      <c r="B4" s="19"/>
      <c r="D4" s="138" t="s">
        <v>101</v>
      </c>
      <c r="L4" s="19"/>
      <c r="M4" s="139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0" t="s">
        <v>17</v>
      </c>
      <c r="L6" s="19"/>
    </row>
    <row r="7" hidden="1" s="1" customFormat="1" ht="16.5" customHeight="1">
      <c r="B7" s="19"/>
      <c r="E7" s="141" t="str">
        <f>'Rekapitulace stavby'!K6</f>
        <v>MŠ Kampanova - Oprava chodníků v areálu</v>
      </c>
      <c r="F7" s="140"/>
      <c r="G7" s="140"/>
      <c r="H7" s="140"/>
      <c r="L7" s="19"/>
    </row>
    <row r="8" hidden="1" s="2" customFormat="1" ht="12" customHeight="1">
      <c r="A8" s="37"/>
      <c r="B8" s="43"/>
      <c r="C8" s="37"/>
      <c r="D8" s="140" t="s">
        <v>102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2" t="s">
        <v>103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0" t="s">
        <v>19</v>
      </c>
      <c r="E11" s="37"/>
      <c r="F11" s="143" t="s">
        <v>1</v>
      </c>
      <c r="G11" s="37"/>
      <c r="H11" s="37"/>
      <c r="I11" s="140" t="s">
        <v>20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0" t="s">
        <v>21</v>
      </c>
      <c r="E12" s="37"/>
      <c r="F12" s="143" t="s">
        <v>22</v>
      </c>
      <c r="G12" s="37"/>
      <c r="H12" s="37"/>
      <c r="I12" s="140" t="s">
        <v>23</v>
      </c>
      <c r="J12" s="144" t="str">
        <f>'Rekapitulace stavby'!AN8</f>
        <v>18. 2. 2025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0" t="s">
        <v>25</v>
      </c>
      <c r="E14" s="37"/>
      <c r="F14" s="37"/>
      <c r="G14" s="37"/>
      <c r="H14" s="37"/>
      <c r="I14" s="140" t="s">
        <v>26</v>
      </c>
      <c r="J14" s="143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3" t="s">
        <v>27</v>
      </c>
      <c r="F15" s="37"/>
      <c r="G15" s="37"/>
      <c r="H15" s="37"/>
      <c r="I15" s="140" t="s">
        <v>28</v>
      </c>
      <c r="J15" s="143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0" t="s">
        <v>29</v>
      </c>
      <c r="E17" s="37"/>
      <c r="F17" s="37"/>
      <c r="G17" s="37"/>
      <c r="H17" s="37"/>
      <c r="I17" s="140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0" t="s">
        <v>31</v>
      </c>
      <c r="E20" s="37"/>
      <c r="F20" s="37"/>
      <c r="G20" s="37"/>
      <c r="H20" s="37"/>
      <c r="I20" s="140" t="s">
        <v>26</v>
      </c>
      <c r="J20" s="143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3" t="str">
        <f>IF('Rekapitulace stavby'!E17="","",'Rekapitulace stavby'!E17)</f>
        <v xml:space="preserve"> </v>
      </c>
      <c r="F21" s="37"/>
      <c r="G21" s="37"/>
      <c r="H21" s="37"/>
      <c r="I21" s="140" t="s">
        <v>28</v>
      </c>
      <c r="J21" s="143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0" t="s">
        <v>34</v>
      </c>
      <c r="E23" s="37"/>
      <c r="F23" s="37"/>
      <c r="G23" s="37"/>
      <c r="H23" s="37"/>
      <c r="I23" s="140" t="s">
        <v>26</v>
      </c>
      <c r="J23" s="143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3" t="s">
        <v>27</v>
      </c>
      <c r="F24" s="37"/>
      <c r="G24" s="37"/>
      <c r="H24" s="37"/>
      <c r="I24" s="140" t="s">
        <v>28</v>
      </c>
      <c r="J24" s="143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0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0" t="s">
        <v>36</v>
      </c>
      <c r="E30" s="37"/>
      <c r="F30" s="37"/>
      <c r="G30" s="37"/>
      <c r="H30" s="37"/>
      <c r="I30" s="37"/>
      <c r="J30" s="151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2" t="s">
        <v>38</v>
      </c>
      <c r="G32" s="37"/>
      <c r="H32" s="37"/>
      <c r="I32" s="152" t="s">
        <v>37</v>
      </c>
      <c r="J32" s="152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3" t="s">
        <v>40</v>
      </c>
      <c r="E33" s="140" t="s">
        <v>41</v>
      </c>
      <c r="F33" s="154">
        <f>ROUND((SUM(BE126:BE233)),  2)</f>
        <v>0</v>
      </c>
      <c r="G33" s="37"/>
      <c r="H33" s="37"/>
      <c r="I33" s="155">
        <v>0.20999999999999999</v>
      </c>
      <c r="J33" s="154">
        <f>ROUND(((SUM(BE126:BE233))*I33),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0" t="s">
        <v>42</v>
      </c>
      <c r="F34" s="154">
        <f>ROUND((SUM(BF126:BF233)),  2)</f>
        <v>0</v>
      </c>
      <c r="G34" s="37"/>
      <c r="H34" s="37"/>
      <c r="I34" s="155">
        <v>0.12</v>
      </c>
      <c r="J34" s="154">
        <f>ROUND(((SUM(BF126:BF233))*I34),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43</v>
      </c>
      <c r="F35" s="154">
        <f>ROUND((SUM(BG126:BG233)),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44</v>
      </c>
      <c r="F36" s="154">
        <f>ROUND((SUM(BH126:BH233)),  2)</f>
        <v>0</v>
      </c>
      <c r="G36" s="37"/>
      <c r="H36" s="37"/>
      <c r="I36" s="155">
        <v>0.12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45</v>
      </c>
      <c r="F37" s="154">
        <f>ROUND((SUM(BI126:BI233)),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4" t="str">
        <f>E7</f>
        <v>MŠ Kampanova - Oprava chodníků v areálu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01 - Etapa I.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>MŠ Kampanova</v>
      </c>
      <c r="G89" s="39"/>
      <c r="H89" s="39"/>
      <c r="I89" s="31" t="s">
        <v>23</v>
      </c>
      <c r="J89" s="78" t="str">
        <f>IF(J12="","",J12)</f>
        <v>18. 2. 2025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>TSHK</v>
      </c>
      <c r="G91" s="39"/>
      <c r="H91" s="39"/>
      <c r="I91" s="31" t="s">
        <v>31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TSHK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8" t="s">
        <v>107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108</v>
      </c>
    </row>
    <row r="97" hidden="1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110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111</v>
      </c>
      <c r="E99" s="188"/>
      <c r="F99" s="188"/>
      <c r="G99" s="188"/>
      <c r="H99" s="188"/>
      <c r="I99" s="188"/>
      <c r="J99" s="189">
        <f>J176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112</v>
      </c>
      <c r="E100" s="188"/>
      <c r="F100" s="188"/>
      <c r="G100" s="188"/>
      <c r="H100" s="188"/>
      <c r="I100" s="188"/>
      <c r="J100" s="189">
        <f>J186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113</v>
      </c>
      <c r="E101" s="188"/>
      <c r="F101" s="188"/>
      <c r="G101" s="188"/>
      <c r="H101" s="188"/>
      <c r="I101" s="188"/>
      <c r="J101" s="189">
        <f>J190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114</v>
      </c>
      <c r="E102" s="188"/>
      <c r="F102" s="188"/>
      <c r="G102" s="188"/>
      <c r="H102" s="188"/>
      <c r="I102" s="188"/>
      <c r="J102" s="189">
        <f>J207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115</v>
      </c>
      <c r="E103" s="188"/>
      <c r="F103" s="188"/>
      <c r="G103" s="188"/>
      <c r="H103" s="188"/>
      <c r="I103" s="188"/>
      <c r="J103" s="189">
        <f>J216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9"/>
      <c r="C104" s="180"/>
      <c r="D104" s="181" t="s">
        <v>116</v>
      </c>
      <c r="E104" s="182"/>
      <c r="F104" s="182"/>
      <c r="G104" s="182"/>
      <c r="H104" s="182"/>
      <c r="I104" s="182"/>
      <c r="J104" s="183">
        <f>J218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5"/>
      <c r="C105" s="186"/>
      <c r="D105" s="187" t="s">
        <v>117</v>
      </c>
      <c r="E105" s="188"/>
      <c r="F105" s="188"/>
      <c r="G105" s="188"/>
      <c r="H105" s="188"/>
      <c r="I105" s="188"/>
      <c r="J105" s="189">
        <f>J219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5"/>
      <c r="C106" s="186"/>
      <c r="D106" s="187" t="s">
        <v>118</v>
      </c>
      <c r="E106" s="188"/>
      <c r="F106" s="188"/>
      <c r="G106" s="188"/>
      <c r="H106" s="188"/>
      <c r="I106" s="188"/>
      <c r="J106" s="189">
        <f>J229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hidden="1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/>
    <row r="110" hidden="1"/>
    <row r="111" hidden="1"/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119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17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74" t="str">
        <f>E7</f>
        <v>MŠ Kampanova - Oprava chodníků v areálu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102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>01 - Etapa I.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21</v>
      </c>
      <c r="D120" s="39"/>
      <c r="E120" s="39"/>
      <c r="F120" s="26" t="str">
        <f>F12</f>
        <v>MŠ Kampanova</v>
      </c>
      <c r="G120" s="39"/>
      <c r="H120" s="39"/>
      <c r="I120" s="31" t="s">
        <v>23</v>
      </c>
      <c r="J120" s="78" t="str">
        <f>IF(J12="","",J12)</f>
        <v>18. 2. 2025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25</v>
      </c>
      <c r="D122" s="39"/>
      <c r="E122" s="39"/>
      <c r="F122" s="26" t="str">
        <f>E15</f>
        <v>TSHK</v>
      </c>
      <c r="G122" s="39"/>
      <c r="H122" s="39"/>
      <c r="I122" s="31" t="s">
        <v>31</v>
      </c>
      <c r="J122" s="35" t="str">
        <f>E21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29</v>
      </c>
      <c r="D123" s="39"/>
      <c r="E123" s="39"/>
      <c r="F123" s="26" t="str">
        <f>IF(E18="","",E18)</f>
        <v>Vyplň údaj</v>
      </c>
      <c r="G123" s="39"/>
      <c r="H123" s="39"/>
      <c r="I123" s="31" t="s">
        <v>34</v>
      </c>
      <c r="J123" s="35" t="str">
        <f>E24</f>
        <v>TSHK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1"/>
      <c r="B125" s="192"/>
      <c r="C125" s="193" t="s">
        <v>120</v>
      </c>
      <c r="D125" s="194" t="s">
        <v>61</v>
      </c>
      <c r="E125" s="194" t="s">
        <v>57</v>
      </c>
      <c r="F125" s="194" t="s">
        <v>58</v>
      </c>
      <c r="G125" s="194" t="s">
        <v>121</v>
      </c>
      <c r="H125" s="194" t="s">
        <v>122</v>
      </c>
      <c r="I125" s="194" t="s">
        <v>123</v>
      </c>
      <c r="J125" s="194" t="s">
        <v>106</v>
      </c>
      <c r="K125" s="195" t="s">
        <v>124</v>
      </c>
      <c r="L125" s="196"/>
      <c r="M125" s="99" t="s">
        <v>1</v>
      </c>
      <c r="N125" s="100" t="s">
        <v>40</v>
      </c>
      <c r="O125" s="100" t="s">
        <v>125</v>
      </c>
      <c r="P125" s="100" t="s">
        <v>126</v>
      </c>
      <c r="Q125" s="100" t="s">
        <v>127</v>
      </c>
      <c r="R125" s="100" t="s">
        <v>128</v>
      </c>
      <c r="S125" s="100" t="s">
        <v>129</v>
      </c>
      <c r="T125" s="101" t="s">
        <v>130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7"/>
      <c r="B126" s="38"/>
      <c r="C126" s="106" t="s">
        <v>131</v>
      </c>
      <c r="D126" s="39"/>
      <c r="E126" s="39"/>
      <c r="F126" s="39"/>
      <c r="G126" s="39"/>
      <c r="H126" s="39"/>
      <c r="I126" s="39"/>
      <c r="J126" s="197">
        <f>BK126</f>
        <v>0</v>
      </c>
      <c r="K126" s="39"/>
      <c r="L126" s="43"/>
      <c r="M126" s="102"/>
      <c r="N126" s="198"/>
      <c r="O126" s="103"/>
      <c r="P126" s="199">
        <f>P127+P218</f>
        <v>0</v>
      </c>
      <c r="Q126" s="103"/>
      <c r="R126" s="199">
        <f>R127+R218</f>
        <v>38.270792299999997</v>
      </c>
      <c r="S126" s="103"/>
      <c r="T126" s="200">
        <f>T127+T218</f>
        <v>26.547500000000003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75</v>
      </c>
      <c r="AU126" s="16" t="s">
        <v>108</v>
      </c>
      <c r="BK126" s="201">
        <f>BK127+BK218</f>
        <v>0</v>
      </c>
    </row>
    <row r="127" s="12" customFormat="1" ht="25.92" customHeight="1">
      <c r="A127" s="12"/>
      <c r="B127" s="202"/>
      <c r="C127" s="203"/>
      <c r="D127" s="204" t="s">
        <v>75</v>
      </c>
      <c r="E127" s="205" t="s">
        <v>132</v>
      </c>
      <c r="F127" s="205" t="s">
        <v>133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P128+P176+P186+P190+P207+P216</f>
        <v>0</v>
      </c>
      <c r="Q127" s="210"/>
      <c r="R127" s="211">
        <f>R128+R176+R186+R190+R207+R216</f>
        <v>38.228569999999998</v>
      </c>
      <c r="S127" s="210"/>
      <c r="T127" s="212">
        <f>T128+T176+T186+T190+T207+T216</f>
        <v>26.547500000000003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</v>
      </c>
      <c r="AT127" s="214" t="s">
        <v>75</v>
      </c>
      <c r="AU127" s="214" t="s">
        <v>76</v>
      </c>
      <c r="AY127" s="213" t="s">
        <v>134</v>
      </c>
      <c r="BK127" s="215">
        <f>BK128+BK176+BK186+BK190+BK207+BK216</f>
        <v>0</v>
      </c>
    </row>
    <row r="128" s="12" customFormat="1" ht="22.8" customHeight="1">
      <c r="A128" s="12"/>
      <c r="B128" s="202"/>
      <c r="C128" s="203"/>
      <c r="D128" s="204" t="s">
        <v>75</v>
      </c>
      <c r="E128" s="216" t="s">
        <v>8</v>
      </c>
      <c r="F128" s="216" t="s">
        <v>135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SUM(P129:P175)</f>
        <v>0</v>
      </c>
      <c r="Q128" s="210"/>
      <c r="R128" s="211">
        <f>SUM(R129:R175)</f>
        <v>3.6040000000000001</v>
      </c>
      <c r="S128" s="210"/>
      <c r="T128" s="212">
        <f>SUM(T129:T175)</f>
        <v>26.547500000000003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</v>
      </c>
      <c r="AT128" s="214" t="s">
        <v>75</v>
      </c>
      <c r="AU128" s="214" t="s">
        <v>8</v>
      </c>
      <c r="AY128" s="213" t="s">
        <v>134</v>
      </c>
      <c r="BK128" s="215">
        <f>SUM(BK129:BK175)</f>
        <v>0</v>
      </c>
    </row>
    <row r="129" s="2" customFormat="1" ht="24.15" customHeight="1">
      <c r="A129" s="37"/>
      <c r="B129" s="38"/>
      <c r="C129" s="218" t="s">
        <v>8</v>
      </c>
      <c r="D129" s="218" t="s">
        <v>136</v>
      </c>
      <c r="E129" s="219" t="s">
        <v>137</v>
      </c>
      <c r="F129" s="220" t="s">
        <v>138</v>
      </c>
      <c r="G129" s="221" t="s">
        <v>139</v>
      </c>
      <c r="H129" s="222">
        <v>92.5</v>
      </c>
      <c r="I129" s="223"/>
      <c r="J129" s="224">
        <f>ROUND(I129*H129,0)</f>
        <v>0</v>
      </c>
      <c r="K129" s="220" t="s">
        <v>140</v>
      </c>
      <c r="L129" s="43"/>
      <c r="M129" s="225" t="s">
        <v>1</v>
      </c>
      <c r="N129" s="226" t="s">
        <v>41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0.255</v>
      </c>
      <c r="T129" s="228">
        <f>S129*H129</f>
        <v>23.587500000000002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141</v>
      </c>
      <c r="AT129" s="229" t="s">
        <v>136</v>
      </c>
      <c r="AU129" s="229" t="s">
        <v>85</v>
      </c>
      <c r="AY129" s="16" t="s">
        <v>134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</v>
      </c>
      <c r="BK129" s="230">
        <f>ROUND(I129*H129,0)</f>
        <v>0</v>
      </c>
      <c r="BL129" s="16" t="s">
        <v>141</v>
      </c>
      <c r="BM129" s="229" t="s">
        <v>142</v>
      </c>
    </row>
    <row r="130" s="13" customFormat="1">
      <c r="A130" s="13"/>
      <c r="B130" s="231"/>
      <c r="C130" s="232"/>
      <c r="D130" s="233" t="s">
        <v>143</v>
      </c>
      <c r="E130" s="234" t="s">
        <v>1</v>
      </c>
      <c r="F130" s="235" t="s">
        <v>144</v>
      </c>
      <c r="G130" s="232"/>
      <c r="H130" s="236">
        <v>90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143</v>
      </c>
      <c r="AU130" s="242" t="s">
        <v>85</v>
      </c>
      <c r="AV130" s="13" t="s">
        <v>85</v>
      </c>
      <c r="AW130" s="13" t="s">
        <v>33</v>
      </c>
      <c r="AX130" s="13" t="s">
        <v>76</v>
      </c>
      <c r="AY130" s="242" t="s">
        <v>134</v>
      </c>
    </row>
    <row r="131" s="13" customFormat="1">
      <c r="A131" s="13"/>
      <c r="B131" s="231"/>
      <c r="C131" s="232"/>
      <c r="D131" s="233" t="s">
        <v>143</v>
      </c>
      <c r="E131" s="234" t="s">
        <v>1</v>
      </c>
      <c r="F131" s="235" t="s">
        <v>145</v>
      </c>
      <c r="G131" s="232"/>
      <c r="H131" s="236">
        <v>2.5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143</v>
      </c>
      <c r="AU131" s="242" t="s">
        <v>85</v>
      </c>
      <c r="AV131" s="13" t="s">
        <v>85</v>
      </c>
      <c r="AW131" s="13" t="s">
        <v>33</v>
      </c>
      <c r="AX131" s="13" t="s">
        <v>76</v>
      </c>
      <c r="AY131" s="242" t="s">
        <v>134</v>
      </c>
    </row>
    <row r="132" s="14" customFormat="1">
      <c r="A132" s="14"/>
      <c r="B132" s="243"/>
      <c r="C132" s="244"/>
      <c r="D132" s="233" t="s">
        <v>143</v>
      </c>
      <c r="E132" s="245" t="s">
        <v>1</v>
      </c>
      <c r="F132" s="246" t="s">
        <v>146</v>
      </c>
      <c r="G132" s="244"/>
      <c r="H132" s="247">
        <v>92.5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143</v>
      </c>
      <c r="AU132" s="253" t="s">
        <v>85</v>
      </c>
      <c r="AV132" s="14" t="s">
        <v>141</v>
      </c>
      <c r="AW132" s="14" t="s">
        <v>33</v>
      </c>
      <c r="AX132" s="14" t="s">
        <v>8</v>
      </c>
      <c r="AY132" s="253" t="s">
        <v>134</v>
      </c>
    </row>
    <row r="133" s="2" customFormat="1" ht="24.15" customHeight="1">
      <c r="A133" s="37"/>
      <c r="B133" s="38"/>
      <c r="C133" s="218" t="s">
        <v>85</v>
      </c>
      <c r="D133" s="218" t="s">
        <v>136</v>
      </c>
      <c r="E133" s="219" t="s">
        <v>147</v>
      </c>
      <c r="F133" s="220" t="s">
        <v>148</v>
      </c>
      <c r="G133" s="221" t="s">
        <v>139</v>
      </c>
      <c r="H133" s="222">
        <v>90</v>
      </c>
      <c r="I133" s="223"/>
      <c r="J133" s="224">
        <f>ROUND(I133*H133,0)</f>
        <v>0</v>
      </c>
      <c r="K133" s="220" t="s">
        <v>140</v>
      </c>
      <c r="L133" s="43"/>
      <c r="M133" s="225" t="s">
        <v>1</v>
      </c>
      <c r="N133" s="226" t="s">
        <v>41</v>
      </c>
      <c r="O133" s="90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141</v>
      </c>
      <c r="AT133" s="229" t="s">
        <v>136</v>
      </c>
      <c r="AU133" s="229" t="s">
        <v>85</v>
      </c>
      <c r="AY133" s="16" t="s">
        <v>134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</v>
      </c>
      <c r="BK133" s="230">
        <f>ROUND(I133*H133,0)</f>
        <v>0</v>
      </c>
      <c r="BL133" s="16" t="s">
        <v>141</v>
      </c>
      <c r="BM133" s="229" t="s">
        <v>149</v>
      </c>
    </row>
    <row r="134" s="2" customFormat="1">
      <c r="A134" s="37"/>
      <c r="B134" s="38"/>
      <c r="C134" s="39"/>
      <c r="D134" s="233" t="s">
        <v>150</v>
      </c>
      <c r="E134" s="39"/>
      <c r="F134" s="254" t="s">
        <v>151</v>
      </c>
      <c r="G134" s="39"/>
      <c r="H134" s="39"/>
      <c r="I134" s="255"/>
      <c r="J134" s="39"/>
      <c r="K134" s="39"/>
      <c r="L134" s="43"/>
      <c r="M134" s="256"/>
      <c r="N134" s="257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150</v>
      </c>
      <c r="AU134" s="16" t="s">
        <v>85</v>
      </c>
    </row>
    <row r="135" s="13" customFormat="1">
      <c r="A135" s="13"/>
      <c r="B135" s="231"/>
      <c r="C135" s="232"/>
      <c r="D135" s="233" t="s">
        <v>143</v>
      </c>
      <c r="E135" s="234" t="s">
        <v>1</v>
      </c>
      <c r="F135" s="235" t="s">
        <v>144</v>
      </c>
      <c r="G135" s="232"/>
      <c r="H135" s="236">
        <v>90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143</v>
      </c>
      <c r="AU135" s="242" t="s">
        <v>85</v>
      </c>
      <c r="AV135" s="13" t="s">
        <v>85</v>
      </c>
      <c r="AW135" s="13" t="s">
        <v>33</v>
      </c>
      <c r="AX135" s="13" t="s">
        <v>76</v>
      </c>
      <c r="AY135" s="242" t="s">
        <v>134</v>
      </c>
    </row>
    <row r="136" s="14" customFormat="1">
      <c r="A136" s="14"/>
      <c r="B136" s="243"/>
      <c r="C136" s="244"/>
      <c r="D136" s="233" t="s">
        <v>143</v>
      </c>
      <c r="E136" s="245" t="s">
        <v>1</v>
      </c>
      <c r="F136" s="246" t="s">
        <v>146</v>
      </c>
      <c r="G136" s="244"/>
      <c r="H136" s="247">
        <v>90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143</v>
      </c>
      <c r="AU136" s="253" t="s">
        <v>85</v>
      </c>
      <c r="AV136" s="14" t="s">
        <v>141</v>
      </c>
      <c r="AW136" s="14" t="s">
        <v>33</v>
      </c>
      <c r="AX136" s="14" t="s">
        <v>8</v>
      </c>
      <c r="AY136" s="253" t="s">
        <v>134</v>
      </c>
    </row>
    <row r="137" s="2" customFormat="1" ht="16.5" customHeight="1">
      <c r="A137" s="37"/>
      <c r="B137" s="38"/>
      <c r="C137" s="218" t="s">
        <v>152</v>
      </c>
      <c r="D137" s="218" t="s">
        <v>136</v>
      </c>
      <c r="E137" s="219" t="s">
        <v>153</v>
      </c>
      <c r="F137" s="220" t="s">
        <v>154</v>
      </c>
      <c r="G137" s="221" t="s">
        <v>155</v>
      </c>
      <c r="H137" s="222">
        <v>74</v>
      </c>
      <c r="I137" s="223"/>
      <c r="J137" s="224">
        <f>ROUND(I137*H137,0)</f>
        <v>0</v>
      </c>
      <c r="K137" s="220" t="s">
        <v>140</v>
      </c>
      <c r="L137" s="43"/>
      <c r="M137" s="225" t="s">
        <v>1</v>
      </c>
      <c r="N137" s="226" t="s">
        <v>41</v>
      </c>
      <c r="O137" s="90"/>
      <c r="P137" s="227">
        <f>O137*H137</f>
        <v>0</v>
      </c>
      <c r="Q137" s="227">
        <v>0</v>
      </c>
      <c r="R137" s="227">
        <f>Q137*H137</f>
        <v>0</v>
      </c>
      <c r="S137" s="227">
        <v>0.040000000000000001</v>
      </c>
      <c r="T137" s="228">
        <f>S137*H137</f>
        <v>2.96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9" t="s">
        <v>141</v>
      </c>
      <c r="AT137" s="229" t="s">
        <v>136</v>
      </c>
      <c r="AU137" s="229" t="s">
        <v>85</v>
      </c>
      <c r="AY137" s="16" t="s">
        <v>134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6" t="s">
        <v>8</v>
      </c>
      <c r="BK137" s="230">
        <f>ROUND(I137*H137,0)</f>
        <v>0</v>
      </c>
      <c r="BL137" s="16" t="s">
        <v>141</v>
      </c>
      <c r="BM137" s="229" t="s">
        <v>156</v>
      </c>
    </row>
    <row r="138" s="13" customFormat="1">
      <c r="A138" s="13"/>
      <c r="B138" s="231"/>
      <c r="C138" s="232"/>
      <c r="D138" s="233" t="s">
        <v>143</v>
      </c>
      <c r="E138" s="234" t="s">
        <v>1</v>
      </c>
      <c r="F138" s="235" t="s">
        <v>157</v>
      </c>
      <c r="G138" s="232"/>
      <c r="H138" s="236">
        <v>74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143</v>
      </c>
      <c r="AU138" s="242" t="s">
        <v>85</v>
      </c>
      <c r="AV138" s="13" t="s">
        <v>85</v>
      </c>
      <c r="AW138" s="13" t="s">
        <v>33</v>
      </c>
      <c r="AX138" s="13" t="s">
        <v>76</v>
      </c>
      <c r="AY138" s="242" t="s">
        <v>134</v>
      </c>
    </row>
    <row r="139" s="14" customFormat="1">
      <c r="A139" s="14"/>
      <c r="B139" s="243"/>
      <c r="C139" s="244"/>
      <c r="D139" s="233" t="s">
        <v>143</v>
      </c>
      <c r="E139" s="245" t="s">
        <v>1</v>
      </c>
      <c r="F139" s="246" t="s">
        <v>146</v>
      </c>
      <c r="G139" s="244"/>
      <c r="H139" s="247">
        <v>74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143</v>
      </c>
      <c r="AU139" s="253" t="s">
        <v>85</v>
      </c>
      <c r="AV139" s="14" t="s">
        <v>141</v>
      </c>
      <c r="AW139" s="14" t="s">
        <v>33</v>
      </c>
      <c r="AX139" s="14" t="s">
        <v>8</v>
      </c>
      <c r="AY139" s="253" t="s">
        <v>134</v>
      </c>
    </row>
    <row r="140" s="2" customFormat="1" ht="21.75" customHeight="1">
      <c r="A140" s="37"/>
      <c r="B140" s="38"/>
      <c r="C140" s="218" t="s">
        <v>141</v>
      </c>
      <c r="D140" s="218" t="s">
        <v>136</v>
      </c>
      <c r="E140" s="219" t="s">
        <v>158</v>
      </c>
      <c r="F140" s="220" t="s">
        <v>159</v>
      </c>
      <c r="G140" s="221" t="s">
        <v>139</v>
      </c>
      <c r="H140" s="222">
        <v>22.199999999999999</v>
      </c>
      <c r="I140" s="223"/>
      <c r="J140" s="224">
        <f>ROUND(I140*H140,0)</f>
        <v>0</v>
      </c>
      <c r="K140" s="220" t="s">
        <v>140</v>
      </c>
      <c r="L140" s="43"/>
      <c r="M140" s="225" t="s">
        <v>1</v>
      </c>
      <c r="N140" s="226" t="s">
        <v>41</v>
      </c>
      <c r="O140" s="90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141</v>
      </c>
      <c r="AT140" s="229" t="s">
        <v>136</v>
      </c>
      <c r="AU140" s="229" t="s">
        <v>85</v>
      </c>
      <c r="AY140" s="16" t="s">
        <v>134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</v>
      </c>
      <c r="BK140" s="230">
        <f>ROUND(I140*H140,0)</f>
        <v>0</v>
      </c>
      <c r="BL140" s="16" t="s">
        <v>141</v>
      </c>
      <c r="BM140" s="229" t="s">
        <v>160</v>
      </c>
    </row>
    <row r="141" s="13" customFormat="1">
      <c r="A141" s="13"/>
      <c r="B141" s="231"/>
      <c r="C141" s="232"/>
      <c r="D141" s="233" t="s">
        <v>143</v>
      </c>
      <c r="E141" s="234" t="s">
        <v>1</v>
      </c>
      <c r="F141" s="235" t="s">
        <v>161</v>
      </c>
      <c r="G141" s="232"/>
      <c r="H141" s="236">
        <v>22.199999999999999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143</v>
      </c>
      <c r="AU141" s="242" t="s">
        <v>85</v>
      </c>
      <c r="AV141" s="13" t="s">
        <v>85</v>
      </c>
      <c r="AW141" s="13" t="s">
        <v>33</v>
      </c>
      <c r="AX141" s="13" t="s">
        <v>76</v>
      </c>
      <c r="AY141" s="242" t="s">
        <v>134</v>
      </c>
    </row>
    <row r="142" s="14" customFormat="1">
      <c r="A142" s="14"/>
      <c r="B142" s="243"/>
      <c r="C142" s="244"/>
      <c r="D142" s="233" t="s">
        <v>143</v>
      </c>
      <c r="E142" s="245" t="s">
        <v>1</v>
      </c>
      <c r="F142" s="246" t="s">
        <v>146</v>
      </c>
      <c r="G142" s="244"/>
      <c r="H142" s="247">
        <v>22.199999999999999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143</v>
      </c>
      <c r="AU142" s="253" t="s">
        <v>85</v>
      </c>
      <c r="AV142" s="14" t="s">
        <v>141</v>
      </c>
      <c r="AW142" s="14" t="s">
        <v>33</v>
      </c>
      <c r="AX142" s="14" t="s">
        <v>8</v>
      </c>
      <c r="AY142" s="253" t="s">
        <v>134</v>
      </c>
    </row>
    <row r="143" s="2" customFormat="1" ht="24.15" customHeight="1">
      <c r="A143" s="37"/>
      <c r="B143" s="38"/>
      <c r="C143" s="218" t="s">
        <v>162</v>
      </c>
      <c r="D143" s="218" t="s">
        <v>136</v>
      </c>
      <c r="E143" s="219" t="s">
        <v>163</v>
      </c>
      <c r="F143" s="220" t="s">
        <v>164</v>
      </c>
      <c r="G143" s="221" t="s">
        <v>165</v>
      </c>
      <c r="H143" s="222">
        <v>9</v>
      </c>
      <c r="I143" s="223"/>
      <c r="J143" s="224">
        <f>ROUND(I143*H143,0)</f>
        <v>0</v>
      </c>
      <c r="K143" s="220" t="s">
        <v>140</v>
      </c>
      <c r="L143" s="43"/>
      <c r="M143" s="225" t="s">
        <v>1</v>
      </c>
      <c r="N143" s="226" t="s">
        <v>41</v>
      </c>
      <c r="O143" s="90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9" t="s">
        <v>141</v>
      </c>
      <c r="AT143" s="229" t="s">
        <v>136</v>
      </c>
      <c r="AU143" s="229" t="s">
        <v>85</v>
      </c>
      <c r="AY143" s="16" t="s">
        <v>134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6" t="s">
        <v>8</v>
      </c>
      <c r="BK143" s="230">
        <f>ROUND(I143*H143,0)</f>
        <v>0</v>
      </c>
      <c r="BL143" s="16" t="s">
        <v>141</v>
      </c>
      <c r="BM143" s="229" t="s">
        <v>166</v>
      </c>
    </row>
    <row r="144" s="2" customFormat="1">
      <c r="A144" s="37"/>
      <c r="B144" s="38"/>
      <c r="C144" s="39"/>
      <c r="D144" s="233" t="s">
        <v>150</v>
      </c>
      <c r="E144" s="39"/>
      <c r="F144" s="254" t="s">
        <v>167</v>
      </c>
      <c r="G144" s="39"/>
      <c r="H144" s="39"/>
      <c r="I144" s="255"/>
      <c r="J144" s="39"/>
      <c r="K144" s="39"/>
      <c r="L144" s="43"/>
      <c r="M144" s="256"/>
      <c r="N144" s="257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150</v>
      </c>
      <c r="AU144" s="16" t="s">
        <v>85</v>
      </c>
    </row>
    <row r="145" s="13" customFormat="1">
      <c r="A145" s="13"/>
      <c r="B145" s="231"/>
      <c r="C145" s="232"/>
      <c r="D145" s="233" t="s">
        <v>143</v>
      </c>
      <c r="E145" s="234" t="s">
        <v>1</v>
      </c>
      <c r="F145" s="235" t="s">
        <v>168</v>
      </c>
      <c r="G145" s="232"/>
      <c r="H145" s="236">
        <v>9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143</v>
      </c>
      <c r="AU145" s="242" t="s">
        <v>85</v>
      </c>
      <c r="AV145" s="13" t="s">
        <v>85</v>
      </c>
      <c r="AW145" s="13" t="s">
        <v>33</v>
      </c>
      <c r="AX145" s="13" t="s">
        <v>76</v>
      </c>
      <c r="AY145" s="242" t="s">
        <v>134</v>
      </c>
    </row>
    <row r="146" s="14" customFormat="1">
      <c r="A146" s="14"/>
      <c r="B146" s="243"/>
      <c r="C146" s="244"/>
      <c r="D146" s="233" t="s">
        <v>143</v>
      </c>
      <c r="E146" s="245" t="s">
        <v>98</v>
      </c>
      <c r="F146" s="246" t="s">
        <v>146</v>
      </c>
      <c r="G146" s="244"/>
      <c r="H146" s="247">
        <v>9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143</v>
      </c>
      <c r="AU146" s="253" t="s">
        <v>85</v>
      </c>
      <c r="AV146" s="14" t="s">
        <v>141</v>
      </c>
      <c r="AW146" s="14" t="s">
        <v>33</v>
      </c>
      <c r="AX146" s="14" t="s">
        <v>8</v>
      </c>
      <c r="AY146" s="253" t="s">
        <v>134</v>
      </c>
    </row>
    <row r="147" s="2" customFormat="1" ht="37.8" customHeight="1">
      <c r="A147" s="37"/>
      <c r="B147" s="38"/>
      <c r="C147" s="218" t="s">
        <v>169</v>
      </c>
      <c r="D147" s="218" t="s">
        <v>136</v>
      </c>
      <c r="E147" s="219" t="s">
        <v>170</v>
      </c>
      <c r="F147" s="220" t="s">
        <v>171</v>
      </c>
      <c r="G147" s="221" t="s">
        <v>165</v>
      </c>
      <c r="H147" s="222">
        <v>13.5</v>
      </c>
      <c r="I147" s="223"/>
      <c r="J147" s="224">
        <f>ROUND(I147*H147,0)</f>
        <v>0</v>
      </c>
      <c r="K147" s="220" t="s">
        <v>140</v>
      </c>
      <c r="L147" s="43"/>
      <c r="M147" s="225" t="s">
        <v>1</v>
      </c>
      <c r="N147" s="226" t="s">
        <v>41</v>
      </c>
      <c r="O147" s="90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141</v>
      </c>
      <c r="AT147" s="229" t="s">
        <v>136</v>
      </c>
      <c r="AU147" s="229" t="s">
        <v>85</v>
      </c>
      <c r="AY147" s="16" t="s">
        <v>134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</v>
      </c>
      <c r="BK147" s="230">
        <f>ROUND(I147*H147,0)</f>
        <v>0</v>
      </c>
      <c r="BL147" s="16" t="s">
        <v>141</v>
      </c>
      <c r="BM147" s="229" t="s">
        <v>172</v>
      </c>
    </row>
    <row r="148" s="13" customFormat="1">
      <c r="A148" s="13"/>
      <c r="B148" s="231"/>
      <c r="C148" s="232"/>
      <c r="D148" s="233" t="s">
        <v>143</v>
      </c>
      <c r="E148" s="234" t="s">
        <v>1</v>
      </c>
      <c r="F148" s="235" t="s">
        <v>173</v>
      </c>
      <c r="G148" s="232"/>
      <c r="H148" s="236">
        <v>13.5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143</v>
      </c>
      <c r="AU148" s="242" t="s">
        <v>85</v>
      </c>
      <c r="AV148" s="13" t="s">
        <v>85</v>
      </c>
      <c r="AW148" s="13" t="s">
        <v>33</v>
      </c>
      <c r="AX148" s="13" t="s">
        <v>8</v>
      </c>
      <c r="AY148" s="242" t="s">
        <v>134</v>
      </c>
    </row>
    <row r="149" s="2" customFormat="1" ht="37.8" customHeight="1">
      <c r="A149" s="37"/>
      <c r="B149" s="38"/>
      <c r="C149" s="218" t="s">
        <v>174</v>
      </c>
      <c r="D149" s="218" t="s">
        <v>136</v>
      </c>
      <c r="E149" s="219" t="s">
        <v>175</v>
      </c>
      <c r="F149" s="220" t="s">
        <v>176</v>
      </c>
      <c r="G149" s="221" t="s">
        <v>165</v>
      </c>
      <c r="H149" s="222">
        <v>40.5</v>
      </c>
      <c r="I149" s="223"/>
      <c r="J149" s="224">
        <f>ROUND(I149*H149,0)</f>
        <v>0</v>
      </c>
      <c r="K149" s="220" t="s">
        <v>140</v>
      </c>
      <c r="L149" s="43"/>
      <c r="M149" s="225" t="s">
        <v>1</v>
      </c>
      <c r="N149" s="226" t="s">
        <v>41</v>
      </c>
      <c r="O149" s="90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141</v>
      </c>
      <c r="AT149" s="229" t="s">
        <v>136</v>
      </c>
      <c r="AU149" s="229" t="s">
        <v>85</v>
      </c>
      <c r="AY149" s="16" t="s">
        <v>134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6" t="s">
        <v>8</v>
      </c>
      <c r="BK149" s="230">
        <f>ROUND(I149*H149,0)</f>
        <v>0</v>
      </c>
      <c r="BL149" s="16" t="s">
        <v>141</v>
      </c>
      <c r="BM149" s="229" t="s">
        <v>177</v>
      </c>
    </row>
    <row r="150" s="13" customFormat="1">
      <c r="A150" s="13"/>
      <c r="B150" s="231"/>
      <c r="C150" s="232"/>
      <c r="D150" s="233" t="s">
        <v>143</v>
      </c>
      <c r="E150" s="232"/>
      <c r="F150" s="235" t="s">
        <v>178</v>
      </c>
      <c r="G150" s="232"/>
      <c r="H150" s="236">
        <v>40.5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143</v>
      </c>
      <c r="AU150" s="242" t="s">
        <v>85</v>
      </c>
      <c r="AV150" s="13" t="s">
        <v>85</v>
      </c>
      <c r="AW150" s="13" t="s">
        <v>4</v>
      </c>
      <c r="AX150" s="13" t="s">
        <v>8</v>
      </c>
      <c r="AY150" s="242" t="s">
        <v>134</v>
      </c>
    </row>
    <row r="151" s="2" customFormat="1" ht="37.8" customHeight="1">
      <c r="A151" s="37"/>
      <c r="B151" s="38"/>
      <c r="C151" s="218" t="s">
        <v>179</v>
      </c>
      <c r="D151" s="218" t="s">
        <v>136</v>
      </c>
      <c r="E151" s="219" t="s">
        <v>180</v>
      </c>
      <c r="F151" s="220" t="s">
        <v>181</v>
      </c>
      <c r="G151" s="221" t="s">
        <v>165</v>
      </c>
      <c r="H151" s="222">
        <v>4.5</v>
      </c>
      <c r="I151" s="223"/>
      <c r="J151" s="224">
        <f>ROUND(I151*H151,0)</f>
        <v>0</v>
      </c>
      <c r="K151" s="220" t="s">
        <v>140</v>
      </c>
      <c r="L151" s="43"/>
      <c r="M151" s="225" t="s">
        <v>1</v>
      </c>
      <c r="N151" s="226" t="s">
        <v>41</v>
      </c>
      <c r="O151" s="90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141</v>
      </c>
      <c r="AT151" s="229" t="s">
        <v>136</v>
      </c>
      <c r="AU151" s="229" t="s">
        <v>85</v>
      </c>
      <c r="AY151" s="16" t="s">
        <v>134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</v>
      </c>
      <c r="BK151" s="230">
        <f>ROUND(I151*H151,0)</f>
        <v>0</v>
      </c>
      <c r="BL151" s="16" t="s">
        <v>141</v>
      </c>
      <c r="BM151" s="229" t="s">
        <v>182</v>
      </c>
    </row>
    <row r="152" s="13" customFormat="1">
      <c r="A152" s="13"/>
      <c r="B152" s="231"/>
      <c r="C152" s="232"/>
      <c r="D152" s="233" t="s">
        <v>143</v>
      </c>
      <c r="E152" s="234" t="s">
        <v>1</v>
      </c>
      <c r="F152" s="235" t="s">
        <v>183</v>
      </c>
      <c r="G152" s="232"/>
      <c r="H152" s="236">
        <v>4.5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143</v>
      </c>
      <c r="AU152" s="242" t="s">
        <v>85</v>
      </c>
      <c r="AV152" s="13" t="s">
        <v>85</v>
      </c>
      <c r="AW152" s="13" t="s">
        <v>33</v>
      </c>
      <c r="AX152" s="13" t="s">
        <v>8</v>
      </c>
      <c r="AY152" s="242" t="s">
        <v>134</v>
      </c>
    </row>
    <row r="153" s="2" customFormat="1" ht="33" customHeight="1">
      <c r="A153" s="37"/>
      <c r="B153" s="38"/>
      <c r="C153" s="218" t="s">
        <v>100</v>
      </c>
      <c r="D153" s="218" t="s">
        <v>136</v>
      </c>
      <c r="E153" s="219" t="s">
        <v>184</v>
      </c>
      <c r="F153" s="220" t="s">
        <v>185</v>
      </c>
      <c r="G153" s="221" t="s">
        <v>186</v>
      </c>
      <c r="H153" s="222">
        <v>8.0999999999999996</v>
      </c>
      <c r="I153" s="223"/>
      <c r="J153" s="224">
        <f>ROUND(I153*H153,0)</f>
        <v>0</v>
      </c>
      <c r="K153" s="220" t="s">
        <v>140</v>
      </c>
      <c r="L153" s="43"/>
      <c r="M153" s="225" t="s">
        <v>1</v>
      </c>
      <c r="N153" s="226" t="s">
        <v>41</v>
      </c>
      <c r="O153" s="90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9" t="s">
        <v>141</v>
      </c>
      <c r="AT153" s="229" t="s">
        <v>136</v>
      </c>
      <c r="AU153" s="229" t="s">
        <v>85</v>
      </c>
      <c r="AY153" s="16" t="s">
        <v>134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6" t="s">
        <v>8</v>
      </c>
      <c r="BK153" s="230">
        <f>ROUND(I153*H153,0)</f>
        <v>0</v>
      </c>
      <c r="BL153" s="16" t="s">
        <v>141</v>
      </c>
      <c r="BM153" s="229" t="s">
        <v>187</v>
      </c>
    </row>
    <row r="154" s="13" customFormat="1">
      <c r="A154" s="13"/>
      <c r="B154" s="231"/>
      <c r="C154" s="232"/>
      <c r="D154" s="233" t="s">
        <v>143</v>
      </c>
      <c r="E154" s="232"/>
      <c r="F154" s="235" t="s">
        <v>188</v>
      </c>
      <c r="G154" s="232"/>
      <c r="H154" s="236">
        <v>8.0999999999999996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143</v>
      </c>
      <c r="AU154" s="242" t="s">
        <v>85</v>
      </c>
      <c r="AV154" s="13" t="s">
        <v>85</v>
      </c>
      <c r="AW154" s="13" t="s">
        <v>4</v>
      </c>
      <c r="AX154" s="13" t="s">
        <v>8</v>
      </c>
      <c r="AY154" s="242" t="s">
        <v>134</v>
      </c>
    </row>
    <row r="155" s="2" customFormat="1" ht="24.15" customHeight="1">
      <c r="A155" s="37"/>
      <c r="B155" s="38"/>
      <c r="C155" s="218" t="s">
        <v>189</v>
      </c>
      <c r="D155" s="218" t="s">
        <v>136</v>
      </c>
      <c r="E155" s="219" t="s">
        <v>190</v>
      </c>
      <c r="F155" s="220" t="s">
        <v>191</v>
      </c>
      <c r="G155" s="221" t="s">
        <v>139</v>
      </c>
      <c r="H155" s="222">
        <v>75</v>
      </c>
      <c r="I155" s="223"/>
      <c r="J155" s="224">
        <f>ROUND(I155*H155,0)</f>
        <v>0</v>
      </c>
      <c r="K155" s="220" t="s">
        <v>140</v>
      </c>
      <c r="L155" s="43"/>
      <c r="M155" s="225" t="s">
        <v>1</v>
      </c>
      <c r="N155" s="226" t="s">
        <v>41</v>
      </c>
      <c r="O155" s="90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141</v>
      </c>
      <c r="AT155" s="229" t="s">
        <v>136</v>
      </c>
      <c r="AU155" s="229" t="s">
        <v>85</v>
      </c>
      <c r="AY155" s="16" t="s">
        <v>134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6" t="s">
        <v>8</v>
      </c>
      <c r="BK155" s="230">
        <f>ROUND(I155*H155,0)</f>
        <v>0</v>
      </c>
      <c r="BL155" s="16" t="s">
        <v>141</v>
      </c>
      <c r="BM155" s="229" t="s">
        <v>192</v>
      </c>
    </row>
    <row r="156" s="2" customFormat="1">
      <c r="A156" s="37"/>
      <c r="B156" s="38"/>
      <c r="C156" s="39"/>
      <c r="D156" s="233" t="s">
        <v>150</v>
      </c>
      <c r="E156" s="39"/>
      <c r="F156" s="254" t="s">
        <v>193</v>
      </c>
      <c r="G156" s="39"/>
      <c r="H156" s="39"/>
      <c r="I156" s="255"/>
      <c r="J156" s="39"/>
      <c r="K156" s="39"/>
      <c r="L156" s="43"/>
      <c r="M156" s="256"/>
      <c r="N156" s="257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150</v>
      </c>
      <c r="AU156" s="16" t="s">
        <v>85</v>
      </c>
    </row>
    <row r="157" s="13" customFormat="1">
      <c r="A157" s="13"/>
      <c r="B157" s="231"/>
      <c r="C157" s="232"/>
      <c r="D157" s="233" t="s">
        <v>143</v>
      </c>
      <c r="E157" s="234" t="s">
        <v>1</v>
      </c>
      <c r="F157" s="235" t="s">
        <v>194</v>
      </c>
      <c r="G157" s="232"/>
      <c r="H157" s="236">
        <v>75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143</v>
      </c>
      <c r="AU157" s="242" t="s">
        <v>85</v>
      </c>
      <c r="AV157" s="13" t="s">
        <v>85</v>
      </c>
      <c r="AW157" s="13" t="s">
        <v>33</v>
      </c>
      <c r="AX157" s="13" t="s">
        <v>76</v>
      </c>
      <c r="AY157" s="242" t="s">
        <v>134</v>
      </c>
    </row>
    <row r="158" s="14" customFormat="1">
      <c r="A158" s="14"/>
      <c r="B158" s="243"/>
      <c r="C158" s="244"/>
      <c r="D158" s="233" t="s">
        <v>143</v>
      </c>
      <c r="E158" s="245" t="s">
        <v>1</v>
      </c>
      <c r="F158" s="246" t="s">
        <v>146</v>
      </c>
      <c r="G158" s="244"/>
      <c r="H158" s="247">
        <v>75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143</v>
      </c>
      <c r="AU158" s="253" t="s">
        <v>85</v>
      </c>
      <c r="AV158" s="14" t="s">
        <v>141</v>
      </c>
      <c r="AW158" s="14" t="s">
        <v>33</v>
      </c>
      <c r="AX158" s="14" t="s">
        <v>8</v>
      </c>
      <c r="AY158" s="253" t="s">
        <v>134</v>
      </c>
    </row>
    <row r="159" s="2" customFormat="1" ht="16.5" customHeight="1">
      <c r="A159" s="37"/>
      <c r="B159" s="38"/>
      <c r="C159" s="258" t="s">
        <v>195</v>
      </c>
      <c r="D159" s="258" t="s">
        <v>196</v>
      </c>
      <c r="E159" s="259" t="s">
        <v>197</v>
      </c>
      <c r="F159" s="260" t="s">
        <v>198</v>
      </c>
      <c r="G159" s="261" t="s">
        <v>186</v>
      </c>
      <c r="H159" s="262">
        <v>3.6000000000000001</v>
      </c>
      <c r="I159" s="263"/>
      <c r="J159" s="264">
        <f>ROUND(I159*H159,0)</f>
        <v>0</v>
      </c>
      <c r="K159" s="260" t="s">
        <v>140</v>
      </c>
      <c r="L159" s="265"/>
      <c r="M159" s="266" t="s">
        <v>1</v>
      </c>
      <c r="N159" s="267" t="s">
        <v>41</v>
      </c>
      <c r="O159" s="90"/>
      <c r="P159" s="227">
        <f>O159*H159</f>
        <v>0</v>
      </c>
      <c r="Q159" s="227">
        <v>1</v>
      </c>
      <c r="R159" s="227">
        <f>Q159*H159</f>
        <v>3.6000000000000001</v>
      </c>
      <c r="S159" s="227">
        <v>0</v>
      </c>
      <c r="T159" s="22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179</v>
      </c>
      <c r="AT159" s="229" t="s">
        <v>196</v>
      </c>
      <c r="AU159" s="229" t="s">
        <v>85</v>
      </c>
      <c r="AY159" s="16" t="s">
        <v>134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</v>
      </c>
      <c r="BK159" s="230">
        <f>ROUND(I159*H159,0)</f>
        <v>0</v>
      </c>
      <c r="BL159" s="16" t="s">
        <v>141</v>
      </c>
      <c r="BM159" s="229" t="s">
        <v>199</v>
      </c>
    </row>
    <row r="160" s="2" customFormat="1">
      <c r="A160" s="37"/>
      <c r="B160" s="38"/>
      <c r="C160" s="39"/>
      <c r="D160" s="233" t="s">
        <v>150</v>
      </c>
      <c r="E160" s="39"/>
      <c r="F160" s="254" t="s">
        <v>200</v>
      </c>
      <c r="G160" s="39"/>
      <c r="H160" s="39"/>
      <c r="I160" s="255"/>
      <c r="J160" s="39"/>
      <c r="K160" s="39"/>
      <c r="L160" s="43"/>
      <c r="M160" s="256"/>
      <c r="N160" s="257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150</v>
      </c>
      <c r="AU160" s="16" t="s">
        <v>85</v>
      </c>
    </row>
    <row r="161" s="13" customFormat="1">
      <c r="A161" s="13"/>
      <c r="B161" s="231"/>
      <c r="C161" s="232"/>
      <c r="D161" s="233" t="s">
        <v>143</v>
      </c>
      <c r="E161" s="232"/>
      <c r="F161" s="235" t="s">
        <v>201</v>
      </c>
      <c r="G161" s="232"/>
      <c r="H161" s="236">
        <v>3.6000000000000001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143</v>
      </c>
      <c r="AU161" s="242" t="s">
        <v>85</v>
      </c>
      <c r="AV161" s="13" t="s">
        <v>85</v>
      </c>
      <c r="AW161" s="13" t="s">
        <v>4</v>
      </c>
      <c r="AX161" s="13" t="s">
        <v>8</v>
      </c>
      <c r="AY161" s="242" t="s">
        <v>134</v>
      </c>
    </row>
    <row r="162" s="2" customFormat="1" ht="24.15" customHeight="1">
      <c r="A162" s="37"/>
      <c r="B162" s="38"/>
      <c r="C162" s="218" t="s">
        <v>9</v>
      </c>
      <c r="D162" s="218" t="s">
        <v>136</v>
      </c>
      <c r="E162" s="219" t="s">
        <v>202</v>
      </c>
      <c r="F162" s="220" t="s">
        <v>203</v>
      </c>
      <c r="G162" s="221" t="s">
        <v>139</v>
      </c>
      <c r="H162" s="222">
        <v>22.199999999999999</v>
      </c>
      <c r="I162" s="223"/>
      <c r="J162" s="224">
        <f>ROUND(I162*H162,0)</f>
        <v>0</v>
      </c>
      <c r="K162" s="220" t="s">
        <v>140</v>
      </c>
      <c r="L162" s="43"/>
      <c r="M162" s="225" t="s">
        <v>1</v>
      </c>
      <c r="N162" s="226" t="s">
        <v>41</v>
      </c>
      <c r="O162" s="90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9" t="s">
        <v>141</v>
      </c>
      <c r="AT162" s="229" t="s">
        <v>136</v>
      </c>
      <c r="AU162" s="229" t="s">
        <v>85</v>
      </c>
      <c r="AY162" s="16" t="s">
        <v>134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6" t="s">
        <v>8</v>
      </c>
      <c r="BK162" s="230">
        <f>ROUND(I162*H162,0)</f>
        <v>0</v>
      </c>
      <c r="BL162" s="16" t="s">
        <v>141</v>
      </c>
      <c r="BM162" s="229" t="s">
        <v>204</v>
      </c>
    </row>
    <row r="163" s="2" customFormat="1">
      <c r="A163" s="37"/>
      <c r="B163" s="38"/>
      <c r="C163" s="39"/>
      <c r="D163" s="233" t="s">
        <v>150</v>
      </c>
      <c r="E163" s="39"/>
      <c r="F163" s="254" t="s">
        <v>205</v>
      </c>
      <c r="G163" s="39"/>
      <c r="H163" s="39"/>
      <c r="I163" s="255"/>
      <c r="J163" s="39"/>
      <c r="K163" s="39"/>
      <c r="L163" s="43"/>
      <c r="M163" s="256"/>
      <c r="N163" s="257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150</v>
      </c>
      <c r="AU163" s="16" t="s">
        <v>85</v>
      </c>
    </row>
    <row r="164" s="13" customFormat="1">
      <c r="A164" s="13"/>
      <c r="B164" s="231"/>
      <c r="C164" s="232"/>
      <c r="D164" s="233" t="s">
        <v>143</v>
      </c>
      <c r="E164" s="234" t="s">
        <v>1</v>
      </c>
      <c r="F164" s="235" t="s">
        <v>161</v>
      </c>
      <c r="G164" s="232"/>
      <c r="H164" s="236">
        <v>22.199999999999999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143</v>
      </c>
      <c r="AU164" s="242" t="s">
        <v>85</v>
      </c>
      <c r="AV164" s="13" t="s">
        <v>85</v>
      </c>
      <c r="AW164" s="13" t="s">
        <v>33</v>
      </c>
      <c r="AX164" s="13" t="s">
        <v>76</v>
      </c>
      <c r="AY164" s="242" t="s">
        <v>134</v>
      </c>
    </row>
    <row r="165" s="14" customFormat="1">
      <c r="A165" s="14"/>
      <c r="B165" s="243"/>
      <c r="C165" s="244"/>
      <c r="D165" s="233" t="s">
        <v>143</v>
      </c>
      <c r="E165" s="245" t="s">
        <v>1</v>
      </c>
      <c r="F165" s="246" t="s">
        <v>146</v>
      </c>
      <c r="G165" s="244"/>
      <c r="H165" s="247">
        <v>22.199999999999999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143</v>
      </c>
      <c r="AU165" s="253" t="s">
        <v>85</v>
      </c>
      <c r="AV165" s="14" t="s">
        <v>141</v>
      </c>
      <c r="AW165" s="14" t="s">
        <v>33</v>
      </c>
      <c r="AX165" s="14" t="s">
        <v>8</v>
      </c>
      <c r="AY165" s="253" t="s">
        <v>134</v>
      </c>
    </row>
    <row r="166" s="2" customFormat="1" ht="24.15" customHeight="1">
      <c r="A166" s="37"/>
      <c r="B166" s="38"/>
      <c r="C166" s="218" t="s">
        <v>206</v>
      </c>
      <c r="D166" s="218" t="s">
        <v>136</v>
      </c>
      <c r="E166" s="219" t="s">
        <v>207</v>
      </c>
      <c r="F166" s="220" t="s">
        <v>208</v>
      </c>
      <c r="G166" s="221" t="s">
        <v>139</v>
      </c>
      <c r="H166" s="222">
        <v>149</v>
      </c>
      <c r="I166" s="223"/>
      <c r="J166" s="224">
        <f>ROUND(I166*H166,0)</f>
        <v>0</v>
      </c>
      <c r="K166" s="220" t="s">
        <v>140</v>
      </c>
      <c r="L166" s="43"/>
      <c r="M166" s="225" t="s">
        <v>1</v>
      </c>
      <c r="N166" s="226" t="s">
        <v>41</v>
      </c>
      <c r="O166" s="90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9" t="s">
        <v>141</v>
      </c>
      <c r="AT166" s="229" t="s">
        <v>136</v>
      </c>
      <c r="AU166" s="229" t="s">
        <v>85</v>
      </c>
      <c r="AY166" s="16" t="s">
        <v>134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6" t="s">
        <v>8</v>
      </c>
      <c r="BK166" s="230">
        <f>ROUND(I166*H166,0)</f>
        <v>0</v>
      </c>
      <c r="BL166" s="16" t="s">
        <v>141</v>
      </c>
      <c r="BM166" s="229" t="s">
        <v>209</v>
      </c>
    </row>
    <row r="167" s="13" customFormat="1">
      <c r="A167" s="13"/>
      <c r="B167" s="231"/>
      <c r="C167" s="232"/>
      <c r="D167" s="233" t="s">
        <v>143</v>
      </c>
      <c r="E167" s="234" t="s">
        <v>1</v>
      </c>
      <c r="F167" s="235" t="s">
        <v>210</v>
      </c>
      <c r="G167" s="232"/>
      <c r="H167" s="236">
        <v>74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143</v>
      </c>
      <c r="AU167" s="242" t="s">
        <v>85</v>
      </c>
      <c r="AV167" s="13" t="s">
        <v>85</v>
      </c>
      <c r="AW167" s="13" t="s">
        <v>33</v>
      </c>
      <c r="AX167" s="13" t="s">
        <v>76</v>
      </c>
      <c r="AY167" s="242" t="s">
        <v>134</v>
      </c>
    </row>
    <row r="168" s="13" customFormat="1">
      <c r="A168" s="13"/>
      <c r="B168" s="231"/>
      <c r="C168" s="232"/>
      <c r="D168" s="233" t="s">
        <v>143</v>
      </c>
      <c r="E168" s="234" t="s">
        <v>1</v>
      </c>
      <c r="F168" s="235" t="s">
        <v>194</v>
      </c>
      <c r="G168" s="232"/>
      <c r="H168" s="236">
        <v>75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143</v>
      </c>
      <c r="AU168" s="242" t="s">
        <v>85</v>
      </c>
      <c r="AV168" s="13" t="s">
        <v>85</v>
      </c>
      <c r="AW168" s="13" t="s">
        <v>33</v>
      </c>
      <c r="AX168" s="13" t="s">
        <v>76</v>
      </c>
      <c r="AY168" s="242" t="s">
        <v>134</v>
      </c>
    </row>
    <row r="169" s="14" customFormat="1">
      <c r="A169" s="14"/>
      <c r="B169" s="243"/>
      <c r="C169" s="244"/>
      <c r="D169" s="233" t="s">
        <v>143</v>
      </c>
      <c r="E169" s="245" t="s">
        <v>1</v>
      </c>
      <c r="F169" s="246" t="s">
        <v>146</v>
      </c>
      <c r="G169" s="244"/>
      <c r="H169" s="247">
        <v>149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143</v>
      </c>
      <c r="AU169" s="253" t="s">
        <v>85</v>
      </c>
      <c r="AV169" s="14" t="s">
        <v>141</v>
      </c>
      <c r="AW169" s="14" t="s">
        <v>33</v>
      </c>
      <c r="AX169" s="14" t="s">
        <v>8</v>
      </c>
      <c r="AY169" s="253" t="s">
        <v>134</v>
      </c>
    </row>
    <row r="170" s="2" customFormat="1" ht="16.5" customHeight="1">
      <c r="A170" s="37"/>
      <c r="B170" s="38"/>
      <c r="C170" s="258" t="s">
        <v>211</v>
      </c>
      <c r="D170" s="258" t="s">
        <v>196</v>
      </c>
      <c r="E170" s="259" t="s">
        <v>212</v>
      </c>
      <c r="F170" s="260" t="s">
        <v>213</v>
      </c>
      <c r="G170" s="261" t="s">
        <v>214</v>
      </c>
      <c r="H170" s="262">
        <v>4</v>
      </c>
      <c r="I170" s="263"/>
      <c r="J170" s="264">
        <f>ROUND(I170*H170,0)</f>
        <v>0</v>
      </c>
      <c r="K170" s="260" t="s">
        <v>140</v>
      </c>
      <c r="L170" s="265"/>
      <c r="M170" s="266" t="s">
        <v>1</v>
      </c>
      <c r="N170" s="267" t="s">
        <v>41</v>
      </c>
      <c r="O170" s="90"/>
      <c r="P170" s="227">
        <f>O170*H170</f>
        <v>0</v>
      </c>
      <c r="Q170" s="227">
        <v>0.001</v>
      </c>
      <c r="R170" s="227">
        <f>Q170*H170</f>
        <v>0.0040000000000000001</v>
      </c>
      <c r="S170" s="227">
        <v>0</v>
      </c>
      <c r="T170" s="228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9" t="s">
        <v>179</v>
      </c>
      <c r="AT170" s="229" t="s">
        <v>196</v>
      </c>
      <c r="AU170" s="229" t="s">
        <v>85</v>
      </c>
      <c r="AY170" s="16" t="s">
        <v>134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6" t="s">
        <v>8</v>
      </c>
      <c r="BK170" s="230">
        <f>ROUND(I170*H170,0)</f>
        <v>0</v>
      </c>
      <c r="BL170" s="16" t="s">
        <v>141</v>
      </c>
      <c r="BM170" s="229" t="s">
        <v>215</v>
      </c>
    </row>
    <row r="171" s="2" customFormat="1" ht="37.8" customHeight="1">
      <c r="A171" s="37"/>
      <c r="B171" s="38"/>
      <c r="C171" s="218" t="s">
        <v>216</v>
      </c>
      <c r="D171" s="218" t="s">
        <v>136</v>
      </c>
      <c r="E171" s="219" t="s">
        <v>217</v>
      </c>
      <c r="F171" s="220" t="s">
        <v>218</v>
      </c>
      <c r="G171" s="221" t="s">
        <v>139</v>
      </c>
      <c r="H171" s="222">
        <v>149</v>
      </c>
      <c r="I171" s="223"/>
      <c r="J171" s="224">
        <f>ROUND(I171*H171,0)</f>
        <v>0</v>
      </c>
      <c r="K171" s="220" t="s">
        <v>140</v>
      </c>
      <c r="L171" s="43"/>
      <c r="M171" s="225" t="s">
        <v>1</v>
      </c>
      <c r="N171" s="226" t="s">
        <v>41</v>
      </c>
      <c r="O171" s="90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9" t="s">
        <v>141</v>
      </c>
      <c r="AT171" s="229" t="s">
        <v>136</v>
      </c>
      <c r="AU171" s="229" t="s">
        <v>85</v>
      </c>
      <c r="AY171" s="16" t="s">
        <v>134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6" t="s">
        <v>8</v>
      </c>
      <c r="BK171" s="230">
        <f>ROUND(I171*H171,0)</f>
        <v>0</v>
      </c>
      <c r="BL171" s="16" t="s">
        <v>141</v>
      </c>
      <c r="BM171" s="229" t="s">
        <v>219</v>
      </c>
    </row>
    <row r="172" s="2" customFormat="1">
      <c r="A172" s="37"/>
      <c r="B172" s="38"/>
      <c r="C172" s="39"/>
      <c r="D172" s="233" t="s">
        <v>150</v>
      </c>
      <c r="E172" s="39"/>
      <c r="F172" s="254" t="s">
        <v>220</v>
      </c>
      <c r="G172" s="39"/>
      <c r="H172" s="39"/>
      <c r="I172" s="255"/>
      <c r="J172" s="39"/>
      <c r="K172" s="39"/>
      <c r="L172" s="43"/>
      <c r="M172" s="256"/>
      <c r="N172" s="257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150</v>
      </c>
      <c r="AU172" s="16" t="s">
        <v>85</v>
      </c>
    </row>
    <row r="173" s="2" customFormat="1" ht="24.15" customHeight="1">
      <c r="A173" s="37"/>
      <c r="B173" s="38"/>
      <c r="C173" s="218" t="s">
        <v>221</v>
      </c>
      <c r="D173" s="218" t="s">
        <v>136</v>
      </c>
      <c r="E173" s="219" t="s">
        <v>222</v>
      </c>
      <c r="F173" s="220" t="s">
        <v>223</v>
      </c>
      <c r="G173" s="221" t="s">
        <v>139</v>
      </c>
      <c r="H173" s="222">
        <v>99</v>
      </c>
      <c r="I173" s="223"/>
      <c r="J173" s="224">
        <f>ROUND(I173*H173,0)</f>
        <v>0</v>
      </c>
      <c r="K173" s="220" t="s">
        <v>140</v>
      </c>
      <c r="L173" s="43"/>
      <c r="M173" s="225" t="s">
        <v>1</v>
      </c>
      <c r="N173" s="226" t="s">
        <v>41</v>
      </c>
      <c r="O173" s="90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9" t="s">
        <v>141</v>
      </c>
      <c r="AT173" s="229" t="s">
        <v>136</v>
      </c>
      <c r="AU173" s="229" t="s">
        <v>85</v>
      </c>
      <c r="AY173" s="16" t="s">
        <v>134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6" t="s">
        <v>8</v>
      </c>
      <c r="BK173" s="230">
        <f>ROUND(I173*H173,0)</f>
        <v>0</v>
      </c>
      <c r="BL173" s="16" t="s">
        <v>141</v>
      </c>
      <c r="BM173" s="229" t="s">
        <v>224</v>
      </c>
    </row>
    <row r="174" s="13" customFormat="1">
      <c r="A174" s="13"/>
      <c r="B174" s="231"/>
      <c r="C174" s="232"/>
      <c r="D174" s="233" t="s">
        <v>143</v>
      </c>
      <c r="E174" s="234" t="s">
        <v>1</v>
      </c>
      <c r="F174" s="235" t="s">
        <v>225</v>
      </c>
      <c r="G174" s="232"/>
      <c r="H174" s="236">
        <v>99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143</v>
      </c>
      <c r="AU174" s="242" t="s">
        <v>85</v>
      </c>
      <c r="AV174" s="13" t="s">
        <v>85</v>
      </c>
      <c r="AW174" s="13" t="s">
        <v>33</v>
      </c>
      <c r="AX174" s="13" t="s">
        <v>76</v>
      </c>
      <c r="AY174" s="242" t="s">
        <v>134</v>
      </c>
    </row>
    <row r="175" s="14" customFormat="1">
      <c r="A175" s="14"/>
      <c r="B175" s="243"/>
      <c r="C175" s="244"/>
      <c r="D175" s="233" t="s">
        <v>143</v>
      </c>
      <c r="E175" s="245" t="s">
        <v>1</v>
      </c>
      <c r="F175" s="246" t="s">
        <v>146</v>
      </c>
      <c r="G175" s="244"/>
      <c r="H175" s="247">
        <v>99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143</v>
      </c>
      <c r="AU175" s="253" t="s">
        <v>85</v>
      </c>
      <c r="AV175" s="14" t="s">
        <v>141</v>
      </c>
      <c r="AW175" s="14" t="s">
        <v>33</v>
      </c>
      <c r="AX175" s="14" t="s">
        <v>8</v>
      </c>
      <c r="AY175" s="253" t="s">
        <v>134</v>
      </c>
    </row>
    <row r="176" s="12" customFormat="1" ht="22.8" customHeight="1">
      <c r="A176" s="12"/>
      <c r="B176" s="202"/>
      <c r="C176" s="203"/>
      <c r="D176" s="204" t="s">
        <v>75</v>
      </c>
      <c r="E176" s="216" t="s">
        <v>162</v>
      </c>
      <c r="F176" s="216" t="s">
        <v>226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SUM(P177:P185)</f>
        <v>0</v>
      </c>
      <c r="Q176" s="210"/>
      <c r="R176" s="211">
        <f>SUM(R177:R185)</f>
        <v>20.266200000000001</v>
      </c>
      <c r="S176" s="210"/>
      <c r="T176" s="212">
        <f>SUM(T177:T185)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</v>
      </c>
      <c r="AT176" s="214" t="s">
        <v>75</v>
      </c>
      <c r="AU176" s="214" t="s">
        <v>8</v>
      </c>
      <c r="AY176" s="213" t="s">
        <v>134</v>
      </c>
      <c r="BK176" s="215">
        <f>SUM(BK177:BK185)</f>
        <v>0</v>
      </c>
    </row>
    <row r="177" s="2" customFormat="1" ht="21.75" customHeight="1">
      <c r="A177" s="37"/>
      <c r="B177" s="38"/>
      <c r="C177" s="218" t="s">
        <v>227</v>
      </c>
      <c r="D177" s="218" t="s">
        <v>136</v>
      </c>
      <c r="E177" s="219" t="s">
        <v>228</v>
      </c>
      <c r="F177" s="220" t="s">
        <v>229</v>
      </c>
      <c r="G177" s="221" t="s">
        <v>139</v>
      </c>
      <c r="H177" s="222">
        <v>94.5</v>
      </c>
      <c r="I177" s="223"/>
      <c r="J177" s="224">
        <f>ROUND(I177*H177,0)</f>
        <v>0</v>
      </c>
      <c r="K177" s="220" t="s">
        <v>140</v>
      </c>
      <c r="L177" s="43"/>
      <c r="M177" s="225" t="s">
        <v>1</v>
      </c>
      <c r="N177" s="226" t="s">
        <v>41</v>
      </c>
      <c r="O177" s="90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9" t="s">
        <v>141</v>
      </c>
      <c r="AT177" s="229" t="s">
        <v>136</v>
      </c>
      <c r="AU177" s="229" t="s">
        <v>85</v>
      </c>
      <c r="AY177" s="16" t="s">
        <v>134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6" t="s">
        <v>8</v>
      </c>
      <c r="BK177" s="230">
        <f>ROUND(I177*H177,0)</f>
        <v>0</v>
      </c>
      <c r="BL177" s="16" t="s">
        <v>141</v>
      </c>
      <c r="BM177" s="229" t="s">
        <v>230</v>
      </c>
    </row>
    <row r="178" s="2" customFormat="1">
      <c r="A178" s="37"/>
      <c r="B178" s="38"/>
      <c r="C178" s="39"/>
      <c r="D178" s="233" t="s">
        <v>150</v>
      </c>
      <c r="E178" s="39"/>
      <c r="F178" s="254" t="s">
        <v>231</v>
      </c>
      <c r="G178" s="39"/>
      <c r="H178" s="39"/>
      <c r="I178" s="255"/>
      <c r="J178" s="39"/>
      <c r="K178" s="39"/>
      <c r="L178" s="43"/>
      <c r="M178" s="256"/>
      <c r="N178" s="257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150</v>
      </c>
      <c r="AU178" s="16" t="s">
        <v>85</v>
      </c>
    </row>
    <row r="179" s="13" customFormat="1">
      <c r="A179" s="13"/>
      <c r="B179" s="231"/>
      <c r="C179" s="232"/>
      <c r="D179" s="233" t="s">
        <v>143</v>
      </c>
      <c r="E179" s="234" t="s">
        <v>1</v>
      </c>
      <c r="F179" s="235" t="s">
        <v>232</v>
      </c>
      <c r="G179" s="232"/>
      <c r="H179" s="236">
        <v>94.5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143</v>
      </c>
      <c r="AU179" s="242" t="s">
        <v>85</v>
      </c>
      <c r="AV179" s="13" t="s">
        <v>85</v>
      </c>
      <c r="AW179" s="13" t="s">
        <v>33</v>
      </c>
      <c r="AX179" s="13" t="s">
        <v>76</v>
      </c>
      <c r="AY179" s="242" t="s">
        <v>134</v>
      </c>
    </row>
    <row r="180" s="14" customFormat="1">
      <c r="A180" s="14"/>
      <c r="B180" s="243"/>
      <c r="C180" s="244"/>
      <c r="D180" s="233" t="s">
        <v>143</v>
      </c>
      <c r="E180" s="245" t="s">
        <v>1</v>
      </c>
      <c r="F180" s="246" t="s">
        <v>146</v>
      </c>
      <c r="G180" s="244"/>
      <c r="H180" s="247">
        <v>94.5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143</v>
      </c>
      <c r="AU180" s="253" t="s">
        <v>85</v>
      </c>
      <c r="AV180" s="14" t="s">
        <v>141</v>
      </c>
      <c r="AW180" s="14" t="s">
        <v>33</v>
      </c>
      <c r="AX180" s="14" t="s">
        <v>8</v>
      </c>
      <c r="AY180" s="253" t="s">
        <v>134</v>
      </c>
    </row>
    <row r="181" s="2" customFormat="1" ht="33" customHeight="1">
      <c r="A181" s="37"/>
      <c r="B181" s="38"/>
      <c r="C181" s="218" t="s">
        <v>233</v>
      </c>
      <c r="D181" s="218" t="s">
        <v>136</v>
      </c>
      <c r="E181" s="219" t="s">
        <v>234</v>
      </c>
      <c r="F181" s="220" t="s">
        <v>235</v>
      </c>
      <c r="G181" s="221" t="s">
        <v>139</v>
      </c>
      <c r="H181" s="222">
        <v>90</v>
      </c>
      <c r="I181" s="223"/>
      <c r="J181" s="224">
        <f>ROUND(I181*H181,0)</f>
        <v>0</v>
      </c>
      <c r="K181" s="220" t="s">
        <v>140</v>
      </c>
      <c r="L181" s="43"/>
      <c r="M181" s="225" t="s">
        <v>1</v>
      </c>
      <c r="N181" s="226" t="s">
        <v>41</v>
      </c>
      <c r="O181" s="90"/>
      <c r="P181" s="227">
        <f>O181*H181</f>
        <v>0</v>
      </c>
      <c r="Q181" s="227">
        <v>0.089219999999999994</v>
      </c>
      <c r="R181" s="227">
        <f>Q181*H181</f>
        <v>8.0297999999999998</v>
      </c>
      <c r="S181" s="227">
        <v>0</v>
      </c>
      <c r="T181" s="228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9" t="s">
        <v>141</v>
      </c>
      <c r="AT181" s="229" t="s">
        <v>136</v>
      </c>
      <c r="AU181" s="229" t="s">
        <v>85</v>
      </c>
      <c r="AY181" s="16" t="s">
        <v>134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6" t="s">
        <v>8</v>
      </c>
      <c r="BK181" s="230">
        <f>ROUND(I181*H181,0)</f>
        <v>0</v>
      </c>
      <c r="BL181" s="16" t="s">
        <v>141</v>
      </c>
      <c r="BM181" s="229" t="s">
        <v>236</v>
      </c>
    </row>
    <row r="182" s="13" customFormat="1">
      <c r="A182" s="13"/>
      <c r="B182" s="231"/>
      <c r="C182" s="232"/>
      <c r="D182" s="233" t="s">
        <v>143</v>
      </c>
      <c r="E182" s="234" t="s">
        <v>1</v>
      </c>
      <c r="F182" s="235" t="s">
        <v>144</v>
      </c>
      <c r="G182" s="232"/>
      <c r="H182" s="236">
        <v>90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143</v>
      </c>
      <c r="AU182" s="242" t="s">
        <v>85</v>
      </c>
      <c r="AV182" s="13" t="s">
        <v>85</v>
      </c>
      <c r="AW182" s="13" t="s">
        <v>33</v>
      </c>
      <c r="AX182" s="13" t="s">
        <v>76</v>
      </c>
      <c r="AY182" s="242" t="s">
        <v>134</v>
      </c>
    </row>
    <row r="183" s="14" customFormat="1">
      <c r="A183" s="14"/>
      <c r="B183" s="243"/>
      <c r="C183" s="244"/>
      <c r="D183" s="233" t="s">
        <v>143</v>
      </c>
      <c r="E183" s="245" t="s">
        <v>1</v>
      </c>
      <c r="F183" s="246" t="s">
        <v>146</v>
      </c>
      <c r="G183" s="244"/>
      <c r="H183" s="247">
        <v>90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143</v>
      </c>
      <c r="AU183" s="253" t="s">
        <v>85</v>
      </c>
      <c r="AV183" s="14" t="s">
        <v>141</v>
      </c>
      <c r="AW183" s="14" t="s">
        <v>33</v>
      </c>
      <c r="AX183" s="14" t="s">
        <v>8</v>
      </c>
      <c r="AY183" s="253" t="s">
        <v>134</v>
      </c>
    </row>
    <row r="184" s="2" customFormat="1" ht="24.15" customHeight="1">
      <c r="A184" s="37"/>
      <c r="B184" s="38"/>
      <c r="C184" s="258" t="s">
        <v>237</v>
      </c>
      <c r="D184" s="258" t="s">
        <v>196</v>
      </c>
      <c r="E184" s="259" t="s">
        <v>238</v>
      </c>
      <c r="F184" s="260" t="s">
        <v>239</v>
      </c>
      <c r="G184" s="261" t="s">
        <v>139</v>
      </c>
      <c r="H184" s="262">
        <v>92.700000000000003</v>
      </c>
      <c r="I184" s="263"/>
      <c r="J184" s="264">
        <f>ROUND(I184*H184,0)</f>
        <v>0</v>
      </c>
      <c r="K184" s="260" t="s">
        <v>140</v>
      </c>
      <c r="L184" s="265"/>
      <c r="M184" s="266" t="s">
        <v>1</v>
      </c>
      <c r="N184" s="267" t="s">
        <v>41</v>
      </c>
      <c r="O184" s="90"/>
      <c r="P184" s="227">
        <f>O184*H184</f>
        <v>0</v>
      </c>
      <c r="Q184" s="227">
        <v>0.13200000000000001</v>
      </c>
      <c r="R184" s="227">
        <f>Q184*H184</f>
        <v>12.236400000000002</v>
      </c>
      <c r="S184" s="227">
        <v>0</v>
      </c>
      <c r="T184" s="228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9" t="s">
        <v>179</v>
      </c>
      <c r="AT184" s="229" t="s">
        <v>196</v>
      </c>
      <c r="AU184" s="229" t="s">
        <v>85</v>
      </c>
      <c r="AY184" s="16" t="s">
        <v>134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6" t="s">
        <v>8</v>
      </c>
      <c r="BK184" s="230">
        <f>ROUND(I184*H184,0)</f>
        <v>0</v>
      </c>
      <c r="BL184" s="16" t="s">
        <v>141</v>
      </c>
      <c r="BM184" s="229" t="s">
        <v>240</v>
      </c>
    </row>
    <row r="185" s="13" customFormat="1">
      <c r="A185" s="13"/>
      <c r="B185" s="231"/>
      <c r="C185" s="232"/>
      <c r="D185" s="233" t="s">
        <v>143</v>
      </c>
      <c r="E185" s="232"/>
      <c r="F185" s="235" t="s">
        <v>241</v>
      </c>
      <c r="G185" s="232"/>
      <c r="H185" s="236">
        <v>92.700000000000003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143</v>
      </c>
      <c r="AU185" s="242" t="s">
        <v>85</v>
      </c>
      <c r="AV185" s="13" t="s">
        <v>85</v>
      </c>
      <c r="AW185" s="13" t="s">
        <v>4</v>
      </c>
      <c r="AX185" s="13" t="s">
        <v>8</v>
      </c>
      <c r="AY185" s="242" t="s">
        <v>134</v>
      </c>
    </row>
    <row r="186" s="12" customFormat="1" ht="22.8" customHeight="1">
      <c r="A186" s="12"/>
      <c r="B186" s="202"/>
      <c r="C186" s="203"/>
      <c r="D186" s="204" t="s">
        <v>75</v>
      </c>
      <c r="E186" s="216" t="s">
        <v>169</v>
      </c>
      <c r="F186" s="216" t="s">
        <v>242</v>
      </c>
      <c r="G186" s="203"/>
      <c r="H186" s="203"/>
      <c r="I186" s="206"/>
      <c r="J186" s="217">
        <f>BK186</f>
        <v>0</v>
      </c>
      <c r="K186" s="203"/>
      <c r="L186" s="208"/>
      <c r="M186" s="209"/>
      <c r="N186" s="210"/>
      <c r="O186" s="210"/>
      <c r="P186" s="211">
        <f>SUM(P187:P189)</f>
        <v>0</v>
      </c>
      <c r="Q186" s="210"/>
      <c r="R186" s="211">
        <f>SUM(R187:R189)</f>
        <v>1.2834999999999999</v>
      </c>
      <c r="S186" s="210"/>
      <c r="T186" s="212">
        <f>SUM(T187:T189)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3" t="s">
        <v>8</v>
      </c>
      <c r="AT186" s="214" t="s">
        <v>75</v>
      </c>
      <c r="AU186" s="214" t="s">
        <v>8</v>
      </c>
      <c r="AY186" s="213" t="s">
        <v>134</v>
      </c>
      <c r="BK186" s="215">
        <f>SUM(BK187:BK189)</f>
        <v>0</v>
      </c>
    </row>
    <row r="187" s="2" customFormat="1" ht="24.15" customHeight="1">
      <c r="A187" s="37"/>
      <c r="B187" s="38"/>
      <c r="C187" s="218" t="s">
        <v>243</v>
      </c>
      <c r="D187" s="218" t="s">
        <v>136</v>
      </c>
      <c r="E187" s="219" t="s">
        <v>244</v>
      </c>
      <c r="F187" s="220" t="s">
        <v>245</v>
      </c>
      <c r="G187" s="221" t="s">
        <v>139</v>
      </c>
      <c r="H187" s="222">
        <v>5</v>
      </c>
      <c r="I187" s="223"/>
      <c r="J187" s="224">
        <f>ROUND(I187*H187,0)</f>
        <v>0</v>
      </c>
      <c r="K187" s="220" t="s">
        <v>140</v>
      </c>
      <c r="L187" s="43"/>
      <c r="M187" s="225" t="s">
        <v>1</v>
      </c>
      <c r="N187" s="226" t="s">
        <v>41</v>
      </c>
      <c r="O187" s="90"/>
      <c r="P187" s="227">
        <f>O187*H187</f>
        <v>0</v>
      </c>
      <c r="Q187" s="227">
        <v>0.25669999999999998</v>
      </c>
      <c r="R187" s="227">
        <f>Q187*H187</f>
        <v>1.2834999999999999</v>
      </c>
      <c r="S187" s="227">
        <v>0</v>
      </c>
      <c r="T187" s="22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9" t="s">
        <v>141</v>
      </c>
      <c r="AT187" s="229" t="s">
        <v>136</v>
      </c>
      <c r="AU187" s="229" t="s">
        <v>85</v>
      </c>
      <c r="AY187" s="16" t="s">
        <v>134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6" t="s">
        <v>8</v>
      </c>
      <c r="BK187" s="230">
        <f>ROUND(I187*H187,0)</f>
        <v>0</v>
      </c>
      <c r="BL187" s="16" t="s">
        <v>141</v>
      </c>
      <c r="BM187" s="229" t="s">
        <v>246</v>
      </c>
    </row>
    <row r="188" s="13" customFormat="1">
      <c r="A188" s="13"/>
      <c r="B188" s="231"/>
      <c r="C188" s="232"/>
      <c r="D188" s="233" t="s">
        <v>143</v>
      </c>
      <c r="E188" s="234" t="s">
        <v>1</v>
      </c>
      <c r="F188" s="235" t="s">
        <v>247</v>
      </c>
      <c r="G188" s="232"/>
      <c r="H188" s="236">
        <v>5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143</v>
      </c>
      <c r="AU188" s="242" t="s">
        <v>85</v>
      </c>
      <c r="AV188" s="13" t="s">
        <v>85</v>
      </c>
      <c r="AW188" s="13" t="s">
        <v>33</v>
      </c>
      <c r="AX188" s="13" t="s">
        <v>76</v>
      </c>
      <c r="AY188" s="242" t="s">
        <v>134</v>
      </c>
    </row>
    <row r="189" s="14" customFormat="1">
      <c r="A189" s="14"/>
      <c r="B189" s="243"/>
      <c r="C189" s="244"/>
      <c r="D189" s="233" t="s">
        <v>143</v>
      </c>
      <c r="E189" s="245" t="s">
        <v>1</v>
      </c>
      <c r="F189" s="246" t="s">
        <v>146</v>
      </c>
      <c r="G189" s="244"/>
      <c r="H189" s="247">
        <v>5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143</v>
      </c>
      <c r="AU189" s="253" t="s">
        <v>85</v>
      </c>
      <c r="AV189" s="14" t="s">
        <v>141</v>
      </c>
      <c r="AW189" s="14" t="s">
        <v>33</v>
      </c>
      <c r="AX189" s="14" t="s">
        <v>8</v>
      </c>
      <c r="AY189" s="253" t="s">
        <v>134</v>
      </c>
    </row>
    <row r="190" s="12" customFormat="1" ht="22.8" customHeight="1">
      <c r="A190" s="12"/>
      <c r="B190" s="202"/>
      <c r="C190" s="203"/>
      <c r="D190" s="204" t="s">
        <v>75</v>
      </c>
      <c r="E190" s="216" t="s">
        <v>100</v>
      </c>
      <c r="F190" s="216" t="s">
        <v>248</v>
      </c>
      <c r="G190" s="203"/>
      <c r="H190" s="203"/>
      <c r="I190" s="206"/>
      <c r="J190" s="217">
        <f>BK190</f>
        <v>0</v>
      </c>
      <c r="K190" s="203"/>
      <c r="L190" s="208"/>
      <c r="M190" s="209"/>
      <c r="N190" s="210"/>
      <c r="O190" s="210"/>
      <c r="P190" s="211">
        <f>SUM(P191:P206)</f>
        <v>0</v>
      </c>
      <c r="Q190" s="210"/>
      <c r="R190" s="211">
        <f>SUM(R191:R206)</f>
        <v>13.074869999999999</v>
      </c>
      <c r="S190" s="210"/>
      <c r="T190" s="212">
        <f>SUM(T191:T206)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3" t="s">
        <v>8</v>
      </c>
      <c r="AT190" s="214" t="s">
        <v>75</v>
      </c>
      <c r="AU190" s="214" t="s">
        <v>8</v>
      </c>
      <c r="AY190" s="213" t="s">
        <v>134</v>
      </c>
      <c r="BK190" s="215">
        <f>SUM(BK191:BK206)</f>
        <v>0</v>
      </c>
    </row>
    <row r="191" s="2" customFormat="1" ht="33" customHeight="1">
      <c r="A191" s="37"/>
      <c r="B191" s="38"/>
      <c r="C191" s="218" t="s">
        <v>7</v>
      </c>
      <c r="D191" s="218" t="s">
        <v>136</v>
      </c>
      <c r="E191" s="219" t="s">
        <v>249</v>
      </c>
      <c r="F191" s="220" t="s">
        <v>250</v>
      </c>
      <c r="G191" s="221" t="s">
        <v>155</v>
      </c>
      <c r="H191" s="222">
        <v>77</v>
      </c>
      <c r="I191" s="223"/>
      <c r="J191" s="224">
        <f>ROUND(I191*H191,0)</f>
        <v>0</v>
      </c>
      <c r="K191" s="220" t="s">
        <v>140</v>
      </c>
      <c r="L191" s="43"/>
      <c r="M191" s="225" t="s">
        <v>1</v>
      </c>
      <c r="N191" s="226" t="s">
        <v>41</v>
      </c>
      <c r="O191" s="90"/>
      <c r="P191" s="227">
        <f>O191*H191</f>
        <v>0</v>
      </c>
      <c r="Q191" s="227">
        <v>0.14041999999999999</v>
      </c>
      <c r="R191" s="227">
        <f>Q191*H191</f>
        <v>10.812339999999999</v>
      </c>
      <c r="S191" s="227">
        <v>0</v>
      </c>
      <c r="T191" s="228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9" t="s">
        <v>141</v>
      </c>
      <c r="AT191" s="229" t="s">
        <v>136</v>
      </c>
      <c r="AU191" s="229" t="s">
        <v>85</v>
      </c>
      <c r="AY191" s="16" t="s">
        <v>134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6" t="s">
        <v>8</v>
      </c>
      <c r="BK191" s="230">
        <f>ROUND(I191*H191,0)</f>
        <v>0</v>
      </c>
      <c r="BL191" s="16" t="s">
        <v>141</v>
      </c>
      <c r="BM191" s="229" t="s">
        <v>251</v>
      </c>
    </row>
    <row r="192" s="13" customFormat="1">
      <c r="A192" s="13"/>
      <c r="B192" s="231"/>
      <c r="C192" s="232"/>
      <c r="D192" s="233" t="s">
        <v>143</v>
      </c>
      <c r="E192" s="234" t="s">
        <v>1</v>
      </c>
      <c r="F192" s="235" t="s">
        <v>157</v>
      </c>
      <c r="G192" s="232"/>
      <c r="H192" s="236">
        <v>74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143</v>
      </c>
      <c r="AU192" s="242" t="s">
        <v>85</v>
      </c>
      <c r="AV192" s="13" t="s">
        <v>85</v>
      </c>
      <c r="AW192" s="13" t="s">
        <v>33</v>
      </c>
      <c r="AX192" s="13" t="s">
        <v>76</v>
      </c>
      <c r="AY192" s="242" t="s">
        <v>134</v>
      </c>
    </row>
    <row r="193" s="13" customFormat="1">
      <c r="A193" s="13"/>
      <c r="B193" s="231"/>
      <c r="C193" s="232"/>
      <c r="D193" s="233" t="s">
        <v>143</v>
      </c>
      <c r="E193" s="234" t="s">
        <v>1</v>
      </c>
      <c r="F193" s="235" t="s">
        <v>252</v>
      </c>
      <c r="G193" s="232"/>
      <c r="H193" s="236">
        <v>3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143</v>
      </c>
      <c r="AU193" s="242" t="s">
        <v>85</v>
      </c>
      <c r="AV193" s="13" t="s">
        <v>85</v>
      </c>
      <c r="AW193" s="13" t="s">
        <v>33</v>
      </c>
      <c r="AX193" s="13" t="s">
        <v>76</v>
      </c>
      <c r="AY193" s="242" t="s">
        <v>134</v>
      </c>
    </row>
    <row r="194" s="14" customFormat="1">
      <c r="A194" s="14"/>
      <c r="B194" s="243"/>
      <c r="C194" s="244"/>
      <c r="D194" s="233" t="s">
        <v>143</v>
      </c>
      <c r="E194" s="245" t="s">
        <v>1</v>
      </c>
      <c r="F194" s="246" t="s">
        <v>146</v>
      </c>
      <c r="G194" s="244"/>
      <c r="H194" s="247">
        <v>77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143</v>
      </c>
      <c r="AU194" s="253" t="s">
        <v>85</v>
      </c>
      <c r="AV194" s="14" t="s">
        <v>141</v>
      </c>
      <c r="AW194" s="14" t="s">
        <v>33</v>
      </c>
      <c r="AX194" s="14" t="s">
        <v>8</v>
      </c>
      <c r="AY194" s="253" t="s">
        <v>134</v>
      </c>
    </row>
    <row r="195" s="2" customFormat="1" ht="16.5" customHeight="1">
      <c r="A195" s="37"/>
      <c r="B195" s="38"/>
      <c r="C195" s="258" t="s">
        <v>253</v>
      </c>
      <c r="D195" s="258" t="s">
        <v>196</v>
      </c>
      <c r="E195" s="259" t="s">
        <v>254</v>
      </c>
      <c r="F195" s="260" t="s">
        <v>255</v>
      </c>
      <c r="G195" s="261" t="s">
        <v>155</v>
      </c>
      <c r="H195" s="262">
        <v>79</v>
      </c>
      <c r="I195" s="263"/>
      <c r="J195" s="264">
        <f>ROUND(I195*H195,0)</f>
        <v>0</v>
      </c>
      <c r="K195" s="260" t="s">
        <v>140</v>
      </c>
      <c r="L195" s="265"/>
      <c r="M195" s="266" t="s">
        <v>1</v>
      </c>
      <c r="N195" s="267" t="s">
        <v>41</v>
      </c>
      <c r="O195" s="90"/>
      <c r="P195" s="227">
        <f>O195*H195</f>
        <v>0</v>
      </c>
      <c r="Q195" s="227">
        <v>0.028000000000000001</v>
      </c>
      <c r="R195" s="227">
        <f>Q195*H195</f>
        <v>2.2120000000000002</v>
      </c>
      <c r="S195" s="227">
        <v>0</v>
      </c>
      <c r="T195" s="228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9" t="s">
        <v>179</v>
      </c>
      <c r="AT195" s="229" t="s">
        <v>196</v>
      </c>
      <c r="AU195" s="229" t="s">
        <v>85</v>
      </c>
      <c r="AY195" s="16" t="s">
        <v>134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6" t="s">
        <v>8</v>
      </c>
      <c r="BK195" s="230">
        <f>ROUND(I195*H195,0)</f>
        <v>0</v>
      </c>
      <c r="BL195" s="16" t="s">
        <v>141</v>
      </c>
      <c r="BM195" s="229" t="s">
        <v>256</v>
      </c>
    </row>
    <row r="196" s="2" customFormat="1">
      <c r="A196" s="37"/>
      <c r="B196" s="38"/>
      <c r="C196" s="39"/>
      <c r="D196" s="233" t="s">
        <v>150</v>
      </c>
      <c r="E196" s="39"/>
      <c r="F196" s="254" t="s">
        <v>257</v>
      </c>
      <c r="G196" s="39"/>
      <c r="H196" s="39"/>
      <c r="I196" s="255"/>
      <c r="J196" s="39"/>
      <c r="K196" s="39"/>
      <c r="L196" s="43"/>
      <c r="M196" s="256"/>
      <c r="N196" s="257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150</v>
      </c>
      <c r="AU196" s="16" t="s">
        <v>85</v>
      </c>
    </row>
    <row r="197" s="13" customFormat="1">
      <c r="A197" s="13"/>
      <c r="B197" s="231"/>
      <c r="C197" s="232"/>
      <c r="D197" s="233" t="s">
        <v>143</v>
      </c>
      <c r="E197" s="232"/>
      <c r="F197" s="235" t="s">
        <v>258</v>
      </c>
      <c r="G197" s="232"/>
      <c r="H197" s="236">
        <v>79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143</v>
      </c>
      <c r="AU197" s="242" t="s">
        <v>85</v>
      </c>
      <c r="AV197" s="13" t="s">
        <v>85</v>
      </c>
      <c r="AW197" s="13" t="s">
        <v>4</v>
      </c>
      <c r="AX197" s="13" t="s">
        <v>8</v>
      </c>
      <c r="AY197" s="242" t="s">
        <v>134</v>
      </c>
    </row>
    <row r="198" s="2" customFormat="1" ht="24.15" customHeight="1">
      <c r="A198" s="37"/>
      <c r="B198" s="38"/>
      <c r="C198" s="218" t="s">
        <v>259</v>
      </c>
      <c r="D198" s="218" t="s">
        <v>136</v>
      </c>
      <c r="E198" s="219" t="s">
        <v>260</v>
      </c>
      <c r="F198" s="220" t="s">
        <v>261</v>
      </c>
      <c r="G198" s="221" t="s">
        <v>155</v>
      </c>
      <c r="H198" s="222">
        <v>31.373000000000001</v>
      </c>
      <c r="I198" s="223"/>
      <c r="J198" s="224">
        <f>ROUND(I198*H198,0)</f>
        <v>0</v>
      </c>
      <c r="K198" s="220" t="s">
        <v>140</v>
      </c>
      <c r="L198" s="43"/>
      <c r="M198" s="225" t="s">
        <v>1</v>
      </c>
      <c r="N198" s="226" t="s">
        <v>41</v>
      </c>
      <c r="O198" s="90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9" t="s">
        <v>141</v>
      </c>
      <c r="AT198" s="229" t="s">
        <v>136</v>
      </c>
      <c r="AU198" s="229" t="s">
        <v>85</v>
      </c>
      <c r="AY198" s="16" t="s">
        <v>134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6" t="s">
        <v>8</v>
      </c>
      <c r="BK198" s="230">
        <f>ROUND(I198*H198,0)</f>
        <v>0</v>
      </c>
      <c r="BL198" s="16" t="s">
        <v>141</v>
      </c>
      <c r="BM198" s="229" t="s">
        <v>262</v>
      </c>
    </row>
    <row r="199" s="2" customFormat="1">
      <c r="A199" s="37"/>
      <c r="B199" s="38"/>
      <c r="C199" s="39"/>
      <c r="D199" s="233" t="s">
        <v>150</v>
      </c>
      <c r="E199" s="39"/>
      <c r="F199" s="254" t="s">
        <v>263</v>
      </c>
      <c r="G199" s="39"/>
      <c r="H199" s="39"/>
      <c r="I199" s="255"/>
      <c r="J199" s="39"/>
      <c r="K199" s="39"/>
      <c r="L199" s="43"/>
      <c r="M199" s="256"/>
      <c r="N199" s="25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150</v>
      </c>
      <c r="AU199" s="16" t="s">
        <v>85</v>
      </c>
    </row>
    <row r="200" s="2" customFormat="1" ht="24.15" customHeight="1">
      <c r="A200" s="37"/>
      <c r="B200" s="38"/>
      <c r="C200" s="258" t="s">
        <v>264</v>
      </c>
      <c r="D200" s="258" t="s">
        <v>196</v>
      </c>
      <c r="E200" s="259" t="s">
        <v>265</v>
      </c>
      <c r="F200" s="260" t="s">
        <v>266</v>
      </c>
      <c r="G200" s="261" t="s">
        <v>155</v>
      </c>
      <c r="H200" s="262">
        <v>32</v>
      </c>
      <c r="I200" s="263"/>
      <c r="J200" s="264">
        <f>ROUND(I200*H200,0)</f>
        <v>0</v>
      </c>
      <c r="K200" s="260" t="s">
        <v>1</v>
      </c>
      <c r="L200" s="265"/>
      <c r="M200" s="266" t="s">
        <v>1</v>
      </c>
      <c r="N200" s="267" t="s">
        <v>41</v>
      </c>
      <c r="O200" s="90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9" t="s">
        <v>179</v>
      </c>
      <c r="AT200" s="229" t="s">
        <v>196</v>
      </c>
      <c r="AU200" s="229" t="s">
        <v>85</v>
      </c>
      <c r="AY200" s="16" t="s">
        <v>134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6" t="s">
        <v>8</v>
      </c>
      <c r="BK200" s="230">
        <f>ROUND(I200*H200,0)</f>
        <v>0</v>
      </c>
      <c r="BL200" s="16" t="s">
        <v>141</v>
      </c>
      <c r="BM200" s="229" t="s">
        <v>267</v>
      </c>
    </row>
    <row r="201" s="13" customFormat="1">
      <c r="A201" s="13"/>
      <c r="B201" s="231"/>
      <c r="C201" s="232"/>
      <c r="D201" s="233" t="s">
        <v>143</v>
      </c>
      <c r="E201" s="232"/>
      <c r="F201" s="235" t="s">
        <v>268</v>
      </c>
      <c r="G201" s="232"/>
      <c r="H201" s="236">
        <v>32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143</v>
      </c>
      <c r="AU201" s="242" t="s">
        <v>85</v>
      </c>
      <c r="AV201" s="13" t="s">
        <v>85</v>
      </c>
      <c r="AW201" s="13" t="s">
        <v>4</v>
      </c>
      <c r="AX201" s="13" t="s">
        <v>8</v>
      </c>
      <c r="AY201" s="242" t="s">
        <v>134</v>
      </c>
    </row>
    <row r="202" s="2" customFormat="1" ht="24.15" customHeight="1">
      <c r="A202" s="37"/>
      <c r="B202" s="38"/>
      <c r="C202" s="218" t="s">
        <v>269</v>
      </c>
      <c r="D202" s="218" t="s">
        <v>136</v>
      </c>
      <c r="E202" s="219" t="s">
        <v>270</v>
      </c>
      <c r="F202" s="220" t="s">
        <v>271</v>
      </c>
      <c r="G202" s="221" t="s">
        <v>139</v>
      </c>
      <c r="H202" s="222">
        <v>99</v>
      </c>
      <c r="I202" s="223"/>
      <c r="J202" s="224">
        <f>ROUND(I202*H202,0)</f>
        <v>0</v>
      </c>
      <c r="K202" s="220" t="s">
        <v>140</v>
      </c>
      <c r="L202" s="43"/>
      <c r="M202" s="225" t="s">
        <v>1</v>
      </c>
      <c r="N202" s="226" t="s">
        <v>41</v>
      </c>
      <c r="O202" s="90"/>
      <c r="P202" s="227">
        <f>O202*H202</f>
        <v>0</v>
      </c>
      <c r="Q202" s="227">
        <v>0.00046999999999999999</v>
      </c>
      <c r="R202" s="227">
        <f>Q202*H202</f>
        <v>0.046530000000000002</v>
      </c>
      <c r="S202" s="227">
        <v>0</v>
      </c>
      <c r="T202" s="228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9" t="s">
        <v>141</v>
      </c>
      <c r="AT202" s="229" t="s">
        <v>136</v>
      </c>
      <c r="AU202" s="229" t="s">
        <v>85</v>
      </c>
      <c r="AY202" s="16" t="s">
        <v>134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6" t="s">
        <v>8</v>
      </c>
      <c r="BK202" s="230">
        <f>ROUND(I202*H202,0)</f>
        <v>0</v>
      </c>
      <c r="BL202" s="16" t="s">
        <v>141</v>
      </c>
      <c r="BM202" s="229" t="s">
        <v>272</v>
      </c>
    </row>
    <row r="203" s="13" customFormat="1">
      <c r="A203" s="13"/>
      <c r="B203" s="231"/>
      <c r="C203" s="232"/>
      <c r="D203" s="233" t="s">
        <v>143</v>
      </c>
      <c r="E203" s="234" t="s">
        <v>1</v>
      </c>
      <c r="F203" s="235" t="s">
        <v>225</v>
      </c>
      <c r="G203" s="232"/>
      <c r="H203" s="236">
        <v>99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143</v>
      </c>
      <c r="AU203" s="242" t="s">
        <v>85</v>
      </c>
      <c r="AV203" s="13" t="s">
        <v>85</v>
      </c>
      <c r="AW203" s="13" t="s">
        <v>33</v>
      </c>
      <c r="AX203" s="13" t="s">
        <v>76</v>
      </c>
      <c r="AY203" s="242" t="s">
        <v>134</v>
      </c>
    </row>
    <row r="204" s="14" customFormat="1">
      <c r="A204" s="14"/>
      <c r="B204" s="243"/>
      <c r="C204" s="244"/>
      <c r="D204" s="233" t="s">
        <v>143</v>
      </c>
      <c r="E204" s="245" t="s">
        <v>1</v>
      </c>
      <c r="F204" s="246" t="s">
        <v>146</v>
      </c>
      <c r="G204" s="244"/>
      <c r="H204" s="247">
        <v>99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143</v>
      </c>
      <c r="AU204" s="253" t="s">
        <v>85</v>
      </c>
      <c r="AV204" s="14" t="s">
        <v>141</v>
      </c>
      <c r="AW204" s="14" t="s">
        <v>33</v>
      </c>
      <c r="AX204" s="14" t="s">
        <v>8</v>
      </c>
      <c r="AY204" s="253" t="s">
        <v>134</v>
      </c>
    </row>
    <row r="205" s="2" customFormat="1" ht="33" customHeight="1">
      <c r="A205" s="37"/>
      <c r="B205" s="38"/>
      <c r="C205" s="218" t="s">
        <v>273</v>
      </c>
      <c r="D205" s="218" t="s">
        <v>136</v>
      </c>
      <c r="E205" s="219" t="s">
        <v>274</v>
      </c>
      <c r="F205" s="220" t="s">
        <v>275</v>
      </c>
      <c r="G205" s="221" t="s">
        <v>276</v>
      </c>
      <c r="H205" s="222">
        <v>20</v>
      </c>
      <c r="I205" s="223"/>
      <c r="J205" s="224">
        <f>ROUND(I205*H205,0)</f>
        <v>0</v>
      </c>
      <c r="K205" s="220" t="s">
        <v>277</v>
      </c>
      <c r="L205" s="43"/>
      <c r="M205" s="225" t="s">
        <v>1</v>
      </c>
      <c r="N205" s="226" t="s">
        <v>41</v>
      </c>
      <c r="O205" s="90"/>
      <c r="P205" s="227">
        <f>O205*H205</f>
        <v>0</v>
      </c>
      <c r="Q205" s="227">
        <v>0.00020000000000000001</v>
      </c>
      <c r="R205" s="227">
        <f>Q205*H205</f>
        <v>0.0040000000000000001</v>
      </c>
      <c r="S205" s="227">
        <v>0</v>
      </c>
      <c r="T205" s="228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9" t="s">
        <v>141</v>
      </c>
      <c r="AT205" s="229" t="s">
        <v>136</v>
      </c>
      <c r="AU205" s="229" t="s">
        <v>85</v>
      </c>
      <c r="AY205" s="16" t="s">
        <v>134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6" t="s">
        <v>8</v>
      </c>
      <c r="BK205" s="230">
        <f>ROUND(I205*H205,0)</f>
        <v>0</v>
      </c>
      <c r="BL205" s="16" t="s">
        <v>141</v>
      </c>
      <c r="BM205" s="229" t="s">
        <v>278</v>
      </c>
    </row>
    <row r="206" s="13" customFormat="1">
      <c r="A206" s="13"/>
      <c r="B206" s="231"/>
      <c r="C206" s="232"/>
      <c r="D206" s="233" t="s">
        <v>143</v>
      </c>
      <c r="E206" s="234" t="s">
        <v>1</v>
      </c>
      <c r="F206" s="235" t="s">
        <v>279</v>
      </c>
      <c r="G206" s="232"/>
      <c r="H206" s="236">
        <v>20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143</v>
      </c>
      <c r="AU206" s="242" t="s">
        <v>85</v>
      </c>
      <c r="AV206" s="13" t="s">
        <v>85</v>
      </c>
      <c r="AW206" s="13" t="s">
        <v>33</v>
      </c>
      <c r="AX206" s="13" t="s">
        <v>8</v>
      </c>
      <c r="AY206" s="242" t="s">
        <v>134</v>
      </c>
    </row>
    <row r="207" s="12" customFormat="1" ht="22.8" customHeight="1">
      <c r="A207" s="12"/>
      <c r="B207" s="202"/>
      <c r="C207" s="203"/>
      <c r="D207" s="204" t="s">
        <v>75</v>
      </c>
      <c r="E207" s="216" t="s">
        <v>280</v>
      </c>
      <c r="F207" s="216" t="s">
        <v>281</v>
      </c>
      <c r="G207" s="203"/>
      <c r="H207" s="203"/>
      <c r="I207" s="206"/>
      <c r="J207" s="217">
        <f>BK207</f>
        <v>0</v>
      </c>
      <c r="K207" s="203"/>
      <c r="L207" s="208"/>
      <c r="M207" s="209"/>
      <c r="N207" s="210"/>
      <c r="O207" s="210"/>
      <c r="P207" s="211">
        <f>SUM(P208:P215)</f>
        <v>0</v>
      </c>
      <c r="Q207" s="210"/>
      <c r="R207" s="211">
        <f>SUM(R208:R215)</f>
        <v>0</v>
      </c>
      <c r="S207" s="210"/>
      <c r="T207" s="212">
        <f>SUM(T208:T215)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3" t="s">
        <v>8</v>
      </c>
      <c r="AT207" s="214" t="s">
        <v>75</v>
      </c>
      <c r="AU207" s="214" t="s">
        <v>8</v>
      </c>
      <c r="AY207" s="213" t="s">
        <v>134</v>
      </c>
      <c r="BK207" s="215">
        <f>SUM(BK208:BK215)</f>
        <v>0</v>
      </c>
    </row>
    <row r="208" s="2" customFormat="1" ht="24.15" customHeight="1">
      <c r="A208" s="37"/>
      <c r="B208" s="38"/>
      <c r="C208" s="218" t="s">
        <v>282</v>
      </c>
      <c r="D208" s="218" t="s">
        <v>136</v>
      </c>
      <c r="E208" s="219" t="s">
        <v>283</v>
      </c>
      <c r="F208" s="220" t="s">
        <v>284</v>
      </c>
      <c r="G208" s="221" t="s">
        <v>186</v>
      </c>
      <c r="H208" s="222">
        <v>26.547999999999998</v>
      </c>
      <c r="I208" s="223"/>
      <c r="J208" s="224">
        <f>ROUND(I208*H208,0)</f>
        <v>0</v>
      </c>
      <c r="K208" s="220" t="s">
        <v>140</v>
      </c>
      <c r="L208" s="43"/>
      <c r="M208" s="225" t="s">
        <v>1</v>
      </c>
      <c r="N208" s="226" t="s">
        <v>41</v>
      </c>
      <c r="O208" s="90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9" t="s">
        <v>141</v>
      </c>
      <c r="AT208" s="229" t="s">
        <v>136</v>
      </c>
      <c r="AU208" s="229" t="s">
        <v>85</v>
      </c>
      <c r="AY208" s="16" t="s">
        <v>134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6" t="s">
        <v>8</v>
      </c>
      <c r="BK208" s="230">
        <f>ROUND(I208*H208,0)</f>
        <v>0</v>
      </c>
      <c r="BL208" s="16" t="s">
        <v>141</v>
      </c>
      <c r="BM208" s="229" t="s">
        <v>285</v>
      </c>
    </row>
    <row r="209" s="2" customFormat="1">
      <c r="A209" s="37"/>
      <c r="B209" s="38"/>
      <c r="C209" s="39"/>
      <c r="D209" s="233" t="s">
        <v>150</v>
      </c>
      <c r="E209" s="39"/>
      <c r="F209" s="254" t="s">
        <v>286</v>
      </c>
      <c r="G209" s="39"/>
      <c r="H209" s="39"/>
      <c r="I209" s="255"/>
      <c r="J209" s="39"/>
      <c r="K209" s="39"/>
      <c r="L209" s="43"/>
      <c r="M209" s="256"/>
      <c r="N209" s="257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150</v>
      </c>
      <c r="AU209" s="16" t="s">
        <v>85</v>
      </c>
    </row>
    <row r="210" s="2" customFormat="1" ht="33" customHeight="1">
      <c r="A210" s="37"/>
      <c r="B210" s="38"/>
      <c r="C210" s="218" t="s">
        <v>287</v>
      </c>
      <c r="D210" s="218" t="s">
        <v>136</v>
      </c>
      <c r="E210" s="219" t="s">
        <v>288</v>
      </c>
      <c r="F210" s="220" t="s">
        <v>289</v>
      </c>
      <c r="G210" s="221" t="s">
        <v>186</v>
      </c>
      <c r="H210" s="222">
        <v>79.644000000000005</v>
      </c>
      <c r="I210" s="223"/>
      <c r="J210" s="224">
        <f>ROUND(I210*H210,0)</f>
        <v>0</v>
      </c>
      <c r="K210" s="220" t="s">
        <v>140</v>
      </c>
      <c r="L210" s="43"/>
      <c r="M210" s="225" t="s">
        <v>1</v>
      </c>
      <c r="N210" s="226" t="s">
        <v>41</v>
      </c>
      <c r="O210" s="90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9" t="s">
        <v>141</v>
      </c>
      <c r="AT210" s="229" t="s">
        <v>136</v>
      </c>
      <c r="AU210" s="229" t="s">
        <v>85</v>
      </c>
      <c r="AY210" s="16" t="s">
        <v>134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6" t="s">
        <v>8</v>
      </c>
      <c r="BK210" s="230">
        <f>ROUND(I210*H210,0)</f>
        <v>0</v>
      </c>
      <c r="BL210" s="16" t="s">
        <v>141</v>
      </c>
      <c r="BM210" s="229" t="s">
        <v>290</v>
      </c>
    </row>
    <row r="211" s="13" customFormat="1">
      <c r="A211" s="13"/>
      <c r="B211" s="231"/>
      <c r="C211" s="232"/>
      <c r="D211" s="233" t="s">
        <v>143</v>
      </c>
      <c r="E211" s="232"/>
      <c r="F211" s="235" t="s">
        <v>291</v>
      </c>
      <c r="G211" s="232"/>
      <c r="H211" s="236">
        <v>79.644000000000005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143</v>
      </c>
      <c r="AU211" s="242" t="s">
        <v>85</v>
      </c>
      <c r="AV211" s="13" t="s">
        <v>85</v>
      </c>
      <c r="AW211" s="13" t="s">
        <v>4</v>
      </c>
      <c r="AX211" s="13" t="s">
        <v>8</v>
      </c>
      <c r="AY211" s="242" t="s">
        <v>134</v>
      </c>
    </row>
    <row r="212" s="2" customFormat="1" ht="24.15" customHeight="1">
      <c r="A212" s="37"/>
      <c r="B212" s="38"/>
      <c r="C212" s="218" t="s">
        <v>292</v>
      </c>
      <c r="D212" s="218" t="s">
        <v>136</v>
      </c>
      <c r="E212" s="219" t="s">
        <v>293</v>
      </c>
      <c r="F212" s="220" t="s">
        <v>294</v>
      </c>
      <c r="G212" s="221" t="s">
        <v>186</v>
      </c>
      <c r="H212" s="222">
        <v>26.547999999999998</v>
      </c>
      <c r="I212" s="223"/>
      <c r="J212" s="224">
        <f>ROUND(I212*H212,0)</f>
        <v>0</v>
      </c>
      <c r="K212" s="220" t="s">
        <v>140</v>
      </c>
      <c r="L212" s="43"/>
      <c r="M212" s="225" t="s">
        <v>1</v>
      </c>
      <c r="N212" s="226" t="s">
        <v>41</v>
      </c>
      <c r="O212" s="90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9" t="s">
        <v>141</v>
      </c>
      <c r="AT212" s="229" t="s">
        <v>136</v>
      </c>
      <c r="AU212" s="229" t="s">
        <v>85</v>
      </c>
      <c r="AY212" s="16" t="s">
        <v>134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6" t="s">
        <v>8</v>
      </c>
      <c r="BK212" s="230">
        <f>ROUND(I212*H212,0)</f>
        <v>0</v>
      </c>
      <c r="BL212" s="16" t="s">
        <v>141</v>
      </c>
      <c r="BM212" s="229" t="s">
        <v>295</v>
      </c>
    </row>
    <row r="213" s="2" customFormat="1" ht="24.15" customHeight="1">
      <c r="A213" s="37"/>
      <c r="B213" s="38"/>
      <c r="C213" s="218" t="s">
        <v>296</v>
      </c>
      <c r="D213" s="218" t="s">
        <v>136</v>
      </c>
      <c r="E213" s="219" t="s">
        <v>297</v>
      </c>
      <c r="F213" s="220" t="s">
        <v>298</v>
      </c>
      <c r="G213" s="221" t="s">
        <v>186</v>
      </c>
      <c r="H213" s="222">
        <v>318.57600000000002</v>
      </c>
      <c r="I213" s="223"/>
      <c r="J213" s="224">
        <f>ROUND(I213*H213,0)</f>
        <v>0</v>
      </c>
      <c r="K213" s="220" t="s">
        <v>140</v>
      </c>
      <c r="L213" s="43"/>
      <c r="M213" s="225" t="s">
        <v>1</v>
      </c>
      <c r="N213" s="226" t="s">
        <v>41</v>
      </c>
      <c r="O213" s="90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9" t="s">
        <v>141</v>
      </c>
      <c r="AT213" s="229" t="s">
        <v>136</v>
      </c>
      <c r="AU213" s="229" t="s">
        <v>85</v>
      </c>
      <c r="AY213" s="16" t="s">
        <v>134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6" t="s">
        <v>8</v>
      </c>
      <c r="BK213" s="230">
        <f>ROUND(I213*H213,0)</f>
        <v>0</v>
      </c>
      <c r="BL213" s="16" t="s">
        <v>141</v>
      </c>
      <c r="BM213" s="229" t="s">
        <v>299</v>
      </c>
    </row>
    <row r="214" s="13" customFormat="1">
      <c r="A214" s="13"/>
      <c r="B214" s="231"/>
      <c r="C214" s="232"/>
      <c r="D214" s="233" t="s">
        <v>143</v>
      </c>
      <c r="E214" s="232"/>
      <c r="F214" s="235" t="s">
        <v>300</v>
      </c>
      <c r="G214" s="232"/>
      <c r="H214" s="236">
        <v>318.57600000000002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143</v>
      </c>
      <c r="AU214" s="242" t="s">
        <v>85</v>
      </c>
      <c r="AV214" s="13" t="s">
        <v>85</v>
      </c>
      <c r="AW214" s="13" t="s">
        <v>4</v>
      </c>
      <c r="AX214" s="13" t="s">
        <v>8</v>
      </c>
      <c r="AY214" s="242" t="s">
        <v>134</v>
      </c>
    </row>
    <row r="215" s="2" customFormat="1" ht="37.8" customHeight="1">
      <c r="A215" s="37"/>
      <c r="B215" s="38"/>
      <c r="C215" s="218" t="s">
        <v>301</v>
      </c>
      <c r="D215" s="218" t="s">
        <v>136</v>
      </c>
      <c r="E215" s="219" t="s">
        <v>302</v>
      </c>
      <c r="F215" s="220" t="s">
        <v>303</v>
      </c>
      <c r="G215" s="221" t="s">
        <v>186</v>
      </c>
      <c r="H215" s="222">
        <v>26.547999999999998</v>
      </c>
      <c r="I215" s="223"/>
      <c r="J215" s="224">
        <f>ROUND(I215*H215,0)</f>
        <v>0</v>
      </c>
      <c r="K215" s="220" t="s">
        <v>140</v>
      </c>
      <c r="L215" s="43"/>
      <c r="M215" s="225" t="s">
        <v>1</v>
      </c>
      <c r="N215" s="226" t="s">
        <v>41</v>
      </c>
      <c r="O215" s="90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9" t="s">
        <v>141</v>
      </c>
      <c r="AT215" s="229" t="s">
        <v>136</v>
      </c>
      <c r="AU215" s="229" t="s">
        <v>85</v>
      </c>
      <c r="AY215" s="16" t="s">
        <v>134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6" t="s">
        <v>8</v>
      </c>
      <c r="BK215" s="230">
        <f>ROUND(I215*H215,0)</f>
        <v>0</v>
      </c>
      <c r="BL215" s="16" t="s">
        <v>141</v>
      </c>
      <c r="BM215" s="229" t="s">
        <v>304</v>
      </c>
    </row>
    <row r="216" s="12" customFormat="1" ht="22.8" customHeight="1">
      <c r="A216" s="12"/>
      <c r="B216" s="202"/>
      <c r="C216" s="203"/>
      <c r="D216" s="204" t="s">
        <v>75</v>
      </c>
      <c r="E216" s="216" t="s">
        <v>305</v>
      </c>
      <c r="F216" s="216" t="s">
        <v>306</v>
      </c>
      <c r="G216" s="203"/>
      <c r="H216" s="203"/>
      <c r="I216" s="206"/>
      <c r="J216" s="217">
        <f>BK216</f>
        <v>0</v>
      </c>
      <c r="K216" s="203"/>
      <c r="L216" s="208"/>
      <c r="M216" s="209"/>
      <c r="N216" s="210"/>
      <c r="O216" s="210"/>
      <c r="P216" s="211">
        <f>P217</f>
        <v>0</v>
      </c>
      <c r="Q216" s="210"/>
      <c r="R216" s="211">
        <f>R217</f>
        <v>0</v>
      </c>
      <c r="S216" s="210"/>
      <c r="T216" s="212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3" t="s">
        <v>8</v>
      </c>
      <c r="AT216" s="214" t="s">
        <v>75</v>
      </c>
      <c r="AU216" s="214" t="s">
        <v>8</v>
      </c>
      <c r="AY216" s="213" t="s">
        <v>134</v>
      </c>
      <c r="BK216" s="215">
        <f>BK217</f>
        <v>0</v>
      </c>
    </row>
    <row r="217" s="2" customFormat="1" ht="24.15" customHeight="1">
      <c r="A217" s="37"/>
      <c r="B217" s="38"/>
      <c r="C217" s="218" t="s">
        <v>307</v>
      </c>
      <c r="D217" s="218" t="s">
        <v>136</v>
      </c>
      <c r="E217" s="219" t="s">
        <v>308</v>
      </c>
      <c r="F217" s="220" t="s">
        <v>309</v>
      </c>
      <c r="G217" s="221" t="s">
        <v>186</v>
      </c>
      <c r="H217" s="222">
        <v>38.228999999999999</v>
      </c>
      <c r="I217" s="223"/>
      <c r="J217" s="224">
        <f>ROUND(I217*H217,0)</f>
        <v>0</v>
      </c>
      <c r="K217" s="220" t="s">
        <v>140</v>
      </c>
      <c r="L217" s="43"/>
      <c r="M217" s="225" t="s">
        <v>1</v>
      </c>
      <c r="N217" s="226" t="s">
        <v>41</v>
      </c>
      <c r="O217" s="90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9" t="s">
        <v>141</v>
      </c>
      <c r="AT217" s="229" t="s">
        <v>136</v>
      </c>
      <c r="AU217" s="229" t="s">
        <v>85</v>
      </c>
      <c r="AY217" s="16" t="s">
        <v>134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6" t="s">
        <v>8</v>
      </c>
      <c r="BK217" s="230">
        <f>ROUND(I217*H217,0)</f>
        <v>0</v>
      </c>
      <c r="BL217" s="16" t="s">
        <v>141</v>
      </c>
      <c r="BM217" s="229" t="s">
        <v>310</v>
      </c>
    </row>
    <row r="218" s="12" customFormat="1" ht="25.92" customHeight="1">
      <c r="A218" s="12"/>
      <c r="B218" s="202"/>
      <c r="C218" s="203"/>
      <c r="D218" s="204" t="s">
        <v>75</v>
      </c>
      <c r="E218" s="205" t="s">
        <v>311</v>
      </c>
      <c r="F218" s="205" t="s">
        <v>312</v>
      </c>
      <c r="G218" s="203"/>
      <c r="H218" s="203"/>
      <c r="I218" s="206"/>
      <c r="J218" s="207">
        <f>BK218</f>
        <v>0</v>
      </c>
      <c r="K218" s="203"/>
      <c r="L218" s="208"/>
      <c r="M218" s="209"/>
      <c r="N218" s="210"/>
      <c r="O218" s="210"/>
      <c r="P218" s="211">
        <f>P219+P229</f>
        <v>0</v>
      </c>
      <c r="Q218" s="210"/>
      <c r="R218" s="211">
        <f>R219+R229</f>
        <v>0.042222300000000004</v>
      </c>
      <c r="S218" s="210"/>
      <c r="T218" s="212">
        <f>T219+T229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3" t="s">
        <v>85</v>
      </c>
      <c r="AT218" s="214" t="s">
        <v>75</v>
      </c>
      <c r="AU218" s="214" t="s">
        <v>76</v>
      </c>
      <c r="AY218" s="213" t="s">
        <v>134</v>
      </c>
      <c r="BK218" s="215">
        <f>BK219+BK229</f>
        <v>0</v>
      </c>
    </row>
    <row r="219" s="12" customFormat="1" ht="22.8" customHeight="1">
      <c r="A219" s="12"/>
      <c r="B219" s="202"/>
      <c r="C219" s="203"/>
      <c r="D219" s="204" t="s">
        <v>75</v>
      </c>
      <c r="E219" s="216" t="s">
        <v>313</v>
      </c>
      <c r="F219" s="216" t="s">
        <v>314</v>
      </c>
      <c r="G219" s="203"/>
      <c r="H219" s="203"/>
      <c r="I219" s="206"/>
      <c r="J219" s="217">
        <f>BK219</f>
        <v>0</v>
      </c>
      <c r="K219" s="203"/>
      <c r="L219" s="208"/>
      <c r="M219" s="209"/>
      <c r="N219" s="210"/>
      <c r="O219" s="210"/>
      <c r="P219" s="211">
        <f>SUM(P220:P228)</f>
        <v>0</v>
      </c>
      <c r="Q219" s="210"/>
      <c r="R219" s="211">
        <f>SUM(R220:R228)</f>
        <v>0.032222300000000002</v>
      </c>
      <c r="S219" s="210"/>
      <c r="T219" s="212">
        <f>SUM(T220:T228)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3" t="s">
        <v>85</v>
      </c>
      <c r="AT219" s="214" t="s">
        <v>75</v>
      </c>
      <c r="AU219" s="214" t="s">
        <v>8</v>
      </c>
      <c r="AY219" s="213" t="s">
        <v>134</v>
      </c>
      <c r="BK219" s="215">
        <f>SUM(BK220:BK228)</f>
        <v>0</v>
      </c>
    </row>
    <row r="220" s="2" customFormat="1" ht="24.15" customHeight="1">
      <c r="A220" s="37"/>
      <c r="B220" s="38"/>
      <c r="C220" s="218" t="s">
        <v>315</v>
      </c>
      <c r="D220" s="218" t="s">
        <v>136</v>
      </c>
      <c r="E220" s="219" t="s">
        <v>316</v>
      </c>
      <c r="F220" s="220" t="s">
        <v>317</v>
      </c>
      <c r="G220" s="221" t="s">
        <v>139</v>
      </c>
      <c r="H220" s="222">
        <v>1</v>
      </c>
      <c r="I220" s="223"/>
      <c r="J220" s="224">
        <f>ROUND(I220*H220,0)</f>
        <v>0</v>
      </c>
      <c r="K220" s="220" t="s">
        <v>140</v>
      </c>
      <c r="L220" s="43"/>
      <c r="M220" s="225" t="s">
        <v>1</v>
      </c>
      <c r="N220" s="226" t="s">
        <v>41</v>
      </c>
      <c r="O220" s="90"/>
      <c r="P220" s="227">
        <f>O220*H220</f>
        <v>0</v>
      </c>
      <c r="Q220" s="227">
        <v>5.0000000000000002E-05</v>
      </c>
      <c r="R220" s="227">
        <f>Q220*H220</f>
        <v>5.0000000000000002E-05</v>
      </c>
      <c r="S220" s="227">
        <v>0</v>
      </c>
      <c r="T220" s="228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9" t="s">
        <v>141</v>
      </c>
      <c r="AT220" s="229" t="s">
        <v>136</v>
      </c>
      <c r="AU220" s="229" t="s">
        <v>85</v>
      </c>
      <c r="AY220" s="16" t="s">
        <v>134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6" t="s">
        <v>8</v>
      </c>
      <c r="BK220" s="230">
        <f>ROUND(I220*H220,0)</f>
        <v>0</v>
      </c>
      <c r="BL220" s="16" t="s">
        <v>141</v>
      </c>
      <c r="BM220" s="229" t="s">
        <v>318</v>
      </c>
    </row>
    <row r="221" s="13" customFormat="1">
      <c r="A221" s="13"/>
      <c r="B221" s="231"/>
      <c r="C221" s="232"/>
      <c r="D221" s="233" t="s">
        <v>143</v>
      </c>
      <c r="E221" s="234" t="s">
        <v>1</v>
      </c>
      <c r="F221" s="235" t="s">
        <v>319</v>
      </c>
      <c r="G221" s="232"/>
      <c r="H221" s="236">
        <v>1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143</v>
      </c>
      <c r="AU221" s="242" t="s">
        <v>85</v>
      </c>
      <c r="AV221" s="13" t="s">
        <v>85</v>
      </c>
      <c r="AW221" s="13" t="s">
        <v>33</v>
      </c>
      <c r="AX221" s="13" t="s">
        <v>8</v>
      </c>
      <c r="AY221" s="242" t="s">
        <v>134</v>
      </c>
    </row>
    <row r="222" s="2" customFormat="1" ht="24.15" customHeight="1">
      <c r="A222" s="37"/>
      <c r="B222" s="38"/>
      <c r="C222" s="258" t="s">
        <v>320</v>
      </c>
      <c r="D222" s="258" t="s">
        <v>196</v>
      </c>
      <c r="E222" s="259" t="s">
        <v>321</v>
      </c>
      <c r="F222" s="260" t="s">
        <v>322</v>
      </c>
      <c r="G222" s="261" t="s">
        <v>139</v>
      </c>
      <c r="H222" s="262">
        <v>1.2210000000000001</v>
      </c>
      <c r="I222" s="263"/>
      <c r="J222" s="264">
        <f>ROUND(I222*H222,0)</f>
        <v>0</v>
      </c>
      <c r="K222" s="260" t="s">
        <v>140</v>
      </c>
      <c r="L222" s="265"/>
      <c r="M222" s="266" t="s">
        <v>1</v>
      </c>
      <c r="N222" s="267" t="s">
        <v>41</v>
      </c>
      <c r="O222" s="90"/>
      <c r="P222" s="227">
        <f>O222*H222</f>
        <v>0</v>
      </c>
      <c r="Q222" s="227">
        <v>0.00029999999999999997</v>
      </c>
      <c r="R222" s="227">
        <f>Q222*H222</f>
        <v>0.00036630000000000001</v>
      </c>
      <c r="S222" s="227">
        <v>0</v>
      </c>
      <c r="T222" s="228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9" t="s">
        <v>179</v>
      </c>
      <c r="AT222" s="229" t="s">
        <v>196</v>
      </c>
      <c r="AU222" s="229" t="s">
        <v>85</v>
      </c>
      <c r="AY222" s="16" t="s">
        <v>134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6" t="s">
        <v>8</v>
      </c>
      <c r="BK222" s="230">
        <f>ROUND(I222*H222,0)</f>
        <v>0</v>
      </c>
      <c r="BL222" s="16" t="s">
        <v>141</v>
      </c>
      <c r="BM222" s="229" t="s">
        <v>323</v>
      </c>
    </row>
    <row r="223" s="13" customFormat="1">
      <c r="A223" s="13"/>
      <c r="B223" s="231"/>
      <c r="C223" s="232"/>
      <c r="D223" s="233" t="s">
        <v>143</v>
      </c>
      <c r="E223" s="232"/>
      <c r="F223" s="235" t="s">
        <v>324</v>
      </c>
      <c r="G223" s="232"/>
      <c r="H223" s="236">
        <v>1.2210000000000001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143</v>
      </c>
      <c r="AU223" s="242" t="s">
        <v>85</v>
      </c>
      <c r="AV223" s="13" t="s">
        <v>85</v>
      </c>
      <c r="AW223" s="13" t="s">
        <v>4</v>
      </c>
      <c r="AX223" s="13" t="s">
        <v>8</v>
      </c>
      <c r="AY223" s="242" t="s">
        <v>134</v>
      </c>
    </row>
    <row r="224" s="2" customFormat="1" ht="24.15" customHeight="1">
      <c r="A224" s="37"/>
      <c r="B224" s="38"/>
      <c r="C224" s="218" t="s">
        <v>325</v>
      </c>
      <c r="D224" s="218" t="s">
        <v>136</v>
      </c>
      <c r="E224" s="219" t="s">
        <v>326</v>
      </c>
      <c r="F224" s="220" t="s">
        <v>327</v>
      </c>
      <c r="G224" s="221" t="s">
        <v>276</v>
      </c>
      <c r="H224" s="222">
        <v>9</v>
      </c>
      <c r="I224" s="223"/>
      <c r="J224" s="224">
        <f>ROUND(I224*H224,0)</f>
        <v>0</v>
      </c>
      <c r="K224" s="220" t="s">
        <v>140</v>
      </c>
      <c r="L224" s="43"/>
      <c r="M224" s="225" t="s">
        <v>1</v>
      </c>
      <c r="N224" s="226" t="s">
        <v>41</v>
      </c>
      <c r="O224" s="90"/>
      <c r="P224" s="227">
        <f>O224*H224</f>
        <v>0</v>
      </c>
      <c r="Q224" s="227">
        <v>0.00029999999999999997</v>
      </c>
      <c r="R224" s="227">
        <f>Q224*H224</f>
        <v>0.0026999999999999997</v>
      </c>
      <c r="S224" s="227">
        <v>0</v>
      </c>
      <c r="T224" s="228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9" t="s">
        <v>221</v>
      </c>
      <c r="AT224" s="229" t="s">
        <v>136</v>
      </c>
      <c r="AU224" s="229" t="s">
        <v>85</v>
      </c>
      <c r="AY224" s="16" t="s">
        <v>134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6" t="s">
        <v>8</v>
      </c>
      <c r="BK224" s="230">
        <f>ROUND(I224*H224,0)</f>
        <v>0</v>
      </c>
      <c r="BL224" s="16" t="s">
        <v>221</v>
      </c>
      <c r="BM224" s="229" t="s">
        <v>328</v>
      </c>
    </row>
    <row r="225" s="2" customFormat="1">
      <c r="A225" s="37"/>
      <c r="B225" s="38"/>
      <c r="C225" s="39"/>
      <c r="D225" s="233" t="s">
        <v>150</v>
      </c>
      <c r="E225" s="39"/>
      <c r="F225" s="254" t="s">
        <v>329</v>
      </c>
      <c r="G225" s="39"/>
      <c r="H225" s="39"/>
      <c r="I225" s="255"/>
      <c r="J225" s="39"/>
      <c r="K225" s="39"/>
      <c r="L225" s="43"/>
      <c r="M225" s="256"/>
      <c r="N225" s="257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150</v>
      </c>
      <c r="AU225" s="16" t="s">
        <v>85</v>
      </c>
    </row>
    <row r="226" s="2" customFormat="1" ht="49.05" customHeight="1">
      <c r="A226" s="37"/>
      <c r="B226" s="38"/>
      <c r="C226" s="258" t="s">
        <v>330</v>
      </c>
      <c r="D226" s="258" t="s">
        <v>196</v>
      </c>
      <c r="E226" s="259" t="s">
        <v>331</v>
      </c>
      <c r="F226" s="260" t="s">
        <v>332</v>
      </c>
      <c r="G226" s="261" t="s">
        <v>139</v>
      </c>
      <c r="H226" s="262">
        <v>6.6150000000000002</v>
      </c>
      <c r="I226" s="263"/>
      <c r="J226" s="264">
        <f>ROUND(I226*H226,0)</f>
        <v>0</v>
      </c>
      <c r="K226" s="260" t="s">
        <v>140</v>
      </c>
      <c r="L226" s="265"/>
      <c r="M226" s="266" t="s">
        <v>1</v>
      </c>
      <c r="N226" s="267" t="s">
        <v>41</v>
      </c>
      <c r="O226" s="90"/>
      <c r="P226" s="227">
        <f>O226*H226</f>
        <v>0</v>
      </c>
      <c r="Q226" s="227">
        <v>0.0044000000000000003</v>
      </c>
      <c r="R226" s="227">
        <f>Q226*H226</f>
        <v>0.029106000000000003</v>
      </c>
      <c r="S226" s="227">
        <v>0</v>
      </c>
      <c r="T226" s="228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9" t="s">
        <v>307</v>
      </c>
      <c r="AT226" s="229" t="s">
        <v>196</v>
      </c>
      <c r="AU226" s="229" t="s">
        <v>85</v>
      </c>
      <c r="AY226" s="16" t="s">
        <v>134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6" t="s">
        <v>8</v>
      </c>
      <c r="BK226" s="230">
        <f>ROUND(I226*H226,0)</f>
        <v>0</v>
      </c>
      <c r="BL226" s="16" t="s">
        <v>221</v>
      </c>
      <c r="BM226" s="229" t="s">
        <v>333</v>
      </c>
    </row>
    <row r="227" s="13" customFormat="1">
      <c r="A227" s="13"/>
      <c r="B227" s="231"/>
      <c r="C227" s="232"/>
      <c r="D227" s="233" t="s">
        <v>143</v>
      </c>
      <c r="E227" s="232"/>
      <c r="F227" s="235" t="s">
        <v>334</v>
      </c>
      <c r="G227" s="232"/>
      <c r="H227" s="236">
        <v>6.6150000000000002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143</v>
      </c>
      <c r="AU227" s="242" t="s">
        <v>85</v>
      </c>
      <c r="AV227" s="13" t="s">
        <v>85</v>
      </c>
      <c r="AW227" s="13" t="s">
        <v>4</v>
      </c>
      <c r="AX227" s="13" t="s">
        <v>8</v>
      </c>
      <c r="AY227" s="242" t="s">
        <v>134</v>
      </c>
    </row>
    <row r="228" s="2" customFormat="1" ht="24.15" customHeight="1">
      <c r="A228" s="37"/>
      <c r="B228" s="38"/>
      <c r="C228" s="218" t="s">
        <v>335</v>
      </c>
      <c r="D228" s="218" t="s">
        <v>136</v>
      </c>
      <c r="E228" s="219" t="s">
        <v>336</v>
      </c>
      <c r="F228" s="220" t="s">
        <v>337</v>
      </c>
      <c r="G228" s="221" t="s">
        <v>186</v>
      </c>
      <c r="H228" s="222">
        <v>0.032000000000000001</v>
      </c>
      <c r="I228" s="223"/>
      <c r="J228" s="224">
        <f>ROUND(I228*H228,0)</f>
        <v>0</v>
      </c>
      <c r="K228" s="220" t="s">
        <v>140</v>
      </c>
      <c r="L228" s="43"/>
      <c r="M228" s="225" t="s">
        <v>1</v>
      </c>
      <c r="N228" s="226" t="s">
        <v>41</v>
      </c>
      <c r="O228" s="90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9" t="s">
        <v>221</v>
      </c>
      <c r="AT228" s="229" t="s">
        <v>136</v>
      </c>
      <c r="AU228" s="229" t="s">
        <v>85</v>
      </c>
      <c r="AY228" s="16" t="s">
        <v>134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6" t="s">
        <v>8</v>
      </c>
      <c r="BK228" s="230">
        <f>ROUND(I228*H228,0)</f>
        <v>0</v>
      </c>
      <c r="BL228" s="16" t="s">
        <v>221</v>
      </c>
      <c r="BM228" s="229" t="s">
        <v>338</v>
      </c>
    </row>
    <row r="229" s="12" customFormat="1" ht="22.8" customHeight="1">
      <c r="A229" s="12"/>
      <c r="B229" s="202"/>
      <c r="C229" s="203"/>
      <c r="D229" s="204" t="s">
        <v>75</v>
      </c>
      <c r="E229" s="216" t="s">
        <v>339</v>
      </c>
      <c r="F229" s="216" t="s">
        <v>340</v>
      </c>
      <c r="G229" s="203"/>
      <c r="H229" s="203"/>
      <c r="I229" s="206"/>
      <c r="J229" s="217">
        <f>BK229</f>
        <v>0</v>
      </c>
      <c r="K229" s="203"/>
      <c r="L229" s="208"/>
      <c r="M229" s="209"/>
      <c r="N229" s="210"/>
      <c r="O229" s="210"/>
      <c r="P229" s="211">
        <f>SUM(P230:P233)</f>
        <v>0</v>
      </c>
      <c r="Q229" s="210"/>
      <c r="R229" s="211">
        <f>SUM(R230:R233)</f>
        <v>0.01</v>
      </c>
      <c r="S229" s="210"/>
      <c r="T229" s="212">
        <f>SUM(T230:T233)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3" t="s">
        <v>85</v>
      </c>
      <c r="AT229" s="214" t="s">
        <v>75</v>
      </c>
      <c r="AU229" s="214" t="s">
        <v>8</v>
      </c>
      <c r="AY229" s="213" t="s">
        <v>134</v>
      </c>
      <c r="BK229" s="215">
        <f>SUM(BK230:BK233)</f>
        <v>0</v>
      </c>
    </row>
    <row r="230" s="2" customFormat="1" ht="24.15" customHeight="1">
      <c r="A230" s="37"/>
      <c r="B230" s="38"/>
      <c r="C230" s="218" t="s">
        <v>341</v>
      </c>
      <c r="D230" s="218" t="s">
        <v>136</v>
      </c>
      <c r="E230" s="219" t="s">
        <v>342</v>
      </c>
      <c r="F230" s="220" t="s">
        <v>343</v>
      </c>
      <c r="G230" s="221" t="s">
        <v>276</v>
      </c>
      <c r="H230" s="222">
        <v>1</v>
      </c>
      <c r="I230" s="223"/>
      <c r="J230" s="224">
        <f>ROUND(I230*H230,0)</f>
        <v>0</v>
      </c>
      <c r="K230" s="220" t="s">
        <v>140</v>
      </c>
      <c r="L230" s="43"/>
      <c r="M230" s="225" t="s">
        <v>1</v>
      </c>
      <c r="N230" s="226" t="s">
        <v>41</v>
      </c>
      <c r="O230" s="90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9" t="s">
        <v>221</v>
      </c>
      <c r="AT230" s="229" t="s">
        <v>136</v>
      </c>
      <c r="AU230" s="229" t="s">
        <v>85</v>
      </c>
      <c r="AY230" s="16" t="s">
        <v>134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6" t="s">
        <v>8</v>
      </c>
      <c r="BK230" s="230">
        <f>ROUND(I230*H230,0)</f>
        <v>0</v>
      </c>
      <c r="BL230" s="16" t="s">
        <v>221</v>
      </c>
      <c r="BM230" s="229" t="s">
        <v>344</v>
      </c>
    </row>
    <row r="231" s="2" customFormat="1">
      <c r="A231" s="37"/>
      <c r="B231" s="38"/>
      <c r="C231" s="39"/>
      <c r="D231" s="233" t="s">
        <v>150</v>
      </c>
      <c r="E231" s="39"/>
      <c r="F231" s="254" t="s">
        <v>345</v>
      </c>
      <c r="G231" s="39"/>
      <c r="H231" s="39"/>
      <c r="I231" s="255"/>
      <c r="J231" s="39"/>
      <c r="K231" s="39"/>
      <c r="L231" s="43"/>
      <c r="M231" s="256"/>
      <c r="N231" s="257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150</v>
      </c>
      <c r="AU231" s="16" t="s">
        <v>85</v>
      </c>
    </row>
    <row r="232" s="2" customFormat="1" ht="49.05" customHeight="1">
      <c r="A232" s="37"/>
      <c r="B232" s="38"/>
      <c r="C232" s="258" t="s">
        <v>346</v>
      </c>
      <c r="D232" s="258" t="s">
        <v>196</v>
      </c>
      <c r="E232" s="259" t="s">
        <v>347</v>
      </c>
      <c r="F232" s="260" t="s">
        <v>348</v>
      </c>
      <c r="G232" s="261" t="s">
        <v>276</v>
      </c>
      <c r="H232" s="262">
        <v>1</v>
      </c>
      <c r="I232" s="263"/>
      <c r="J232" s="264">
        <f>ROUND(I232*H232,0)</f>
        <v>0</v>
      </c>
      <c r="K232" s="260" t="s">
        <v>1</v>
      </c>
      <c r="L232" s="265"/>
      <c r="M232" s="266" t="s">
        <v>1</v>
      </c>
      <c r="N232" s="267" t="s">
        <v>41</v>
      </c>
      <c r="O232" s="90"/>
      <c r="P232" s="227">
        <f>O232*H232</f>
        <v>0</v>
      </c>
      <c r="Q232" s="227">
        <v>0.01</v>
      </c>
      <c r="R232" s="227">
        <f>Q232*H232</f>
        <v>0.01</v>
      </c>
      <c r="S232" s="227">
        <v>0</v>
      </c>
      <c r="T232" s="228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9" t="s">
        <v>307</v>
      </c>
      <c r="AT232" s="229" t="s">
        <v>196</v>
      </c>
      <c r="AU232" s="229" t="s">
        <v>85</v>
      </c>
      <c r="AY232" s="16" t="s">
        <v>134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6" t="s">
        <v>8</v>
      </c>
      <c r="BK232" s="230">
        <f>ROUND(I232*H232,0)</f>
        <v>0</v>
      </c>
      <c r="BL232" s="16" t="s">
        <v>221</v>
      </c>
      <c r="BM232" s="229" t="s">
        <v>349</v>
      </c>
    </row>
    <row r="233" s="2" customFormat="1" ht="24.15" customHeight="1">
      <c r="A233" s="37"/>
      <c r="B233" s="38"/>
      <c r="C233" s="218" t="s">
        <v>350</v>
      </c>
      <c r="D233" s="218" t="s">
        <v>136</v>
      </c>
      <c r="E233" s="219" t="s">
        <v>351</v>
      </c>
      <c r="F233" s="220" t="s">
        <v>352</v>
      </c>
      <c r="G233" s="221" t="s">
        <v>186</v>
      </c>
      <c r="H233" s="222">
        <v>0.01</v>
      </c>
      <c r="I233" s="223"/>
      <c r="J233" s="224">
        <f>ROUND(I233*H233,0)</f>
        <v>0</v>
      </c>
      <c r="K233" s="220" t="s">
        <v>140</v>
      </c>
      <c r="L233" s="43"/>
      <c r="M233" s="268" t="s">
        <v>1</v>
      </c>
      <c r="N233" s="269" t="s">
        <v>41</v>
      </c>
      <c r="O233" s="270"/>
      <c r="P233" s="271">
        <f>O233*H233</f>
        <v>0</v>
      </c>
      <c r="Q233" s="271">
        <v>0</v>
      </c>
      <c r="R233" s="271">
        <f>Q233*H233</f>
        <v>0</v>
      </c>
      <c r="S233" s="271">
        <v>0</v>
      </c>
      <c r="T233" s="272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9" t="s">
        <v>221</v>
      </c>
      <c r="AT233" s="229" t="s">
        <v>136</v>
      </c>
      <c r="AU233" s="229" t="s">
        <v>85</v>
      </c>
      <c r="AY233" s="16" t="s">
        <v>134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6" t="s">
        <v>8</v>
      </c>
      <c r="BK233" s="230">
        <f>ROUND(I233*H233,0)</f>
        <v>0</v>
      </c>
      <c r="BL233" s="16" t="s">
        <v>221</v>
      </c>
      <c r="BM233" s="229" t="s">
        <v>353</v>
      </c>
    </row>
    <row r="234" s="2" customFormat="1" ht="6.96" customHeight="1">
      <c r="A234" s="37"/>
      <c r="B234" s="65"/>
      <c r="C234" s="66"/>
      <c r="D234" s="66"/>
      <c r="E234" s="66"/>
      <c r="F234" s="66"/>
      <c r="G234" s="66"/>
      <c r="H234" s="66"/>
      <c r="I234" s="66"/>
      <c r="J234" s="66"/>
      <c r="K234" s="66"/>
      <c r="L234" s="43"/>
      <c r="M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</row>
  </sheetData>
  <sheetProtection sheet="1" autoFilter="0" formatColumns="0" formatRows="0" objects="1" scenarios="1" spinCount="100000" saltValue="kf/UCsBBWsLgG2YMkVQ8DwpeQZcCLfXUR9ogIYxtiSHS6HA+HD53s4GVv0fL44oULij0s+YoYE4nNP4PbwovSQ==" hashValue="QGwsOnSFc4wf1bjiTgUNAWMF7TwoIa02oBMZwK8ZxOzkOjLwD+XPgRJBgqiWfRoldWJn/7OP6bTkmYv/+GJwKg==" algorithmName="SHA-512" password="CF28"/>
  <autoFilter ref="C125:K23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  <c r="AZ2" s="135" t="s">
        <v>354</v>
      </c>
      <c r="BA2" s="135" t="s">
        <v>99</v>
      </c>
      <c r="BB2" s="135" t="s">
        <v>1</v>
      </c>
      <c r="BC2" s="135" t="s">
        <v>355</v>
      </c>
      <c r="BD2" s="135" t="s">
        <v>85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85</v>
      </c>
    </row>
    <row r="4" hidden="1" s="1" customFormat="1" ht="24.96" customHeight="1">
      <c r="B4" s="19"/>
      <c r="D4" s="138" t="s">
        <v>101</v>
      </c>
      <c r="L4" s="19"/>
      <c r="M4" s="139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0" t="s">
        <v>17</v>
      </c>
      <c r="L6" s="19"/>
    </row>
    <row r="7" hidden="1" s="1" customFormat="1" ht="16.5" customHeight="1">
      <c r="B7" s="19"/>
      <c r="E7" s="141" t="str">
        <f>'Rekapitulace stavby'!K6</f>
        <v>MŠ Kampanova - Oprava chodníků v areálu</v>
      </c>
      <c r="F7" s="140"/>
      <c r="G7" s="140"/>
      <c r="H7" s="140"/>
      <c r="L7" s="19"/>
    </row>
    <row r="8" hidden="1" s="2" customFormat="1" ht="12" customHeight="1">
      <c r="A8" s="37"/>
      <c r="B8" s="43"/>
      <c r="C8" s="37"/>
      <c r="D8" s="140" t="s">
        <v>102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2" t="s">
        <v>356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0" t="s">
        <v>19</v>
      </c>
      <c r="E11" s="37"/>
      <c r="F11" s="143" t="s">
        <v>1</v>
      </c>
      <c r="G11" s="37"/>
      <c r="H11" s="37"/>
      <c r="I11" s="140" t="s">
        <v>20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0" t="s">
        <v>21</v>
      </c>
      <c r="E12" s="37"/>
      <c r="F12" s="143" t="s">
        <v>22</v>
      </c>
      <c r="G12" s="37"/>
      <c r="H12" s="37"/>
      <c r="I12" s="140" t="s">
        <v>23</v>
      </c>
      <c r="J12" s="144" t="str">
        <f>'Rekapitulace stavby'!AN8</f>
        <v>18. 2. 2025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0" t="s">
        <v>25</v>
      </c>
      <c r="E14" s="37"/>
      <c r="F14" s="37"/>
      <c r="G14" s="37"/>
      <c r="H14" s="37"/>
      <c r="I14" s="140" t="s">
        <v>26</v>
      </c>
      <c r="J14" s="143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3" t="s">
        <v>27</v>
      </c>
      <c r="F15" s="37"/>
      <c r="G15" s="37"/>
      <c r="H15" s="37"/>
      <c r="I15" s="140" t="s">
        <v>28</v>
      </c>
      <c r="J15" s="143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0" t="s">
        <v>29</v>
      </c>
      <c r="E17" s="37"/>
      <c r="F17" s="37"/>
      <c r="G17" s="37"/>
      <c r="H17" s="37"/>
      <c r="I17" s="140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0" t="s">
        <v>31</v>
      </c>
      <c r="E20" s="37"/>
      <c r="F20" s="37"/>
      <c r="G20" s="37"/>
      <c r="H20" s="37"/>
      <c r="I20" s="140" t="s">
        <v>26</v>
      </c>
      <c r="J20" s="143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3" t="str">
        <f>IF('Rekapitulace stavby'!E17="","",'Rekapitulace stavby'!E17)</f>
        <v xml:space="preserve"> </v>
      </c>
      <c r="F21" s="37"/>
      <c r="G21" s="37"/>
      <c r="H21" s="37"/>
      <c r="I21" s="140" t="s">
        <v>28</v>
      </c>
      <c r="J21" s="143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0" t="s">
        <v>34</v>
      </c>
      <c r="E23" s="37"/>
      <c r="F23" s="37"/>
      <c r="G23" s="37"/>
      <c r="H23" s="37"/>
      <c r="I23" s="140" t="s">
        <v>26</v>
      </c>
      <c r="J23" s="143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3" t="s">
        <v>27</v>
      </c>
      <c r="F24" s="37"/>
      <c r="G24" s="37"/>
      <c r="H24" s="37"/>
      <c r="I24" s="140" t="s">
        <v>28</v>
      </c>
      <c r="J24" s="143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0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0" t="s">
        <v>36</v>
      </c>
      <c r="E30" s="37"/>
      <c r="F30" s="37"/>
      <c r="G30" s="37"/>
      <c r="H30" s="37"/>
      <c r="I30" s="37"/>
      <c r="J30" s="151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2" t="s">
        <v>38</v>
      </c>
      <c r="G32" s="37"/>
      <c r="H32" s="37"/>
      <c r="I32" s="152" t="s">
        <v>37</v>
      </c>
      <c r="J32" s="152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3" t="s">
        <v>40</v>
      </c>
      <c r="E33" s="140" t="s">
        <v>41</v>
      </c>
      <c r="F33" s="154">
        <f>ROUND((SUM(BE125:BE220)),  2)</f>
        <v>0</v>
      </c>
      <c r="G33" s="37"/>
      <c r="H33" s="37"/>
      <c r="I33" s="155">
        <v>0.20999999999999999</v>
      </c>
      <c r="J33" s="154">
        <f>ROUND(((SUM(BE125:BE220))*I33),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0" t="s">
        <v>42</v>
      </c>
      <c r="F34" s="154">
        <f>ROUND((SUM(BF125:BF220)),  2)</f>
        <v>0</v>
      </c>
      <c r="G34" s="37"/>
      <c r="H34" s="37"/>
      <c r="I34" s="155">
        <v>0.12</v>
      </c>
      <c r="J34" s="154">
        <f>ROUND(((SUM(BF125:BF220))*I34),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43</v>
      </c>
      <c r="F35" s="154">
        <f>ROUND((SUM(BG125:BG220)),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44</v>
      </c>
      <c r="F36" s="154">
        <f>ROUND((SUM(BH125:BH220)),  2)</f>
        <v>0</v>
      </c>
      <c r="G36" s="37"/>
      <c r="H36" s="37"/>
      <c r="I36" s="155">
        <v>0.12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45</v>
      </c>
      <c r="F37" s="154">
        <f>ROUND((SUM(BI125:BI220)),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4" t="str">
        <f>E7</f>
        <v>MŠ Kampanova - Oprava chodníků v areálu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02 - Etapa II.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>MŠ Kampanova</v>
      </c>
      <c r="G89" s="39"/>
      <c r="H89" s="39"/>
      <c r="I89" s="31" t="s">
        <v>23</v>
      </c>
      <c r="J89" s="78" t="str">
        <f>IF(J12="","",J12)</f>
        <v>18. 2. 2025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>TSHK</v>
      </c>
      <c r="G91" s="39"/>
      <c r="H91" s="39"/>
      <c r="I91" s="31" t="s">
        <v>31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TSHK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8" t="s">
        <v>107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108</v>
      </c>
    </row>
    <row r="97" hidden="1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110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111</v>
      </c>
      <c r="E99" s="188"/>
      <c r="F99" s="188"/>
      <c r="G99" s="188"/>
      <c r="H99" s="188"/>
      <c r="I99" s="188"/>
      <c r="J99" s="189">
        <f>J174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113</v>
      </c>
      <c r="E100" s="188"/>
      <c r="F100" s="188"/>
      <c r="G100" s="188"/>
      <c r="H100" s="188"/>
      <c r="I100" s="188"/>
      <c r="J100" s="189">
        <f>J184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114</v>
      </c>
      <c r="E101" s="188"/>
      <c r="F101" s="188"/>
      <c r="G101" s="188"/>
      <c r="H101" s="188"/>
      <c r="I101" s="188"/>
      <c r="J101" s="189">
        <f>J201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115</v>
      </c>
      <c r="E102" s="188"/>
      <c r="F102" s="188"/>
      <c r="G102" s="188"/>
      <c r="H102" s="188"/>
      <c r="I102" s="188"/>
      <c r="J102" s="189">
        <f>J207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9"/>
      <c r="C103" s="180"/>
      <c r="D103" s="181" t="s">
        <v>116</v>
      </c>
      <c r="E103" s="182"/>
      <c r="F103" s="182"/>
      <c r="G103" s="182"/>
      <c r="H103" s="182"/>
      <c r="I103" s="182"/>
      <c r="J103" s="183">
        <f>J209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5"/>
      <c r="C104" s="186"/>
      <c r="D104" s="187" t="s">
        <v>117</v>
      </c>
      <c r="E104" s="188"/>
      <c r="F104" s="188"/>
      <c r="G104" s="188"/>
      <c r="H104" s="188"/>
      <c r="I104" s="188"/>
      <c r="J104" s="189">
        <f>J210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5"/>
      <c r="C105" s="186"/>
      <c r="D105" s="187" t="s">
        <v>118</v>
      </c>
      <c r="E105" s="188"/>
      <c r="F105" s="188"/>
      <c r="G105" s="188"/>
      <c r="H105" s="188"/>
      <c r="I105" s="188"/>
      <c r="J105" s="189">
        <f>J216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hidden="1"/>
    <row r="109" hidden="1"/>
    <row r="110" hidden="1"/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119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17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4" t="str">
        <f>E7</f>
        <v>MŠ Kampanova - Oprava chodníků v areálu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102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02 - Etapa II.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21</v>
      </c>
      <c r="D119" s="39"/>
      <c r="E119" s="39"/>
      <c r="F119" s="26" t="str">
        <f>F12</f>
        <v>MŠ Kampanova</v>
      </c>
      <c r="G119" s="39"/>
      <c r="H119" s="39"/>
      <c r="I119" s="31" t="s">
        <v>23</v>
      </c>
      <c r="J119" s="78" t="str">
        <f>IF(J12="","",J12)</f>
        <v>18. 2. 2025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25</v>
      </c>
      <c r="D121" s="39"/>
      <c r="E121" s="39"/>
      <c r="F121" s="26" t="str">
        <f>E15</f>
        <v>TSHK</v>
      </c>
      <c r="G121" s="39"/>
      <c r="H121" s="39"/>
      <c r="I121" s="31" t="s">
        <v>31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29</v>
      </c>
      <c r="D122" s="39"/>
      <c r="E122" s="39"/>
      <c r="F122" s="26" t="str">
        <f>IF(E18="","",E18)</f>
        <v>Vyplň údaj</v>
      </c>
      <c r="G122" s="39"/>
      <c r="H122" s="39"/>
      <c r="I122" s="31" t="s">
        <v>34</v>
      </c>
      <c r="J122" s="35" t="str">
        <f>E24</f>
        <v>TSHK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1"/>
      <c r="B124" s="192"/>
      <c r="C124" s="193" t="s">
        <v>120</v>
      </c>
      <c r="D124" s="194" t="s">
        <v>61</v>
      </c>
      <c r="E124" s="194" t="s">
        <v>57</v>
      </c>
      <c r="F124" s="194" t="s">
        <v>58</v>
      </c>
      <c r="G124" s="194" t="s">
        <v>121</v>
      </c>
      <c r="H124" s="194" t="s">
        <v>122</v>
      </c>
      <c r="I124" s="194" t="s">
        <v>123</v>
      </c>
      <c r="J124" s="194" t="s">
        <v>106</v>
      </c>
      <c r="K124" s="195" t="s">
        <v>124</v>
      </c>
      <c r="L124" s="196"/>
      <c r="M124" s="99" t="s">
        <v>1</v>
      </c>
      <c r="N124" s="100" t="s">
        <v>40</v>
      </c>
      <c r="O124" s="100" t="s">
        <v>125</v>
      </c>
      <c r="P124" s="100" t="s">
        <v>126</v>
      </c>
      <c r="Q124" s="100" t="s">
        <v>127</v>
      </c>
      <c r="R124" s="100" t="s">
        <v>128</v>
      </c>
      <c r="S124" s="100" t="s">
        <v>129</v>
      </c>
      <c r="T124" s="101" t="s">
        <v>130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7"/>
      <c r="B125" s="38"/>
      <c r="C125" s="106" t="s">
        <v>131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P126+P209</f>
        <v>0</v>
      </c>
      <c r="Q125" s="103"/>
      <c r="R125" s="199">
        <f>R126+R209</f>
        <v>34.146741999999996</v>
      </c>
      <c r="S125" s="103"/>
      <c r="T125" s="200">
        <f>T126+T209</f>
        <v>25.629999999999999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75</v>
      </c>
      <c r="AU125" s="16" t="s">
        <v>108</v>
      </c>
      <c r="BK125" s="201">
        <f>BK126+BK209</f>
        <v>0</v>
      </c>
    </row>
    <row r="126" s="12" customFormat="1" ht="25.92" customHeight="1">
      <c r="A126" s="12"/>
      <c r="B126" s="202"/>
      <c r="C126" s="203"/>
      <c r="D126" s="204" t="s">
        <v>75</v>
      </c>
      <c r="E126" s="205" t="s">
        <v>132</v>
      </c>
      <c r="F126" s="205" t="s">
        <v>133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P127+P174+P184+P201+P207</f>
        <v>0</v>
      </c>
      <c r="Q126" s="210"/>
      <c r="R126" s="211">
        <f>R127+R174+R184+R201+R207</f>
        <v>34.122605999999998</v>
      </c>
      <c r="S126" s="210"/>
      <c r="T126" s="212">
        <f>T127+T174+T184+T201+T207</f>
        <v>25.629999999999999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</v>
      </c>
      <c r="AT126" s="214" t="s">
        <v>75</v>
      </c>
      <c r="AU126" s="214" t="s">
        <v>76</v>
      </c>
      <c r="AY126" s="213" t="s">
        <v>134</v>
      </c>
      <c r="BK126" s="215">
        <f>BK127+BK174+BK184+BK201+BK207</f>
        <v>0</v>
      </c>
    </row>
    <row r="127" s="12" customFormat="1" ht="22.8" customHeight="1">
      <c r="A127" s="12"/>
      <c r="B127" s="202"/>
      <c r="C127" s="203"/>
      <c r="D127" s="204" t="s">
        <v>75</v>
      </c>
      <c r="E127" s="216" t="s">
        <v>8</v>
      </c>
      <c r="F127" s="216" t="s">
        <v>135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SUM(P128:P173)</f>
        <v>0</v>
      </c>
      <c r="Q127" s="210"/>
      <c r="R127" s="211">
        <f>SUM(R128:R173)</f>
        <v>3.6040000000000001</v>
      </c>
      <c r="S127" s="210"/>
      <c r="T127" s="212">
        <f>SUM(T128:T173)</f>
        <v>23.629999999999999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</v>
      </c>
      <c r="AT127" s="214" t="s">
        <v>75</v>
      </c>
      <c r="AU127" s="214" t="s">
        <v>8</v>
      </c>
      <c r="AY127" s="213" t="s">
        <v>134</v>
      </c>
      <c r="BK127" s="215">
        <f>SUM(BK128:BK173)</f>
        <v>0</v>
      </c>
    </row>
    <row r="128" s="2" customFormat="1" ht="24.15" customHeight="1">
      <c r="A128" s="37"/>
      <c r="B128" s="38"/>
      <c r="C128" s="218" t="s">
        <v>8</v>
      </c>
      <c r="D128" s="218" t="s">
        <v>136</v>
      </c>
      <c r="E128" s="219" t="s">
        <v>137</v>
      </c>
      <c r="F128" s="220" t="s">
        <v>138</v>
      </c>
      <c r="G128" s="221" t="s">
        <v>139</v>
      </c>
      <c r="H128" s="222">
        <v>82</v>
      </c>
      <c r="I128" s="223"/>
      <c r="J128" s="224">
        <f>ROUND(I128*H128,0)</f>
        <v>0</v>
      </c>
      <c r="K128" s="220" t="s">
        <v>140</v>
      </c>
      <c r="L128" s="43"/>
      <c r="M128" s="225" t="s">
        <v>1</v>
      </c>
      <c r="N128" s="226" t="s">
        <v>41</v>
      </c>
      <c r="O128" s="90"/>
      <c r="P128" s="227">
        <f>O128*H128</f>
        <v>0</v>
      </c>
      <c r="Q128" s="227">
        <v>0</v>
      </c>
      <c r="R128" s="227">
        <f>Q128*H128</f>
        <v>0</v>
      </c>
      <c r="S128" s="227">
        <v>0.255</v>
      </c>
      <c r="T128" s="228">
        <f>S128*H128</f>
        <v>20.91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9" t="s">
        <v>141</v>
      </c>
      <c r="AT128" s="229" t="s">
        <v>136</v>
      </c>
      <c r="AU128" s="229" t="s">
        <v>85</v>
      </c>
      <c r="AY128" s="16" t="s">
        <v>134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6" t="s">
        <v>8</v>
      </c>
      <c r="BK128" s="230">
        <f>ROUND(I128*H128,0)</f>
        <v>0</v>
      </c>
      <c r="BL128" s="16" t="s">
        <v>141</v>
      </c>
      <c r="BM128" s="229" t="s">
        <v>357</v>
      </c>
    </row>
    <row r="129" s="13" customFormat="1">
      <c r="A129" s="13"/>
      <c r="B129" s="231"/>
      <c r="C129" s="232"/>
      <c r="D129" s="233" t="s">
        <v>143</v>
      </c>
      <c r="E129" s="234" t="s">
        <v>1</v>
      </c>
      <c r="F129" s="235" t="s">
        <v>358</v>
      </c>
      <c r="G129" s="232"/>
      <c r="H129" s="236">
        <v>82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143</v>
      </c>
      <c r="AU129" s="242" t="s">
        <v>85</v>
      </c>
      <c r="AV129" s="13" t="s">
        <v>85</v>
      </c>
      <c r="AW129" s="13" t="s">
        <v>33</v>
      </c>
      <c r="AX129" s="13" t="s">
        <v>76</v>
      </c>
      <c r="AY129" s="242" t="s">
        <v>134</v>
      </c>
    </row>
    <row r="130" s="14" customFormat="1">
      <c r="A130" s="14"/>
      <c r="B130" s="243"/>
      <c r="C130" s="244"/>
      <c r="D130" s="233" t="s">
        <v>143</v>
      </c>
      <c r="E130" s="245" t="s">
        <v>1</v>
      </c>
      <c r="F130" s="246" t="s">
        <v>146</v>
      </c>
      <c r="G130" s="244"/>
      <c r="H130" s="247">
        <v>82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143</v>
      </c>
      <c r="AU130" s="253" t="s">
        <v>85</v>
      </c>
      <c r="AV130" s="14" t="s">
        <v>141</v>
      </c>
      <c r="AW130" s="14" t="s">
        <v>33</v>
      </c>
      <c r="AX130" s="14" t="s">
        <v>8</v>
      </c>
      <c r="AY130" s="253" t="s">
        <v>134</v>
      </c>
    </row>
    <row r="131" s="2" customFormat="1" ht="24.15" customHeight="1">
      <c r="A131" s="37"/>
      <c r="B131" s="38"/>
      <c r="C131" s="218" t="s">
        <v>85</v>
      </c>
      <c r="D131" s="218" t="s">
        <v>136</v>
      </c>
      <c r="E131" s="219" t="s">
        <v>147</v>
      </c>
      <c r="F131" s="220" t="s">
        <v>148</v>
      </c>
      <c r="G131" s="221" t="s">
        <v>139</v>
      </c>
      <c r="H131" s="222">
        <v>82</v>
      </c>
      <c r="I131" s="223"/>
      <c r="J131" s="224">
        <f>ROUND(I131*H131,0)</f>
        <v>0</v>
      </c>
      <c r="K131" s="220" t="s">
        <v>140</v>
      </c>
      <c r="L131" s="43"/>
      <c r="M131" s="225" t="s">
        <v>1</v>
      </c>
      <c r="N131" s="226" t="s">
        <v>41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141</v>
      </c>
      <c r="AT131" s="229" t="s">
        <v>136</v>
      </c>
      <c r="AU131" s="229" t="s">
        <v>85</v>
      </c>
      <c r="AY131" s="16" t="s">
        <v>134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</v>
      </c>
      <c r="BK131" s="230">
        <f>ROUND(I131*H131,0)</f>
        <v>0</v>
      </c>
      <c r="BL131" s="16" t="s">
        <v>141</v>
      </c>
      <c r="BM131" s="229" t="s">
        <v>359</v>
      </c>
    </row>
    <row r="132" s="2" customFormat="1">
      <c r="A132" s="37"/>
      <c r="B132" s="38"/>
      <c r="C132" s="39"/>
      <c r="D132" s="233" t="s">
        <v>150</v>
      </c>
      <c r="E132" s="39"/>
      <c r="F132" s="254" t="s">
        <v>360</v>
      </c>
      <c r="G132" s="39"/>
      <c r="H132" s="39"/>
      <c r="I132" s="255"/>
      <c r="J132" s="39"/>
      <c r="K132" s="39"/>
      <c r="L132" s="43"/>
      <c r="M132" s="256"/>
      <c r="N132" s="257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150</v>
      </c>
      <c r="AU132" s="16" t="s">
        <v>85</v>
      </c>
    </row>
    <row r="133" s="13" customFormat="1">
      <c r="A133" s="13"/>
      <c r="B133" s="231"/>
      <c r="C133" s="232"/>
      <c r="D133" s="233" t="s">
        <v>143</v>
      </c>
      <c r="E133" s="234" t="s">
        <v>1</v>
      </c>
      <c r="F133" s="235" t="s">
        <v>358</v>
      </c>
      <c r="G133" s="232"/>
      <c r="H133" s="236">
        <v>82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143</v>
      </c>
      <c r="AU133" s="242" t="s">
        <v>85</v>
      </c>
      <c r="AV133" s="13" t="s">
        <v>85</v>
      </c>
      <c r="AW133" s="13" t="s">
        <v>33</v>
      </c>
      <c r="AX133" s="13" t="s">
        <v>76</v>
      </c>
      <c r="AY133" s="242" t="s">
        <v>134</v>
      </c>
    </row>
    <row r="134" s="14" customFormat="1">
      <c r="A134" s="14"/>
      <c r="B134" s="243"/>
      <c r="C134" s="244"/>
      <c r="D134" s="233" t="s">
        <v>143</v>
      </c>
      <c r="E134" s="245" t="s">
        <v>1</v>
      </c>
      <c r="F134" s="246" t="s">
        <v>146</v>
      </c>
      <c r="G134" s="244"/>
      <c r="H134" s="247">
        <v>82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143</v>
      </c>
      <c r="AU134" s="253" t="s">
        <v>85</v>
      </c>
      <c r="AV134" s="14" t="s">
        <v>141</v>
      </c>
      <c r="AW134" s="14" t="s">
        <v>33</v>
      </c>
      <c r="AX134" s="14" t="s">
        <v>8</v>
      </c>
      <c r="AY134" s="253" t="s">
        <v>134</v>
      </c>
    </row>
    <row r="135" s="2" customFormat="1" ht="16.5" customHeight="1">
      <c r="A135" s="37"/>
      <c r="B135" s="38"/>
      <c r="C135" s="218" t="s">
        <v>152</v>
      </c>
      <c r="D135" s="218" t="s">
        <v>136</v>
      </c>
      <c r="E135" s="219" t="s">
        <v>153</v>
      </c>
      <c r="F135" s="220" t="s">
        <v>154</v>
      </c>
      <c r="G135" s="221" t="s">
        <v>155</v>
      </c>
      <c r="H135" s="222">
        <v>68</v>
      </c>
      <c r="I135" s="223"/>
      <c r="J135" s="224">
        <f>ROUND(I135*H135,0)</f>
        <v>0</v>
      </c>
      <c r="K135" s="220" t="s">
        <v>140</v>
      </c>
      <c r="L135" s="43"/>
      <c r="M135" s="225" t="s">
        <v>1</v>
      </c>
      <c r="N135" s="226" t="s">
        <v>41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0.040000000000000001</v>
      </c>
      <c r="T135" s="228">
        <f>S135*H135</f>
        <v>2.7200000000000002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141</v>
      </c>
      <c r="AT135" s="229" t="s">
        <v>136</v>
      </c>
      <c r="AU135" s="229" t="s">
        <v>85</v>
      </c>
      <c r="AY135" s="16" t="s">
        <v>134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</v>
      </c>
      <c r="BK135" s="230">
        <f>ROUND(I135*H135,0)</f>
        <v>0</v>
      </c>
      <c r="BL135" s="16" t="s">
        <v>141</v>
      </c>
      <c r="BM135" s="229" t="s">
        <v>361</v>
      </c>
    </row>
    <row r="136" s="13" customFormat="1">
      <c r="A136" s="13"/>
      <c r="B136" s="231"/>
      <c r="C136" s="232"/>
      <c r="D136" s="233" t="s">
        <v>143</v>
      </c>
      <c r="E136" s="234" t="s">
        <v>1</v>
      </c>
      <c r="F136" s="235" t="s">
        <v>362</v>
      </c>
      <c r="G136" s="232"/>
      <c r="H136" s="236">
        <v>68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143</v>
      </c>
      <c r="AU136" s="242" t="s">
        <v>85</v>
      </c>
      <c r="AV136" s="13" t="s">
        <v>85</v>
      </c>
      <c r="AW136" s="13" t="s">
        <v>33</v>
      </c>
      <c r="AX136" s="13" t="s">
        <v>76</v>
      </c>
      <c r="AY136" s="242" t="s">
        <v>134</v>
      </c>
    </row>
    <row r="137" s="14" customFormat="1">
      <c r="A137" s="14"/>
      <c r="B137" s="243"/>
      <c r="C137" s="244"/>
      <c r="D137" s="233" t="s">
        <v>143</v>
      </c>
      <c r="E137" s="245" t="s">
        <v>1</v>
      </c>
      <c r="F137" s="246" t="s">
        <v>146</v>
      </c>
      <c r="G137" s="244"/>
      <c r="H137" s="247">
        <v>68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143</v>
      </c>
      <c r="AU137" s="253" t="s">
        <v>85</v>
      </c>
      <c r="AV137" s="14" t="s">
        <v>141</v>
      </c>
      <c r="AW137" s="14" t="s">
        <v>33</v>
      </c>
      <c r="AX137" s="14" t="s">
        <v>8</v>
      </c>
      <c r="AY137" s="253" t="s">
        <v>134</v>
      </c>
    </row>
    <row r="138" s="2" customFormat="1" ht="21.75" customHeight="1">
      <c r="A138" s="37"/>
      <c r="B138" s="38"/>
      <c r="C138" s="218" t="s">
        <v>141</v>
      </c>
      <c r="D138" s="218" t="s">
        <v>136</v>
      </c>
      <c r="E138" s="219" t="s">
        <v>158</v>
      </c>
      <c r="F138" s="220" t="s">
        <v>159</v>
      </c>
      <c r="G138" s="221" t="s">
        <v>139</v>
      </c>
      <c r="H138" s="222">
        <v>20.399999999999999</v>
      </c>
      <c r="I138" s="223"/>
      <c r="J138" s="224">
        <f>ROUND(I138*H138,0)</f>
        <v>0</v>
      </c>
      <c r="K138" s="220" t="s">
        <v>140</v>
      </c>
      <c r="L138" s="43"/>
      <c r="M138" s="225" t="s">
        <v>1</v>
      </c>
      <c r="N138" s="226" t="s">
        <v>41</v>
      </c>
      <c r="O138" s="90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9" t="s">
        <v>141</v>
      </c>
      <c r="AT138" s="229" t="s">
        <v>136</v>
      </c>
      <c r="AU138" s="229" t="s">
        <v>85</v>
      </c>
      <c r="AY138" s="16" t="s">
        <v>134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6" t="s">
        <v>8</v>
      </c>
      <c r="BK138" s="230">
        <f>ROUND(I138*H138,0)</f>
        <v>0</v>
      </c>
      <c r="BL138" s="16" t="s">
        <v>141</v>
      </c>
      <c r="BM138" s="229" t="s">
        <v>363</v>
      </c>
    </row>
    <row r="139" s="13" customFormat="1">
      <c r="A139" s="13"/>
      <c r="B139" s="231"/>
      <c r="C139" s="232"/>
      <c r="D139" s="233" t="s">
        <v>143</v>
      </c>
      <c r="E139" s="234" t="s">
        <v>1</v>
      </c>
      <c r="F139" s="235" t="s">
        <v>364</v>
      </c>
      <c r="G139" s="232"/>
      <c r="H139" s="236">
        <v>20.399999999999999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143</v>
      </c>
      <c r="AU139" s="242" t="s">
        <v>85</v>
      </c>
      <c r="AV139" s="13" t="s">
        <v>85</v>
      </c>
      <c r="AW139" s="13" t="s">
        <v>33</v>
      </c>
      <c r="AX139" s="13" t="s">
        <v>76</v>
      </c>
      <c r="AY139" s="242" t="s">
        <v>134</v>
      </c>
    </row>
    <row r="140" s="14" customFormat="1">
      <c r="A140" s="14"/>
      <c r="B140" s="243"/>
      <c r="C140" s="244"/>
      <c r="D140" s="233" t="s">
        <v>143</v>
      </c>
      <c r="E140" s="245" t="s">
        <v>1</v>
      </c>
      <c r="F140" s="246" t="s">
        <v>146</v>
      </c>
      <c r="G140" s="244"/>
      <c r="H140" s="247">
        <v>20.399999999999999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143</v>
      </c>
      <c r="AU140" s="253" t="s">
        <v>85</v>
      </c>
      <c r="AV140" s="14" t="s">
        <v>141</v>
      </c>
      <c r="AW140" s="14" t="s">
        <v>33</v>
      </c>
      <c r="AX140" s="14" t="s">
        <v>8</v>
      </c>
      <c r="AY140" s="253" t="s">
        <v>134</v>
      </c>
    </row>
    <row r="141" s="2" customFormat="1" ht="24.15" customHeight="1">
      <c r="A141" s="37"/>
      <c r="B141" s="38"/>
      <c r="C141" s="218" t="s">
        <v>162</v>
      </c>
      <c r="D141" s="218" t="s">
        <v>136</v>
      </c>
      <c r="E141" s="219" t="s">
        <v>163</v>
      </c>
      <c r="F141" s="220" t="s">
        <v>164</v>
      </c>
      <c r="G141" s="221" t="s">
        <v>165</v>
      </c>
      <c r="H141" s="222">
        <v>8.1999999999999993</v>
      </c>
      <c r="I141" s="223"/>
      <c r="J141" s="224">
        <f>ROUND(I141*H141,0)</f>
        <v>0</v>
      </c>
      <c r="K141" s="220" t="s">
        <v>140</v>
      </c>
      <c r="L141" s="43"/>
      <c r="M141" s="225" t="s">
        <v>1</v>
      </c>
      <c r="N141" s="226" t="s">
        <v>41</v>
      </c>
      <c r="O141" s="90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141</v>
      </c>
      <c r="AT141" s="229" t="s">
        <v>136</v>
      </c>
      <c r="AU141" s="229" t="s">
        <v>85</v>
      </c>
      <c r="AY141" s="16" t="s">
        <v>134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</v>
      </c>
      <c r="BK141" s="230">
        <f>ROUND(I141*H141,0)</f>
        <v>0</v>
      </c>
      <c r="BL141" s="16" t="s">
        <v>141</v>
      </c>
      <c r="BM141" s="229" t="s">
        <v>365</v>
      </c>
    </row>
    <row r="142" s="2" customFormat="1">
      <c r="A142" s="37"/>
      <c r="B142" s="38"/>
      <c r="C142" s="39"/>
      <c r="D142" s="233" t="s">
        <v>150</v>
      </c>
      <c r="E142" s="39"/>
      <c r="F142" s="254" t="s">
        <v>366</v>
      </c>
      <c r="G142" s="39"/>
      <c r="H142" s="39"/>
      <c r="I142" s="255"/>
      <c r="J142" s="39"/>
      <c r="K142" s="39"/>
      <c r="L142" s="43"/>
      <c r="M142" s="256"/>
      <c r="N142" s="257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150</v>
      </c>
      <c r="AU142" s="16" t="s">
        <v>85</v>
      </c>
    </row>
    <row r="143" s="13" customFormat="1">
      <c r="A143" s="13"/>
      <c r="B143" s="231"/>
      <c r="C143" s="232"/>
      <c r="D143" s="233" t="s">
        <v>143</v>
      </c>
      <c r="E143" s="234" t="s">
        <v>1</v>
      </c>
      <c r="F143" s="235" t="s">
        <v>367</v>
      </c>
      <c r="G143" s="232"/>
      <c r="H143" s="236">
        <v>8.1999999999999993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143</v>
      </c>
      <c r="AU143" s="242" t="s">
        <v>85</v>
      </c>
      <c r="AV143" s="13" t="s">
        <v>85</v>
      </c>
      <c r="AW143" s="13" t="s">
        <v>33</v>
      </c>
      <c r="AX143" s="13" t="s">
        <v>76</v>
      </c>
      <c r="AY143" s="242" t="s">
        <v>134</v>
      </c>
    </row>
    <row r="144" s="14" customFormat="1">
      <c r="A144" s="14"/>
      <c r="B144" s="243"/>
      <c r="C144" s="244"/>
      <c r="D144" s="233" t="s">
        <v>143</v>
      </c>
      <c r="E144" s="245" t="s">
        <v>354</v>
      </c>
      <c r="F144" s="246" t="s">
        <v>146</v>
      </c>
      <c r="G144" s="244"/>
      <c r="H144" s="247">
        <v>8.1999999999999993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143</v>
      </c>
      <c r="AU144" s="253" t="s">
        <v>85</v>
      </c>
      <c r="AV144" s="14" t="s">
        <v>141</v>
      </c>
      <c r="AW144" s="14" t="s">
        <v>33</v>
      </c>
      <c r="AX144" s="14" t="s">
        <v>8</v>
      </c>
      <c r="AY144" s="253" t="s">
        <v>134</v>
      </c>
    </row>
    <row r="145" s="2" customFormat="1" ht="37.8" customHeight="1">
      <c r="A145" s="37"/>
      <c r="B145" s="38"/>
      <c r="C145" s="218" t="s">
        <v>169</v>
      </c>
      <c r="D145" s="218" t="s">
        <v>136</v>
      </c>
      <c r="E145" s="219" t="s">
        <v>170</v>
      </c>
      <c r="F145" s="220" t="s">
        <v>171</v>
      </c>
      <c r="G145" s="221" t="s">
        <v>165</v>
      </c>
      <c r="H145" s="222">
        <v>12.300000000000001</v>
      </c>
      <c r="I145" s="223"/>
      <c r="J145" s="224">
        <f>ROUND(I145*H145,0)</f>
        <v>0</v>
      </c>
      <c r="K145" s="220" t="s">
        <v>140</v>
      </c>
      <c r="L145" s="43"/>
      <c r="M145" s="225" t="s">
        <v>1</v>
      </c>
      <c r="N145" s="226" t="s">
        <v>41</v>
      </c>
      <c r="O145" s="90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141</v>
      </c>
      <c r="AT145" s="229" t="s">
        <v>136</v>
      </c>
      <c r="AU145" s="229" t="s">
        <v>85</v>
      </c>
      <c r="AY145" s="16" t="s">
        <v>134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</v>
      </c>
      <c r="BK145" s="230">
        <f>ROUND(I145*H145,0)</f>
        <v>0</v>
      </c>
      <c r="BL145" s="16" t="s">
        <v>141</v>
      </c>
      <c r="BM145" s="229" t="s">
        <v>368</v>
      </c>
    </row>
    <row r="146" s="13" customFormat="1">
      <c r="A146" s="13"/>
      <c r="B146" s="231"/>
      <c r="C146" s="232"/>
      <c r="D146" s="233" t="s">
        <v>143</v>
      </c>
      <c r="E146" s="234" t="s">
        <v>1</v>
      </c>
      <c r="F146" s="235" t="s">
        <v>369</v>
      </c>
      <c r="G146" s="232"/>
      <c r="H146" s="236">
        <v>12.300000000000001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143</v>
      </c>
      <c r="AU146" s="242" t="s">
        <v>85</v>
      </c>
      <c r="AV146" s="13" t="s">
        <v>85</v>
      </c>
      <c r="AW146" s="13" t="s">
        <v>33</v>
      </c>
      <c r="AX146" s="13" t="s">
        <v>8</v>
      </c>
      <c r="AY146" s="242" t="s">
        <v>134</v>
      </c>
    </row>
    <row r="147" s="2" customFormat="1" ht="37.8" customHeight="1">
      <c r="A147" s="37"/>
      <c r="B147" s="38"/>
      <c r="C147" s="218" t="s">
        <v>174</v>
      </c>
      <c r="D147" s="218" t="s">
        <v>136</v>
      </c>
      <c r="E147" s="219" t="s">
        <v>175</v>
      </c>
      <c r="F147" s="220" t="s">
        <v>176</v>
      </c>
      <c r="G147" s="221" t="s">
        <v>165</v>
      </c>
      <c r="H147" s="222">
        <v>36.899999999999999</v>
      </c>
      <c r="I147" s="223"/>
      <c r="J147" s="224">
        <f>ROUND(I147*H147,0)</f>
        <v>0</v>
      </c>
      <c r="K147" s="220" t="s">
        <v>140</v>
      </c>
      <c r="L147" s="43"/>
      <c r="M147" s="225" t="s">
        <v>1</v>
      </c>
      <c r="N147" s="226" t="s">
        <v>41</v>
      </c>
      <c r="O147" s="90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141</v>
      </c>
      <c r="AT147" s="229" t="s">
        <v>136</v>
      </c>
      <c r="AU147" s="229" t="s">
        <v>85</v>
      </c>
      <c r="AY147" s="16" t="s">
        <v>134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</v>
      </c>
      <c r="BK147" s="230">
        <f>ROUND(I147*H147,0)</f>
        <v>0</v>
      </c>
      <c r="BL147" s="16" t="s">
        <v>141</v>
      </c>
      <c r="BM147" s="229" t="s">
        <v>370</v>
      </c>
    </row>
    <row r="148" s="13" customFormat="1">
      <c r="A148" s="13"/>
      <c r="B148" s="231"/>
      <c r="C148" s="232"/>
      <c r="D148" s="233" t="s">
        <v>143</v>
      </c>
      <c r="E148" s="232"/>
      <c r="F148" s="235" t="s">
        <v>371</v>
      </c>
      <c r="G148" s="232"/>
      <c r="H148" s="236">
        <v>36.899999999999999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143</v>
      </c>
      <c r="AU148" s="242" t="s">
        <v>85</v>
      </c>
      <c r="AV148" s="13" t="s">
        <v>85</v>
      </c>
      <c r="AW148" s="13" t="s">
        <v>4</v>
      </c>
      <c r="AX148" s="13" t="s">
        <v>8</v>
      </c>
      <c r="AY148" s="242" t="s">
        <v>134</v>
      </c>
    </row>
    <row r="149" s="2" customFormat="1" ht="37.8" customHeight="1">
      <c r="A149" s="37"/>
      <c r="B149" s="38"/>
      <c r="C149" s="218" t="s">
        <v>179</v>
      </c>
      <c r="D149" s="218" t="s">
        <v>136</v>
      </c>
      <c r="E149" s="219" t="s">
        <v>180</v>
      </c>
      <c r="F149" s="220" t="s">
        <v>181</v>
      </c>
      <c r="G149" s="221" t="s">
        <v>165</v>
      </c>
      <c r="H149" s="222">
        <v>8.0999999999999996</v>
      </c>
      <c r="I149" s="223"/>
      <c r="J149" s="224">
        <f>ROUND(I149*H149,0)</f>
        <v>0</v>
      </c>
      <c r="K149" s="220" t="s">
        <v>140</v>
      </c>
      <c r="L149" s="43"/>
      <c r="M149" s="225" t="s">
        <v>1</v>
      </c>
      <c r="N149" s="226" t="s">
        <v>41</v>
      </c>
      <c r="O149" s="90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141</v>
      </c>
      <c r="AT149" s="229" t="s">
        <v>136</v>
      </c>
      <c r="AU149" s="229" t="s">
        <v>85</v>
      </c>
      <c r="AY149" s="16" t="s">
        <v>134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6" t="s">
        <v>8</v>
      </c>
      <c r="BK149" s="230">
        <f>ROUND(I149*H149,0)</f>
        <v>0</v>
      </c>
      <c r="BL149" s="16" t="s">
        <v>141</v>
      </c>
      <c r="BM149" s="229" t="s">
        <v>372</v>
      </c>
    </row>
    <row r="150" s="13" customFormat="1">
      <c r="A150" s="13"/>
      <c r="B150" s="231"/>
      <c r="C150" s="232"/>
      <c r="D150" s="233" t="s">
        <v>143</v>
      </c>
      <c r="E150" s="234" t="s">
        <v>1</v>
      </c>
      <c r="F150" s="235" t="s">
        <v>373</v>
      </c>
      <c r="G150" s="232"/>
      <c r="H150" s="236">
        <v>8.0999999999999996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143</v>
      </c>
      <c r="AU150" s="242" t="s">
        <v>85</v>
      </c>
      <c r="AV150" s="13" t="s">
        <v>85</v>
      </c>
      <c r="AW150" s="13" t="s">
        <v>33</v>
      </c>
      <c r="AX150" s="13" t="s">
        <v>76</v>
      </c>
      <c r="AY150" s="242" t="s">
        <v>134</v>
      </c>
    </row>
    <row r="151" s="14" customFormat="1">
      <c r="A151" s="14"/>
      <c r="B151" s="243"/>
      <c r="C151" s="244"/>
      <c r="D151" s="233" t="s">
        <v>143</v>
      </c>
      <c r="E151" s="245" t="s">
        <v>1</v>
      </c>
      <c r="F151" s="246" t="s">
        <v>146</v>
      </c>
      <c r="G151" s="244"/>
      <c r="H151" s="247">
        <v>8.0999999999999996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143</v>
      </c>
      <c r="AU151" s="253" t="s">
        <v>85</v>
      </c>
      <c r="AV151" s="14" t="s">
        <v>141</v>
      </c>
      <c r="AW151" s="14" t="s">
        <v>33</v>
      </c>
      <c r="AX151" s="14" t="s">
        <v>8</v>
      </c>
      <c r="AY151" s="253" t="s">
        <v>134</v>
      </c>
    </row>
    <row r="152" s="2" customFormat="1" ht="33" customHeight="1">
      <c r="A152" s="37"/>
      <c r="B152" s="38"/>
      <c r="C152" s="218" t="s">
        <v>100</v>
      </c>
      <c r="D152" s="218" t="s">
        <v>136</v>
      </c>
      <c r="E152" s="219" t="s">
        <v>184</v>
      </c>
      <c r="F152" s="220" t="s">
        <v>185</v>
      </c>
      <c r="G152" s="221" t="s">
        <v>186</v>
      </c>
      <c r="H152" s="222">
        <v>14.58</v>
      </c>
      <c r="I152" s="223"/>
      <c r="J152" s="224">
        <f>ROUND(I152*H152,0)</f>
        <v>0</v>
      </c>
      <c r="K152" s="220" t="s">
        <v>140</v>
      </c>
      <c r="L152" s="43"/>
      <c r="M152" s="225" t="s">
        <v>1</v>
      </c>
      <c r="N152" s="226" t="s">
        <v>41</v>
      </c>
      <c r="O152" s="90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141</v>
      </c>
      <c r="AT152" s="229" t="s">
        <v>136</v>
      </c>
      <c r="AU152" s="229" t="s">
        <v>85</v>
      </c>
      <c r="AY152" s="16" t="s">
        <v>134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6" t="s">
        <v>8</v>
      </c>
      <c r="BK152" s="230">
        <f>ROUND(I152*H152,0)</f>
        <v>0</v>
      </c>
      <c r="BL152" s="16" t="s">
        <v>141</v>
      </c>
      <c r="BM152" s="229" t="s">
        <v>374</v>
      </c>
    </row>
    <row r="153" s="13" customFormat="1">
      <c r="A153" s="13"/>
      <c r="B153" s="231"/>
      <c r="C153" s="232"/>
      <c r="D153" s="233" t="s">
        <v>143</v>
      </c>
      <c r="E153" s="232"/>
      <c r="F153" s="235" t="s">
        <v>375</v>
      </c>
      <c r="G153" s="232"/>
      <c r="H153" s="236">
        <v>14.58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143</v>
      </c>
      <c r="AU153" s="242" t="s">
        <v>85</v>
      </c>
      <c r="AV153" s="13" t="s">
        <v>85</v>
      </c>
      <c r="AW153" s="13" t="s">
        <v>4</v>
      </c>
      <c r="AX153" s="13" t="s">
        <v>8</v>
      </c>
      <c r="AY153" s="242" t="s">
        <v>134</v>
      </c>
    </row>
    <row r="154" s="2" customFormat="1" ht="24.15" customHeight="1">
      <c r="A154" s="37"/>
      <c r="B154" s="38"/>
      <c r="C154" s="218" t="s">
        <v>189</v>
      </c>
      <c r="D154" s="218" t="s">
        <v>136</v>
      </c>
      <c r="E154" s="219" t="s">
        <v>190</v>
      </c>
      <c r="F154" s="220" t="s">
        <v>191</v>
      </c>
      <c r="G154" s="221" t="s">
        <v>139</v>
      </c>
      <c r="H154" s="222">
        <v>35</v>
      </c>
      <c r="I154" s="223"/>
      <c r="J154" s="224">
        <f>ROUND(I154*H154,0)</f>
        <v>0</v>
      </c>
      <c r="K154" s="220" t="s">
        <v>140</v>
      </c>
      <c r="L154" s="43"/>
      <c r="M154" s="225" t="s">
        <v>1</v>
      </c>
      <c r="N154" s="226" t="s">
        <v>41</v>
      </c>
      <c r="O154" s="90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9" t="s">
        <v>141</v>
      </c>
      <c r="AT154" s="229" t="s">
        <v>136</v>
      </c>
      <c r="AU154" s="229" t="s">
        <v>85</v>
      </c>
      <c r="AY154" s="16" t="s">
        <v>134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6" t="s">
        <v>8</v>
      </c>
      <c r="BK154" s="230">
        <f>ROUND(I154*H154,0)</f>
        <v>0</v>
      </c>
      <c r="BL154" s="16" t="s">
        <v>141</v>
      </c>
      <c r="BM154" s="229" t="s">
        <v>376</v>
      </c>
    </row>
    <row r="155" s="2" customFormat="1">
      <c r="A155" s="37"/>
      <c r="B155" s="38"/>
      <c r="C155" s="39"/>
      <c r="D155" s="233" t="s">
        <v>150</v>
      </c>
      <c r="E155" s="39"/>
      <c r="F155" s="254" t="s">
        <v>377</v>
      </c>
      <c r="G155" s="39"/>
      <c r="H155" s="39"/>
      <c r="I155" s="255"/>
      <c r="J155" s="39"/>
      <c r="K155" s="39"/>
      <c r="L155" s="43"/>
      <c r="M155" s="256"/>
      <c r="N155" s="257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150</v>
      </c>
      <c r="AU155" s="16" t="s">
        <v>85</v>
      </c>
    </row>
    <row r="156" s="13" customFormat="1">
      <c r="A156" s="13"/>
      <c r="B156" s="231"/>
      <c r="C156" s="232"/>
      <c r="D156" s="233" t="s">
        <v>143</v>
      </c>
      <c r="E156" s="234" t="s">
        <v>1</v>
      </c>
      <c r="F156" s="235" t="s">
        <v>378</v>
      </c>
      <c r="G156" s="232"/>
      <c r="H156" s="236">
        <v>35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143</v>
      </c>
      <c r="AU156" s="242" t="s">
        <v>85</v>
      </c>
      <c r="AV156" s="13" t="s">
        <v>85</v>
      </c>
      <c r="AW156" s="13" t="s">
        <v>33</v>
      </c>
      <c r="AX156" s="13" t="s">
        <v>76</v>
      </c>
      <c r="AY156" s="242" t="s">
        <v>134</v>
      </c>
    </row>
    <row r="157" s="14" customFormat="1">
      <c r="A157" s="14"/>
      <c r="B157" s="243"/>
      <c r="C157" s="244"/>
      <c r="D157" s="233" t="s">
        <v>143</v>
      </c>
      <c r="E157" s="245" t="s">
        <v>1</v>
      </c>
      <c r="F157" s="246" t="s">
        <v>146</v>
      </c>
      <c r="G157" s="244"/>
      <c r="H157" s="247">
        <v>35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143</v>
      </c>
      <c r="AU157" s="253" t="s">
        <v>85</v>
      </c>
      <c r="AV157" s="14" t="s">
        <v>141</v>
      </c>
      <c r="AW157" s="14" t="s">
        <v>33</v>
      </c>
      <c r="AX157" s="14" t="s">
        <v>8</v>
      </c>
      <c r="AY157" s="253" t="s">
        <v>134</v>
      </c>
    </row>
    <row r="158" s="2" customFormat="1" ht="16.5" customHeight="1">
      <c r="A158" s="37"/>
      <c r="B158" s="38"/>
      <c r="C158" s="258" t="s">
        <v>195</v>
      </c>
      <c r="D158" s="258" t="s">
        <v>196</v>
      </c>
      <c r="E158" s="259" t="s">
        <v>197</v>
      </c>
      <c r="F158" s="260" t="s">
        <v>198</v>
      </c>
      <c r="G158" s="261" t="s">
        <v>186</v>
      </c>
      <c r="H158" s="262">
        <v>3.6000000000000001</v>
      </c>
      <c r="I158" s="263"/>
      <c r="J158" s="264">
        <f>ROUND(I158*H158,0)</f>
        <v>0</v>
      </c>
      <c r="K158" s="260" t="s">
        <v>140</v>
      </c>
      <c r="L158" s="265"/>
      <c r="M158" s="266" t="s">
        <v>1</v>
      </c>
      <c r="N158" s="267" t="s">
        <v>41</v>
      </c>
      <c r="O158" s="90"/>
      <c r="P158" s="227">
        <f>O158*H158</f>
        <v>0</v>
      </c>
      <c r="Q158" s="227">
        <v>1</v>
      </c>
      <c r="R158" s="227">
        <f>Q158*H158</f>
        <v>3.6000000000000001</v>
      </c>
      <c r="S158" s="227">
        <v>0</v>
      </c>
      <c r="T158" s="22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9" t="s">
        <v>179</v>
      </c>
      <c r="AT158" s="229" t="s">
        <v>196</v>
      </c>
      <c r="AU158" s="229" t="s">
        <v>85</v>
      </c>
      <c r="AY158" s="16" t="s">
        <v>134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6" t="s">
        <v>8</v>
      </c>
      <c r="BK158" s="230">
        <f>ROUND(I158*H158,0)</f>
        <v>0</v>
      </c>
      <c r="BL158" s="16" t="s">
        <v>141</v>
      </c>
      <c r="BM158" s="229" t="s">
        <v>379</v>
      </c>
    </row>
    <row r="159" s="2" customFormat="1">
      <c r="A159" s="37"/>
      <c r="B159" s="38"/>
      <c r="C159" s="39"/>
      <c r="D159" s="233" t="s">
        <v>150</v>
      </c>
      <c r="E159" s="39"/>
      <c r="F159" s="254" t="s">
        <v>200</v>
      </c>
      <c r="G159" s="39"/>
      <c r="H159" s="39"/>
      <c r="I159" s="255"/>
      <c r="J159" s="39"/>
      <c r="K159" s="39"/>
      <c r="L159" s="43"/>
      <c r="M159" s="256"/>
      <c r="N159" s="257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150</v>
      </c>
      <c r="AU159" s="16" t="s">
        <v>85</v>
      </c>
    </row>
    <row r="160" s="13" customFormat="1">
      <c r="A160" s="13"/>
      <c r="B160" s="231"/>
      <c r="C160" s="232"/>
      <c r="D160" s="233" t="s">
        <v>143</v>
      </c>
      <c r="E160" s="232"/>
      <c r="F160" s="235" t="s">
        <v>201</v>
      </c>
      <c r="G160" s="232"/>
      <c r="H160" s="236">
        <v>3.6000000000000001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143</v>
      </c>
      <c r="AU160" s="242" t="s">
        <v>85</v>
      </c>
      <c r="AV160" s="13" t="s">
        <v>85</v>
      </c>
      <c r="AW160" s="13" t="s">
        <v>4</v>
      </c>
      <c r="AX160" s="13" t="s">
        <v>8</v>
      </c>
      <c r="AY160" s="242" t="s">
        <v>134</v>
      </c>
    </row>
    <row r="161" s="2" customFormat="1" ht="24.15" customHeight="1">
      <c r="A161" s="37"/>
      <c r="B161" s="38"/>
      <c r="C161" s="218" t="s">
        <v>9</v>
      </c>
      <c r="D161" s="218" t="s">
        <v>136</v>
      </c>
      <c r="E161" s="219" t="s">
        <v>202</v>
      </c>
      <c r="F161" s="220" t="s">
        <v>203</v>
      </c>
      <c r="G161" s="221" t="s">
        <v>139</v>
      </c>
      <c r="H161" s="222">
        <v>20.100000000000001</v>
      </c>
      <c r="I161" s="223"/>
      <c r="J161" s="224">
        <f>ROUND(I161*H161,0)</f>
        <v>0</v>
      </c>
      <c r="K161" s="220" t="s">
        <v>140</v>
      </c>
      <c r="L161" s="43"/>
      <c r="M161" s="225" t="s">
        <v>1</v>
      </c>
      <c r="N161" s="226" t="s">
        <v>41</v>
      </c>
      <c r="O161" s="90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9" t="s">
        <v>141</v>
      </c>
      <c r="AT161" s="229" t="s">
        <v>136</v>
      </c>
      <c r="AU161" s="229" t="s">
        <v>85</v>
      </c>
      <c r="AY161" s="16" t="s">
        <v>134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6" t="s">
        <v>8</v>
      </c>
      <c r="BK161" s="230">
        <f>ROUND(I161*H161,0)</f>
        <v>0</v>
      </c>
      <c r="BL161" s="16" t="s">
        <v>141</v>
      </c>
      <c r="BM161" s="229" t="s">
        <v>380</v>
      </c>
    </row>
    <row r="162" s="2" customFormat="1">
      <c r="A162" s="37"/>
      <c r="B162" s="38"/>
      <c r="C162" s="39"/>
      <c r="D162" s="233" t="s">
        <v>150</v>
      </c>
      <c r="E162" s="39"/>
      <c r="F162" s="254" t="s">
        <v>205</v>
      </c>
      <c r="G162" s="39"/>
      <c r="H162" s="39"/>
      <c r="I162" s="255"/>
      <c r="J162" s="39"/>
      <c r="K162" s="39"/>
      <c r="L162" s="43"/>
      <c r="M162" s="256"/>
      <c r="N162" s="257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150</v>
      </c>
      <c r="AU162" s="16" t="s">
        <v>85</v>
      </c>
    </row>
    <row r="163" s="13" customFormat="1">
      <c r="A163" s="13"/>
      <c r="B163" s="231"/>
      <c r="C163" s="232"/>
      <c r="D163" s="233" t="s">
        <v>143</v>
      </c>
      <c r="E163" s="234" t="s">
        <v>1</v>
      </c>
      <c r="F163" s="235" t="s">
        <v>381</v>
      </c>
      <c r="G163" s="232"/>
      <c r="H163" s="236">
        <v>20.100000000000001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143</v>
      </c>
      <c r="AU163" s="242" t="s">
        <v>85</v>
      </c>
      <c r="AV163" s="13" t="s">
        <v>85</v>
      </c>
      <c r="AW163" s="13" t="s">
        <v>33</v>
      </c>
      <c r="AX163" s="13" t="s">
        <v>76</v>
      </c>
      <c r="AY163" s="242" t="s">
        <v>134</v>
      </c>
    </row>
    <row r="164" s="14" customFormat="1">
      <c r="A164" s="14"/>
      <c r="B164" s="243"/>
      <c r="C164" s="244"/>
      <c r="D164" s="233" t="s">
        <v>143</v>
      </c>
      <c r="E164" s="245" t="s">
        <v>1</v>
      </c>
      <c r="F164" s="246" t="s">
        <v>146</v>
      </c>
      <c r="G164" s="244"/>
      <c r="H164" s="247">
        <v>20.100000000000001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143</v>
      </c>
      <c r="AU164" s="253" t="s">
        <v>85</v>
      </c>
      <c r="AV164" s="14" t="s">
        <v>141</v>
      </c>
      <c r="AW164" s="14" t="s">
        <v>33</v>
      </c>
      <c r="AX164" s="14" t="s">
        <v>8</v>
      </c>
      <c r="AY164" s="253" t="s">
        <v>134</v>
      </c>
    </row>
    <row r="165" s="2" customFormat="1" ht="24.15" customHeight="1">
      <c r="A165" s="37"/>
      <c r="B165" s="38"/>
      <c r="C165" s="218" t="s">
        <v>206</v>
      </c>
      <c r="D165" s="218" t="s">
        <v>136</v>
      </c>
      <c r="E165" s="219" t="s">
        <v>207</v>
      </c>
      <c r="F165" s="220" t="s">
        <v>208</v>
      </c>
      <c r="G165" s="221" t="s">
        <v>139</v>
      </c>
      <c r="H165" s="222">
        <v>177</v>
      </c>
      <c r="I165" s="223"/>
      <c r="J165" s="224">
        <f>ROUND(I165*H165,0)</f>
        <v>0</v>
      </c>
      <c r="K165" s="220" t="s">
        <v>140</v>
      </c>
      <c r="L165" s="43"/>
      <c r="M165" s="225" t="s">
        <v>1</v>
      </c>
      <c r="N165" s="226" t="s">
        <v>41</v>
      </c>
      <c r="O165" s="90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9" t="s">
        <v>141</v>
      </c>
      <c r="AT165" s="229" t="s">
        <v>136</v>
      </c>
      <c r="AU165" s="229" t="s">
        <v>85</v>
      </c>
      <c r="AY165" s="16" t="s">
        <v>134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6" t="s">
        <v>8</v>
      </c>
      <c r="BK165" s="230">
        <f>ROUND(I165*H165,0)</f>
        <v>0</v>
      </c>
      <c r="BL165" s="16" t="s">
        <v>141</v>
      </c>
      <c r="BM165" s="229" t="s">
        <v>382</v>
      </c>
    </row>
    <row r="166" s="13" customFormat="1">
      <c r="A166" s="13"/>
      <c r="B166" s="231"/>
      <c r="C166" s="232"/>
      <c r="D166" s="233" t="s">
        <v>143</v>
      </c>
      <c r="E166" s="234" t="s">
        <v>1</v>
      </c>
      <c r="F166" s="235" t="s">
        <v>383</v>
      </c>
      <c r="G166" s="232"/>
      <c r="H166" s="236">
        <v>74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143</v>
      </c>
      <c r="AU166" s="242" t="s">
        <v>85</v>
      </c>
      <c r="AV166" s="13" t="s">
        <v>85</v>
      </c>
      <c r="AW166" s="13" t="s">
        <v>33</v>
      </c>
      <c r="AX166" s="13" t="s">
        <v>76</v>
      </c>
      <c r="AY166" s="242" t="s">
        <v>134</v>
      </c>
    </row>
    <row r="167" s="13" customFormat="1">
      <c r="A167" s="13"/>
      <c r="B167" s="231"/>
      <c r="C167" s="232"/>
      <c r="D167" s="233" t="s">
        <v>143</v>
      </c>
      <c r="E167" s="234" t="s">
        <v>1</v>
      </c>
      <c r="F167" s="235" t="s">
        <v>384</v>
      </c>
      <c r="G167" s="232"/>
      <c r="H167" s="236">
        <v>103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143</v>
      </c>
      <c r="AU167" s="242" t="s">
        <v>85</v>
      </c>
      <c r="AV167" s="13" t="s">
        <v>85</v>
      </c>
      <c r="AW167" s="13" t="s">
        <v>33</v>
      </c>
      <c r="AX167" s="13" t="s">
        <v>76</v>
      </c>
      <c r="AY167" s="242" t="s">
        <v>134</v>
      </c>
    </row>
    <row r="168" s="14" customFormat="1">
      <c r="A168" s="14"/>
      <c r="B168" s="243"/>
      <c r="C168" s="244"/>
      <c r="D168" s="233" t="s">
        <v>143</v>
      </c>
      <c r="E168" s="245" t="s">
        <v>1</v>
      </c>
      <c r="F168" s="246" t="s">
        <v>146</v>
      </c>
      <c r="G168" s="244"/>
      <c r="H168" s="247">
        <v>177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143</v>
      </c>
      <c r="AU168" s="253" t="s">
        <v>85</v>
      </c>
      <c r="AV168" s="14" t="s">
        <v>141</v>
      </c>
      <c r="AW168" s="14" t="s">
        <v>33</v>
      </c>
      <c r="AX168" s="14" t="s">
        <v>8</v>
      </c>
      <c r="AY168" s="253" t="s">
        <v>134</v>
      </c>
    </row>
    <row r="169" s="2" customFormat="1" ht="16.5" customHeight="1">
      <c r="A169" s="37"/>
      <c r="B169" s="38"/>
      <c r="C169" s="258" t="s">
        <v>211</v>
      </c>
      <c r="D169" s="258" t="s">
        <v>196</v>
      </c>
      <c r="E169" s="259" t="s">
        <v>212</v>
      </c>
      <c r="F169" s="260" t="s">
        <v>213</v>
      </c>
      <c r="G169" s="261" t="s">
        <v>214</v>
      </c>
      <c r="H169" s="262">
        <v>4</v>
      </c>
      <c r="I169" s="263"/>
      <c r="J169" s="264">
        <f>ROUND(I169*H169,0)</f>
        <v>0</v>
      </c>
      <c r="K169" s="260" t="s">
        <v>140</v>
      </c>
      <c r="L169" s="265"/>
      <c r="M169" s="266" t="s">
        <v>1</v>
      </c>
      <c r="N169" s="267" t="s">
        <v>41</v>
      </c>
      <c r="O169" s="90"/>
      <c r="P169" s="227">
        <f>O169*H169</f>
        <v>0</v>
      </c>
      <c r="Q169" s="227">
        <v>0.001</v>
      </c>
      <c r="R169" s="227">
        <f>Q169*H169</f>
        <v>0.0040000000000000001</v>
      </c>
      <c r="S169" s="227">
        <v>0</v>
      </c>
      <c r="T169" s="228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9" t="s">
        <v>179</v>
      </c>
      <c r="AT169" s="229" t="s">
        <v>196</v>
      </c>
      <c r="AU169" s="229" t="s">
        <v>85</v>
      </c>
      <c r="AY169" s="16" t="s">
        <v>134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6" t="s">
        <v>8</v>
      </c>
      <c r="BK169" s="230">
        <f>ROUND(I169*H169,0)</f>
        <v>0</v>
      </c>
      <c r="BL169" s="16" t="s">
        <v>141</v>
      </c>
      <c r="BM169" s="229" t="s">
        <v>385</v>
      </c>
    </row>
    <row r="170" s="2" customFormat="1" ht="37.8" customHeight="1">
      <c r="A170" s="37"/>
      <c r="B170" s="38"/>
      <c r="C170" s="218" t="s">
        <v>216</v>
      </c>
      <c r="D170" s="218" t="s">
        <v>136</v>
      </c>
      <c r="E170" s="219" t="s">
        <v>217</v>
      </c>
      <c r="F170" s="220" t="s">
        <v>218</v>
      </c>
      <c r="G170" s="221" t="s">
        <v>139</v>
      </c>
      <c r="H170" s="222">
        <v>177</v>
      </c>
      <c r="I170" s="223"/>
      <c r="J170" s="224">
        <f>ROUND(I170*H170,0)</f>
        <v>0</v>
      </c>
      <c r="K170" s="220" t="s">
        <v>140</v>
      </c>
      <c r="L170" s="43"/>
      <c r="M170" s="225" t="s">
        <v>1</v>
      </c>
      <c r="N170" s="226" t="s">
        <v>41</v>
      </c>
      <c r="O170" s="90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9" t="s">
        <v>141</v>
      </c>
      <c r="AT170" s="229" t="s">
        <v>136</v>
      </c>
      <c r="AU170" s="229" t="s">
        <v>85</v>
      </c>
      <c r="AY170" s="16" t="s">
        <v>134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6" t="s">
        <v>8</v>
      </c>
      <c r="BK170" s="230">
        <f>ROUND(I170*H170,0)</f>
        <v>0</v>
      </c>
      <c r="BL170" s="16" t="s">
        <v>141</v>
      </c>
      <c r="BM170" s="229" t="s">
        <v>386</v>
      </c>
    </row>
    <row r="171" s="2" customFormat="1" ht="24.15" customHeight="1">
      <c r="A171" s="37"/>
      <c r="B171" s="38"/>
      <c r="C171" s="218" t="s">
        <v>221</v>
      </c>
      <c r="D171" s="218" t="s">
        <v>136</v>
      </c>
      <c r="E171" s="219" t="s">
        <v>222</v>
      </c>
      <c r="F171" s="220" t="s">
        <v>223</v>
      </c>
      <c r="G171" s="221" t="s">
        <v>139</v>
      </c>
      <c r="H171" s="222">
        <v>90.200000000000003</v>
      </c>
      <c r="I171" s="223"/>
      <c r="J171" s="224">
        <f>ROUND(I171*H171,0)</f>
        <v>0</v>
      </c>
      <c r="K171" s="220" t="s">
        <v>140</v>
      </c>
      <c r="L171" s="43"/>
      <c r="M171" s="225" t="s">
        <v>1</v>
      </c>
      <c r="N171" s="226" t="s">
        <v>41</v>
      </c>
      <c r="O171" s="90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9" t="s">
        <v>141</v>
      </c>
      <c r="AT171" s="229" t="s">
        <v>136</v>
      </c>
      <c r="AU171" s="229" t="s">
        <v>85</v>
      </c>
      <c r="AY171" s="16" t="s">
        <v>134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6" t="s">
        <v>8</v>
      </c>
      <c r="BK171" s="230">
        <f>ROUND(I171*H171,0)</f>
        <v>0</v>
      </c>
      <c r="BL171" s="16" t="s">
        <v>141</v>
      </c>
      <c r="BM171" s="229" t="s">
        <v>387</v>
      </c>
    </row>
    <row r="172" s="13" customFormat="1">
      <c r="A172" s="13"/>
      <c r="B172" s="231"/>
      <c r="C172" s="232"/>
      <c r="D172" s="233" t="s">
        <v>143</v>
      </c>
      <c r="E172" s="234" t="s">
        <v>1</v>
      </c>
      <c r="F172" s="235" t="s">
        <v>388</v>
      </c>
      <c r="G172" s="232"/>
      <c r="H172" s="236">
        <v>90.200000000000003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143</v>
      </c>
      <c r="AU172" s="242" t="s">
        <v>85</v>
      </c>
      <c r="AV172" s="13" t="s">
        <v>85</v>
      </c>
      <c r="AW172" s="13" t="s">
        <v>33</v>
      </c>
      <c r="AX172" s="13" t="s">
        <v>76</v>
      </c>
      <c r="AY172" s="242" t="s">
        <v>134</v>
      </c>
    </row>
    <row r="173" s="14" customFormat="1">
      <c r="A173" s="14"/>
      <c r="B173" s="243"/>
      <c r="C173" s="244"/>
      <c r="D173" s="233" t="s">
        <v>143</v>
      </c>
      <c r="E173" s="245" t="s">
        <v>1</v>
      </c>
      <c r="F173" s="246" t="s">
        <v>146</v>
      </c>
      <c r="G173" s="244"/>
      <c r="H173" s="247">
        <v>90.200000000000003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143</v>
      </c>
      <c r="AU173" s="253" t="s">
        <v>85</v>
      </c>
      <c r="AV173" s="14" t="s">
        <v>141</v>
      </c>
      <c r="AW173" s="14" t="s">
        <v>33</v>
      </c>
      <c r="AX173" s="14" t="s">
        <v>8</v>
      </c>
      <c r="AY173" s="253" t="s">
        <v>134</v>
      </c>
    </row>
    <row r="174" s="12" customFormat="1" ht="22.8" customHeight="1">
      <c r="A174" s="12"/>
      <c r="B174" s="202"/>
      <c r="C174" s="203"/>
      <c r="D174" s="204" t="s">
        <v>75</v>
      </c>
      <c r="E174" s="216" t="s">
        <v>162</v>
      </c>
      <c r="F174" s="216" t="s">
        <v>226</v>
      </c>
      <c r="G174" s="203"/>
      <c r="H174" s="203"/>
      <c r="I174" s="206"/>
      <c r="J174" s="217">
        <f>BK174</f>
        <v>0</v>
      </c>
      <c r="K174" s="203"/>
      <c r="L174" s="208"/>
      <c r="M174" s="209"/>
      <c r="N174" s="210"/>
      <c r="O174" s="210"/>
      <c r="P174" s="211">
        <f>SUM(P175:P183)</f>
        <v>0</v>
      </c>
      <c r="Q174" s="210"/>
      <c r="R174" s="211">
        <f>SUM(R175:R183)</f>
        <v>18.464759999999998</v>
      </c>
      <c r="S174" s="210"/>
      <c r="T174" s="212">
        <f>SUM(T175:T183)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3" t="s">
        <v>8</v>
      </c>
      <c r="AT174" s="214" t="s">
        <v>75</v>
      </c>
      <c r="AU174" s="214" t="s">
        <v>8</v>
      </c>
      <c r="AY174" s="213" t="s">
        <v>134</v>
      </c>
      <c r="BK174" s="215">
        <f>SUM(BK175:BK183)</f>
        <v>0</v>
      </c>
    </row>
    <row r="175" s="2" customFormat="1" ht="24.15" customHeight="1">
      <c r="A175" s="37"/>
      <c r="B175" s="38"/>
      <c r="C175" s="218" t="s">
        <v>227</v>
      </c>
      <c r="D175" s="218" t="s">
        <v>136</v>
      </c>
      <c r="E175" s="219" t="s">
        <v>389</v>
      </c>
      <c r="F175" s="220" t="s">
        <v>390</v>
      </c>
      <c r="G175" s="221" t="s">
        <v>139</v>
      </c>
      <c r="H175" s="222">
        <v>86.099999999999994</v>
      </c>
      <c r="I175" s="223"/>
      <c r="J175" s="224">
        <f>ROUND(I175*H175,0)</f>
        <v>0</v>
      </c>
      <c r="K175" s="220" t="s">
        <v>140</v>
      </c>
      <c r="L175" s="43"/>
      <c r="M175" s="225" t="s">
        <v>1</v>
      </c>
      <c r="N175" s="226" t="s">
        <v>41</v>
      </c>
      <c r="O175" s="90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9" t="s">
        <v>141</v>
      </c>
      <c r="AT175" s="229" t="s">
        <v>136</v>
      </c>
      <c r="AU175" s="229" t="s">
        <v>85</v>
      </c>
      <c r="AY175" s="16" t="s">
        <v>134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6" t="s">
        <v>8</v>
      </c>
      <c r="BK175" s="230">
        <f>ROUND(I175*H175,0)</f>
        <v>0</v>
      </c>
      <c r="BL175" s="16" t="s">
        <v>141</v>
      </c>
      <c r="BM175" s="229" t="s">
        <v>391</v>
      </c>
    </row>
    <row r="176" s="2" customFormat="1">
      <c r="A176" s="37"/>
      <c r="B176" s="38"/>
      <c r="C176" s="39"/>
      <c r="D176" s="233" t="s">
        <v>150</v>
      </c>
      <c r="E176" s="39"/>
      <c r="F176" s="254" t="s">
        <v>231</v>
      </c>
      <c r="G176" s="39"/>
      <c r="H176" s="39"/>
      <c r="I176" s="255"/>
      <c r="J176" s="39"/>
      <c r="K176" s="39"/>
      <c r="L176" s="43"/>
      <c r="M176" s="256"/>
      <c r="N176" s="257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150</v>
      </c>
      <c r="AU176" s="16" t="s">
        <v>85</v>
      </c>
    </row>
    <row r="177" s="13" customFormat="1">
      <c r="A177" s="13"/>
      <c r="B177" s="231"/>
      <c r="C177" s="232"/>
      <c r="D177" s="233" t="s">
        <v>143</v>
      </c>
      <c r="E177" s="234" t="s">
        <v>1</v>
      </c>
      <c r="F177" s="235" t="s">
        <v>392</v>
      </c>
      <c r="G177" s="232"/>
      <c r="H177" s="236">
        <v>86.099999999999994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143</v>
      </c>
      <c r="AU177" s="242" t="s">
        <v>85</v>
      </c>
      <c r="AV177" s="13" t="s">
        <v>85</v>
      </c>
      <c r="AW177" s="13" t="s">
        <v>33</v>
      </c>
      <c r="AX177" s="13" t="s">
        <v>76</v>
      </c>
      <c r="AY177" s="242" t="s">
        <v>134</v>
      </c>
    </row>
    <row r="178" s="14" customFormat="1">
      <c r="A178" s="14"/>
      <c r="B178" s="243"/>
      <c r="C178" s="244"/>
      <c r="D178" s="233" t="s">
        <v>143</v>
      </c>
      <c r="E178" s="245" t="s">
        <v>1</v>
      </c>
      <c r="F178" s="246" t="s">
        <v>146</v>
      </c>
      <c r="G178" s="244"/>
      <c r="H178" s="247">
        <v>86.099999999999994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143</v>
      </c>
      <c r="AU178" s="253" t="s">
        <v>85</v>
      </c>
      <c r="AV178" s="14" t="s">
        <v>141</v>
      </c>
      <c r="AW178" s="14" t="s">
        <v>33</v>
      </c>
      <c r="AX178" s="14" t="s">
        <v>8</v>
      </c>
      <c r="AY178" s="253" t="s">
        <v>134</v>
      </c>
    </row>
    <row r="179" s="2" customFormat="1" ht="33" customHeight="1">
      <c r="A179" s="37"/>
      <c r="B179" s="38"/>
      <c r="C179" s="218" t="s">
        <v>233</v>
      </c>
      <c r="D179" s="218" t="s">
        <v>136</v>
      </c>
      <c r="E179" s="219" t="s">
        <v>234</v>
      </c>
      <c r="F179" s="220" t="s">
        <v>235</v>
      </c>
      <c r="G179" s="221" t="s">
        <v>139</v>
      </c>
      <c r="H179" s="222">
        <v>82</v>
      </c>
      <c r="I179" s="223"/>
      <c r="J179" s="224">
        <f>ROUND(I179*H179,0)</f>
        <v>0</v>
      </c>
      <c r="K179" s="220" t="s">
        <v>140</v>
      </c>
      <c r="L179" s="43"/>
      <c r="M179" s="225" t="s">
        <v>1</v>
      </c>
      <c r="N179" s="226" t="s">
        <v>41</v>
      </c>
      <c r="O179" s="90"/>
      <c r="P179" s="227">
        <f>O179*H179</f>
        <v>0</v>
      </c>
      <c r="Q179" s="227">
        <v>0.089219999999999994</v>
      </c>
      <c r="R179" s="227">
        <f>Q179*H179</f>
        <v>7.3160399999999992</v>
      </c>
      <c r="S179" s="227">
        <v>0</v>
      </c>
      <c r="T179" s="228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9" t="s">
        <v>141</v>
      </c>
      <c r="AT179" s="229" t="s">
        <v>136</v>
      </c>
      <c r="AU179" s="229" t="s">
        <v>85</v>
      </c>
      <c r="AY179" s="16" t="s">
        <v>134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6" t="s">
        <v>8</v>
      </c>
      <c r="BK179" s="230">
        <f>ROUND(I179*H179,0)</f>
        <v>0</v>
      </c>
      <c r="BL179" s="16" t="s">
        <v>141</v>
      </c>
      <c r="BM179" s="229" t="s">
        <v>393</v>
      </c>
    </row>
    <row r="180" s="13" customFormat="1">
      <c r="A180" s="13"/>
      <c r="B180" s="231"/>
      <c r="C180" s="232"/>
      <c r="D180" s="233" t="s">
        <v>143</v>
      </c>
      <c r="E180" s="234" t="s">
        <v>1</v>
      </c>
      <c r="F180" s="235" t="s">
        <v>394</v>
      </c>
      <c r="G180" s="232"/>
      <c r="H180" s="236">
        <v>82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143</v>
      </c>
      <c r="AU180" s="242" t="s">
        <v>85</v>
      </c>
      <c r="AV180" s="13" t="s">
        <v>85</v>
      </c>
      <c r="AW180" s="13" t="s">
        <v>33</v>
      </c>
      <c r="AX180" s="13" t="s">
        <v>76</v>
      </c>
      <c r="AY180" s="242" t="s">
        <v>134</v>
      </c>
    </row>
    <row r="181" s="14" customFormat="1">
      <c r="A181" s="14"/>
      <c r="B181" s="243"/>
      <c r="C181" s="244"/>
      <c r="D181" s="233" t="s">
        <v>143</v>
      </c>
      <c r="E181" s="245" t="s">
        <v>1</v>
      </c>
      <c r="F181" s="246" t="s">
        <v>146</v>
      </c>
      <c r="G181" s="244"/>
      <c r="H181" s="247">
        <v>82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143</v>
      </c>
      <c r="AU181" s="253" t="s">
        <v>85</v>
      </c>
      <c r="AV181" s="14" t="s">
        <v>141</v>
      </c>
      <c r="AW181" s="14" t="s">
        <v>33</v>
      </c>
      <c r="AX181" s="14" t="s">
        <v>8</v>
      </c>
      <c r="AY181" s="253" t="s">
        <v>134</v>
      </c>
    </row>
    <row r="182" s="2" customFormat="1" ht="24.15" customHeight="1">
      <c r="A182" s="37"/>
      <c r="B182" s="38"/>
      <c r="C182" s="258" t="s">
        <v>237</v>
      </c>
      <c r="D182" s="258" t="s">
        <v>196</v>
      </c>
      <c r="E182" s="259" t="s">
        <v>238</v>
      </c>
      <c r="F182" s="260" t="s">
        <v>239</v>
      </c>
      <c r="G182" s="261" t="s">
        <v>139</v>
      </c>
      <c r="H182" s="262">
        <v>84.459999999999994</v>
      </c>
      <c r="I182" s="263"/>
      <c r="J182" s="264">
        <f>ROUND(I182*H182,0)</f>
        <v>0</v>
      </c>
      <c r="K182" s="260" t="s">
        <v>140</v>
      </c>
      <c r="L182" s="265"/>
      <c r="M182" s="266" t="s">
        <v>1</v>
      </c>
      <c r="N182" s="267" t="s">
        <v>41</v>
      </c>
      <c r="O182" s="90"/>
      <c r="P182" s="227">
        <f>O182*H182</f>
        <v>0</v>
      </c>
      <c r="Q182" s="227">
        <v>0.13200000000000001</v>
      </c>
      <c r="R182" s="227">
        <f>Q182*H182</f>
        <v>11.148719999999999</v>
      </c>
      <c r="S182" s="227">
        <v>0</v>
      </c>
      <c r="T182" s="228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9" t="s">
        <v>179</v>
      </c>
      <c r="AT182" s="229" t="s">
        <v>196</v>
      </c>
      <c r="AU182" s="229" t="s">
        <v>85</v>
      </c>
      <c r="AY182" s="16" t="s">
        <v>134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6" t="s">
        <v>8</v>
      </c>
      <c r="BK182" s="230">
        <f>ROUND(I182*H182,0)</f>
        <v>0</v>
      </c>
      <c r="BL182" s="16" t="s">
        <v>141</v>
      </c>
      <c r="BM182" s="229" t="s">
        <v>395</v>
      </c>
    </row>
    <row r="183" s="13" customFormat="1">
      <c r="A183" s="13"/>
      <c r="B183" s="231"/>
      <c r="C183" s="232"/>
      <c r="D183" s="233" t="s">
        <v>143</v>
      </c>
      <c r="E183" s="232"/>
      <c r="F183" s="235" t="s">
        <v>396</v>
      </c>
      <c r="G183" s="232"/>
      <c r="H183" s="236">
        <v>84.459999999999994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143</v>
      </c>
      <c r="AU183" s="242" t="s">
        <v>85</v>
      </c>
      <c r="AV183" s="13" t="s">
        <v>85</v>
      </c>
      <c r="AW183" s="13" t="s">
        <v>4</v>
      </c>
      <c r="AX183" s="13" t="s">
        <v>8</v>
      </c>
      <c r="AY183" s="242" t="s">
        <v>134</v>
      </c>
    </row>
    <row r="184" s="12" customFormat="1" ht="22.8" customHeight="1">
      <c r="A184" s="12"/>
      <c r="B184" s="202"/>
      <c r="C184" s="203"/>
      <c r="D184" s="204" t="s">
        <v>75</v>
      </c>
      <c r="E184" s="216" t="s">
        <v>100</v>
      </c>
      <c r="F184" s="216" t="s">
        <v>248</v>
      </c>
      <c r="G184" s="203"/>
      <c r="H184" s="203"/>
      <c r="I184" s="206"/>
      <c r="J184" s="217">
        <f>BK184</f>
        <v>0</v>
      </c>
      <c r="K184" s="203"/>
      <c r="L184" s="208"/>
      <c r="M184" s="209"/>
      <c r="N184" s="210"/>
      <c r="O184" s="210"/>
      <c r="P184" s="211">
        <f>SUM(P185:P200)</f>
        <v>0</v>
      </c>
      <c r="Q184" s="210"/>
      <c r="R184" s="211">
        <f>SUM(R185:R200)</f>
        <v>12.053845999999998</v>
      </c>
      <c r="S184" s="210"/>
      <c r="T184" s="212">
        <f>SUM(T185:T200)</f>
        <v>2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3" t="s">
        <v>8</v>
      </c>
      <c r="AT184" s="214" t="s">
        <v>75</v>
      </c>
      <c r="AU184" s="214" t="s">
        <v>8</v>
      </c>
      <c r="AY184" s="213" t="s">
        <v>134</v>
      </c>
      <c r="BK184" s="215">
        <f>SUM(BK185:BK200)</f>
        <v>0</v>
      </c>
    </row>
    <row r="185" s="2" customFormat="1" ht="33" customHeight="1">
      <c r="A185" s="37"/>
      <c r="B185" s="38"/>
      <c r="C185" s="218" t="s">
        <v>243</v>
      </c>
      <c r="D185" s="218" t="s">
        <v>136</v>
      </c>
      <c r="E185" s="219" t="s">
        <v>249</v>
      </c>
      <c r="F185" s="220" t="s">
        <v>250</v>
      </c>
      <c r="G185" s="221" t="s">
        <v>155</v>
      </c>
      <c r="H185" s="222">
        <v>71</v>
      </c>
      <c r="I185" s="223"/>
      <c r="J185" s="224">
        <f>ROUND(I185*H185,0)</f>
        <v>0</v>
      </c>
      <c r="K185" s="220" t="s">
        <v>140</v>
      </c>
      <c r="L185" s="43"/>
      <c r="M185" s="225" t="s">
        <v>1</v>
      </c>
      <c r="N185" s="226" t="s">
        <v>41</v>
      </c>
      <c r="O185" s="90"/>
      <c r="P185" s="227">
        <f>O185*H185</f>
        <v>0</v>
      </c>
      <c r="Q185" s="227">
        <v>0.14041999999999999</v>
      </c>
      <c r="R185" s="227">
        <f>Q185*H185</f>
        <v>9.9698199999999986</v>
      </c>
      <c r="S185" s="227">
        <v>0</v>
      </c>
      <c r="T185" s="228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9" t="s">
        <v>141</v>
      </c>
      <c r="AT185" s="229" t="s">
        <v>136</v>
      </c>
      <c r="AU185" s="229" t="s">
        <v>85</v>
      </c>
      <c r="AY185" s="16" t="s">
        <v>134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6" t="s">
        <v>8</v>
      </c>
      <c r="BK185" s="230">
        <f>ROUND(I185*H185,0)</f>
        <v>0</v>
      </c>
      <c r="BL185" s="16" t="s">
        <v>141</v>
      </c>
      <c r="BM185" s="229" t="s">
        <v>397</v>
      </c>
    </row>
    <row r="186" s="13" customFormat="1">
      <c r="A186" s="13"/>
      <c r="B186" s="231"/>
      <c r="C186" s="232"/>
      <c r="D186" s="233" t="s">
        <v>143</v>
      </c>
      <c r="E186" s="234" t="s">
        <v>1</v>
      </c>
      <c r="F186" s="235" t="s">
        <v>362</v>
      </c>
      <c r="G186" s="232"/>
      <c r="H186" s="236">
        <v>68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143</v>
      </c>
      <c r="AU186" s="242" t="s">
        <v>85</v>
      </c>
      <c r="AV186" s="13" t="s">
        <v>85</v>
      </c>
      <c r="AW186" s="13" t="s">
        <v>33</v>
      </c>
      <c r="AX186" s="13" t="s">
        <v>76</v>
      </c>
      <c r="AY186" s="242" t="s">
        <v>134</v>
      </c>
    </row>
    <row r="187" s="13" customFormat="1">
      <c r="A187" s="13"/>
      <c r="B187" s="231"/>
      <c r="C187" s="232"/>
      <c r="D187" s="233" t="s">
        <v>143</v>
      </c>
      <c r="E187" s="234" t="s">
        <v>1</v>
      </c>
      <c r="F187" s="235" t="s">
        <v>398</v>
      </c>
      <c r="G187" s="232"/>
      <c r="H187" s="236">
        <v>3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143</v>
      </c>
      <c r="AU187" s="242" t="s">
        <v>85</v>
      </c>
      <c r="AV187" s="13" t="s">
        <v>85</v>
      </c>
      <c r="AW187" s="13" t="s">
        <v>33</v>
      </c>
      <c r="AX187" s="13" t="s">
        <v>76</v>
      </c>
      <c r="AY187" s="242" t="s">
        <v>134</v>
      </c>
    </row>
    <row r="188" s="14" customFormat="1">
      <c r="A188" s="14"/>
      <c r="B188" s="243"/>
      <c r="C188" s="244"/>
      <c r="D188" s="233" t="s">
        <v>143</v>
      </c>
      <c r="E188" s="245" t="s">
        <v>1</v>
      </c>
      <c r="F188" s="246" t="s">
        <v>146</v>
      </c>
      <c r="G188" s="244"/>
      <c r="H188" s="247">
        <v>71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143</v>
      </c>
      <c r="AU188" s="253" t="s">
        <v>85</v>
      </c>
      <c r="AV188" s="14" t="s">
        <v>141</v>
      </c>
      <c r="AW188" s="14" t="s">
        <v>33</v>
      </c>
      <c r="AX188" s="14" t="s">
        <v>8</v>
      </c>
      <c r="AY188" s="253" t="s">
        <v>134</v>
      </c>
    </row>
    <row r="189" s="2" customFormat="1" ht="16.5" customHeight="1">
      <c r="A189" s="37"/>
      <c r="B189" s="38"/>
      <c r="C189" s="258" t="s">
        <v>7</v>
      </c>
      <c r="D189" s="258" t="s">
        <v>196</v>
      </c>
      <c r="E189" s="259" t="s">
        <v>254</v>
      </c>
      <c r="F189" s="260" t="s">
        <v>255</v>
      </c>
      <c r="G189" s="261" t="s">
        <v>155</v>
      </c>
      <c r="H189" s="262">
        <v>72.843999999999994</v>
      </c>
      <c r="I189" s="263"/>
      <c r="J189" s="264">
        <f>ROUND(I189*H189,0)</f>
        <v>0</v>
      </c>
      <c r="K189" s="260" t="s">
        <v>140</v>
      </c>
      <c r="L189" s="265"/>
      <c r="M189" s="266" t="s">
        <v>1</v>
      </c>
      <c r="N189" s="267" t="s">
        <v>41</v>
      </c>
      <c r="O189" s="90"/>
      <c r="P189" s="227">
        <f>O189*H189</f>
        <v>0</v>
      </c>
      <c r="Q189" s="227">
        <v>0.028000000000000001</v>
      </c>
      <c r="R189" s="227">
        <f>Q189*H189</f>
        <v>2.0396319999999997</v>
      </c>
      <c r="S189" s="227">
        <v>0</v>
      </c>
      <c r="T189" s="228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9" t="s">
        <v>179</v>
      </c>
      <c r="AT189" s="229" t="s">
        <v>196</v>
      </c>
      <c r="AU189" s="229" t="s">
        <v>85</v>
      </c>
      <c r="AY189" s="16" t="s">
        <v>134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6" t="s">
        <v>8</v>
      </c>
      <c r="BK189" s="230">
        <f>ROUND(I189*H189,0)</f>
        <v>0</v>
      </c>
      <c r="BL189" s="16" t="s">
        <v>141</v>
      </c>
      <c r="BM189" s="229" t="s">
        <v>399</v>
      </c>
    </row>
    <row r="190" s="2" customFormat="1">
      <c r="A190" s="37"/>
      <c r="B190" s="38"/>
      <c r="C190" s="39"/>
      <c r="D190" s="233" t="s">
        <v>150</v>
      </c>
      <c r="E190" s="39"/>
      <c r="F190" s="254" t="s">
        <v>257</v>
      </c>
      <c r="G190" s="39"/>
      <c r="H190" s="39"/>
      <c r="I190" s="255"/>
      <c r="J190" s="39"/>
      <c r="K190" s="39"/>
      <c r="L190" s="43"/>
      <c r="M190" s="256"/>
      <c r="N190" s="257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150</v>
      </c>
      <c r="AU190" s="16" t="s">
        <v>85</v>
      </c>
    </row>
    <row r="191" s="13" customFormat="1">
      <c r="A191" s="13"/>
      <c r="B191" s="231"/>
      <c r="C191" s="232"/>
      <c r="D191" s="233" t="s">
        <v>143</v>
      </c>
      <c r="E191" s="232"/>
      <c r="F191" s="235" t="s">
        <v>400</v>
      </c>
      <c r="G191" s="232"/>
      <c r="H191" s="236">
        <v>72.843999999999994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143</v>
      </c>
      <c r="AU191" s="242" t="s">
        <v>85</v>
      </c>
      <c r="AV191" s="13" t="s">
        <v>85</v>
      </c>
      <c r="AW191" s="13" t="s">
        <v>4</v>
      </c>
      <c r="AX191" s="13" t="s">
        <v>8</v>
      </c>
      <c r="AY191" s="242" t="s">
        <v>134</v>
      </c>
    </row>
    <row r="192" s="2" customFormat="1" ht="24.15" customHeight="1">
      <c r="A192" s="37"/>
      <c r="B192" s="38"/>
      <c r="C192" s="218" t="s">
        <v>253</v>
      </c>
      <c r="D192" s="218" t="s">
        <v>136</v>
      </c>
      <c r="E192" s="219" t="s">
        <v>260</v>
      </c>
      <c r="F192" s="220" t="s">
        <v>261</v>
      </c>
      <c r="G192" s="221" t="s">
        <v>155</v>
      </c>
      <c r="H192" s="222">
        <v>11.765000000000001</v>
      </c>
      <c r="I192" s="223"/>
      <c r="J192" s="224">
        <f>ROUND(I192*H192,0)</f>
        <v>0</v>
      </c>
      <c r="K192" s="220" t="s">
        <v>140</v>
      </c>
      <c r="L192" s="43"/>
      <c r="M192" s="225" t="s">
        <v>1</v>
      </c>
      <c r="N192" s="226" t="s">
        <v>41</v>
      </c>
      <c r="O192" s="90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9" t="s">
        <v>141</v>
      </c>
      <c r="AT192" s="229" t="s">
        <v>136</v>
      </c>
      <c r="AU192" s="229" t="s">
        <v>85</v>
      </c>
      <c r="AY192" s="16" t="s">
        <v>134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6" t="s">
        <v>8</v>
      </c>
      <c r="BK192" s="230">
        <f>ROUND(I192*H192,0)</f>
        <v>0</v>
      </c>
      <c r="BL192" s="16" t="s">
        <v>141</v>
      </c>
      <c r="BM192" s="229" t="s">
        <v>401</v>
      </c>
    </row>
    <row r="193" s="2" customFormat="1" ht="24.15" customHeight="1">
      <c r="A193" s="37"/>
      <c r="B193" s="38"/>
      <c r="C193" s="258" t="s">
        <v>259</v>
      </c>
      <c r="D193" s="258" t="s">
        <v>196</v>
      </c>
      <c r="E193" s="259" t="s">
        <v>265</v>
      </c>
      <c r="F193" s="260" t="s">
        <v>266</v>
      </c>
      <c r="G193" s="261" t="s">
        <v>155</v>
      </c>
      <c r="H193" s="262">
        <v>12</v>
      </c>
      <c r="I193" s="263"/>
      <c r="J193" s="264">
        <f>ROUND(I193*H193,0)</f>
        <v>0</v>
      </c>
      <c r="K193" s="260" t="s">
        <v>1</v>
      </c>
      <c r="L193" s="265"/>
      <c r="M193" s="266" t="s">
        <v>1</v>
      </c>
      <c r="N193" s="267" t="s">
        <v>41</v>
      </c>
      <c r="O193" s="90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9" t="s">
        <v>179</v>
      </c>
      <c r="AT193" s="229" t="s">
        <v>196</v>
      </c>
      <c r="AU193" s="229" t="s">
        <v>85</v>
      </c>
      <c r="AY193" s="16" t="s">
        <v>134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6" t="s">
        <v>8</v>
      </c>
      <c r="BK193" s="230">
        <f>ROUND(I193*H193,0)</f>
        <v>0</v>
      </c>
      <c r="BL193" s="16" t="s">
        <v>141</v>
      </c>
      <c r="BM193" s="229" t="s">
        <v>402</v>
      </c>
    </row>
    <row r="194" s="13" customFormat="1">
      <c r="A194" s="13"/>
      <c r="B194" s="231"/>
      <c r="C194" s="232"/>
      <c r="D194" s="233" t="s">
        <v>143</v>
      </c>
      <c r="E194" s="232"/>
      <c r="F194" s="235" t="s">
        <v>403</v>
      </c>
      <c r="G194" s="232"/>
      <c r="H194" s="236">
        <v>12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143</v>
      </c>
      <c r="AU194" s="242" t="s">
        <v>85</v>
      </c>
      <c r="AV194" s="13" t="s">
        <v>85</v>
      </c>
      <c r="AW194" s="13" t="s">
        <v>4</v>
      </c>
      <c r="AX194" s="13" t="s">
        <v>8</v>
      </c>
      <c r="AY194" s="242" t="s">
        <v>134</v>
      </c>
    </row>
    <row r="195" s="2" customFormat="1" ht="24.15" customHeight="1">
      <c r="A195" s="37"/>
      <c r="B195" s="38"/>
      <c r="C195" s="218" t="s">
        <v>264</v>
      </c>
      <c r="D195" s="218" t="s">
        <v>136</v>
      </c>
      <c r="E195" s="219" t="s">
        <v>270</v>
      </c>
      <c r="F195" s="220" t="s">
        <v>271</v>
      </c>
      <c r="G195" s="221" t="s">
        <v>139</v>
      </c>
      <c r="H195" s="222">
        <v>90.200000000000003</v>
      </c>
      <c r="I195" s="223"/>
      <c r="J195" s="224">
        <f>ROUND(I195*H195,0)</f>
        <v>0</v>
      </c>
      <c r="K195" s="220" t="s">
        <v>140</v>
      </c>
      <c r="L195" s="43"/>
      <c r="M195" s="225" t="s">
        <v>1</v>
      </c>
      <c r="N195" s="226" t="s">
        <v>41</v>
      </c>
      <c r="O195" s="90"/>
      <c r="P195" s="227">
        <f>O195*H195</f>
        <v>0</v>
      </c>
      <c r="Q195" s="227">
        <v>0.00046999999999999999</v>
      </c>
      <c r="R195" s="227">
        <f>Q195*H195</f>
        <v>0.042394000000000001</v>
      </c>
      <c r="S195" s="227">
        <v>0</v>
      </c>
      <c r="T195" s="228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9" t="s">
        <v>141</v>
      </c>
      <c r="AT195" s="229" t="s">
        <v>136</v>
      </c>
      <c r="AU195" s="229" t="s">
        <v>85</v>
      </c>
      <c r="AY195" s="16" t="s">
        <v>134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6" t="s">
        <v>8</v>
      </c>
      <c r="BK195" s="230">
        <f>ROUND(I195*H195,0)</f>
        <v>0</v>
      </c>
      <c r="BL195" s="16" t="s">
        <v>141</v>
      </c>
      <c r="BM195" s="229" t="s">
        <v>404</v>
      </c>
    </row>
    <row r="196" s="13" customFormat="1">
      <c r="A196" s="13"/>
      <c r="B196" s="231"/>
      <c r="C196" s="232"/>
      <c r="D196" s="233" t="s">
        <v>143</v>
      </c>
      <c r="E196" s="234" t="s">
        <v>1</v>
      </c>
      <c r="F196" s="235" t="s">
        <v>405</v>
      </c>
      <c r="G196" s="232"/>
      <c r="H196" s="236">
        <v>90.200000000000003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143</v>
      </c>
      <c r="AU196" s="242" t="s">
        <v>85</v>
      </c>
      <c r="AV196" s="13" t="s">
        <v>85</v>
      </c>
      <c r="AW196" s="13" t="s">
        <v>33</v>
      </c>
      <c r="AX196" s="13" t="s">
        <v>76</v>
      </c>
      <c r="AY196" s="242" t="s">
        <v>134</v>
      </c>
    </row>
    <row r="197" s="14" customFormat="1">
      <c r="A197" s="14"/>
      <c r="B197" s="243"/>
      <c r="C197" s="244"/>
      <c r="D197" s="233" t="s">
        <v>143</v>
      </c>
      <c r="E197" s="245" t="s">
        <v>1</v>
      </c>
      <c r="F197" s="246" t="s">
        <v>146</v>
      </c>
      <c r="G197" s="244"/>
      <c r="H197" s="247">
        <v>90.200000000000003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143</v>
      </c>
      <c r="AU197" s="253" t="s">
        <v>85</v>
      </c>
      <c r="AV197" s="14" t="s">
        <v>141</v>
      </c>
      <c r="AW197" s="14" t="s">
        <v>33</v>
      </c>
      <c r="AX197" s="14" t="s">
        <v>8</v>
      </c>
      <c r="AY197" s="253" t="s">
        <v>134</v>
      </c>
    </row>
    <row r="198" s="2" customFormat="1" ht="33" customHeight="1">
      <c r="A198" s="37"/>
      <c r="B198" s="38"/>
      <c r="C198" s="218" t="s">
        <v>269</v>
      </c>
      <c r="D198" s="218" t="s">
        <v>136</v>
      </c>
      <c r="E198" s="219" t="s">
        <v>274</v>
      </c>
      <c r="F198" s="220" t="s">
        <v>275</v>
      </c>
      <c r="G198" s="221" t="s">
        <v>276</v>
      </c>
      <c r="H198" s="222">
        <v>10</v>
      </c>
      <c r="I198" s="223"/>
      <c r="J198" s="224">
        <f>ROUND(I198*H198,0)</f>
        <v>0</v>
      </c>
      <c r="K198" s="220" t="s">
        <v>277</v>
      </c>
      <c r="L198" s="43"/>
      <c r="M198" s="225" t="s">
        <v>1</v>
      </c>
      <c r="N198" s="226" t="s">
        <v>41</v>
      </c>
      <c r="O198" s="90"/>
      <c r="P198" s="227">
        <f>O198*H198</f>
        <v>0</v>
      </c>
      <c r="Q198" s="227">
        <v>0.00020000000000000001</v>
      </c>
      <c r="R198" s="227">
        <f>Q198*H198</f>
        <v>0.002</v>
      </c>
      <c r="S198" s="227">
        <v>0</v>
      </c>
      <c r="T198" s="228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9" t="s">
        <v>141</v>
      </c>
      <c r="AT198" s="229" t="s">
        <v>136</v>
      </c>
      <c r="AU198" s="229" t="s">
        <v>85</v>
      </c>
      <c r="AY198" s="16" t="s">
        <v>134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6" t="s">
        <v>8</v>
      </c>
      <c r="BK198" s="230">
        <f>ROUND(I198*H198,0)</f>
        <v>0</v>
      </c>
      <c r="BL198" s="16" t="s">
        <v>141</v>
      </c>
      <c r="BM198" s="229" t="s">
        <v>406</v>
      </c>
    </row>
    <row r="199" s="13" customFormat="1">
      <c r="A199" s="13"/>
      <c r="B199" s="231"/>
      <c r="C199" s="232"/>
      <c r="D199" s="233" t="s">
        <v>143</v>
      </c>
      <c r="E199" s="234" t="s">
        <v>1</v>
      </c>
      <c r="F199" s="235" t="s">
        <v>407</v>
      </c>
      <c r="G199" s="232"/>
      <c r="H199" s="236">
        <v>10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143</v>
      </c>
      <c r="AU199" s="242" t="s">
        <v>85</v>
      </c>
      <c r="AV199" s="13" t="s">
        <v>85</v>
      </c>
      <c r="AW199" s="13" t="s">
        <v>33</v>
      </c>
      <c r="AX199" s="13" t="s">
        <v>8</v>
      </c>
      <c r="AY199" s="242" t="s">
        <v>134</v>
      </c>
    </row>
    <row r="200" s="2" customFormat="1" ht="37.8" customHeight="1">
      <c r="A200" s="37"/>
      <c r="B200" s="38"/>
      <c r="C200" s="218" t="s">
        <v>273</v>
      </c>
      <c r="D200" s="218" t="s">
        <v>136</v>
      </c>
      <c r="E200" s="219" t="s">
        <v>408</v>
      </c>
      <c r="F200" s="220" t="s">
        <v>409</v>
      </c>
      <c r="G200" s="221" t="s">
        <v>410</v>
      </c>
      <c r="H200" s="222">
        <v>1</v>
      </c>
      <c r="I200" s="223"/>
      <c r="J200" s="224">
        <f>ROUND(I200*H200,0)</f>
        <v>0</v>
      </c>
      <c r="K200" s="220" t="s">
        <v>1</v>
      </c>
      <c r="L200" s="43"/>
      <c r="M200" s="225" t="s">
        <v>1</v>
      </c>
      <c r="N200" s="226" t="s">
        <v>41</v>
      </c>
      <c r="O200" s="90"/>
      <c r="P200" s="227">
        <f>O200*H200</f>
        <v>0</v>
      </c>
      <c r="Q200" s="227">
        <v>0</v>
      </c>
      <c r="R200" s="227">
        <f>Q200*H200</f>
        <v>0</v>
      </c>
      <c r="S200" s="227">
        <v>2</v>
      </c>
      <c r="T200" s="228">
        <f>S200*H200</f>
        <v>2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9" t="s">
        <v>141</v>
      </c>
      <c r="AT200" s="229" t="s">
        <v>136</v>
      </c>
      <c r="AU200" s="229" t="s">
        <v>85</v>
      </c>
      <c r="AY200" s="16" t="s">
        <v>134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6" t="s">
        <v>8</v>
      </c>
      <c r="BK200" s="230">
        <f>ROUND(I200*H200,0)</f>
        <v>0</v>
      </c>
      <c r="BL200" s="16" t="s">
        <v>141</v>
      </c>
      <c r="BM200" s="229" t="s">
        <v>411</v>
      </c>
    </row>
    <row r="201" s="12" customFormat="1" ht="22.8" customHeight="1">
      <c r="A201" s="12"/>
      <c r="B201" s="202"/>
      <c r="C201" s="203"/>
      <c r="D201" s="204" t="s">
        <v>75</v>
      </c>
      <c r="E201" s="216" t="s">
        <v>280</v>
      </c>
      <c r="F201" s="216" t="s">
        <v>281</v>
      </c>
      <c r="G201" s="203"/>
      <c r="H201" s="203"/>
      <c r="I201" s="206"/>
      <c r="J201" s="217">
        <f>BK201</f>
        <v>0</v>
      </c>
      <c r="K201" s="203"/>
      <c r="L201" s="208"/>
      <c r="M201" s="209"/>
      <c r="N201" s="210"/>
      <c r="O201" s="210"/>
      <c r="P201" s="211">
        <f>SUM(P202:P206)</f>
        <v>0</v>
      </c>
      <c r="Q201" s="210"/>
      <c r="R201" s="211">
        <f>SUM(R202:R206)</f>
        <v>0</v>
      </c>
      <c r="S201" s="210"/>
      <c r="T201" s="212">
        <f>SUM(T202:T206)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3" t="s">
        <v>8</v>
      </c>
      <c r="AT201" s="214" t="s">
        <v>75</v>
      </c>
      <c r="AU201" s="214" t="s">
        <v>8</v>
      </c>
      <c r="AY201" s="213" t="s">
        <v>134</v>
      </c>
      <c r="BK201" s="215">
        <f>SUM(BK202:BK206)</f>
        <v>0</v>
      </c>
    </row>
    <row r="202" s="2" customFormat="1" ht="24.15" customHeight="1">
      <c r="A202" s="37"/>
      <c r="B202" s="38"/>
      <c r="C202" s="218" t="s">
        <v>282</v>
      </c>
      <c r="D202" s="218" t="s">
        <v>136</v>
      </c>
      <c r="E202" s="219" t="s">
        <v>283</v>
      </c>
      <c r="F202" s="220" t="s">
        <v>284</v>
      </c>
      <c r="G202" s="221" t="s">
        <v>186</v>
      </c>
      <c r="H202" s="222">
        <v>25.629999999999999</v>
      </c>
      <c r="I202" s="223"/>
      <c r="J202" s="224">
        <f>ROUND(I202*H202,0)</f>
        <v>0</v>
      </c>
      <c r="K202" s="220" t="s">
        <v>140</v>
      </c>
      <c r="L202" s="43"/>
      <c r="M202" s="225" t="s">
        <v>1</v>
      </c>
      <c r="N202" s="226" t="s">
        <v>41</v>
      </c>
      <c r="O202" s="90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9" t="s">
        <v>141</v>
      </c>
      <c r="AT202" s="229" t="s">
        <v>136</v>
      </c>
      <c r="AU202" s="229" t="s">
        <v>85</v>
      </c>
      <c r="AY202" s="16" t="s">
        <v>134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6" t="s">
        <v>8</v>
      </c>
      <c r="BK202" s="230">
        <f>ROUND(I202*H202,0)</f>
        <v>0</v>
      </c>
      <c r="BL202" s="16" t="s">
        <v>141</v>
      </c>
      <c r="BM202" s="229" t="s">
        <v>412</v>
      </c>
    </row>
    <row r="203" s="2" customFormat="1" ht="24.15" customHeight="1">
      <c r="A203" s="37"/>
      <c r="B203" s="38"/>
      <c r="C203" s="218" t="s">
        <v>287</v>
      </c>
      <c r="D203" s="218" t="s">
        <v>136</v>
      </c>
      <c r="E203" s="219" t="s">
        <v>293</v>
      </c>
      <c r="F203" s="220" t="s">
        <v>294</v>
      </c>
      <c r="G203" s="221" t="s">
        <v>186</v>
      </c>
      <c r="H203" s="222">
        <v>25.629999999999999</v>
      </c>
      <c r="I203" s="223"/>
      <c r="J203" s="224">
        <f>ROUND(I203*H203,0)</f>
        <v>0</v>
      </c>
      <c r="K203" s="220" t="s">
        <v>140</v>
      </c>
      <c r="L203" s="43"/>
      <c r="M203" s="225" t="s">
        <v>1</v>
      </c>
      <c r="N203" s="226" t="s">
        <v>41</v>
      </c>
      <c r="O203" s="90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9" t="s">
        <v>141</v>
      </c>
      <c r="AT203" s="229" t="s">
        <v>136</v>
      </c>
      <c r="AU203" s="229" t="s">
        <v>85</v>
      </c>
      <c r="AY203" s="16" t="s">
        <v>134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6" t="s">
        <v>8</v>
      </c>
      <c r="BK203" s="230">
        <f>ROUND(I203*H203,0)</f>
        <v>0</v>
      </c>
      <c r="BL203" s="16" t="s">
        <v>141</v>
      </c>
      <c r="BM203" s="229" t="s">
        <v>413</v>
      </c>
    </row>
    <row r="204" s="2" customFormat="1" ht="24.15" customHeight="1">
      <c r="A204" s="37"/>
      <c r="B204" s="38"/>
      <c r="C204" s="218" t="s">
        <v>292</v>
      </c>
      <c r="D204" s="218" t="s">
        <v>136</v>
      </c>
      <c r="E204" s="219" t="s">
        <v>297</v>
      </c>
      <c r="F204" s="220" t="s">
        <v>298</v>
      </c>
      <c r="G204" s="221" t="s">
        <v>186</v>
      </c>
      <c r="H204" s="222">
        <v>307.56</v>
      </c>
      <c r="I204" s="223"/>
      <c r="J204" s="224">
        <f>ROUND(I204*H204,0)</f>
        <v>0</v>
      </c>
      <c r="K204" s="220" t="s">
        <v>140</v>
      </c>
      <c r="L204" s="43"/>
      <c r="M204" s="225" t="s">
        <v>1</v>
      </c>
      <c r="N204" s="226" t="s">
        <v>41</v>
      </c>
      <c r="O204" s="90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9" t="s">
        <v>141</v>
      </c>
      <c r="AT204" s="229" t="s">
        <v>136</v>
      </c>
      <c r="AU204" s="229" t="s">
        <v>85</v>
      </c>
      <c r="AY204" s="16" t="s">
        <v>134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6" t="s">
        <v>8</v>
      </c>
      <c r="BK204" s="230">
        <f>ROUND(I204*H204,0)</f>
        <v>0</v>
      </c>
      <c r="BL204" s="16" t="s">
        <v>141</v>
      </c>
      <c r="BM204" s="229" t="s">
        <v>414</v>
      </c>
    </row>
    <row r="205" s="13" customFormat="1">
      <c r="A205" s="13"/>
      <c r="B205" s="231"/>
      <c r="C205" s="232"/>
      <c r="D205" s="233" t="s">
        <v>143</v>
      </c>
      <c r="E205" s="232"/>
      <c r="F205" s="235" t="s">
        <v>415</v>
      </c>
      <c r="G205" s="232"/>
      <c r="H205" s="236">
        <v>307.56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143</v>
      </c>
      <c r="AU205" s="242" t="s">
        <v>85</v>
      </c>
      <c r="AV205" s="13" t="s">
        <v>85</v>
      </c>
      <c r="AW205" s="13" t="s">
        <v>4</v>
      </c>
      <c r="AX205" s="13" t="s">
        <v>8</v>
      </c>
      <c r="AY205" s="242" t="s">
        <v>134</v>
      </c>
    </row>
    <row r="206" s="2" customFormat="1" ht="37.8" customHeight="1">
      <c r="A206" s="37"/>
      <c r="B206" s="38"/>
      <c r="C206" s="218" t="s">
        <v>296</v>
      </c>
      <c r="D206" s="218" t="s">
        <v>136</v>
      </c>
      <c r="E206" s="219" t="s">
        <v>302</v>
      </c>
      <c r="F206" s="220" t="s">
        <v>303</v>
      </c>
      <c r="G206" s="221" t="s">
        <v>186</v>
      </c>
      <c r="H206" s="222">
        <v>25.629999999999999</v>
      </c>
      <c r="I206" s="223"/>
      <c r="J206" s="224">
        <f>ROUND(I206*H206,0)</f>
        <v>0</v>
      </c>
      <c r="K206" s="220" t="s">
        <v>140</v>
      </c>
      <c r="L206" s="43"/>
      <c r="M206" s="225" t="s">
        <v>1</v>
      </c>
      <c r="N206" s="226" t="s">
        <v>41</v>
      </c>
      <c r="O206" s="90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9" t="s">
        <v>141</v>
      </c>
      <c r="AT206" s="229" t="s">
        <v>136</v>
      </c>
      <c r="AU206" s="229" t="s">
        <v>85</v>
      </c>
      <c r="AY206" s="16" t="s">
        <v>134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6" t="s">
        <v>8</v>
      </c>
      <c r="BK206" s="230">
        <f>ROUND(I206*H206,0)</f>
        <v>0</v>
      </c>
      <c r="BL206" s="16" t="s">
        <v>141</v>
      </c>
      <c r="BM206" s="229" t="s">
        <v>416</v>
      </c>
    </row>
    <row r="207" s="12" customFormat="1" ht="22.8" customHeight="1">
      <c r="A207" s="12"/>
      <c r="B207" s="202"/>
      <c r="C207" s="203"/>
      <c r="D207" s="204" t="s">
        <v>75</v>
      </c>
      <c r="E207" s="216" t="s">
        <v>305</v>
      </c>
      <c r="F207" s="216" t="s">
        <v>306</v>
      </c>
      <c r="G207" s="203"/>
      <c r="H207" s="203"/>
      <c r="I207" s="206"/>
      <c r="J207" s="217">
        <f>BK207</f>
        <v>0</v>
      </c>
      <c r="K207" s="203"/>
      <c r="L207" s="208"/>
      <c r="M207" s="209"/>
      <c r="N207" s="210"/>
      <c r="O207" s="210"/>
      <c r="P207" s="211">
        <f>P208</f>
        <v>0</v>
      </c>
      <c r="Q207" s="210"/>
      <c r="R207" s="211">
        <f>R208</f>
        <v>0</v>
      </c>
      <c r="S207" s="210"/>
      <c r="T207" s="212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3" t="s">
        <v>8</v>
      </c>
      <c r="AT207" s="214" t="s">
        <v>75</v>
      </c>
      <c r="AU207" s="214" t="s">
        <v>8</v>
      </c>
      <c r="AY207" s="213" t="s">
        <v>134</v>
      </c>
      <c r="BK207" s="215">
        <f>BK208</f>
        <v>0</v>
      </c>
    </row>
    <row r="208" s="2" customFormat="1" ht="24.15" customHeight="1">
      <c r="A208" s="37"/>
      <c r="B208" s="38"/>
      <c r="C208" s="218" t="s">
        <v>301</v>
      </c>
      <c r="D208" s="218" t="s">
        <v>136</v>
      </c>
      <c r="E208" s="219" t="s">
        <v>417</v>
      </c>
      <c r="F208" s="220" t="s">
        <v>418</v>
      </c>
      <c r="G208" s="221" t="s">
        <v>186</v>
      </c>
      <c r="H208" s="222">
        <v>34.122999999999998</v>
      </c>
      <c r="I208" s="223"/>
      <c r="J208" s="224">
        <f>ROUND(I208*H208,0)</f>
        <v>0</v>
      </c>
      <c r="K208" s="220" t="s">
        <v>140</v>
      </c>
      <c r="L208" s="43"/>
      <c r="M208" s="225" t="s">
        <v>1</v>
      </c>
      <c r="N208" s="226" t="s">
        <v>41</v>
      </c>
      <c r="O208" s="90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9" t="s">
        <v>141</v>
      </c>
      <c r="AT208" s="229" t="s">
        <v>136</v>
      </c>
      <c r="AU208" s="229" t="s">
        <v>85</v>
      </c>
      <c r="AY208" s="16" t="s">
        <v>134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6" t="s">
        <v>8</v>
      </c>
      <c r="BK208" s="230">
        <f>ROUND(I208*H208,0)</f>
        <v>0</v>
      </c>
      <c r="BL208" s="16" t="s">
        <v>141</v>
      </c>
      <c r="BM208" s="229" t="s">
        <v>419</v>
      </c>
    </row>
    <row r="209" s="12" customFormat="1" ht="25.92" customHeight="1">
      <c r="A209" s="12"/>
      <c r="B209" s="202"/>
      <c r="C209" s="203"/>
      <c r="D209" s="204" t="s">
        <v>75</v>
      </c>
      <c r="E209" s="205" t="s">
        <v>311</v>
      </c>
      <c r="F209" s="205" t="s">
        <v>312</v>
      </c>
      <c r="G209" s="203"/>
      <c r="H209" s="203"/>
      <c r="I209" s="206"/>
      <c r="J209" s="207">
        <f>BK209</f>
        <v>0</v>
      </c>
      <c r="K209" s="203"/>
      <c r="L209" s="208"/>
      <c r="M209" s="209"/>
      <c r="N209" s="210"/>
      <c r="O209" s="210"/>
      <c r="P209" s="211">
        <f>P210+P216</f>
        <v>0</v>
      </c>
      <c r="Q209" s="210"/>
      <c r="R209" s="211">
        <f>R210+R216</f>
        <v>0.024136000000000001</v>
      </c>
      <c r="S209" s="210"/>
      <c r="T209" s="212">
        <f>T210+T216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3" t="s">
        <v>85</v>
      </c>
      <c r="AT209" s="214" t="s">
        <v>75</v>
      </c>
      <c r="AU209" s="214" t="s">
        <v>76</v>
      </c>
      <c r="AY209" s="213" t="s">
        <v>134</v>
      </c>
      <c r="BK209" s="215">
        <f>BK210+BK216</f>
        <v>0</v>
      </c>
    </row>
    <row r="210" s="12" customFormat="1" ht="22.8" customHeight="1">
      <c r="A210" s="12"/>
      <c r="B210" s="202"/>
      <c r="C210" s="203"/>
      <c r="D210" s="204" t="s">
        <v>75</v>
      </c>
      <c r="E210" s="216" t="s">
        <v>313</v>
      </c>
      <c r="F210" s="216" t="s">
        <v>314</v>
      </c>
      <c r="G210" s="203"/>
      <c r="H210" s="203"/>
      <c r="I210" s="206"/>
      <c r="J210" s="217">
        <f>BK210</f>
        <v>0</v>
      </c>
      <c r="K210" s="203"/>
      <c r="L210" s="208"/>
      <c r="M210" s="209"/>
      <c r="N210" s="210"/>
      <c r="O210" s="210"/>
      <c r="P210" s="211">
        <f>SUM(P211:P215)</f>
        <v>0</v>
      </c>
      <c r="Q210" s="210"/>
      <c r="R210" s="211">
        <f>SUM(R211:R215)</f>
        <v>0.014136000000000001</v>
      </c>
      <c r="S210" s="210"/>
      <c r="T210" s="212">
        <f>SUM(T211:T215)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3" t="s">
        <v>85</v>
      </c>
      <c r="AT210" s="214" t="s">
        <v>75</v>
      </c>
      <c r="AU210" s="214" t="s">
        <v>8</v>
      </c>
      <c r="AY210" s="213" t="s">
        <v>134</v>
      </c>
      <c r="BK210" s="215">
        <f>SUM(BK211:BK215)</f>
        <v>0</v>
      </c>
    </row>
    <row r="211" s="2" customFormat="1" ht="24.15" customHeight="1">
      <c r="A211" s="37"/>
      <c r="B211" s="38"/>
      <c r="C211" s="218" t="s">
        <v>307</v>
      </c>
      <c r="D211" s="218" t="s">
        <v>136</v>
      </c>
      <c r="E211" s="219" t="s">
        <v>326</v>
      </c>
      <c r="F211" s="220" t="s">
        <v>327</v>
      </c>
      <c r="G211" s="221" t="s">
        <v>276</v>
      </c>
      <c r="H211" s="222">
        <v>4</v>
      </c>
      <c r="I211" s="223"/>
      <c r="J211" s="224">
        <f>ROUND(I211*H211,0)</f>
        <v>0</v>
      </c>
      <c r="K211" s="220" t="s">
        <v>140</v>
      </c>
      <c r="L211" s="43"/>
      <c r="M211" s="225" t="s">
        <v>1</v>
      </c>
      <c r="N211" s="226" t="s">
        <v>41</v>
      </c>
      <c r="O211" s="90"/>
      <c r="P211" s="227">
        <f>O211*H211</f>
        <v>0</v>
      </c>
      <c r="Q211" s="227">
        <v>0.00029999999999999997</v>
      </c>
      <c r="R211" s="227">
        <f>Q211*H211</f>
        <v>0.0011999999999999999</v>
      </c>
      <c r="S211" s="227">
        <v>0</v>
      </c>
      <c r="T211" s="228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9" t="s">
        <v>221</v>
      </c>
      <c r="AT211" s="229" t="s">
        <v>136</v>
      </c>
      <c r="AU211" s="229" t="s">
        <v>85</v>
      </c>
      <c r="AY211" s="16" t="s">
        <v>134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6" t="s">
        <v>8</v>
      </c>
      <c r="BK211" s="230">
        <f>ROUND(I211*H211,0)</f>
        <v>0</v>
      </c>
      <c r="BL211" s="16" t="s">
        <v>221</v>
      </c>
      <c r="BM211" s="229" t="s">
        <v>420</v>
      </c>
    </row>
    <row r="212" s="2" customFormat="1">
      <c r="A212" s="37"/>
      <c r="B212" s="38"/>
      <c r="C212" s="39"/>
      <c r="D212" s="233" t="s">
        <v>150</v>
      </c>
      <c r="E212" s="39"/>
      <c r="F212" s="254" t="s">
        <v>329</v>
      </c>
      <c r="G212" s="39"/>
      <c r="H212" s="39"/>
      <c r="I212" s="255"/>
      <c r="J212" s="39"/>
      <c r="K212" s="39"/>
      <c r="L212" s="43"/>
      <c r="M212" s="256"/>
      <c r="N212" s="257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150</v>
      </c>
      <c r="AU212" s="16" t="s">
        <v>85</v>
      </c>
    </row>
    <row r="213" s="2" customFormat="1" ht="49.05" customHeight="1">
      <c r="A213" s="37"/>
      <c r="B213" s="38"/>
      <c r="C213" s="258" t="s">
        <v>315</v>
      </c>
      <c r="D213" s="258" t="s">
        <v>196</v>
      </c>
      <c r="E213" s="259" t="s">
        <v>331</v>
      </c>
      <c r="F213" s="260" t="s">
        <v>332</v>
      </c>
      <c r="G213" s="261" t="s">
        <v>139</v>
      </c>
      <c r="H213" s="262">
        <v>2.9399999999999999</v>
      </c>
      <c r="I213" s="263"/>
      <c r="J213" s="264">
        <f>ROUND(I213*H213,0)</f>
        <v>0</v>
      </c>
      <c r="K213" s="260" t="s">
        <v>140</v>
      </c>
      <c r="L213" s="265"/>
      <c r="M213" s="266" t="s">
        <v>1</v>
      </c>
      <c r="N213" s="267" t="s">
        <v>41</v>
      </c>
      <c r="O213" s="90"/>
      <c r="P213" s="227">
        <f>O213*H213</f>
        <v>0</v>
      </c>
      <c r="Q213" s="227">
        <v>0.0044000000000000003</v>
      </c>
      <c r="R213" s="227">
        <f>Q213*H213</f>
        <v>0.012936000000000001</v>
      </c>
      <c r="S213" s="227">
        <v>0</v>
      </c>
      <c r="T213" s="228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9" t="s">
        <v>307</v>
      </c>
      <c r="AT213" s="229" t="s">
        <v>196</v>
      </c>
      <c r="AU213" s="229" t="s">
        <v>85</v>
      </c>
      <c r="AY213" s="16" t="s">
        <v>134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6" t="s">
        <v>8</v>
      </c>
      <c r="BK213" s="230">
        <f>ROUND(I213*H213,0)</f>
        <v>0</v>
      </c>
      <c r="BL213" s="16" t="s">
        <v>221</v>
      </c>
      <c r="BM213" s="229" t="s">
        <v>421</v>
      </c>
    </row>
    <row r="214" s="13" customFormat="1">
      <c r="A214" s="13"/>
      <c r="B214" s="231"/>
      <c r="C214" s="232"/>
      <c r="D214" s="233" t="s">
        <v>143</v>
      </c>
      <c r="E214" s="232"/>
      <c r="F214" s="235" t="s">
        <v>422</v>
      </c>
      <c r="G214" s="232"/>
      <c r="H214" s="236">
        <v>2.9399999999999999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143</v>
      </c>
      <c r="AU214" s="242" t="s">
        <v>85</v>
      </c>
      <c r="AV214" s="13" t="s">
        <v>85</v>
      </c>
      <c r="AW214" s="13" t="s">
        <v>4</v>
      </c>
      <c r="AX214" s="13" t="s">
        <v>8</v>
      </c>
      <c r="AY214" s="242" t="s">
        <v>134</v>
      </c>
    </row>
    <row r="215" s="2" customFormat="1" ht="24.15" customHeight="1">
      <c r="A215" s="37"/>
      <c r="B215" s="38"/>
      <c r="C215" s="218" t="s">
        <v>320</v>
      </c>
      <c r="D215" s="218" t="s">
        <v>136</v>
      </c>
      <c r="E215" s="219" t="s">
        <v>336</v>
      </c>
      <c r="F215" s="220" t="s">
        <v>337</v>
      </c>
      <c r="G215" s="221" t="s">
        <v>186</v>
      </c>
      <c r="H215" s="222">
        <v>0.014</v>
      </c>
      <c r="I215" s="223"/>
      <c r="J215" s="224">
        <f>ROUND(I215*H215,0)</f>
        <v>0</v>
      </c>
      <c r="K215" s="220" t="s">
        <v>140</v>
      </c>
      <c r="L215" s="43"/>
      <c r="M215" s="225" t="s">
        <v>1</v>
      </c>
      <c r="N215" s="226" t="s">
        <v>41</v>
      </c>
      <c r="O215" s="90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9" t="s">
        <v>221</v>
      </c>
      <c r="AT215" s="229" t="s">
        <v>136</v>
      </c>
      <c r="AU215" s="229" t="s">
        <v>85</v>
      </c>
      <c r="AY215" s="16" t="s">
        <v>134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6" t="s">
        <v>8</v>
      </c>
      <c r="BK215" s="230">
        <f>ROUND(I215*H215,0)</f>
        <v>0</v>
      </c>
      <c r="BL215" s="16" t="s">
        <v>221</v>
      </c>
      <c r="BM215" s="229" t="s">
        <v>423</v>
      </c>
    </row>
    <row r="216" s="12" customFormat="1" ht="22.8" customHeight="1">
      <c r="A216" s="12"/>
      <c r="B216" s="202"/>
      <c r="C216" s="203"/>
      <c r="D216" s="204" t="s">
        <v>75</v>
      </c>
      <c r="E216" s="216" t="s">
        <v>339</v>
      </c>
      <c r="F216" s="216" t="s">
        <v>340</v>
      </c>
      <c r="G216" s="203"/>
      <c r="H216" s="203"/>
      <c r="I216" s="206"/>
      <c r="J216" s="217">
        <f>BK216</f>
        <v>0</v>
      </c>
      <c r="K216" s="203"/>
      <c r="L216" s="208"/>
      <c r="M216" s="209"/>
      <c r="N216" s="210"/>
      <c r="O216" s="210"/>
      <c r="P216" s="211">
        <f>SUM(P217:P220)</f>
        <v>0</v>
      </c>
      <c r="Q216" s="210"/>
      <c r="R216" s="211">
        <f>SUM(R217:R220)</f>
        <v>0.01</v>
      </c>
      <c r="S216" s="210"/>
      <c r="T216" s="212">
        <f>SUM(T217:T220)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3" t="s">
        <v>85</v>
      </c>
      <c r="AT216" s="214" t="s">
        <v>75</v>
      </c>
      <c r="AU216" s="214" t="s">
        <v>8</v>
      </c>
      <c r="AY216" s="213" t="s">
        <v>134</v>
      </c>
      <c r="BK216" s="215">
        <f>SUM(BK217:BK220)</f>
        <v>0</v>
      </c>
    </row>
    <row r="217" s="2" customFormat="1" ht="24.15" customHeight="1">
      <c r="A217" s="37"/>
      <c r="B217" s="38"/>
      <c r="C217" s="218" t="s">
        <v>325</v>
      </c>
      <c r="D217" s="218" t="s">
        <v>136</v>
      </c>
      <c r="E217" s="219" t="s">
        <v>342</v>
      </c>
      <c r="F217" s="220" t="s">
        <v>343</v>
      </c>
      <c r="G217" s="221" t="s">
        <v>276</v>
      </c>
      <c r="H217" s="222">
        <v>1</v>
      </c>
      <c r="I217" s="223"/>
      <c r="J217" s="224">
        <f>ROUND(I217*H217,0)</f>
        <v>0</v>
      </c>
      <c r="K217" s="220" t="s">
        <v>140</v>
      </c>
      <c r="L217" s="43"/>
      <c r="M217" s="225" t="s">
        <v>1</v>
      </c>
      <c r="N217" s="226" t="s">
        <v>41</v>
      </c>
      <c r="O217" s="90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9" t="s">
        <v>221</v>
      </c>
      <c r="AT217" s="229" t="s">
        <v>136</v>
      </c>
      <c r="AU217" s="229" t="s">
        <v>85</v>
      </c>
      <c r="AY217" s="16" t="s">
        <v>134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6" t="s">
        <v>8</v>
      </c>
      <c r="BK217" s="230">
        <f>ROUND(I217*H217,0)</f>
        <v>0</v>
      </c>
      <c r="BL217" s="16" t="s">
        <v>221</v>
      </c>
      <c r="BM217" s="229" t="s">
        <v>424</v>
      </c>
    </row>
    <row r="218" s="2" customFormat="1">
      <c r="A218" s="37"/>
      <c r="B218" s="38"/>
      <c r="C218" s="39"/>
      <c r="D218" s="233" t="s">
        <v>150</v>
      </c>
      <c r="E218" s="39"/>
      <c r="F218" s="254" t="s">
        <v>345</v>
      </c>
      <c r="G218" s="39"/>
      <c r="H218" s="39"/>
      <c r="I218" s="255"/>
      <c r="J218" s="39"/>
      <c r="K218" s="39"/>
      <c r="L218" s="43"/>
      <c r="M218" s="256"/>
      <c r="N218" s="257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150</v>
      </c>
      <c r="AU218" s="16" t="s">
        <v>85</v>
      </c>
    </row>
    <row r="219" s="2" customFormat="1" ht="49.05" customHeight="1">
      <c r="A219" s="37"/>
      <c r="B219" s="38"/>
      <c r="C219" s="258" t="s">
        <v>330</v>
      </c>
      <c r="D219" s="258" t="s">
        <v>196</v>
      </c>
      <c r="E219" s="259" t="s">
        <v>347</v>
      </c>
      <c r="F219" s="260" t="s">
        <v>348</v>
      </c>
      <c r="G219" s="261" t="s">
        <v>276</v>
      </c>
      <c r="H219" s="262">
        <v>1</v>
      </c>
      <c r="I219" s="263"/>
      <c r="J219" s="264">
        <f>ROUND(I219*H219,0)</f>
        <v>0</v>
      </c>
      <c r="K219" s="260" t="s">
        <v>1</v>
      </c>
      <c r="L219" s="265"/>
      <c r="M219" s="266" t="s">
        <v>1</v>
      </c>
      <c r="N219" s="267" t="s">
        <v>41</v>
      </c>
      <c r="O219" s="90"/>
      <c r="P219" s="227">
        <f>O219*H219</f>
        <v>0</v>
      </c>
      <c r="Q219" s="227">
        <v>0.01</v>
      </c>
      <c r="R219" s="227">
        <f>Q219*H219</f>
        <v>0.01</v>
      </c>
      <c r="S219" s="227">
        <v>0</v>
      </c>
      <c r="T219" s="228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9" t="s">
        <v>307</v>
      </c>
      <c r="AT219" s="229" t="s">
        <v>196</v>
      </c>
      <c r="AU219" s="229" t="s">
        <v>85</v>
      </c>
      <c r="AY219" s="16" t="s">
        <v>134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6" t="s">
        <v>8</v>
      </c>
      <c r="BK219" s="230">
        <f>ROUND(I219*H219,0)</f>
        <v>0</v>
      </c>
      <c r="BL219" s="16" t="s">
        <v>221</v>
      </c>
      <c r="BM219" s="229" t="s">
        <v>425</v>
      </c>
    </row>
    <row r="220" s="2" customFormat="1" ht="24.15" customHeight="1">
      <c r="A220" s="37"/>
      <c r="B220" s="38"/>
      <c r="C220" s="218" t="s">
        <v>335</v>
      </c>
      <c r="D220" s="218" t="s">
        <v>136</v>
      </c>
      <c r="E220" s="219" t="s">
        <v>351</v>
      </c>
      <c r="F220" s="220" t="s">
        <v>352</v>
      </c>
      <c r="G220" s="221" t="s">
        <v>186</v>
      </c>
      <c r="H220" s="222">
        <v>0.01</v>
      </c>
      <c r="I220" s="223"/>
      <c r="J220" s="224">
        <f>ROUND(I220*H220,0)</f>
        <v>0</v>
      </c>
      <c r="K220" s="220" t="s">
        <v>140</v>
      </c>
      <c r="L220" s="43"/>
      <c r="M220" s="268" t="s">
        <v>1</v>
      </c>
      <c r="N220" s="269" t="s">
        <v>41</v>
      </c>
      <c r="O220" s="270"/>
      <c r="P220" s="271">
        <f>O220*H220</f>
        <v>0</v>
      </c>
      <c r="Q220" s="271">
        <v>0</v>
      </c>
      <c r="R220" s="271">
        <f>Q220*H220</f>
        <v>0</v>
      </c>
      <c r="S220" s="271">
        <v>0</v>
      </c>
      <c r="T220" s="27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9" t="s">
        <v>221</v>
      </c>
      <c r="AT220" s="229" t="s">
        <v>136</v>
      </c>
      <c r="AU220" s="229" t="s">
        <v>85</v>
      </c>
      <c r="AY220" s="16" t="s">
        <v>134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6" t="s">
        <v>8</v>
      </c>
      <c r="BK220" s="230">
        <f>ROUND(I220*H220,0)</f>
        <v>0</v>
      </c>
      <c r="BL220" s="16" t="s">
        <v>221</v>
      </c>
      <c r="BM220" s="229" t="s">
        <v>426</v>
      </c>
    </row>
    <row r="221" s="2" customFormat="1" ht="6.96" customHeight="1">
      <c r="A221" s="37"/>
      <c r="B221" s="65"/>
      <c r="C221" s="66"/>
      <c r="D221" s="66"/>
      <c r="E221" s="66"/>
      <c r="F221" s="66"/>
      <c r="G221" s="66"/>
      <c r="H221" s="66"/>
      <c r="I221" s="66"/>
      <c r="J221" s="66"/>
      <c r="K221" s="66"/>
      <c r="L221" s="43"/>
      <c r="M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</row>
  </sheetData>
  <sheetProtection sheet="1" autoFilter="0" formatColumns="0" formatRows="0" objects="1" scenarios="1" spinCount="100000" saltValue="wE0LD7TQa+KMxpfgeO2n8JITVRu4E7Yd1K7cprnRhTF8lwWoKNQrJktAxXPDZi3UWJuemyGP8ZgTrbH82sZgkg==" hashValue="K75jgfrbCzI2JIrCqrO3lYjfunyAA+ToL709teIvCSndW14rGo62n9DlYTHBNcdfj8UaDHWD5VVWemS6fSNsWg==" algorithmName="SHA-512" password="CF28"/>
  <autoFilter ref="C124:K22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  <c r="AZ2" s="135" t="s">
        <v>427</v>
      </c>
      <c r="BA2" s="135" t="s">
        <v>99</v>
      </c>
      <c r="BB2" s="135" t="s">
        <v>1</v>
      </c>
      <c r="BC2" s="135" t="s">
        <v>428</v>
      </c>
      <c r="BD2" s="135" t="s">
        <v>85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85</v>
      </c>
    </row>
    <row r="4" hidden="1" s="1" customFormat="1" ht="24.96" customHeight="1">
      <c r="B4" s="19"/>
      <c r="D4" s="138" t="s">
        <v>101</v>
      </c>
      <c r="L4" s="19"/>
      <c r="M4" s="139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0" t="s">
        <v>17</v>
      </c>
      <c r="L6" s="19"/>
    </row>
    <row r="7" hidden="1" s="1" customFormat="1" ht="16.5" customHeight="1">
      <c r="B7" s="19"/>
      <c r="E7" s="141" t="str">
        <f>'Rekapitulace stavby'!K6</f>
        <v>MŠ Kampanova - Oprava chodníků v areálu</v>
      </c>
      <c r="F7" s="140"/>
      <c r="G7" s="140"/>
      <c r="H7" s="140"/>
      <c r="L7" s="19"/>
    </row>
    <row r="8" hidden="1" s="2" customFormat="1" ht="12" customHeight="1">
      <c r="A8" s="37"/>
      <c r="B8" s="43"/>
      <c r="C8" s="37"/>
      <c r="D8" s="140" t="s">
        <v>102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2" t="s">
        <v>429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0" t="s">
        <v>19</v>
      </c>
      <c r="E11" s="37"/>
      <c r="F11" s="143" t="s">
        <v>1</v>
      </c>
      <c r="G11" s="37"/>
      <c r="H11" s="37"/>
      <c r="I11" s="140" t="s">
        <v>20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0" t="s">
        <v>21</v>
      </c>
      <c r="E12" s="37"/>
      <c r="F12" s="143" t="s">
        <v>22</v>
      </c>
      <c r="G12" s="37"/>
      <c r="H12" s="37"/>
      <c r="I12" s="140" t="s">
        <v>23</v>
      </c>
      <c r="J12" s="144" t="str">
        <f>'Rekapitulace stavby'!AN8</f>
        <v>18. 2. 2025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0" t="s">
        <v>25</v>
      </c>
      <c r="E14" s="37"/>
      <c r="F14" s="37"/>
      <c r="G14" s="37"/>
      <c r="H14" s="37"/>
      <c r="I14" s="140" t="s">
        <v>26</v>
      </c>
      <c r="J14" s="143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3" t="s">
        <v>27</v>
      </c>
      <c r="F15" s="37"/>
      <c r="G15" s="37"/>
      <c r="H15" s="37"/>
      <c r="I15" s="140" t="s">
        <v>28</v>
      </c>
      <c r="J15" s="143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0" t="s">
        <v>29</v>
      </c>
      <c r="E17" s="37"/>
      <c r="F17" s="37"/>
      <c r="G17" s="37"/>
      <c r="H17" s="37"/>
      <c r="I17" s="140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0" t="s">
        <v>31</v>
      </c>
      <c r="E20" s="37"/>
      <c r="F20" s="37"/>
      <c r="G20" s="37"/>
      <c r="H20" s="37"/>
      <c r="I20" s="140" t="s">
        <v>26</v>
      </c>
      <c r="J20" s="143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3" t="str">
        <f>IF('Rekapitulace stavby'!E17="","",'Rekapitulace stavby'!E17)</f>
        <v xml:space="preserve"> </v>
      </c>
      <c r="F21" s="37"/>
      <c r="G21" s="37"/>
      <c r="H21" s="37"/>
      <c r="I21" s="140" t="s">
        <v>28</v>
      </c>
      <c r="J21" s="143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0" t="s">
        <v>34</v>
      </c>
      <c r="E23" s="37"/>
      <c r="F23" s="37"/>
      <c r="G23" s="37"/>
      <c r="H23" s="37"/>
      <c r="I23" s="140" t="s">
        <v>26</v>
      </c>
      <c r="J23" s="143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3" t="s">
        <v>27</v>
      </c>
      <c r="F24" s="37"/>
      <c r="G24" s="37"/>
      <c r="H24" s="37"/>
      <c r="I24" s="140" t="s">
        <v>28</v>
      </c>
      <c r="J24" s="143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0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0" t="s">
        <v>36</v>
      </c>
      <c r="E30" s="37"/>
      <c r="F30" s="37"/>
      <c r="G30" s="37"/>
      <c r="H30" s="37"/>
      <c r="I30" s="37"/>
      <c r="J30" s="151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2" t="s">
        <v>38</v>
      </c>
      <c r="G32" s="37"/>
      <c r="H32" s="37"/>
      <c r="I32" s="152" t="s">
        <v>37</v>
      </c>
      <c r="J32" s="152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3" t="s">
        <v>40</v>
      </c>
      <c r="E33" s="140" t="s">
        <v>41</v>
      </c>
      <c r="F33" s="154">
        <f>ROUND((SUM(BE126:BE237)),  2)</f>
        <v>0</v>
      </c>
      <c r="G33" s="37"/>
      <c r="H33" s="37"/>
      <c r="I33" s="155">
        <v>0.20999999999999999</v>
      </c>
      <c r="J33" s="154">
        <f>ROUND(((SUM(BE126:BE237))*I33),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0" t="s">
        <v>42</v>
      </c>
      <c r="F34" s="154">
        <f>ROUND((SUM(BF126:BF237)),  2)</f>
        <v>0</v>
      </c>
      <c r="G34" s="37"/>
      <c r="H34" s="37"/>
      <c r="I34" s="155">
        <v>0.12</v>
      </c>
      <c r="J34" s="154">
        <f>ROUND(((SUM(BF126:BF237))*I34),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43</v>
      </c>
      <c r="F35" s="154">
        <f>ROUND((SUM(BG126:BG237)),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44</v>
      </c>
      <c r="F36" s="154">
        <f>ROUND((SUM(BH126:BH237)),  2)</f>
        <v>0</v>
      </c>
      <c r="G36" s="37"/>
      <c r="H36" s="37"/>
      <c r="I36" s="155">
        <v>0.12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45</v>
      </c>
      <c r="F37" s="154">
        <f>ROUND((SUM(BI126:BI237)),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4" t="str">
        <f>E7</f>
        <v>MŠ Kampanova - Oprava chodníků v areálu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 xml:space="preserve">03 - Etapa III. 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>MŠ Kampanova</v>
      </c>
      <c r="G89" s="39"/>
      <c r="H89" s="39"/>
      <c r="I89" s="31" t="s">
        <v>23</v>
      </c>
      <c r="J89" s="78" t="str">
        <f>IF(J12="","",J12)</f>
        <v>18. 2. 2025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>TSHK</v>
      </c>
      <c r="G91" s="39"/>
      <c r="H91" s="39"/>
      <c r="I91" s="31" t="s">
        <v>31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TSHK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8" t="s">
        <v>107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108</v>
      </c>
    </row>
    <row r="97" hidden="1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110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111</v>
      </c>
      <c r="E99" s="188"/>
      <c r="F99" s="188"/>
      <c r="G99" s="188"/>
      <c r="H99" s="188"/>
      <c r="I99" s="188"/>
      <c r="J99" s="189">
        <f>J180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112</v>
      </c>
      <c r="E100" s="188"/>
      <c r="F100" s="188"/>
      <c r="G100" s="188"/>
      <c r="H100" s="188"/>
      <c r="I100" s="188"/>
      <c r="J100" s="189">
        <f>J192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113</v>
      </c>
      <c r="E101" s="188"/>
      <c r="F101" s="188"/>
      <c r="G101" s="188"/>
      <c r="H101" s="188"/>
      <c r="I101" s="188"/>
      <c r="J101" s="189">
        <f>J195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114</v>
      </c>
      <c r="E102" s="188"/>
      <c r="F102" s="188"/>
      <c r="G102" s="188"/>
      <c r="H102" s="188"/>
      <c r="I102" s="188"/>
      <c r="J102" s="189">
        <f>J214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115</v>
      </c>
      <c r="E103" s="188"/>
      <c r="F103" s="188"/>
      <c r="G103" s="188"/>
      <c r="H103" s="188"/>
      <c r="I103" s="188"/>
      <c r="J103" s="189">
        <f>J220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9"/>
      <c r="C104" s="180"/>
      <c r="D104" s="181" t="s">
        <v>116</v>
      </c>
      <c r="E104" s="182"/>
      <c r="F104" s="182"/>
      <c r="G104" s="182"/>
      <c r="H104" s="182"/>
      <c r="I104" s="182"/>
      <c r="J104" s="183">
        <f>J222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5"/>
      <c r="C105" s="186"/>
      <c r="D105" s="187" t="s">
        <v>117</v>
      </c>
      <c r="E105" s="188"/>
      <c r="F105" s="188"/>
      <c r="G105" s="188"/>
      <c r="H105" s="188"/>
      <c r="I105" s="188"/>
      <c r="J105" s="189">
        <f>J223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5"/>
      <c r="C106" s="186"/>
      <c r="D106" s="187" t="s">
        <v>118</v>
      </c>
      <c r="E106" s="188"/>
      <c r="F106" s="188"/>
      <c r="G106" s="188"/>
      <c r="H106" s="188"/>
      <c r="I106" s="188"/>
      <c r="J106" s="189">
        <f>J233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hidden="1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/>
    <row r="110" hidden="1"/>
    <row r="111" hidden="1"/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119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17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74" t="str">
        <f>E7</f>
        <v>MŠ Kampanova - Oprava chodníků v areálu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102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 xml:space="preserve">03 - Etapa III. 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21</v>
      </c>
      <c r="D120" s="39"/>
      <c r="E120" s="39"/>
      <c r="F120" s="26" t="str">
        <f>F12</f>
        <v>MŠ Kampanova</v>
      </c>
      <c r="G120" s="39"/>
      <c r="H120" s="39"/>
      <c r="I120" s="31" t="s">
        <v>23</v>
      </c>
      <c r="J120" s="78" t="str">
        <f>IF(J12="","",J12)</f>
        <v>18. 2. 2025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25</v>
      </c>
      <c r="D122" s="39"/>
      <c r="E122" s="39"/>
      <c r="F122" s="26" t="str">
        <f>E15</f>
        <v>TSHK</v>
      </c>
      <c r="G122" s="39"/>
      <c r="H122" s="39"/>
      <c r="I122" s="31" t="s">
        <v>31</v>
      </c>
      <c r="J122" s="35" t="str">
        <f>E21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29</v>
      </c>
      <c r="D123" s="39"/>
      <c r="E123" s="39"/>
      <c r="F123" s="26" t="str">
        <f>IF(E18="","",E18)</f>
        <v>Vyplň údaj</v>
      </c>
      <c r="G123" s="39"/>
      <c r="H123" s="39"/>
      <c r="I123" s="31" t="s">
        <v>34</v>
      </c>
      <c r="J123" s="35" t="str">
        <f>E24</f>
        <v>TSHK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1"/>
      <c r="B125" s="192"/>
      <c r="C125" s="193" t="s">
        <v>120</v>
      </c>
      <c r="D125" s="194" t="s">
        <v>61</v>
      </c>
      <c r="E125" s="194" t="s">
        <v>57</v>
      </c>
      <c r="F125" s="194" t="s">
        <v>58</v>
      </c>
      <c r="G125" s="194" t="s">
        <v>121</v>
      </c>
      <c r="H125" s="194" t="s">
        <v>122</v>
      </c>
      <c r="I125" s="194" t="s">
        <v>123</v>
      </c>
      <c r="J125" s="194" t="s">
        <v>106</v>
      </c>
      <c r="K125" s="195" t="s">
        <v>124</v>
      </c>
      <c r="L125" s="196"/>
      <c r="M125" s="99" t="s">
        <v>1</v>
      </c>
      <c r="N125" s="100" t="s">
        <v>40</v>
      </c>
      <c r="O125" s="100" t="s">
        <v>125</v>
      </c>
      <c r="P125" s="100" t="s">
        <v>126</v>
      </c>
      <c r="Q125" s="100" t="s">
        <v>127</v>
      </c>
      <c r="R125" s="100" t="s">
        <v>128</v>
      </c>
      <c r="S125" s="100" t="s">
        <v>129</v>
      </c>
      <c r="T125" s="101" t="s">
        <v>130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7"/>
      <c r="B126" s="38"/>
      <c r="C126" s="106" t="s">
        <v>131</v>
      </c>
      <c r="D126" s="39"/>
      <c r="E126" s="39"/>
      <c r="F126" s="39"/>
      <c r="G126" s="39"/>
      <c r="H126" s="39"/>
      <c r="I126" s="39"/>
      <c r="J126" s="197">
        <f>BK126</f>
        <v>0</v>
      </c>
      <c r="K126" s="39"/>
      <c r="L126" s="43"/>
      <c r="M126" s="102"/>
      <c r="N126" s="198"/>
      <c r="O126" s="103"/>
      <c r="P126" s="199">
        <f>P127+P222</f>
        <v>0</v>
      </c>
      <c r="Q126" s="103"/>
      <c r="R126" s="199">
        <f>R127+R222</f>
        <v>79.380143399999994</v>
      </c>
      <c r="S126" s="103"/>
      <c r="T126" s="200">
        <f>T127+T222</f>
        <v>94.549999999999997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75</v>
      </c>
      <c r="AU126" s="16" t="s">
        <v>108</v>
      </c>
      <c r="BK126" s="201">
        <f>BK127+BK222</f>
        <v>0</v>
      </c>
    </row>
    <row r="127" s="12" customFormat="1" ht="25.92" customHeight="1">
      <c r="A127" s="12"/>
      <c r="B127" s="202"/>
      <c r="C127" s="203"/>
      <c r="D127" s="204" t="s">
        <v>75</v>
      </c>
      <c r="E127" s="205" t="s">
        <v>132</v>
      </c>
      <c r="F127" s="205" t="s">
        <v>133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P128+P180+P192+P195+P214+P220</f>
        <v>0</v>
      </c>
      <c r="Q127" s="210"/>
      <c r="R127" s="211">
        <f>R128+R180+R192+R195+R214+R220</f>
        <v>79.323656999999997</v>
      </c>
      <c r="S127" s="210"/>
      <c r="T127" s="212">
        <f>T128+T180+T192+T195+T214+T220</f>
        <v>94.549999999999997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</v>
      </c>
      <c r="AT127" s="214" t="s">
        <v>75</v>
      </c>
      <c r="AU127" s="214" t="s">
        <v>76</v>
      </c>
      <c r="AY127" s="213" t="s">
        <v>134</v>
      </c>
      <c r="BK127" s="215">
        <f>BK128+BK180+BK192+BK195+BK214+BK220</f>
        <v>0</v>
      </c>
    </row>
    <row r="128" s="12" customFormat="1" ht="22.8" customHeight="1">
      <c r="A128" s="12"/>
      <c r="B128" s="202"/>
      <c r="C128" s="203"/>
      <c r="D128" s="204" t="s">
        <v>75</v>
      </c>
      <c r="E128" s="216" t="s">
        <v>8</v>
      </c>
      <c r="F128" s="216" t="s">
        <v>135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SUM(P129:P179)</f>
        <v>0</v>
      </c>
      <c r="Q128" s="210"/>
      <c r="R128" s="211">
        <f>SUM(R129:R179)</f>
        <v>4.0099999999999998</v>
      </c>
      <c r="S128" s="210"/>
      <c r="T128" s="212">
        <f>SUM(T129:T179)</f>
        <v>88.950000000000003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</v>
      </c>
      <c r="AT128" s="214" t="s">
        <v>75</v>
      </c>
      <c r="AU128" s="214" t="s">
        <v>8</v>
      </c>
      <c r="AY128" s="213" t="s">
        <v>134</v>
      </c>
      <c r="BK128" s="215">
        <f>SUM(BK129:BK179)</f>
        <v>0</v>
      </c>
    </row>
    <row r="129" s="2" customFormat="1" ht="24.15" customHeight="1">
      <c r="A129" s="37"/>
      <c r="B129" s="38"/>
      <c r="C129" s="218" t="s">
        <v>8</v>
      </c>
      <c r="D129" s="218" t="s">
        <v>136</v>
      </c>
      <c r="E129" s="219" t="s">
        <v>137</v>
      </c>
      <c r="F129" s="220" t="s">
        <v>138</v>
      </c>
      <c r="G129" s="221" t="s">
        <v>139</v>
      </c>
      <c r="H129" s="222">
        <v>216</v>
      </c>
      <c r="I129" s="223"/>
      <c r="J129" s="224">
        <f>ROUND(I129*H129,0)</f>
        <v>0</v>
      </c>
      <c r="K129" s="220" t="s">
        <v>140</v>
      </c>
      <c r="L129" s="43"/>
      <c r="M129" s="225" t="s">
        <v>1</v>
      </c>
      <c r="N129" s="226" t="s">
        <v>41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0.255</v>
      </c>
      <c r="T129" s="228">
        <f>S129*H129</f>
        <v>55.079999999999998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141</v>
      </c>
      <c r="AT129" s="229" t="s">
        <v>136</v>
      </c>
      <c r="AU129" s="229" t="s">
        <v>85</v>
      </c>
      <c r="AY129" s="16" t="s">
        <v>134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</v>
      </c>
      <c r="BK129" s="230">
        <f>ROUND(I129*H129,0)</f>
        <v>0</v>
      </c>
      <c r="BL129" s="16" t="s">
        <v>141</v>
      </c>
      <c r="BM129" s="229" t="s">
        <v>430</v>
      </c>
    </row>
    <row r="130" s="13" customFormat="1">
      <c r="A130" s="13"/>
      <c r="B130" s="231"/>
      <c r="C130" s="232"/>
      <c r="D130" s="233" t="s">
        <v>143</v>
      </c>
      <c r="E130" s="234" t="s">
        <v>1</v>
      </c>
      <c r="F130" s="235" t="s">
        <v>431</v>
      </c>
      <c r="G130" s="232"/>
      <c r="H130" s="236">
        <v>195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143</v>
      </c>
      <c r="AU130" s="242" t="s">
        <v>85</v>
      </c>
      <c r="AV130" s="13" t="s">
        <v>85</v>
      </c>
      <c r="AW130" s="13" t="s">
        <v>33</v>
      </c>
      <c r="AX130" s="13" t="s">
        <v>76</v>
      </c>
      <c r="AY130" s="242" t="s">
        <v>134</v>
      </c>
    </row>
    <row r="131" s="13" customFormat="1">
      <c r="A131" s="13"/>
      <c r="B131" s="231"/>
      <c r="C131" s="232"/>
      <c r="D131" s="233" t="s">
        <v>143</v>
      </c>
      <c r="E131" s="234" t="s">
        <v>1</v>
      </c>
      <c r="F131" s="235" t="s">
        <v>432</v>
      </c>
      <c r="G131" s="232"/>
      <c r="H131" s="236">
        <v>21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143</v>
      </c>
      <c r="AU131" s="242" t="s">
        <v>85</v>
      </c>
      <c r="AV131" s="13" t="s">
        <v>85</v>
      </c>
      <c r="AW131" s="13" t="s">
        <v>33</v>
      </c>
      <c r="AX131" s="13" t="s">
        <v>76</v>
      </c>
      <c r="AY131" s="242" t="s">
        <v>134</v>
      </c>
    </row>
    <row r="132" s="14" customFormat="1">
      <c r="A132" s="14"/>
      <c r="B132" s="243"/>
      <c r="C132" s="244"/>
      <c r="D132" s="233" t="s">
        <v>143</v>
      </c>
      <c r="E132" s="245" t="s">
        <v>1</v>
      </c>
      <c r="F132" s="246" t="s">
        <v>146</v>
      </c>
      <c r="G132" s="244"/>
      <c r="H132" s="247">
        <v>216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143</v>
      </c>
      <c r="AU132" s="253" t="s">
        <v>85</v>
      </c>
      <c r="AV132" s="14" t="s">
        <v>141</v>
      </c>
      <c r="AW132" s="14" t="s">
        <v>33</v>
      </c>
      <c r="AX132" s="14" t="s">
        <v>8</v>
      </c>
      <c r="AY132" s="253" t="s">
        <v>134</v>
      </c>
    </row>
    <row r="133" s="2" customFormat="1" ht="24.15" customHeight="1">
      <c r="A133" s="37"/>
      <c r="B133" s="38"/>
      <c r="C133" s="218" t="s">
        <v>85</v>
      </c>
      <c r="D133" s="218" t="s">
        <v>136</v>
      </c>
      <c r="E133" s="219" t="s">
        <v>433</v>
      </c>
      <c r="F133" s="220" t="s">
        <v>434</v>
      </c>
      <c r="G133" s="221" t="s">
        <v>139</v>
      </c>
      <c r="H133" s="222">
        <v>40</v>
      </c>
      <c r="I133" s="223"/>
      <c r="J133" s="224">
        <f>ROUND(I133*H133,0)</f>
        <v>0</v>
      </c>
      <c r="K133" s="220" t="s">
        <v>140</v>
      </c>
      <c r="L133" s="43"/>
      <c r="M133" s="225" t="s">
        <v>1</v>
      </c>
      <c r="N133" s="226" t="s">
        <v>41</v>
      </c>
      <c r="O133" s="90"/>
      <c r="P133" s="227">
        <f>O133*H133</f>
        <v>0</v>
      </c>
      <c r="Q133" s="227">
        <v>0</v>
      </c>
      <c r="R133" s="227">
        <f>Q133*H133</f>
        <v>0</v>
      </c>
      <c r="S133" s="227">
        <v>0.26000000000000001</v>
      </c>
      <c r="T133" s="228">
        <f>S133*H133</f>
        <v>10.4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141</v>
      </c>
      <c r="AT133" s="229" t="s">
        <v>136</v>
      </c>
      <c r="AU133" s="229" t="s">
        <v>85</v>
      </c>
      <c r="AY133" s="16" t="s">
        <v>134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</v>
      </c>
      <c r="BK133" s="230">
        <f>ROUND(I133*H133,0)</f>
        <v>0</v>
      </c>
      <c r="BL133" s="16" t="s">
        <v>141</v>
      </c>
      <c r="BM133" s="229" t="s">
        <v>435</v>
      </c>
    </row>
    <row r="134" s="2" customFormat="1">
      <c r="A134" s="37"/>
      <c r="B134" s="38"/>
      <c r="C134" s="39"/>
      <c r="D134" s="233" t="s">
        <v>150</v>
      </c>
      <c r="E134" s="39"/>
      <c r="F134" s="254" t="s">
        <v>436</v>
      </c>
      <c r="G134" s="39"/>
      <c r="H134" s="39"/>
      <c r="I134" s="255"/>
      <c r="J134" s="39"/>
      <c r="K134" s="39"/>
      <c r="L134" s="43"/>
      <c r="M134" s="256"/>
      <c r="N134" s="257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150</v>
      </c>
      <c r="AU134" s="16" t="s">
        <v>85</v>
      </c>
    </row>
    <row r="135" s="13" customFormat="1">
      <c r="A135" s="13"/>
      <c r="B135" s="231"/>
      <c r="C135" s="232"/>
      <c r="D135" s="233" t="s">
        <v>143</v>
      </c>
      <c r="E135" s="234" t="s">
        <v>1</v>
      </c>
      <c r="F135" s="235" t="s">
        <v>437</v>
      </c>
      <c r="G135" s="232"/>
      <c r="H135" s="236">
        <v>40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143</v>
      </c>
      <c r="AU135" s="242" t="s">
        <v>85</v>
      </c>
      <c r="AV135" s="13" t="s">
        <v>85</v>
      </c>
      <c r="AW135" s="13" t="s">
        <v>33</v>
      </c>
      <c r="AX135" s="13" t="s">
        <v>8</v>
      </c>
      <c r="AY135" s="242" t="s">
        <v>134</v>
      </c>
    </row>
    <row r="136" s="2" customFormat="1" ht="24.15" customHeight="1">
      <c r="A136" s="37"/>
      <c r="B136" s="38"/>
      <c r="C136" s="218" t="s">
        <v>152</v>
      </c>
      <c r="D136" s="218" t="s">
        <v>136</v>
      </c>
      <c r="E136" s="219" t="s">
        <v>438</v>
      </c>
      <c r="F136" s="220" t="s">
        <v>439</v>
      </c>
      <c r="G136" s="221" t="s">
        <v>139</v>
      </c>
      <c r="H136" s="222">
        <v>195</v>
      </c>
      <c r="I136" s="223"/>
      <c r="J136" s="224">
        <f>ROUND(I136*H136,0)</f>
        <v>0</v>
      </c>
      <c r="K136" s="220" t="s">
        <v>140</v>
      </c>
      <c r="L136" s="43"/>
      <c r="M136" s="225" t="s">
        <v>1</v>
      </c>
      <c r="N136" s="226" t="s">
        <v>41</v>
      </c>
      <c r="O136" s="90"/>
      <c r="P136" s="227">
        <f>O136*H136</f>
        <v>0</v>
      </c>
      <c r="Q136" s="227">
        <v>0</v>
      </c>
      <c r="R136" s="227">
        <f>Q136*H136</f>
        <v>0</v>
      </c>
      <c r="S136" s="227">
        <v>0.089999999999999997</v>
      </c>
      <c r="T136" s="228">
        <f>S136*H136</f>
        <v>17.550000000000001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9" t="s">
        <v>141</v>
      </c>
      <c r="AT136" s="229" t="s">
        <v>136</v>
      </c>
      <c r="AU136" s="229" t="s">
        <v>85</v>
      </c>
      <c r="AY136" s="16" t="s">
        <v>134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6" t="s">
        <v>8</v>
      </c>
      <c r="BK136" s="230">
        <f>ROUND(I136*H136,0)</f>
        <v>0</v>
      </c>
      <c r="BL136" s="16" t="s">
        <v>141</v>
      </c>
      <c r="BM136" s="229" t="s">
        <v>440</v>
      </c>
    </row>
    <row r="137" s="2" customFormat="1">
      <c r="A137" s="37"/>
      <c r="B137" s="38"/>
      <c r="C137" s="39"/>
      <c r="D137" s="233" t="s">
        <v>150</v>
      </c>
      <c r="E137" s="39"/>
      <c r="F137" s="254" t="s">
        <v>441</v>
      </c>
      <c r="G137" s="39"/>
      <c r="H137" s="39"/>
      <c r="I137" s="255"/>
      <c r="J137" s="39"/>
      <c r="K137" s="39"/>
      <c r="L137" s="43"/>
      <c r="M137" s="256"/>
      <c r="N137" s="257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150</v>
      </c>
      <c r="AU137" s="16" t="s">
        <v>85</v>
      </c>
    </row>
    <row r="138" s="13" customFormat="1">
      <c r="A138" s="13"/>
      <c r="B138" s="231"/>
      <c r="C138" s="232"/>
      <c r="D138" s="233" t="s">
        <v>143</v>
      </c>
      <c r="E138" s="234" t="s">
        <v>1</v>
      </c>
      <c r="F138" s="235" t="s">
        <v>431</v>
      </c>
      <c r="G138" s="232"/>
      <c r="H138" s="236">
        <v>195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143</v>
      </c>
      <c r="AU138" s="242" t="s">
        <v>85</v>
      </c>
      <c r="AV138" s="13" t="s">
        <v>85</v>
      </c>
      <c r="AW138" s="13" t="s">
        <v>33</v>
      </c>
      <c r="AX138" s="13" t="s">
        <v>76</v>
      </c>
      <c r="AY138" s="242" t="s">
        <v>134</v>
      </c>
    </row>
    <row r="139" s="14" customFormat="1">
      <c r="A139" s="14"/>
      <c r="B139" s="243"/>
      <c r="C139" s="244"/>
      <c r="D139" s="233" t="s">
        <v>143</v>
      </c>
      <c r="E139" s="245" t="s">
        <v>1</v>
      </c>
      <c r="F139" s="246" t="s">
        <v>146</v>
      </c>
      <c r="G139" s="244"/>
      <c r="H139" s="247">
        <v>195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143</v>
      </c>
      <c r="AU139" s="253" t="s">
        <v>85</v>
      </c>
      <c r="AV139" s="14" t="s">
        <v>141</v>
      </c>
      <c r="AW139" s="14" t="s">
        <v>33</v>
      </c>
      <c r="AX139" s="14" t="s">
        <v>8</v>
      </c>
      <c r="AY139" s="253" t="s">
        <v>134</v>
      </c>
    </row>
    <row r="140" s="2" customFormat="1" ht="16.5" customHeight="1">
      <c r="A140" s="37"/>
      <c r="B140" s="38"/>
      <c r="C140" s="218" t="s">
        <v>141</v>
      </c>
      <c r="D140" s="218" t="s">
        <v>136</v>
      </c>
      <c r="E140" s="219" t="s">
        <v>153</v>
      </c>
      <c r="F140" s="220" t="s">
        <v>154</v>
      </c>
      <c r="G140" s="221" t="s">
        <v>155</v>
      </c>
      <c r="H140" s="222">
        <v>148</v>
      </c>
      <c r="I140" s="223"/>
      <c r="J140" s="224">
        <f>ROUND(I140*H140,0)</f>
        <v>0</v>
      </c>
      <c r="K140" s="220" t="s">
        <v>140</v>
      </c>
      <c r="L140" s="43"/>
      <c r="M140" s="225" t="s">
        <v>1</v>
      </c>
      <c r="N140" s="226" t="s">
        <v>41</v>
      </c>
      <c r="O140" s="90"/>
      <c r="P140" s="227">
        <f>O140*H140</f>
        <v>0</v>
      </c>
      <c r="Q140" s="227">
        <v>0</v>
      </c>
      <c r="R140" s="227">
        <f>Q140*H140</f>
        <v>0</v>
      </c>
      <c r="S140" s="227">
        <v>0.040000000000000001</v>
      </c>
      <c r="T140" s="228">
        <f>S140*H140</f>
        <v>5.9199999999999999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141</v>
      </c>
      <c r="AT140" s="229" t="s">
        <v>136</v>
      </c>
      <c r="AU140" s="229" t="s">
        <v>85</v>
      </c>
      <c r="AY140" s="16" t="s">
        <v>134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</v>
      </c>
      <c r="BK140" s="230">
        <f>ROUND(I140*H140,0)</f>
        <v>0</v>
      </c>
      <c r="BL140" s="16" t="s">
        <v>141</v>
      </c>
      <c r="BM140" s="229" t="s">
        <v>442</v>
      </c>
    </row>
    <row r="141" s="13" customFormat="1">
      <c r="A141" s="13"/>
      <c r="B141" s="231"/>
      <c r="C141" s="232"/>
      <c r="D141" s="233" t="s">
        <v>143</v>
      </c>
      <c r="E141" s="234" t="s">
        <v>1</v>
      </c>
      <c r="F141" s="235" t="s">
        <v>443</v>
      </c>
      <c r="G141" s="232"/>
      <c r="H141" s="236">
        <v>47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143</v>
      </c>
      <c r="AU141" s="242" t="s">
        <v>85</v>
      </c>
      <c r="AV141" s="13" t="s">
        <v>85</v>
      </c>
      <c r="AW141" s="13" t="s">
        <v>33</v>
      </c>
      <c r="AX141" s="13" t="s">
        <v>76</v>
      </c>
      <c r="AY141" s="242" t="s">
        <v>134</v>
      </c>
    </row>
    <row r="142" s="13" customFormat="1">
      <c r="A142" s="13"/>
      <c r="B142" s="231"/>
      <c r="C142" s="232"/>
      <c r="D142" s="233" t="s">
        <v>143</v>
      </c>
      <c r="E142" s="234" t="s">
        <v>1</v>
      </c>
      <c r="F142" s="235" t="s">
        <v>444</v>
      </c>
      <c r="G142" s="232"/>
      <c r="H142" s="236">
        <v>101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143</v>
      </c>
      <c r="AU142" s="242" t="s">
        <v>85</v>
      </c>
      <c r="AV142" s="13" t="s">
        <v>85</v>
      </c>
      <c r="AW142" s="13" t="s">
        <v>33</v>
      </c>
      <c r="AX142" s="13" t="s">
        <v>76</v>
      </c>
      <c r="AY142" s="242" t="s">
        <v>134</v>
      </c>
    </row>
    <row r="143" s="14" customFormat="1">
      <c r="A143" s="14"/>
      <c r="B143" s="243"/>
      <c r="C143" s="244"/>
      <c r="D143" s="233" t="s">
        <v>143</v>
      </c>
      <c r="E143" s="245" t="s">
        <v>1</v>
      </c>
      <c r="F143" s="246" t="s">
        <v>146</v>
      </c>
      <c r="G143" s="244"/>
      <c r="H143" s="247">
        <v>148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143</v>
      </c>
      <c r="AU143" s="253" t="s">
        <v>85</v>
      </c>
      <c r="AV143" s="14" t="s">
        <v>141</v>
      </c>
      <c r="AW143" s="14" t="s">
        <v>33</v>
      </c>
      <c r="AX143" s="14" t="s">
        <v>8</v>
      </c>
      <c r="AY143" s="253" t="s">
        <v>134</v>
      </c>
    </row>
    <row r="144" s="2" customFormat="1" ht="24.15" customHeight="1">
      <c r="A144" s="37"/>
      <c r="B144" s="38"/>
      <c r="C144" s="218" t="s">
        <v>162</v>
      </c>
      <c r="D144" s="218" t="s">
        <v>136</v>
      </c>
      <c r="E144" s="219" t="s">
        <v>445</v>
      </c>
      <c r="F144" s="220" t="s">
        <v>446</v>
      </c>
      <c r="G144" s="221" t="s">
        <v>139</v>
      </c>
      <c r="H144" s="222">
        <v>44.399999999999999</v>
      </c>
      <c r="I144" s="223"/>
      <c r="J144" s="224">
        <f>ROUND(I144*H144,0)</f>
        <v>0</v>
      </c>
      <c r="K144" s="220" t="s">
        <v>140</v>
      </c>
      <c r="L144" s="43"/>
      <c r="M144" s="225" t="s">
        <v>1</v>
      </c>
      <c r="N144" s="226" t="s">
        <v>41</v>
      </c>
      <c r="O144" s="90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9" t="s">
        <v>141</v>
      </c>
      <c r="AT144" s="229" t="s">
        <v>136</v>
      </c>
      <c r="AU144" s="229" t="s">
        <v>85</v>
      </c>
      <c r="AY144" s="16" t="s">
        <v>134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6" t="s">
        <v>8</v>
      </c>
      <c r="BK144" s="230">
        <f>ROUND(I144*H144,0)</f>
        <v>0</v>
      </c>
      <c r="BL144" s="16" t="s">
        <v>141</v>
      </c>
      <c r="BM144" s="229" t="s">
        <v>447</v>
      </c>
    </row>
    <row r="145" s="13" customFormat="1">
      <c r="A145" s="13"/>
      <c r="B145" s="231"/>
      <c r="C145" s="232"/>
      <c r="D145" s="233" t="s">
        <v>143</v>
      </c>
      <c r="E145" s="234" t="s">
        <v>1</v>
      </c>
      <c r="F145" s="235" t="s">
        <v>448</v>
      </c>
      <c r="G145" s="232"/>
      <c r="H145" s="236">
        <v>14.1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143</v>
      </c>
      <c r="AU145" s="242" t="s">
        <v>85</v>
      </c>
      <c r="AV145" s="13" t="s">
        <v>85</v>
      </c>
      <c r="AW145" s="13" t="s">
        <v>33</v>
      </c>
      <c r="AX145" s="13" t="s">
        <v>76</v>
      </c>
      <c r="AY145" s="242" t="s">
        <v>134</v>
      </c>
    </row>
    <row r="146" s="13" customFormat="1">
      <c r="A146" s="13"/>
      <c r="B146" s="231"/>
      <c r="C146" s="232"/>
      <c r="D146" s="233" t="s">
        <v>143</v>
      </c>
      <c r="E146" s="234" t="s">
        <v>1</v>
      </c>
      <c r="F146" s="235" t="s">
        <v>449</v>
      </c>
      <c r="G146" s="232"/>
      <c r="H146" s="236">
        <v>30.300000000000001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143</v>
      </c>
      <c r="AU146" s="242" t="s">
        <v>85</v>
      </c>
      <c r="AV146" s="13" t="s">
        <v>85</v>
      </c>
      <c r="AW146" s="13" t="s">
        <v>33</v>
      </c>
      <c r="AX146" s="13" t="s">
        <v>76</v>
      </c>
      <c r="AY146" s="242" t="s">
        <v>134</v>
      </c>
    </row>
    <row r="147" s="14" customFormat="1">
      <c r="A147" s="14"/>
      <c r="B147" s="243"/>
      <c r="C147" s="244"/>
      <c r="D147" s="233" t="s">
        <v>143</v>
      </c>
      <c r="E147" s="245" t="s">
        <v>1</v>
      </c>
      <c r="F147" s="246" t="s">
        <v>146</v>
      </c>
      <c r="G147" s="244"/>
      <c r="H147" s="247">
        <v>44.399999999999999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143</v>
      </c>
      <c r="AU147" s="253" t="s">
        <v>85</v>
      </c>
      <c r="AV147" s="14" t="s">
        <v>141</v>
      </c>
      <c r="AW147" s="14" t="s">
        <v>33</v>
      </c>
      <c r="AX147" s="14" t="s">
        <v>8</v>
      </c>
      <c r="AY147" s="253" t="s">
        <v>134</v>
      </c>
    </row>
    <row r="148" s="2" customFormat="1" ht="24.15" customHeight="1">
      <c r="A148" s="37"/>
      <c r="B148" s="38"/>
      <c r="C148" s="218" t="s">
        <v>169</v>
      </c>
      <c r="D148" s="218" t="s">
        <v>136</v>
      </c>
      <c r="E148" s="219" t="s">
        <v>450</v>
      </c>
      <c r="F148" s="220" t="s">
        <v>451</v>
      </c>
      <c r="G148" s="221" t="s">
        <v>165</v>
      </c>
      <c r="H148" s="222">
        <v>19.5</v>
      </c>
      <c r="I148" s="223"/>
      <c r="J148" s="224">
        <f>ROUND(I148*H148,0)</f>
        <v>0</v>
      </c>
      <c r="K148" s="220" t="s">
        <v>140</v>
      </c>
      <c r="L148" s="43"/>
      <c r="M148" s="225" t="s">
        <v>1</v>
      </c>
      <c r="N148" s="226" t="s">
        <v>41</v>
      </c>
      <c r="O148" s="90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9" t="s">
        <v>141</v>
      </c>
      <c r="AT148" s="229" t="s">
        <v>136</v>
      </c>
      <c r="AU148" s="229" t="s">
        <v>85</v>
      </c>
      <c r="AY148" s="16" t="s">
        <v>134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6" t="s">
        <v>8</v>
      </c>
      <c r="BK148" s="230">
        <f>ROUND(I148*H148,0)</f>
        <v>0</v>
      </c>
      <c r="BL148" s="16" t="s">
        <v>141</v>
      </c>
      <c r="BM148" s="229" t="s">
        <v>452</v>
      </c>
    </row>
    <row r="149" s="2" customFormat="1">
      <c r="A149" s="37"/>
      <c r="B149" s="38"/>
      <c r="C149" s="39"/>
      <c r="D149" s="233" t="s">
        <v>150</v>
      </c>
      <c r="E149" s="39"/>
      <c r="F149" s="254" t="s">
        <v>453</v>
      </c>
      <c r="G149" s="39"/>
      <c r="H149" s="39"/>
      <c r="I149" s="255"/>
      <c r="J149" s="39"/>
      <c r="K149" s="39"/>
      <c r="L149" s="43"/>
      <c r="M149" s="256"/>
      <c r="N149" s="257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150</v>
      </c>
      <c r="AU149" s="16" t="s">
        <v>85</v>
      </c>
    </row>
    <row r="150" s="13" customFormat="1">
      <c r="A150" s="13"/>
      <c r="B150" s="231"/>
      <c r="C150" s="232"/>
      <c r="D150" s="233" t="s">
        <v>143</v>
      </c>
      <c r="E150" s="234" t="s">
        <v>1</v>
      </c>
      <c r="F150" s="235" t="s">
        <v>454</v>
      </c>
      <c r="G150" s="232"/>
      <c r="H150" s="236">
        <v>19.5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143</v>
      </c>
      <c r="AU150" s="242" t="s">
        <v>85</v>
      </c>
      <c r="AV150" s="13" t="s">
        <v>85</v>
      </c>
      <c r="AW150" s="13" t="s">
        <v>33</v>
      </c>
      <c r="AX150" s="13" t="s">
        <v>76</v>
      </c>
      <c r="AY150" s="242" t="s">
        <v>134</v>
      </c>
    </row>
    <row r="151" s="14" customFormat="1">
      <c r="A151" s="14"/>
      <c r="B151" s="243"/>
      <c r="C151" s="244"/>
      <c r="D151" s="233" t="s">
        <v>143</v>
      </c>
      <c r="E151" s="245" t="s">
        <v>427</v>
      </c>
      <c r="F151" s="246" t="s">
        <v>146</v>
      </c>
      <c r="G151" s="244"/>
      <c r="H151" s="247">
        <v>19.5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143</v>
      </c>
      <c r="AU151" s="253" t="s">
        <v>85</v>
      </c>
      <c r="AV151" s="14" t="s">
        <v>141</v>
      </c>
      <c r="AW151" s="14" t="s">
        <v>33</v>
      </c>
      <c r="AX151" s="14" t="s">
        <v>8</v>
      </c>
      <c r="AY151" s="253" t="s">
        <v>134</v>
      </c>
    </row>
    <row r="152" s="2" customFormat="1" ht="37.8" customHeight="1">
      <c r="A152" s="37"/>
      <c r="B152" s="38"/>
      <c r="C152" s="218" t="s">
        <v>174</v>
      </c>
      <c r="D152" s="218" t="s">
        <v>136</v>
      </c>
      <c r="E152" s="219" t="s">
        <v>455</v>
      </c>
      <c r="F152" s="220" t="s">
        <v>456</v>
      </c>
      <c r="G152" s="221" t="s">
        <v>165</v>
      </c>
      <c r="H152" s="222">
        <v>29.25</v>
      </c>
      <c r="I152" s="223"/>
      <c r="J152" s="224">
        <f>ROUND(I152*H152,0)</f>
        <v>0</v>
      </c>
      <c r="K152" s="220" t="s">
        <v>140</v>
      </c>
      <c r="L152" s="43"/>
      <c r="M152" s="225" t="s">
        <v>1</v>
      </c>
      <c r="N152" s="226" t="s">
        <v>41</v>
      </c>
      <c r="O152" s="90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141</v>
      </c>
      <c r="AT152" s="229" t="s">
        <v>136</v>
      </c>
      <c r="AU152" s="229" t="s">
        <v>85</v>
      </c>
      <c r="AY152" s="16" t="s">
        <v>134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6" t="s">
        <v>8</v>
      </c>
      <c r="BK152" s="230">
        <f>ROUND(I152*H152,0)</f>
        <v>0</v>
      </c>
      <c r="BL152" s="16" t="s">
        <v>141</v>
      </c>
      <c r="BM152" s="229" t="s">
        <v>457</v>
      </c>
    </row>
    <row r="153" s="13" customFormat="1">
      <c r="A153" s="13"/>
      <c r="B153" s="231"/>
      <c r="C153" s="232"/>
      <c r="D153" s="233" t="s">
        <v>143</v>
      </c>
      <c r="E153" s="234" t="s">
        <v>1</v>
      </c>
      <c r="F153" s="235" t="s">
        <v>458</v>
      </c>
      <c r="G153" s="232"/>
      <c r="H153" s="236">
        <v>29.25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143</v>
      </c>
      <c r="AU153" s="242" t="s">
        <v>85</v>
      </c>
      <c r="AV153" s="13" t="s">
        <v>85</v>
      </c>
      <c r="AW153" s="13" t="s">
        <v>33</v>
      </c>
      <c r="AX153" s="13" t="s">
        <v>8</v>
      </c>
      <c r="AY153" s="242" t="s">
        <v>134</v>
      </c>
    </row>
    <row r="154" s="2" customFormat="1" ht="37.8" customHeight="1">
      <c r="A154" s="37"/>
      <c r="B154" s="38"/>
      <c r="C154" s="218" t="s">
        <v>179</v>
      </c>
      <c r="D154" s="218" t="s">
        <v>136</v>
      </c>
      <c r="E154" s="219" t="s">
        <v>180</v>
      </c>
      <c r="F154" s="220" t="s">
        <v>181</v>
      </c>
      <c r="G154" s="221" t="s">
        <v>165</v>
      </c>
      <c r="H154" s="222">
        <v>10.050000000000001</v>
      </c>
      <c r="I154" s="223"/>
      <c r="J154" s="224">
        <f>ROUND(I154*H154,0)</f>
        <v>0</v>
      </c>
      <c r="K154" s="220" t="s">
        <v>140</v>
      </c>
      <c r="L154" s="43"/>
      <c r="M154" s="225" t="s">
        <v>1</v>
      </c>
      <c r="N154" s="226" t="s">
        <v>41</v>
      </c>
      <c r="O154" s="90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9" t="s">
        <v>141</v>
      </c>
      <c r="AT154" s="229" t="s">
        <v>136</v>
      </c>
      <c r="AU154" s="229" t="s">
        <v>85</v>
      </c>
      <c r="AY154" s="16" t="s">
        <v>134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6" t="s">
        <v>8</v>
      </c>
      <c r="BK154" s="230">
        <f>ROUND(I154*H154,0)</f>
        <v>0</v>
      </c>
      <c r="BL154" s="16" t="s">
        <v>141</v>
      </c>
      <c r="BM154" s="229" t="s">
        <v>459</v>
      </c>
    </row>
    <row r="155" s="13" customFormat="1">
      <c r="A155" s="13"/>
      <c r="B155" s="231"/>
      <c r="C155" s="232"/>
      <c r="D155" s="233" t="s">
        <v>143</v>
      </c>
      <c r="E155" s="234" t="s">
        <v>1</v>
      </c>
      <c r="F155" s="235" t="s">
        <v>460</v>
      </c>
      <c r="G155" s="232"/>
      <c r="H155" s="236">
        <v>10.050000000000001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143</v>
      </c>
      <c r="AU155" s="242" t="s">
        <v>85</v>
      </c>
      <c r="AV155" s="13" t="s">
        <v>85</v>
      </c>
      <c r="AW155" s="13" t="s">
        <v>33</v>
      </c>
      <c r="AX155" s="13" t="s">
        <v>76</v>
      </c>
      <c r="AY155" s="242" t="s">
        <v>134</v>
      </c>
    </row>
    <row r="156" s="14" customFormat="1">
      <c r="A156" s="14"/>
      <c r="B156" s="243"/>
      <c r="C156" s="244"/>
      <c r="D156" s="233" t="s">
        <v>143</v>
      </c>
      <c r="E156" s="245" t="s">
        <v>1</v>
      </c>
      <c r="F156" s="246" t="s">
        <v>146</v>
      </c>
      <c r="G156" s="244"/>
      <c r="H156" s="247">
        <v>10.050000000000001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143</v>
      </c>
      <c r="AU156" s="253" t="s">
        <v>85</v>
      </c>
      <c r="AV156" s="14" t="s">
        <v>141</v>
      </c>
      <c r="AW156" s="14" t="s">
        <v>33</v>
      </c>
      <c r="AX156" s="14" t="s">
        <v>8</v>
      </c>
      <c r="AY156" s="253" t="s">
        <v>134</v>
      </c>
    </row>
    <row r="157" s="2" customFormat="1" ht="33" customHeight="1">
      <c r="A157" s="37"/>
      <c r="B157" s="38"/>
      <c r="C157" s="218" t="s">
        <v>100</v>
      </c>
      <c r="D157" s="218" t="s">
        <v>136</v>
      </c>
      <c r="E157" s="219" t="s">
        <v>184</v>
      </c>
      <c r="F157" s="220" t="s">
        <v>185</v>
      </c>
      <c r="G157" s="221" t="s">
        <v>186</v>
      </c>
      <c r="H157" s="222">
        <v>18.899999999999999</v>
      </c>
      <c r="I157" s="223"/>
      <c r="J157" s="224">
        <f>ROUND(I157*H157,0)</f>
        <v>0</v>
      </c>
      <c r="K157" s="220" t="s">
        <v>140</v>
      </c>
      <c r="L157" s="43"/>
      <c r="M157" s="225" t="s">
        <v>1</v>
      </c>
      <c r="N157" s="226" t="s">
        <v>41</v>
      </c>
      <c r="O157" s="90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9" t="s">
        <v>141</v>
      </c>
      <c r="AT157" s="229" t="s">
        <v>136</v>
      </c>
      <c r="AU157" s="229" t="s">
        <v>85</v>
      </c>
      <c r="AY157" s="16" t="s">
        <v>134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6" t="s">
        <v>8</v>
      </c>
      <c r="BK157" s="230">
        <f>ROUND(I157*H157,0)</f>
        <v>0</v>
      </c>
      <c r="BL157" s="16" t="s">
        <v>141</v>
      </c>
      <c r="BM157" s="229" t="s">
        <v>461</v>
      </c>
    </row>
    <row r="158" s="13" customFormat="1">
      <c r="A158" s="13"/>
      <c r="B158" s="231"/>
      <c r="C158" s="232"/>
      <c r="D158" s="233" t="s">
        <v>143</v>
      </c>
      <c r="E158" s="232"/>
      <c r="F158" s="235" t="s">
        <v>462</v>
      </c>
      <c r="G158" s="232"/>
      <c r="H158" s="236">
        <v>18.899999999999999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143</v>
      </c>
      <c r="AU158" s="242" t="s">
        <v>85</v>
      </c>
      <c r="AV158" s="13" t="s">
        <v>85</v>
      </c>
      <c r="AW158" s="13" t="s">
        <v>4</v>
      </c>
      <c r="AX158" s="13" t="s">
        <v>8</v>
      </c>
      <c r="AY158" s="242" t="s">
        <v>134</v>
      </c>
    </row>
    <row r="159" s="2" customFormat="1" ht="24.15" customHeight="1">
      <c r="A159" s="37"/>
      <c r="B159" s="38"/>
      <c r="C159" s="218" t="s">
        <v>189</v>
      </c>
      <c r="D159" s="218" t="s">
        <v>136</v>
      </c>
      <c r="E159" s="219" t="s">
        <v>463</v>
      </c>
      <c r="F159" s="220" t="s">
        <v>464</v>
      </c>
      <c r="G159" s="221" t="s">
        <v>139</v>
      </c>
      <c r="H159" s="222">
        <v>160</v>
      </c>
      <c r="I159" s="223"/>
      <c r="J159" s="224">
        <f>ROUND(I159*H159,0)</f>
        <v>0</v>
      </c>
      <c r="K159" s="220" t="s">
        <v>140</v>
      </c>
      <c r="L159" s="43"/>
      <c r="M159" s="225" t="s">
        <v>1</v>
      </c>
      <c r="N159" s="226" t="s">
        <v>41</v>
      </c>
      <c r="O159" s="90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141</v>
      </c>
      <c r="AT159" s="229" t="s">
        <v>136</v>
      </c>
      <c r="AU159" s="229" t="s">
        <v>85</v>
      </c>
      <c r="AY159" s="16" t="s">
        <v>134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</v>
      </c>
      <c r="BK159" s="230">
        <f>ROUND(I159*H159,0)</f>
        <v>0</v>
      </c>
      <c r="BL159" s="16" t="s">
        <v>141</v>
      </c>
      <c r="BM159" s="229" t="s">
        <v>465</v>
      </c>
    </row>
    <row r="160" s="2" customFormat="1">
      <c r="A160" s="37"/>
      <c r="B160" s="38"/>
      <c r="C160" s="39"/>
      <c r="D160" s="233" t="s">
        <v>150</v>
      </c>
      <c r="E160" s="39"/>
      <c r="F160" s="254" t="s">
        <v>466</v>
      </c>
      <c r="G160" s="39"/>
      <c r="H160" s="39"/>
      <c r="I160" s="255"/>
      <c r="J160" s="39"/>
      <c r="K160" s="39"/>
      <c r="L160" s="43"/>
      <c r="M160" s="256"/>
      <c r="N160" s="257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150</v>
      </c>
      <c r="AU160" s="16" t="s">
        <v>85</v>
      </c>
    </row>
    <row r="161" s="13" customFormat="1">
      <c r="A161" s="13"/>
      <c r="B161" s="231"/>
      <c r="C161" s="232"/>
      <c r="D161" s="233" t="s">
        <v>143</v>
      </c>
      <c r="E161" s="234" t="s">
        <v>1</v>
      </c>
      <c r="F161" s="235" t="s">
        <v>467</v>
      </c>
      <c r="G161" s="232"/>
      <c r="H161" s="236">
        <v>160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143</v>
      </c>
      <c r="AU161" s="242" t="s">
        <v>85</v>
      </c>
      <c r="AV161" s="13" t="s">
        <v>85</v>
      </c>
      <c r="AW161" s="13" t="s">
        <v>33</v>
      </c>
      <c r="AX161" s="13" t="s">
        <v>76</v>
      </c>
      <c r="AY161" s="242" t="s">
        <v>134</v>
      </c>
    </row>
    <row r="162" s="14" customFormat="1">
      <c r="A162" s="14"/>
      <c r="B162" s="243"/>
      <c r="C162" s="244"/>
      <c r="D162" s="233" t="s">
        <v>143</v>
      </c>
      <c r="E162" s="245" t="s">
        <v>1</v>
      </c>
      <c r="F162" s="246" t="s">
        <v>146</v>
      </c>
      <c r="G162" s="244"/>
      <c r="H162" s="247">
        <v>160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143</v>
      </c>
      <c r="AU162" s="253" t="s">
        <v>85</v>
      </c>
      <c r="AV162" s="14" t="s">
        <v>141</v>
      </c>
      <c r="AW162" s="14" t="s">
        <v>33</v>
      </c>
      <c r="AX162" s="14" t="s">
        <v>8</v>
      </c>
      <c r="AY162" s="253" t="s">
        <v>134</v>
      </c>
    </row>
    <row r="163" s="2" customFormat="1" ht="16.5" customHeight="1">
      <c r="A163" s="37"/>
      <c r="B163" s="38"/>
      <c r="C163" s="258" t="s">
        <v>195</v>
      </c>
      <c r="D163" s="258" t="s">
        <v>196</v>
      </c>
      <c r="E163" s="259" t="s">
        <v>197</v>
      </c>
      <c r="F163" s="260" t="s">
        <v>198</v>
      </c>
      <c r="G163" s="261" t="s">
        <v>186</v>
      </c>
      <c r="H163" s="262">
        <v>4</v>
      </c>
      <c r="I163" s="263"/>
      <c r="J163" s="264">
        <f>ROUND(I163*H163,0)</f>
        <v>0</v>
      </c>
      <c r="K163" s="260" t="s">
        <v>140</v>
      </c>
      <c r="L163" s="265"/>
      <c r="M163" s="266" t="s">
        <v>1</v>
      </c>
      <c r="N163" s="267" t="s">
        <v>41</v>
      </c>
      <c r="O163" s="90"/>
      <c r="P163" s="227">
        <f>O163*H163</f>
        <v>0</v>
      </c>
      <c r="Q163" s="227">
        <v>1</v>
      </c>
      <c r="R163" s="227">
        <f>Q163*H163</f>
        <v>4</v>
      </c>
      <c r="S163" s="227">
        <v>0</v>
      </c>
      <c r="T163" s="22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9" t="s">
        <v>179</v>
      </c>
      <c r="AT163" s="229" t="s">
        <v>196</v>
      </c>
      <c r="AU163" s="229" t="s">
        <v>85</v>
      </c>
      <c r="AY163" s="16" t="s">
        <v>134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6" t="s">
        <v>8</v>
      </c>
      <c r="BK163" s="230">
        <f>ROUND(I163*H163,0)</f>
        <v>0</v>
      </c>
      <c r="BL163" s="16" t="s">
        <v>141</v>
      </c>
      <c r="BM163" s="229" t="s">
        <v>468</v>
      </c>
    </row>
    <row r="164" s="2" customFormat="1">
      <c r="A164" s="37"/>
      <c r="B164" s="38"/>
      <c r="C164" s="39"/>
      <c r="D164" s="233" t="s">
        <v>150</v>
      </c>
      <c r="E164" s="39"/>
      <c r="F164" s="254" t="s">
        <v>469</v>
      </c>
      <c r="G164" s="39"/>
      <c r="H164" s="39"/>
      <c r="I164" s="255"/>
      <c r="J164" s="39"/>
      <c r="K164" s="39"/>
      <c r="L164" s="43"/>
      <c r="M164" s="256"/>
      <c r="N164" s="257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150</v>
      </c>
      <c r="AU164" s="16" t="s">
        <v>85</v>
      </c>
    </row>
    <row r="165" s="13" customFormat="1">
      <c r="A165" s="13"/>
      <c r="B165" s="231"/>
      <c r="C165" s="232"/>
      <c r="D165" s="233" t="s">
        <v>143</v>
      </c>
      <c r="E165" s="232"/>
      <c r="F165" s="235" t="s">
        <v>470</v>
      </c>
      <c r="G165" s="232"/>
      <c r="H165" s="236">
        <v>4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143</v>
      </c>
      <c r="AU165" s="242" t="s">
        <v>85</v>
      </c>
      <c r="AV165" s="13" t="s">
        <v>85</v>
      </c>
      <c r="AW165" s="13" t="s">
        <v>4</v>
      </c>
      <c r="AX165" s="13" t="s">
        <v>8</v>
      </c>
      <c r="AY165" s="242" t="s">
        <v>134</v>
      </c>
    </row>
    <row r="166" s="2" customFormat="1" ht="33" customHeight="1">
      <c r="A166" s="37"/>
      <c r="B166" s="38"/>
      <c r="C166" s="218" t="s">
        <v>9</v>
      </c>
      <c r="D166" s="218" t="s">
        <v>136</v>
      </c>
      <c r="E166" s="219" t="s">
        <v>471</v>
      </c>
      <c r="F166" s="220" t="s">
        <v>472</v>
      </c>
      <c r="G166" s="221" t="s">
        <v>139</v>
      </c>
      <c r="H166" s="222">
        <v>44.399999999999999</v>
      </c>
      <c r="I166" s="223"/>
      <c r="J166" s="224">
        <f>ROUND(I166*H166,0)</f>
        <v>0</v>
      </c>
      <c r="K166" s="220" t="s">
        <v>140</v>
      </c>
      <c r="L166" s="43"/>
      <c r="M166" s="225" t="s">
        <v>1</v>
      </c>
      <c r="N166" s="226" t="s">
        <v>41</v>
      </c>
      <c r="O166" s="90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9" t="s">
        <v>141</v>
      </c>
      <c r="AT166" s="229" t="s">
        <v>136</v>
      </c>
      <c r="AU166" s="229" t="s">
        <v>85</v>
      </c>
      <c r="AY166" s="16" t="s">
        <v>134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6" t="s">
        <v>8</v>
      </c>
      <c r="BK166" s="230">
        <f>ROUND(I166*H166,0)</f>
        <v>0</v>
      </c>
      <c r="BL166" s="16" t="s">
        <v>141</v>
      </c>
      <c r="BM166" s="229" t="s">
        <v>473</v>
      </c>
    </row>
    <row r="167" s="13" customFormat="1">
      <c r="A167" s="13"/>
      <c r="B167" s="231"/>
      <c r="C167" s="232"/>
      <c r="D167" s="233" t="s">
        <v>143</v>
      </c>
      <c r="E167" s="234" t="s">
        <v>1</v>
      </c>
      <c r="F167" s="235" t="s">
        <v>448</v>
      </c>
      <c r="G167" s="232"/>
      <c r="H167" s="236">
        <v>14.1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143</v>
      </c>
      <c r="AU167" s="242" t="s">
        <v>85</v>
      </c>
      <c r="AV167" s="13" t="s">
        <v>85</v>
      </c>
      <c r="AW167" s="13" t="s">
        <v>33</v>
      </c>
      <c r="AX167" s="13" t="s">
        <v>76</v>
      </c>
      <c r="AY167" s="242" t="s">
        <v>134</v>
      </c>
    </row>
    <row r="168" s="13" customFormat="1">
      <c r="A168" s="13"/>
      <c r="B168" s="231"/>
      <c r="C168" s="232"/>
      <c r="D168" s="233" t="s">
        <v>143</v>
      </c>
      <c r="E168" s="234" t="s">
        <v>1</v>
      </c>
      <c r="F168" s="235" t="s">
        <v>449</v>
      </c>
      <c r="G168" s="232"/>
      <c r="H168" s="236">
        <v>30.300000000000001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143</v>
      </c>
      <c r="AU168" s="242" t="s">
        <v>85</v>
      </c>
      <c r="AV168" s="13" t="s">
        <v>85</v>
      </c>
      <c r="AW168" s="13" t="s">
        <v>33</v>
      </c>
      <c r="AX168" s="13" t="s">
        <v>76</v>
      </c>
      <c r="AY168" s="242" t="s">
        <v>134</v>
      </c>
    </row>
    <row r="169" s="14" customFormat="1">
      <c r="A169" s="14"/>
      <c r="B169" s="243"/>
      <c r="C169" s="244"/>
      <c r="D169" s="233" t="s">
        <v>143</v>
      </c>
      <c r="E169" s="245" t="s">
        <v>1</v>
      </c>
      <c r="F169" s="246" t="s">
        <v>146</v>
      </c>
      <c r="G169" s="244"/>
      <c r="H169" s="247">
        <v>44.399999999999999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143</v>
      </c>
      <c r="AU169" s="253" t="s">
        <v>85</v>
      </c>
      <c r="AV169" s="14" t="s">
        <v>141</v>
      </c>
      <c r="AW169" s="14" t="s">
        <v>33</v>
      </c>
      <c r="AX169" s="14" t="s">
        <v>8</v>
      </c>
      <c r="AY169" s="253" t="s">
        <v>134</v>
      </c>
    </row>
    <row r="170" s="2" customFormat="1" ht="24.15" customHeight="1">
      <c r="A170" s="37"/>
      <c r="B170" s="38"/>
      <c r="C170" s="218" t="s">
        <v>206</v>
      </c>
      <c r="D170" s="218" t="s">
        <v>136</v>
      </c>
      <c r="E170" s="219" t="s">
        <v>207</v>
      </c>
      <c r="F170" s="220" t="s">
        <v>208</v>
      </c>
      <c r="G170" s="221" t="s">
        <v>139</v>
      </c>
      <c r="H170" s="222">
        <v>308</v>
      </c>
      <c r="I170" s="223"/>
      <c r="J170" s="224">
        <f>ROUND(I170*H170,0)</f>
        <v>0</v>
      </c>
      <c r="K170" s="220" t="s">
        <v>140</v>
      </c>
      <c r="L170" s="43"/>
      <c r="M170" s="225" t="s">
        <v>1</v>
      </c>
      <c r="N170" s="226" t="s">
        <v>41</v>
      </c>
      <c r="O170" s="90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9" t="s">
        <v>141</v>
      </c>
      <c r="AT170" s="229" t="s">
        <v>136</v>
      </c>
      <c r="AU170" s="229" t="s">
        <v>85</v>
      </c>
      <c r="AY170" s="16" t="s">
        <v>134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6" t="s">
        <v>8</v>
      </c>
      <c r="BK170" s="230">
        <f>ROUND(I170*H170,0)</f>
        <v>0</v>
      </c>
      <c r="BL170" s="16" t="s">
        <v>141</v>
      </c>
      <c r="BM170" s="229" t="s">
        <v>474</v>
      </c>
    </row>
    <row r="171" s="13" customFormat="1">
      <c r="A171" s="13"/>
      <c r="B171" s="231"/>
      <c r="C171" s="232"/>
      <c r="D171" s="233" t="s">
        <v>143</v>
      </c>
      <c r="E171" s="234" t="s">
        <v>1</v>
      </c>
      <c r="F171" s="235" t="s">
        <v>467</v>
      </c>
      <c r="G171" s="232"/>
      <c r="H171" s="236">
        <v>160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143</v>
      </c>
      <c r="AU171" s="242" t="s">
        <v>85</v>
      </c>
      <c r="AV171" s="13" t="s">
        <v>85</v>
      </c>
      <c r="AW171" s="13" t="s">
        <v>33</v>
      </c>
      <c r="AX171" s="13" t="s">
        <v>76</v>
      </c>
      <c r="AY171" s="242" t="s">
        <v>134</v>
      </c>
    </row>
    <row r="172" s="13" customFormat="1">
      <c r="A172" s="13"/>
      <c r="B172" s="231"/>
      <c r="C172" s="232"/>
      <c r="D172" s="233" t="s">
        <v>143</v>
      </c>
      <c r="E172" s="234" t="s">
        <v>1</v>
      </c>
      <c r="F172" s="235" t="s">
        <v>475</v>
      </c>
      <c r="G172" s="232"/>
      <c r="H172" s="236">
        <v>47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143</v>
      </c>
      <c r="AU172" s="242" t="s">
        <v>85</v>
      </c>
      <c r="AV172" s="13" t="s">
        <v>85</v>
      </c>
      <c r="AW172" s="13" t="s">
        <v>33</v>
      </c>
      <c r="AX172" s="13" t="s">
        <v>76</v>
      </c>
      <c r="AY172" s="242" t="s">
        <v>134</v>
      </c>
    </row>
    <row r="173" s="13" customFormat="1">
      <c r="A173" s="13"/>
      <c r="B173" s="231"/>
      <c r="C173" s="232"/>
      <c r="D173" s="233" t="s">
        <v>143</v>
      </c>
      <c r="E173" s="234" t="s">
        <v>1</v>
      </c>
      <c r="F173" s="235" t="s">
        <v>476</v>
      </c>
      <c r="G173" s="232"/>
      <c r="H173" s="236">
        <v>101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143</v>
      </c>
      <c r="AU173" s="242" t="s">
        <v>85</v>
      </c>
      <c r="AV173" s="13" t="s">
        <v>85</v>
      </c>
      <c r="AW173" s="13" t="s">
        <v>33</v>
      </c>
      <c r="AX173" s="13" t="s">
        <v>76</v>
      </c>
      <c r="AY173" s="242" t="s">
        <v>134</v>
      </c>
    </row>
    <row r="174" s="14" customFormat="1">
      <c r="A174" s="14"/>
      <c r="B174" s="243"/>
      <c r="C174" s="244"/>
      <c r="D174" s="233" t="s">
        <v>143</v>
      </c>
      <c r="E174" s="245" t="s">
        <v>1</v>
      </c>
      <c r="F174" s="246" t="s">
        <v>146</v>
      </c>
      <c r="G174" s="244"/>
      <c r="H174" s="247">
        <v>308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143</v>
      </c>
      <c r="AU174" s="253" t="s">
        <v>85</v>
      </c>
      <c r="AV174" s="14" t="s">
        <v>141</v>
      </c>
      <c r="AW174" s="14" t="s">
        <v>33</v>
      </c>
      <c r="AX174" s="14" t="s">
        <v>8</v>
      </c>
      <c r="AY174" s="253" t="s">
        <v>134</v>
      </c>
    </row>
    <row r="175" s="2" customFormat="1" ht="16.5" customHeight="1">
      <c r="A175" s="37"/>
      <c r="B175" s="38"/>
      <c r="C175" s="258" t="s">
        <v>211</v>
      </c>
      <c r="D175" s="258" t="s">
        <v>196</v>
      </c>
      <c r="E175" s="259" t="s">
        <v>212</v>
      </c>
      <c r="F175" s="260" t="s">
        <v>213</v>
      </c>
      <c r="G175" s="261" t="s">
        <v>214</v>
      </c>
      <c r="H175" s="262">
        <v>10</v>
      </c>
      <c r="I175" s="263"/>
      <c r="J175" s="264">
        <f>ROUND(I175*H175,0)</f>
        <v>0</v>
      </c>
      <c r="K175" s="260" t="s">
        <v>140</v>
      </c>
      <c r="L175" s="265"/>
      <c r="M175" s="266" t="s">
        <v>1</v>
      </c>
      <c r="N175" s="267" t="s">
        <v>41</v>
      </c>
      <c r="O175" s="90"/>
      <c r="P175" s="227">
        <f>O175*H175</f>
        <v>0</v>
      </c>
      <c r="Q175" s="227">
        <v>0.001</v>
      </c>
      <c r="R175" s="227">
        <f>Q175*H175</f>
        <v>0.01</v>
      </c>
      <c r="S175" s="227">
        <v>0</v>
      </c>
      <c r="T175" s="228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9" t="s">
        <v>179</v>
      </c>
      <c r="AT175" s="229" t="s">
        <v>196</v>
      </c>
      <c r="AU175" s="229" t="s">
        <v>85</v>
      </c>
      <c r="AY175" s="16" t="s">
        <v>134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6" t="s">
        <v>8</v>
      </c>
      <c r="BK175" s="230">
        <f>ROUND(I175*H175,0)</f>
        <v>0</v>
      </c>
      <c r="BL175" s="16" t="s">
        <v>141</v>
      </c>
      <c r="BM175" s="229" t="s">
        <v>477</v>
      </c>
    </row>
    <row r="176" s="2" customFormat="1" ht="37.8" customHeight="1">
      <c r="A176" s="37"/>
      <c r="B176" s="38"/>
      <c r="C176" s="218" t="s">
        <v>216</v>
      </c>
      <c r="D176" s="218" t="s">
        <v>136</v>
      </c>
      <c r="E176" s="219" t="s">
        <v>217</v>
      </c>
      <c r="F176" s="220" t="s">
        <v>218</v>
      </c>
      <c r="G176" s="221" t="s">
        <v>139</v>
      </c>
      <c r="H176" s="222">
        <v>308</v>
      </c>
      <c r="I176" s="223"/>
      <c r="J176" s="224">
        <f>ROUND(I176*H176,0)</f>
        <v>0</v>
      </c>
      <c r="K176" s="220" t="s">
        <v>140</v>
      </c>
      <c r="L176" s="43"/>
      <c r="M176" s="225" t="s">
        <v>1</v>
      </c>
      <c r="N176" s="226" t="s">
        <v>41</v>
      </c>
      <c r="O176" s="90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9" t="s">
        <v>141</v>
      </c>
      <c r="AT176" s="229" t="s">
        <v>136</v>
      </c>
      <c r="AU176" s="229" t="s">
        <v>85</v>
      </c>
      <c r="AY176" s="16" t="s">
        <v>134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6" t="s">
        <v>8</v>
      </c>
      <c r="BK176" s="230">
        <f>ROUND(I176*H176,0)</f>
        <v>0</v>
      </c>
      <c r="BL176" s="16" t="s">
        <v>141</v>
      </c>
      <c r="BM176" s="229" t="s">
        <v>478</v>
      </c>
    </row>
    <row r="177" s="2" customFormat="1" ht="24.15" customHeight="1">
      <c r="A177" s="37"/>
      <c r="B177" s="38"/>
      <c r="C177" s="218" t="s">
        <v>221</v>
      </c>
      <c r="D177" s="218" t="s">
        <v>136</v>
      </c>
      <c r="E177" s="219" t="s">
        <v>222</v>
      </c>
      <c r="F177" s="220" t="s">
        <v>223</v>
      </c>
      <c r="G177" s="221" t="s">
        <v>139</v>
      </c>
      <c r="H177" s="222">
        <v>214.5</v>
      </c>
      <c r="I177" s="223"/>
      <c r="J177" s="224">
        <f>ROUND(I177*H177,0)</f>
        <v>0</v>
      </c>
      <c r="K177" s="220" t="s">
        <v>140</v>
      </c>
      <c r="L177" s="43"/>
      <c r="M177" s="225" t="s">
        <v>1</v>
      </c>
      <c r="N177" s="226" t="s">
        <v>41</v>
      </c>
      <c r="O177" s="90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9" t="s">
        <v>141</v>
      </c>
      <c r="AT177" s="229" t="s">
        <v>136</v>
      </c>
      <c r="AU177" s="229" t="s">
        <v>85</v>
      </c>
      <c r="AY177" s="16" t="s">
        <v>134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6" t="s">
        <v>8</v>
      </c>
      <c r="BK177" s="230">
        <f>ROUND(I177*H177,0)</f>
        <v>0</v>
      </c>
      <c r="BL177" s="16" t="s">
        <v>141</v>
      </c>
      <c r="BM177" s="229" t="s">
        <v>479</v>
      </c>
    </row>
    <row r="178" s="13" customFormat="1">
      <c r="A178" s="13"/>
      <c r="B178" s="231"/>
      <c r="C178" s="232"/>
      <c r="D178" s="233" t="s">
        <v>143</v>
      </c>
      <c r="E178" s="234" t="s">
        <v>1</v>
      </c>
      <c r="F178" s="235" t="s">
        <v>480</v>
      </c>
      <c r="G178" s="232"/>
      <c r="H178" s="236">
        <v>214.5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143</v>
      </c>
      <c r="AU178" s="242" t="s">
        <v>85</v>
      </c>
      <c r="AV178" s="13" t="s">
        <v>85</v>
      </c>
      <c r="AW178" s="13" t="s">
        <v>33</v>
      </c>
      <c r="AX178" s="13" t="s">
        <v>76</v>
      </c>
      <c r="AY178" s="242" t="s">
        <v>134</v>
      </c>
    </row>
    <row r="179" s="14" customFormat="1">
      <c r="A179" s="14"/>
      <c r="B179" s="243"/>
      <c r="C179" s="244"/>
      <c r="D179" s="233" t="s">
        <v>143</v>
      </c>
      <c r="E179" s="245" t="s">
        <v>1</v>
      </c>
      <c r="F179" s="246" t="s">
        <v>146</v>
      </c>
      <c r="G179" s="244"/>
      <c r="H179" s="247">
        <v>214.5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143</v>
      </c>
      <c r="AU179" s="253" t="s">
        <v>85</v>
      </c>
      <c r="AV179" s="14" t="s">
        <v>141</v>
      </c>
      <c r="AW179" s="14" t="s">
        <v>33</v>
      </c>
      <c r="AX179" s="14" t="s">
        <v>8</v>
      </c>
      <c r="AY179" s="253" t="s">
        <v>134</v>
      </c>
    </row>
    <row r="180" s="12" customFormat="1" ht="22.8" customHeight="1">
      <c r="A180" s="12"/>
      <c r="B180" s="202"/>
      <c r="C180" s="203"/>
      <c r="D180" s="204" t="s">
        <v>75</v>
      </c>
      <c r="E180" s="216" t="s">
        <v>162</v>
      </c>
      <c r="F180" s="216" t="s">
        <v>226</v>
      </c>
      <c r="G180" s="203"/>
      <c r="H180" s="203"/>
      <c r="I180" s="206"/>
      <c r="J180" s="217">
        <f>BK180</f>
        <v>0</v>
      </c>
      <c r="K180" s="203"/>
      <c r="L180" s="208"/>
      <c r="M180" s="209"/>
      <c r="N180" s="210"/>
      <c r="O180" s="210"/>
      <c r="P180" s="211">
        <f>SUM(P181:P191)</f>
        <v>0</v>
      </c>
      <c r="Q180" s="210"/>
      <c r="R180" s="211">
        <f>SUM(R181:R191)</f>
        <v>47.478899999999996</v>
      </c>
      <c r="S180" s="210"/>
      <c r="T180" s="212">
        <f>SUM(T181:T191)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3" t="s">
        <v>8</v>
      </c>
      <c r="AT180" s="214" t="s">
        <v>75</v>
      </c>
      <c r="AU180" s="214" t="s">
        <v>8</v>
      </c>
      <c r="AY180" s="213" t="s">
        <v>134</v>
      </c>
      <c r="BK180" s="215">
        <f>SUM(BK181:BK191)</f>
        <v>0</v>
      </c>
    </row>
    <row r="181" s="2" customFormat="1" ht="16.5" customHeight="1">
      <c r="A181" s="37"/>
      <c r="B181" s="38"/>
      <c r="C181" s="218" t="s">
        <v>227</v>
      </c>
      <c r="D181" s="218" t="s">
        <v>136</v>
      </c>
      <c r="E181" s="219" t="s">
        <v>389</v>
      </c>
      <c r="F181" s="220" t="s">
        <v>32</v>
      </c>
      <c r="G181" s="221" t="s">
        <v>139</v>
      </c>
      <c r="H181" s="222">
        <v>204.75</v>
      </c>
      <c r="I181" s="223"/>
      <c r="J181" s="224">
        <f>ROUND(I181*H181,0)</f>
        <v>0</v>
      </c>
      <c r="K181" s="220" t="s">
        <v>140</v>
      </c>
      <c r="L181" s="43"/>
      <c r="M181" s="225" t="s">
        <v>1</v>
      </c>
      <c r="N181" s="226" t="s">
        <v>41</v>
      </c>
      <c r="O181" s="90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9" t="s">
        <v>141</v>
      </c>
      <c r="AT181" s="229" t="s">
        <v>136</v>
      </c>
      <c r="AU181" s="229" t="s">
        <v>85</v>
      </c>
      <c r="AY181" s="16" t="s">
        <v>134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6" t="s">
        <v>8</v>
      </c>
      <c r="BK181" s="230">
        <f>ROUND(I181*H181,0)</f>
        <v>0</v>
      </c>
      <c r="BL181" s="16" t="s">
        <v>141</v>
      </c>
      <c r="BM181" s="229" t="s">
        <v>481</v>
      </c>
    </row>
    <row r="182" s="13" customFormat="1">
      <c r="A182" s="13"/>
      <c r="B182" s="231"/>
      <c r="C182" s="232"/>
      <c r="D182" s="233" t="s">
        <v>143</v>
      </c>
      <c r="E182" s="234" t="s">
        <v>1</v>
      </c>
      <c r="F182" s="235" t="s">
        <v>482</v>
      </c>
      <c r="G182" s="232"/>
      <c r="H182" s="236">
        <v>204.75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143</v>
      </c>
      <c r="AU182" s="242" t="s">
        <v>85</v>
      </c>
      <c r="AV182" s="13" t="s">
        <v>85</v>
      </c>
      <c r="AW182" s="13" t="s">
        <v>33</v>
      </c>
      <c r="AX182" s="13" t="s">
        <v>76</v>
      </c>
      <c r="AY182" s="242" t="s">
        <v>134</v>
      </c>
    </row>
    <row r="183" s="14" customFormat="1">
      <c r="A183" s="14"/>
      <c r="B183" s="243"/>
      <c r="C183" s="244"/>
      <c r="D183" s="233" t="s">
        <v>143</v>
      </c>
      <c r="E183" s="245" t="s">
        <v>1</v>
      </c>
      <c r="F183" s="246" t="s">
        <v>146</v>
      </c>
      <c r="G183" s="244"/>
      <c r="H183" s="247">
        <v>204.75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143</v>
      </c>
      <c r="AU183" s="253" t="s">
        <v>85</v>
      </c>
      <c r="AV183" s="14" t="s">
        <v>141</v>
      </c>
      <c r="AW183" s="14" t="s">
        <v>33</v>
      </c>
      <c r="AX183" s="14" t="s">
        <v>8</v>
      </c>
      <c r="AY183" s="253" t="s">
        <v>134</v>
      </c>
    </row>
    <row r="184" s="2" customFormat="1" ht="24.15" customHeight="1">
      <c r="A184" s="37"/>
      <c r="B184" s="38"/>
      <c r="C184" s="218" t="s">
        <v>233</v>
      </c>
      <c r="D184" s="218" t="s">
        <v>136</v>
      </c>
      <c r="E184" s="219" t="s">
        <v>483</v>
      </c>
      <c r="F184" s="220" t="s">
        <v>484</v>
      </c>
      <c r="G184" s="221" t="s">
        <v>139</v>
      </c>
      <c r="H184" s="222">
        <v>40</v>
      </c>
      <c r="I184" s="223"/>
      <c r="J184" s="224">
        <f>ROUND(I184*H184,0)</f>
        <v>0</v>
      </c>
      <c r="K184" s="220" t="s">
        <v>140</v>
      </c>
      <c r="L184" s="43"/>
      <c r="M184" s="225" t="s">
        <v>1</v>
      </c>
      <c r="N184" s="226" t="s">
        <v>41</v>
      </c>
      <c r="O184" s="90"/>
      <c r="P184" s="227">
        <f>O184*H184</f>
        <v>0</v>
      </c>
      <c r="Q184" s="227">
        <v>0.089219999999999994</v>
      </c>
      <c r="R184" s="227">
        <f>Q184*H184</f>
        <v>3.5687999999999995</v>
      </c>
      <c r="S184" s="227">
        <v>0</v>
      </c>
      <c r="T184" s="228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9" t="s">
        <v>141</v>
      </c>
      <c r="AT184" s="229" t="s">
        <v>136</v>
      </c>
      <c r="AU184" s="229" t="s">
        <v>85</v>
      </c>
      <c r="AY184" s="16" t="s">
        <v>134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6" t="s">
        <v>8</v>
      </c>
      <c r="BK184" s="230">
        <f>ROUND(I184*H184,0)</f>
        <v>0</v>
      </c>
      <c r="BL184" s="16" t="s">
        <v>141</v>
      </c>
      <c r="BM184" s="229" t="s">
        <v>485</v>
      </c>
    </row>
    <row r="185" s="2" customFormat="1">
      <c r="A185" s="37"/>
      <c r="B185" s="38"/>
      <c r="C185" s="39"/>
      <c r="D185" s="233" t="s">
        <v>150</v>
      </c>
      <c r="E185" s="39"/>
      <c r="F185" s="254" t="s">
        <v>486</v>
      </c>
      <c r="G185" s="39"/>
      <c r="H185" s="39"/>
      <c r="I185" s="255"/>
      <c r="J185" s="39"/>
      <c r="K185" s="39"/>
      <c r="L185" s="43"/>
      <c r="M185" s="256"/>
      <c r="N185" s="257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150</v>
      </c>
      <c r="AU185" s="16" t="s">
        <v>85</v>
      </c>
    </row>
    <row r="186" s="13" customFormat="1">
      <c r="A186" s="13"/>
      <c r="B186" s="231"/>
      <c r="C186" s="232"/>
      <c r="D186" s="233" t="s">
        <v>143</v>
      </c>
      <c r="E186" s="234" t="s">
        <v>1</v>
      </c>
      <c r="F186" s="235" t="s">
        <v>437</v>
      </c>
      <c r="G186" s="232"/>
      <c r="H186" s="236">
        <v>40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143</v>
      </c>
      <c r="AU186" s="242" t="s">
        <v>85</v>
      </c>
      <c r="AV186" s="13" t="s">
        <v>85</v>
      </c>
      <c r="AW186" s="13" t="s">
        <v>33</v>
      </c>
      <c r="AX186" s="13" t="s">
        <v>8</v>
      </c>
      <c r="AY186" s="242" t="s">
        <v>134</v>
      </c>
    </row>
    <row r="187" s="2" customFormat="1" ht="33" customHeight="1">
      <c r="A187" s="37"/>
      <c r="B187" s="38"/>
      <c r="C187" s="218" t="s">
        <v>237</v>
      </c>
      <c r="D187" s="218" t="s">
        <v>136</v>
      </c>
      <c r="E187" s="219" t="s">
        <v>234</v>
      </c>
      <c r="F187" s="220" t="s">
        <v>235</v>
      </c>
      <c r="G187" s="221" t="s">
        <v>139</v>
      </c>
      <c r="H187" s="222">
        <v>195</v>
      </c>
      <c r="I187" s="223"/>
      <c r="J187" s="224">
        <f>ROUND(I187*H187,0)</f>
        <v>0</v>
      </c>
      <c r="K187" s="220" t="s">
        <v>140</v>
      </c>
      <c r="L187" s="43"/>
      <c r="M187" s="225" t="s">
        <v>1</v>
      </c>
      <c r="N187" s="226" t="s">
        <v>41</v>
      </c>
      <c r="O187" s="90"/>
      <c r="P187" s="227">
        <f>O187*H187</f>
        <v>0</v>
      </c>
      <c r="Q187" s="227">
        <v>0.089219999999999994</v>
      </c>
      <c r="R187" s="227">
        <f>Q187*H187</f>
        <v>17.3979</v>
      </c>
      <c r="S187" s="227">
        <v>0</v>
      </c>
      <c r="T187" s="22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9" t="s">
        <v>141</v>
      </c>
      <c r="AT187" s="229" t="s">
        <v>136</v>
      </c>
      <c r="AU187" s="229" t="s">
        <v>85</v>
      </c>
      <c r="AY187" s="16" t="s">
        <v>134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6" t="s">
        <v>8</v>
      </c>
      <c r="BK187" s="230">
        <f>ROUND(I187*H187,0)</f>
        <v>0</v>
      </c>
      <c r="BL187" s="16" t="s">
        <v>141</v>
      </c>
      <c r="BM187" s="229" t="s">
        <v>487</v>
      </c>
    </row>
    <row r="188" s="13" customFormat="1">
      <c r="A188" s="13"/>
      <c r="B188" s="231"/>
      <c r="C188" s="232"/>
      <c r="D188" s="233" t="s">
        <v>143</v>
      </c>
      <c r="E188" s="234" t="s">
        <v>1</v>
      </c>
      <c r="F188" s="235" t="s">
        <v>431</v>
      </c>
      <c r="G188" s="232"/>
      <c r="H188" s="236">
        <v>195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143</v>
      </c>
      <c r="AU188" s="242" t="s">
        <v>85</v>
      </c>
      <c r="AV188" s="13" t="s">
        <v>85</v>
      </c>
      <c r="AW188" s="13" t="s">
        <v>33</v>
      </c>
      <c r="AX188" s="13" t="s">
        <v>76</v>
      </c>
      <c r="AY188" s="242" t="s">
        <v>134</v>
      </c>
    </row>
    <row r="189" s="14" customFormat="1">
      <c r="A189" s="14"/>
      <c r="B189" s="243"/>
      <c r="C189" s="244"/>
      <c r="D189" s="233" t="s">
        <v>143</v>
      </c>
      <c r="E189" s="245" t="s">
        <v>1</v>
      </c>
      <c r="F189" s="246" t="s">
        <v>146</v>
      </c>
      <c r="G189" s="244"/>
      <c r="H189" s="247">
        <v>195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143</v>
      </c>
      <c r="AU189" s="253" t="s">
        <v>85</v>
      </c>
      <c r="AV189" s="14" t="s">
        <v>141</v>
      </c>
      <c r="AW189" s="14" t="s">
        <v>33</v>
      </c>
      <c r="AX189" s="14" t="s">
        <v>8</v>
      </c>
      <c r="AY189" s="253" t="s">
        <v>134</v>
      </c>
    </row>
    <row r="190" s="2" customFormat="1" ht="24.15" customHeight="1">
      <c r="A190" s="37"/>
      <c r="B190" s="38"/>
      <c r="C190" s="258" t="s">
        <v>243</v>
      </c>
      <c r="D190" s="258" t="s">
        <v>196</v>
      </c>
      <c r="E190" s="259" t="s">
        <v>238</v>
      </c>
      <c r="F190" s="260" t="s">
        <v>239</v>
      </c>
      <c r="G190" s="261" t="s">
        <v>139</v>
      </c>
      <c r="H190" s="262">
        <v>200.84999999999999</v>
      </c>
      <c r="I190" s="263"/>
      <c r="J190" s="264">
        <f>ROUND(I190*H190,0)</f>
        <v>0</v>
      </c>
      <c r="K190" s="260" t="s">
        <v>140</v>
      </c>
      <c r="L190" s="265"/>
      <c r="M190" s="266" t="s">
        <v>1</v>
      </c>
      <c r="N190" s="267" t="s">
        <v>41</v>
      </c>
      <c r="O190" s="90"/>
      <c r="P190" s="227">
        <f>O190*H190</f>
        <v>0</v>
      </c>
      <c r="Q190" s="227">
        <v>0.13200000000000001</v>
      </c>
      <c r="R190" s="227">
        <f>Q190*H190</f>
        <v>26.5122</v>
      </c>
      <c r="S190" s="227">
        <v>0</v>
      </c>
      <c r="T190" s="228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9" t="s">
        <v>179</v>
      </c>
      <c r="AT190" s="229" t="s">
        <v>196</v>
      </c>
      <c r="AU190" s="229" t="s">
        <v>85</v>
      </c>
      <c r="AY190" s="16" t="s">
        <v>134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6" t="s">
        <v>8</v>
      </c>
      <c r="BK190" s="230">
        <f>ROUND(I190*H190,0)</f>
        <v>0</v>
      </c>
      <c r="BL190" s="16" t="s">
        <v>141</v>
      </c>
      <c r="BM190" s="229" t="s">
        <v>488</v>
      </c>
    </row>
    <row r="191" s="13" customFormat="1">
      <c r="A191" s="13"/>
      <c r="B191" s="231"/>
      <c r="C191" s="232"/>
      <c r="D191" s="233" t="s">
        <v>143</v>
      </c>
      <c r="E191" s="232"/>
      <c r="F191" s="235" t="s">
        <v>489</v>
      </c>
      <c r="G191" s="232"/>
      <c r="H191" s="236">
        <v>200.84999999999999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143</v>
      </c>
      <c r="AU191" s="242" t="s">
        <v>85</v>
      </c>
      <c r="AV191" s="13" t="s">
        <v>85</v>
      </c>
      <c r="AW191" s="13" t="s">
        <v>4</v>
      </c>
      <c r="AX191" s="13" t="s">
        <v>8</v>
      </c>
      <c r="AY191" s="242" t="s">
        <v>134</v>
      </c>
    </row>
    <row r="192" s="12" customFormat="1" ht="22.8" customHeight="1">
      <c r="A192" s="12"/>
      <c r="B192" s="202"/>
      <c r="C192" s="203"/>
      <c r="D192" s="204" t="s">
        <v>75</v>
      </c>
      <c r="E192" s="216" t="s">
        <v>169</v>
      </c>
      <c r="F192" s="216" t="s">
        <v>242</v>
      </c>
      <c r="G192" s="203"/>
      <c r="H192" s="203"/>
      <c r="I192" s="206"/>
      <c r="J192" s="217">
        <f>BK192</f>
        <v>0</v>
      </c>
      <c r="K192" s="203"/>
      <c r="L192" s="208"/>
      <c r="M192" s="209"/>
      <c r="N192" s="210"/>
      <c r="O192" s="210"/>
      <c r="P192" s="211">
        <f>SUM(P193:P194)</f>
        <v>0</v>
      </c>
      <c r="Q192" s="210"/>
      <c r="R192" s="211">
        <f>SUM(R193:R194)</f>
        <v>2.6953499999999999</v>
      </c>
      <c r="S192" s="210"/>
      <c r="T192" s="212">
        <f>SUM(T193:T194)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3" t="s">
        <v>8</v>
      </c>
      <c r="AT192" s="214" t="s">
        <v>75</v>
      </c>
      <c r="AU192" s="214" t="s">
        <v>8</v>
      </c>
      <c r="AY192" s="213" t="s">
        <v>134</v>
      </c>
      <c r="BK192" s="215">
        <f>SUM(BK193:BK194)</f>
        <v>0</v>
      </c>
    </row>
    <row r="193" s="2" customFormat="1" ht="24.15" customHeight="1">
      <c r="A193" s="37"/>
      <c r="B193" s="38"/>
      <c r="C193" s="218" t="s">
        <v>7</v>
      </c>
      <c r="D193" s="218" t="s">
        <v>136</v>
      </c>
      <c r="E193" s="219" t="s">
        <v>244</v>
      </c>
      <c r="F193" s="220" t="s">
        <v>245</v>
      </c>
      <c r="G193" s="221" t="s">
        <v>139</v>
      </c>
      <c r="H193" s="222">
        <v>10.5</v>
      </c>
      <c r="I193" s="223"/>
      <c r="J193" s="224">
        <f>ROUND(I193*H193,0)</f>
        <v>0</v>
      </c>
      <c r="K193" s="220" t="s">
        <v>140</v>
      </c>
      <c r="L193" s="43"/>
      <c r="M193" s="225" t="s">
        <v>1</v>
      </c>
      <c r="N193" s="226" t="s">
        <v>41</v>
      </c>
      <c r="O193" s="90"/>
      <c r="P193" s="227">
        <f>O193*H193</f>
        <v>0</v>
      </c>
      <c r="Q193" s="227">
        <v>0.25669999999999998</v>
      </c>
      <c r="R193" s="227">
        <f>Q193*H193</f>
        <v>2.6953499999999999</v>
      </c>
      <c r="S193" s="227">
        <v>0</v>
      </c>
      <c r="T193" s="228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9" t="s">
        <v>141</v>
      </c>
      <c r="AT193" s="229" t="s">
        <v>136</v>
      </c>
      <c r="AU193" s="229" t="s">
        <v>85</v>
      </c>
      <c r="AY193" s="16" t="s">
        <v>134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6" t="s">
        <v>8</v>
      </c>
      <c r="BK193" s="230">
        <f>ROUND(I193*H193,0)</f>
        <v>0</v>
      </c>
      <c r="BL193" s="16" t="s">
        <v>141</v>
      </c>
      <c r="BM193" s="229" t="s">
        <v>490</v>
      </c>
    </row>
    <row r="194" s="13" customFormat="1">
      <c r="A194" s="13"/>
      <c r="B194" s="231"/>
      <c r="C194" s="232"/>
      <c r="D194" s="233" t="s">
        <v>143</v>
      </c>
      <c r="E194" s="234" t="s">
        <v>1</v>
      </c>
      <c r="F194" s="235" t="s">
        <v>491</v>
      </c>
      <c r="G194" s="232"/>
      <c r="H194" s="236">
        <v>10.5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143</v>
      </c>
      <c r="AU194" s="242" t="s">
        <v>85</v>
      </c>
      <c r="AV194" s="13" t="s">
        <v>85</v>
      </c>
      <c r="AW194" s="13" t="s">
        <v>33</v>
      </c>
      <c r="AX194" s="13" t="s">
        <v>8</v>
      </c>
      <c r="AY194" s="242" t="s">
        <v>134</v>
      </c>
    </row>
    <row r="195" s="12" customFormat="1" ht="22.8" customHeight="1">
      <c r="A195" s="12"/>
      <c r="B195" s="202"/>
      <c r="C195" s="203"/>
      <c r="D195" s="204" t="s">
        <v>75</v>
      </c>
      <c r="E195" s="216" t="s">
        <v>100</v>
      </c>
      <c r="F195" s="216" t="s">
        <v>248</v>
      </c>
      <c r="G195" s="203"/>
      <c r="H195" s="203"/>
      <c r="I195" s="206"/>
      <c r="J195" s="217">
        <f>BK195</f>
        <v>0</v>
      </c>
      <c r="K195" s="203"/>
      <c r="L195" s="208"/>
      <c r="M195" s="209"/>
      <c r="N195" s="210"/>
      <c r="O195" s="210"/>
      <c r="P195" s="211">
        <f>SUM(P196:P213)</f>
        <v>0</v>
      </c>
      <c r="Q195" s="210"/>
      <c r="R195" s="211">
        <f>SUM(R196:R213)</f>
        <v>25.139406999999999</v>
      </c>
      <c r="S195" s="210"/>
      <c r="T195" s="212">
        <f>SUM(T196:T213)</f>
        <v>5.5999999999999996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3" t="s">
        <v>8</v>
      </c>
      <c r="AT195" s="214" t="s">
        <v>75</v>
      </c>
      <c r="AU195" s="214" t="s">
        <v>8</v>
      </c>
      <c r="AY195" s="213" t="s">
        <v>134</v>
      </c>
      <c r="BK195" s="215">
        <f>SUM(BK196:BK213)</f>
        <v>0</v>
      </c>
    </row>
    <row r="196" s="2" customFormat="1" ht="33" customHeight="1">
      <c r="A196" s="37"/>
      <c r="B196" s="38"/>
      <c r="C196" s="218" t="s">
        <v>253</v>
      </c>
      <c r="D196" s="218" t="s">
        <v>136</v>
      </c>
      <c r="E196" s="219" t="s">
        <v>249</v>
      </c>
      <c r="F196" s="220" t="s">
        <v>250</v>
      </c>
      <c r="G196" s="221" t="s">
        <v>155</v>
      </c>
      <c r="H196" s="222">
        <v>148</v>
      </c>
      <c r="I196" s="223"/>
      <c r="J196" s="224">
        <f>ROUND(I196*H196,0)</f>
        <v>0</v>
      </c>
      <c r="K196" s="220" t="s">
        <v>140</v>
      </c>
      <c r="L196" s="43"/>
      <c r="M196" s="225" t="s">
        <v>1</v>
      </c>
      <c r="N196" s="226" t="s">
        <v>41</v>
      </c>
      <c r="O196" s="90"/>
      <c r="P196" s="227">
        <f>O196*H196</f>
        <v>0</v>
      </c>
      <c r="Q196" s="227">
        <v>0.14041999999999999</v>
      </c>
      <c r="R196" s="227">
        <f>Q196*H196</f>
        <v>20.782159999999998</v>
      </c>
      <c r="S196" s="227">
        <v>0</v>
      </c>
      <c r="T196" s="228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9" t="s">
        <v>141</v>
      </c>
      <c r="AT196" s="229" t="s">
        <v>136</v>
      </c>
      <c r="AU196" s="229" t="s">
        <v>85</v>
      </c>
      <c r="AY196" s="16" t="s">
        <v>134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6" t="s">
        <v>8</v>
      </c>
      <c r="BK196" s="230">
        <f>ROUND(I196*H196,0)</f>
        <v>0</v>
      </c>
      <c r="BL196" s="16" t="s">
        <v>141</v>
      </c>
      <c r="BM196" s="229" t="s">
        <v>492</v>
      </c>
    </row>
    <row r="197" s="13" customFormat="1">
      <c r="A197" s="13"/>
      <c r="B197" s="231"/>
      <c r="C197" s="232"/>
      <c r="D197" s="233" t="s">
        <v>143</v>
      </c>
      <c r="E197" s="234" t="s">
        <v>1</v>
      </c>
      <c r="F197" s="235" t="s">
        <v>443</v>
      </c>
      <c r="G197" s="232"/>
      <c r="H197" s="236">
        <v>47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143</v>
      </c>
      <c r="AU197" s="242" t="s">
        <v>85</v>
      </c>
      <c r="AV197" s="13" t="s">
        <v>85</v>
      </c>
      <c r="AW197" s="13" t="s">
        <v>33</v>
      </c>
      <c r="AX197" s="13" t="s">
        <v>76</v>
      </c>
      <c r="AY197" s="242" t="s">
        <v>134</v>
      </c>
    </row>
    <row r="198" s="13" customFormat="1">
      <c r="A198" s="13"/>
      <c r="B198" s="231"/>
      <c r="C198" s="232"/>
      <c r="D198" s="233" t="s">
        <v>143</v>
      </c>
      <c r="E198" s="234" t="s">
        <v>1</v>
      </c>
      <c r="F198" s="235" t="s">
        <v>444</v>
      </c>
      <c r="G198" s="232"/>
      <c r="H198" s="236">
        <v>101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143</v>
      </c>
      <c r="AU198" s="242" t="s">
        <v>85</v>
      </c>
      <c r="AV198" s="13" t="s">
        <v>85</v>
      </c>
      <c r="AW198" s="13" t="s">
        <v>33</v>
      </c>
      <c r="AX198" s="13" t="s">
        <v>76</v>
      </c>
      <c r="AY198" s="242" t="s">
        <v>134</v>
      </c>
    </row>
    <row r="199" s="14" customFormat="1">
      <c r="A199" s="14"/>
      <c r="B199" s="243"/>
      <c r="C199" s="244"/>
      <c r="D199" s="233" t="s">
        <v>143</v>
      </c>
      <c r="E199" s="245" t="s">
        <v>1</v>
      </c>
      <c r="F199" s="246" t="s">
        <v>146</v>
      </c>
      <c r="G199" s="244"/>
      <c r="H199" s="247">
        <v>148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143</v>
      </c>
      <c r="AU199" s="253" t="s">
        <v>85</v>
      </c>
      <c r="AV199" s="14" t="s">
        <v>141</v>
      </c>
      <c r="AW199" s="14" t="s">
        <v>33</v>
      </c>
      <c r="AX199" s="14" t="s">
        <v>8</v>
      </c>
      <c r="AY199" s="253" t="s">
        <v>134</v>
      </c>
    </row>
    <row r="200" s="2" customFormat="1" ht="16.5" customHeight="1">
      <c r="A200" s="37"/>
      <c r="B200" s="38"/>
      <c r="C200" s="258" t="s">
        <v>259</v>
      </c>
      <c r="D200" s="258" t="s">
        <v>196</v>
      </c>
      <c r="E200" s="259" t="s">
        <v>254</v>
      </c>
      <c r="F200" s="260" t="s">
        <v>255</v>
      </c>
      <c r="G200" s="261" t="s">
        <v>155</v>
      </c>
      <c r="H200" s="262">
        <v>151.84399999999999</v>
      </c>
      <c r="I200" s="263"/>
      <c r="J200" s="264">
        <f>ROUND(I200*H200,0)</f>
        <v>0</v>
      </c>
      <c r="K200" s="260" t="s">
        <v>140</v>
      </c>
      <c r="L200" s="265"/>
      <c r="M200" s="266" t="s">
        <v>1</v>
      </c>
      <c r="N200" s="267" t="s">
        <v>41</v>
      </c>
      <c r="O200" s="90"/>
      <c r="P200" s="227">
        <f>O200*H200</f>
        <v>0</v>
      </c>
      <c r="Q200" s="227">
        <v>0.028000000000000001</v>
      </c>
      <c r="R200" s="227">
        <f>Q200*H200</f>
        <v>4.2516319999999999</v>
      </c>
      <c r="S200" s="227">
        <v>0</v>
      </c>
      <c r="T200" s="228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9" t="s">
        <v>179</v>
      </c>
      <c r="AT200" s="229" t="s">
        <v>196</v>
      </c>
      <c r="AU200" s="229" t="s">
        <v>85</v>
      </c>
      <c r="AY200" s="16" t="s">
        <v>134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6" t="s">
        <v>8</v>
      </c>
      <c r="BK200" s="230">
        <f>ROUND(I200*H200,0)</f>
        <v>0</v>
      </c>
      <c r="BL200" s="16" t="s">
        <v>141</v>
      </c>
      <c r="BM200" s="229" t="s">
        <v>493</v>
      </c>
    </row>
    <row r="201" s="2" customFormat="1">
      <c r="A201" s="37"/>
      <c r="B201" s="38"/>
      <c r="C201" s="39"/>
      <c r="D201" s="233" t="s">
        <v>150</v>
      </c>
      <c r="E201" s="39"/>
      <c r="F201" s="254" t="s">
        <v>257</v>
      </c>
      <c r="G201" s="39"/>
      <c r="H201" s="39"/>
      <c r="I201" s="255"/>
      <c r="J201" s="39"/>
      <c r="K201" s="39"/>
      <c r="L201" s="43"/>
      <c r="M201" s="256"/>
      <c r="N201" s="257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150</v>
      </c>
      <c r="AU201" s="16" t="s">
        <v>85</v>
      </c>
    </row>
    <row r="202" s="13" customFormat="1">
      <c r="A202" s="13"/>
      <c r="B202" s="231"/>
      <c r="C202" s="232"/>
      <c r="D202" s="233" t="s">
        <v>143</v>
      </c>
      <c r="E202" s="232"/>
      <c r="F202" s="235" t="s">
        <v>494</v>
      </c>
      <c r="G202" s="232"/>
      <c r="H202" s="236">
        <v>151.84399999999999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143</v>
      </c>
      <c r="AU202" s="242" t="s">
        <v>85</v>
      </c>
      <c r="AV202" s="13" t="s">
        <v>85</v>
      </c>
      <c r="AW202" s="13" t="s">
        <v>4</v>
      </c>
      <c r="AX202" s="13" t="s">
        <v>8</v>
      </c>
      <c r="AY202" s="242" t="s">
        <v>134</v>
      </c>
    </row>
    <row r="203" s="2" customFormat="1" ht="24.15" customHeight="1">
      <c r="A203" s="37"/>
      <c r="B203" s="38"/>
      <c r="C203" s="218" t="s">
        <v>264</v>
      </c>
      <c r="D203" s="218" t="s">
        <v>136</v>
      </c>
      <c r="E203" s="219" t="s">
        <v>260</v>
      </c>
      <c r="F203" s="220" t="s">
        <v>261</v>
      </c>
      <c r="G203" s="221" t="s">
        <v>155</v>
      </c>
      <c r="H203" s="222">
        <v>23.529</v>
      </c>
      <c r="I203" s="223"/>
      <c r="J203" s="224">
        <f>ROUND(I203*H203,0)</f>
        <v>0</v>
      </c>
      <c r="K203" s="220" t="s">
        <v>140</v>
      </c>
      <c r="L203" s="43"/>
      <c r="M203" s="225" t="s">
        <v>1</v>
      </c>
      <c r="N203" s="226" t="s">
        <v>41</v>
      </c>
      <c r="O203" s="90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9" t="s">
        <v>141</v>
      </c>
      <c r="AT203" s="229" t="s">
        <v>136</v>
      </c>
      <c r="AU203" s="229" t="s">
        <v>85</v>
      </c>
      <c r="AY203" s="16" t="s">
        <v>134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6" t="s">
        <v>8</v>
      </c>
      <c r="BK203" s="230">
        <f>ROUND(I203*H203,0)</f>
        <v>0</v>
      </c>
      <c r="BL203" s="16" t="s">
        <v>141</v>
      </c>
      <c r="BM203" s="229" t="s">
        <v>495</v>
      </c>
    </row>
    <row r="204" s="2" customFormat="1" ht="24.15" customHeight="1">
      <c r="A204" s="37"/>
      <c r="B204" s="38"/>
      <c r="C204" s="258" t="s">
        <v>269</v>
      </c>
      <c r="D204" s="258" t="s">
        <v>196</v>
      </c>
      <c r="E204" s="259" t="s">
        <v>265</v>
      </c>
      <c r="F204" s="260" t="s">
        <v>266</v>
      </c>
      <c r="G204" s="261" t="s">
        <v>155</v>
      </c>
      <c r="H204" s="262">
        <v>24</v>
      </c>
      <c r="I204" s="263"/>
      <c r="J204" s="264">
        <f>ROUND(I204*H204,0)</f>
        <v>0</v>
      </c>
      <c r="K204" s="260" t="s">
        <v>1</v>
      </c>
      <c r="L204" s="265"/>
      <c r="M204" s="266" t="s">
        <v>1</v>
      </c>
      <c r="N204" s="267" t="s">
        <v>41</v>
      </c>
      <c r="O204" s="90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9" t="s">
        <v>179</v>
      </c>
      <c r="AT204" s="229" t="s">
        <v>196</v>
      </c>
      <c r="AU204" s="229" t="s">
        <v>85</v>
      </c>
      <c r="AY204" s="16" t="s">
        <v>134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6" t="s">
        <v>8</v>
      </c>
      <c r="BK204" s="230">
        <f>ROUND(I204*H204,0)</f>
        <v>0</v>
      </c>
      <c r="BL204" s="16" t="s">
        <v>141</v>
      </c>
      <c r="BM204" s="229" t="s">
        <v>496</v>
      </c>
    </row>
    <row r="205" s="13" customFormat="1">
      <c r="A205" s="13"/>
      <c r="B205" s="231"/>
      <c r="C205" s="232"/>
      <c r="D205" s="233" t="s">
        <v>143</v>
      </c>
      <c r="E205" s="232"/>
      <c r="F205" s="235" t="s">
        <v>497</v>
      </c>
      <c r="G205" s="232"/>
      <c r="H205" s="236">
        <v>24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143</v>
      </c>
      <c r="AU205" s="242" t="s">
        <v>85</v>
      </c>
      <c r="AV205" s="13" t="s">
        <v>85</v>
      </c>
      <c r="AW205" s="13" t="s">
        <v>4</v>
      </c>
      <c r="AX205" s="13" t="s">
        <v>8</v>
      </c>
      <c r="AY205" s="242" t="s">
        <v>134</v>
      </c>
    </row>
    <row r="206" s="2" customFormat="1" ht="24.15" customHeight="1">
      <c r="A206" s="37"/>
      <c r="B206" s="38"/>
      <c r="C206" s="218" t="s">
        <v>273</v>
      </c>
      <c r="D206" s="218" t="s">
        <v>136</v>
      </c>
      <c r="E206" s="219" t="s">
        <v>270</v>
      </c>
      <c r="F206" s="220" t="s">
        <v>271</v>
      </c>
      <c r="G206" s="221" t="s">
        <v>139</v>
      </c>
      <c r="H206" s="222">
        <v>214.5</v>
      </c>
      <c r="I206" s="223"/>
      <c r="J206" s="224">
        <f>ROUND(I206*H206,0)</f>
        <v>0</v>
      </c>
      <c r="K206" s="220" t="s">
        <v>140</v>
      </c>
      <c r="L206" s="43"/>
      <c r="M206" s="225" t="s">
        <v>1</v>
      </c>
      <c r="N206" s="226" t="s">
        <v>41</v>
      </c>
      <c r="O206" s="90"/>
      <c r="P206" s="227">
        <f>O206*H206</f>
        <v>0</v>
      </c>
      <c r="Q206" s="227">
        <v>0.00046999999999999999</v>
      </c>
      <c r="R206" s="227">
        <f>Q206*H206</f>
        <v>0.100815</v>
      </c>
      <c r="S206" s="227">
        <v>0</v>
      </c>
      <c r="T206" s="228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9" t="s">
        <v>141</v>
      </c>
      <c r="AT206" s="229" t="s">
        <v>136</v>
      </c>
      <c r="AU206" s="229" t="s">
        <v>85</v>
      </c>
      <c r="AY206" s="16" t="s">
        <v>134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6" t="s">
        <v>8</v>
      </c>
      <c r="BK206" s="230">
        <f>ROUND(I206*H206,0)</f>
        <v>0</v>
      </c>
      <c r="BL206" s="16" t="s">
        <v>141</v>
      </c>
      <c r="BM206" s="229" t="s">
        <v>498</v>
      </c>
    </row>
    <row r="207" s="13" customFormat="1">
      <c r="A207" s="13"/>
      <c r="B207" s="231"/>
      <c r="C207" s="232"/>
      <c r="D207" s="233" t="s">
        <v>143</v>
      </c>
      <c r="E207" s="234" t="s">
        <v>1</v>
      </c>
      <c r="F207" s="235" t="s">
        <v>499</v>
      </c>
      <c r="G207" s="232"/>
      <c r="H207" s="236">
        <v>214.5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143</v>
      </c>
      <c r="AU207" s="242" t="s">
        <v>85</v>
      </c>
      <c r="AV207" s="13" t="s">
        <v>85</v>
      </c>
      <c r="AW207" s="13" t="s">
        <v>33</v>
      </c>
      <c r="AX207" s="13" t="s">
        <v>76</v>
      </c>
      <c r="AY207" s="242" t="s">
        <v>134</v>
      </c>
    </row>
    <row r="208" s="14" customFormat="1">
      <c r="A208" s="14"/>
      <c r="B208" s="243"/>
      <c r="C208" s="244"/>
      <c r="D208" s="233" t="s">
        <v>143</v>
      </c>
      <c r="E208" s="245" t="s">
        <v>1</v>
      </c>
      <c r="F208" s="246" t="s">
        <v>146</v>
      </c>
      <c r="G208" s="244"/>
      <c r="H208" s="247">
        <v>214.5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143</v>
      </c>
      <c r="AU208" s="253" t="s">
        <v>85</v>
      </c>
      <c r="AV208" s="14" t="s">
        <v>141</v>
      </c>
      <c r="AW208" s="14" t="s">
        <v>33</v>
      </c>
      <c r="AX208" s="14" t="s">
        <v>8</v>
      </c>
      <c r="AY208" s="253" t="s">
        <v>134</v>
      </c>
    </row>
    <row r="209" s="2" customFormat="1" ht="33" customHeight="1">
      <c r="A209" s="37"/>
      <c r="B209" s="38"/>
      <c r="C209" s="218" t="s">
        <v>282</v>
      </c>
      <c r="D209" s="218" t="s">
        <v>136</v>
      </c>
      <c r="E209" s="219" t="s">
        <v>274</v>
      </c>
      <c r="F209" s="220" t="s">
        <v>275</v>
      </c>
      <c r="G209" s="221" t="s">
        <v>276</v>
      </c>
      <c r="H209" s="222">
        <v>24</v>
      </c>
      <c r="I209" s="223"/>
      <c r="J209" s="224">
        <f>ROUND(I209*H209,0)</f>
        <v>0</v>
      </c>
      <c r="K209" s="220" t="s">
        <v>277</v>
      </c>
      <c r="L209" s="43"/>
      <c r="M209" s="225" t="s">
        <v>1</v>
      </c>
      <c r="N209" s="226" t="s">
        <v>41</v>
      </c>
      <c r="O209" s="90"/>
      <c r="P209" s="227">
        <f>O209*H209</f>
        <v>0</v>
      </c>
      <c r="Q209" s="227">
        <v>0.00020000000000000001</v>
      </c>
      <c r="R209" s="227">
        <f>Q209*H209</f>
        <v>0.0048000000000000004</v>
      </c>
      <c r="S209" s="227">
        <v>0</v>
      </c>
      <c r="T209" s="228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9" t="s">
        <v>141</v>
      </c>
      <c r="AT209" s="229" t="s">
        <v>136</v>
      </c>
      <c r="AU209" s="229" t="s">
        <v>85</v>
      </c>
      <c r="AY209" s="16" t="s">
        <v>134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6" t="s">
        <v>8</v>
      </c>
      <c r="BK209" s="230">
        <f>ROUND(I209*H209,0)</f>
        <v>0</v>
      </c>
      <c r="BL209" s="16" t="s">
        <v>141</v>
      </c>
      <c r="BM209" s="229" t="s">
        <v>500</v>
      </c>
    </row>
    <row r="210" s="13" customFormat="1">
      <c r="A210" s="13"/>
      <c r="B210" s="231"/>
      <c r="C210" s="232"/>
      <c r="D210" s="233" t="s">
        <v>143</v>
      </c>
      <c r="E210" s="234" t="s">
        <v>1</v>
      </c>
      <c r="F210" s="235" t="s">
        <v>501</v>
      </c>
      <c r="G210" s="232"/>
      <c r="H210" s="236">
        <v>24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143</v>
      </c>
      <c r="AU210" s="242" t="s">
        <v>85</v>
      </c>
      <c r="AV210" s="13" t="s">
        <v>85</v>
      </c>
      <c r="AW210" s="13" t="s">
        <v>33</v>
      </c>
      <c r="AX210" s="13" t="s">
        <v>8</v>
      </c>
      <c r="AY210" s="242" t="s">
        <v>134</v>
      </c>
    </row>
    <row r="211" s="2" customFormat="1" ht="16.5" customHeight="1">
      <c r="A211" s="37"/>
      <c r="B211" s="38"/>
      <c r="C211" s="218" t="s">
        <v>287</v>
      </c>
      <c r="D211" s="218" t="s">
        <v>136</v>
      </c>
      <c r="E211" s="219" t="s">
        <v>502</v>
      </c>
      <c r="F211" s="220" t="s">
        <v>503</v>
      </c>
      <c r="G211" s="221" t="s">
        <v>165</v>
      </c>
      <c r="H211" s="222">
        <v>1.8</v>
      </c>
      <c r="I211" s="223"/>
      <c r="J211" s="224">
        <f>ROUND(I211*H211,0)</f>
        <v>0</v>
      </c>
      <c r="K211" s="220" t="s">
        <v>140</v>
      </c>
      <c r="L211" s="43"/>
      <c r="M211" s="225" t="s">
        <v>1</v>
      </c>
      <c r="N211" s="226" t="s">
        <v>41</v>
      </c>
      <c r="O211" s="90"/>
      <c r="P211" s="227">
        <f>O211*H211</f>
        <v>0</v>
      </c>
      <c r="Q211" s="227">
        <v>0</v>
      </c>
      <c r="R211" s="227">
        <f>Q211*H211</f>
        <v>0</v>
      </c>
      <c r="S211" s="227">
        <v>2</v>
      </c>
      <c r="T211" s="228">
        <f>S211*H211</f>
        <v>3.6000000000000001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9" t="s">
        <v>221</v>
      </c>
      <c r="AT211" s="229" t="s">
        <v>136</v>
      </c>
      <c r="AU211" s="229" t="s">
        <v>85</v>
      </c>
      <c r="AY211" s="16" t="s">
        <v>134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6" t="s">
        <v>8</v>
      </c>
      <c r="BK211" s="230">
        <f>ROUND(I211*H211,0)</f>
        <v>0</v>
      </c>
      <c r="BL211" s="16" t="s">
        <v>221</v>
      </c>
      <c r="BM211" s="229" t="s">
        <v>504</v>
      </c>
    </row>
    <row r="212" s="13" customFormat="1">
      <c r="A212" s="13"/>
      <c r="B212" s="231"/>
      <c r="C212" s="232"/>
      <c r="D212" s="233" t="s">
        <v>143</v>
      </c>
      <c r="E212" s="234" t="s">
        <v>1</v>
      </c>
      <c r="F212" s="235" t="s">
        <v>505</v>
      </c>
      <c r="G212" s="232"/>
      <c r="H212" s="236">
        <v>1.8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143</v>
      </c>
      <c r="AU212" s="242" t="s">
        <v>85</v>
      </c>
      <c r="AV212" s="13" t="s">
        <v>85</v>
      </c>
      <c r="AW212" s="13" t="s">
        <v>33</v>
      </c>
      <c r="AX212" s="13" t="s">
        <v>8</v>
      </c>
      <c r="AY212" s="242" t="s">
        <v>134</v>
      </c>
    </row>
    <row r="213" s="2" customFormat="1" ht="37.8" customHeight="1">
      <c r="A213" s="37"/>
      <c r="B213" s="38"/>
      <c r="C213" s="218" t="s">
        <v>292</v>
      </c>
      <c r="D213" s="218" t="s">
        <v>136</v>
      </c>
      <c r="E213" s="219" t="s">
        <v>408</v>
      </c>
      <c r="F213" s="220" t="s">
        <v>409</v>
      </c>
      <c r="G213" s="221" t="s">
        <v>410</v>
      </c>
      <c r="H213" s="222">
        <v>1</v>
      </c>
      <c r="I213" s="223"/>
      <c r="J213" s="224">
        <f>ROUND(I213*H213,0)</f>
        <v>0</v>
      </c>
      <c r="K213" s="220" t="s">
        <v>1</v>
      </c>
      <c r="L213" s="43"/>
      <c r="M213" s="225" t="s">
        <v>1</v>
      </c>
      <c r="N213" s="226" t="s">
        <v>41</v>
      </c>
      <c r="O213" s="90"/>
      <c r="P213" s="227">
        <f>O213*H213</f>
        <v>0</v>
      </c>
      <c r="Q213" s="227">
        <v>0</v>
      </c>
      <c r="R213" s="227">
        <f>Q213*H213</f>
        <v>0</v>
      </c>
      <c r="S213" s="227">
        <v>2</v>
      </c>
      <c r="T213" s="228">
        <f>S213*H213</f>
        <v>2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9" t="s">
        <v>141</v>
      </c>
      <c r="AT213" s="229" t="s">
        <v>136</v>
      </c>
      <c r="AU213" s="229" t="s">
        <v>85</v>
      </c>
      <c r="AY213" s="16" t="s">
        <v>134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6" t="s">
        <v>8</v>
      </c>
      <c r="BK213" s="230">
        <f>ROUND(I213*H213,0)</f>
        <v>0</v>
      </c>
      <c r="BL213" s="16" t="s">
        <v>141</v>
      </c>
      <c r="BM213" s="229" t="s">
        <v>506</v>
      </c>
    </row>
    <row r="214" s="12" customFormat="1" ht="22.8" customHeight="1">
      <c r="A214" s="12"/>
      <c r="B214" s="202"/>
      <c r="C214" s="203"/>
      <c r="D214" s="204" t="s">
        <v>75</v>
      </c>
      <c r="E214" s="216" t="s">
        <v>280</v>
      </c>
      <c r="F214" s="216" t="s">
        <v>281</v>
      </c>
      <c r="G214" s="203"/>
      <c r="H214" s="203"/>
      <c r="I214" s="206"/>
      <c r="J214" s="217">
        <f>BK214</f>
        <v>0</v>
      </c>
      <c r="K214" s="203"/>
      <c r="L214" s="208"/>
      <c r="M214" s="209"/>
      <c r="N214" s="210"/>
      <c r="O214" s="210"/>
      <c r="P214" s="211">
        <f>SUM(P215:P219)</f>
        <v>0</v>
      </c>
      <c r="Q214" s="210"/>
      <c r="R214" s="211">
        <f>SUM(R215:R219)</f>
        <v>0</v>
      </c>
      <c r="S214" s="210"/>
      <c r="T214" s="212">
        <f>SUM(T215:T219)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3" t="s">
        <v>8</v>
      </c>
      <c r="AT214" s="214" t="s">
        <v>75</v>
      </c>
      <c r="AU214" s="214" t="s">
        <v>8</v>
      </c>
      <c r="AY214" s="213" t="s">
        <v>134</v>
      </c>
      <c r="BK214" s="215">
        <f>SUM(BK215:BK219)</f>
        <v>0</v>
      </c>
    </row>
    <row r="215" s="2" customFormat="1" ht="24.15" customHeight="1">
      <c r="A215" s="37"/>
      <c r="B215" s="38"/>
      <c r="C215" s="218" t="s">
        <v>296</v>
      </c>
      <c r="D215" s="218" t="s">
        <v>136</v>
      </c>
      <c r="E215" s="219" t="s">
        <v>507</v>
      </c>
      <c r="F215" s="220" t="s">
        <v>508</v>
      </c>
      <c r="G215" s="221" t="s">
        <v>186</v>
      </c>
      <c r="H215" s="222">
        <v>94.549999999999997</v>
      </c>
      <c r="I215" s="223"/>
      <c r="J215" s="224">
        <f>ROUND(I215*H215,0)</f>
        <v>0</v>
      </c>
      <c r="K215" s="220" t="s">
        <v>140</v>
      </c>
      <c r="L215" s="43"/>
      <c r="M215" s="225" t="s">
        <v>1</v>
      </c>
      <c r="N215" s="226" t="s">
        <v>41</v>
      </c>
      <c r="O215" s="90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9" t="s">
        <v>141</v>
      </c>
      <c r="AT215" s="229" t="s">
        <v>136</v>
      </c>
      <c r="AU215" s="229" t="s">
        <v>85</v>
      </c>
      <c r="AY215" s="16" t="s">
        <v>134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6" t="s">
        <v>8</v>
      </c>
      <c r="BK215" s="230">
        <f>ROUND(I215*H215,0)</f>
        <v>0</v>
      </c>
      <c r="BL215" s="16" t="s">
        <v>141</v>
      </c>
      <c r="BM215" s="229" t="s">
        <v>509</v>
      </c>
    </row>
    <row r="216" s="2" customFormat="1" ht="24.15" customHeight="1">
      <c r="A216" s="37"/>
      <c r="B216" s="38"/>
      <c r="C216" s="218" t="s">
        <v>301</v>
      </c>
      <c r="D216" s="218" t="s">
        <v>136</v>
      </c>
      <c r="E216" s="219" t="s">
        <v>293</v>
      </c>
      <c r="F216" s="220" t="s">
        <v>294</v>
      </c>
      <c r="G216" s="221" t="s">
        <v>186</v>
      </c>
      <c r="H216" s="222">
        <v>94.549999999999997</v>
      </c>
      <c r="I216" s="223"/>
      <c r="J216" s="224">
        <f>ROUND(I216*H216,0)</f>
        <v>0</v>
      </c>
      <c r="K216" s="220" t="s">
        <v>140</v>
      </c>
      <c r="L216" s="43"/>
      <c r="M216" s="225" t="s">
        <v>1</v>
      </c>
      <c r="N216" s="226" t="s">
        <v>41</v>
      </c>
      <c r="O216" s="90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9" t="s">
        <v>141</v>
      </c>
      <c r="AT216" s="229" t="s">
        <v>136</v>
      </c>
      <c r="AU216" s="229" t="s">
        <v>85</v>
      </c>
      <c r="AY216" s="16" t="s">
        <v>134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6" t="s">
        <v>8</v>
      </c>
      <c r="BK216" s="230">
        <f>ROUND(I216*H216,0)</f>
        <v>0</v>
      </c>
      <c r="BL216" s="16" t="s">
        <v>141</v>
      </c>
      <c r="BM216" s="229" t="s">
        <v>510</v>
      </c>
    </row>
    <row r="217" s="2" customFormat="1" ht="24.15" customHeight="1">
      <c r="A217" s="37"/>
      <c r="B217" s="38"/>
      <c r="C217" s="218" t="s">
        <v>307</v>
      </c>
      <c r="D217" s="218" t="s">
        <v>136</v>
      </c>
      <c r="E217" s="219" t="s">
        <v>297</v>
      </c>
      <c r="F217" s="220" t="s">
        <v>298</v>
      </c>
      <c r="G217" s="221" t="s">
        <v>186</v>
      </c>
      <c r="H217" s="222">
        <v>1134.5999999999999</v>
      </c>
      <c r="I217" s="223"/>
      <c r="J217" s="224">
        <f>ROUND(I217*H217,0)</f>
        <v>0</v>
      </c>
      <c r="K217" s="220" t="s">
        <v>140</v>
      </c>
      <c r="L217" s="43"/>
      <c r="M217" s="225" t="s">
        <v>1</v>
      </c>
      <c r="N217" s="226" t="s">
        <v>41</v>
      </c>
      <c r="O217" s="90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9" t="s">
        <v>141</v>
      </c>
      <c r="AT217" s="229" t="s">
        <v>136</v>
      </c>
      <c r="AU217" s="229" t="s">
        <v>85</v>
      </c>
      <c r="AY217" s="16" t="s">
        <v>134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6" t="s">
        <v>8</v>
      </c>
      <c r="BK217" s="230">
        <f>ROUND(I217*H217,0)</f>
        <v>0</v>
      </c>
      <c r="BL217" s="16" t="s">
        <v>141</v>
      </c>
      <c r="BM217" s="229" t="s">
        <v>511</v>
      </c>
    </row>
    <row r="218" s="13" customFormat="1">
      <c r="A218" s="13"/>
      <c r="B218" s="231"/>
      <c r="C218" s="232"/>
      <c r="D218" s="233" t="s">
        <v>143</v>
      </c>
      <c r="E218" s="232"/>
      <c r="F218" s="235" t="s">
        <v>512</v>
      </c>
      <c r="G218" s="232"/>
      <c r="H218" s="236">
        <v>1134.5999999999999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143</v>
      </c>
      <c r="AU218" s="242" t="s">
        <v>85</v>
      </c>
      <c r="AV218" s="13" t="s">
        <v>85</v>
      </c>
      <c r="AW218" s="13" t="s">
        <v>4</v>
      </c>
      <c r="AX218" s="13" t="s">
        <v>8</v>
      </c>
      <c r="AY218" s="242" t="s">
        <v>134</v>
      </c>
    </row>
    <row r="219" s="2" customFormat="1" ht="37.8" customHeight="1">
      <c r="A219" s="37"/>
      <c r="B219" s="38"/>
      <c r="C219" s="218" t="s">
        <v>315</v>
      </c>
      <c r="D219" s="218" t="s">
        <v>136</v>
      </c>
      <c r="E219" s="219" t="s">
        <v>302</v>
      </c>
      <c r="F219" s="220" t="s">
        <v>303</v>
      </c>
      <c r="G219" s="221" t="s">
        <v>186</v>
      </c>
      <c r="H219" s="222">
        <v>94.549999999999997</v>
      </c>
      <c r="I219" s="223"/>
      <c r="J219" s="224">
        <f>ROUND(I219*H219,0)</f>
        <v>0</v>
      </c>
      <c r="K219" s="220" t="s">
        <v>140</v>
      </c>
      <c r="L219" s="43"/>
      <c r="M219" s="225" t="s">
        <v>1</v>
      </c>
      <c r="N219" s="226" t="s">
        <v>41</v>
      </c>
      <c r="O219" s="90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9" t="s">
        <v>141</v>
      </c>
      <c r="AT219" s="229" t="s">
        <v>136</v>
      </c>
      <c r="AU219" s="229" t="s">
        <v>85</v>
      </c>
      <c r="AY219" s="16" t="s">
        <v>134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6" t="s">
        <v>8</v>
      </c>
      <c r="BK219" s="230">
        <f>ROUND(I219*H219,0)</f>
        <v>0</v>
      </c>
      <c r="BL219" s="16" t="s">
        <v>141</v>
      </c>
      <c r="BM219" s="229" t="s">
        <v>513</v>
      </c>
    </row>
    <row r="220" s="12" customFormat="1" ht="22.8" customHeight="1">
      <c r="A220" s="12"/>
      <c r="B220" s="202"/>
      <c r="C220" s="203"/>
      <c r="D220" s="204" t="s">
        <v>75</v>
      </c>
      <c r="E220" s="216" t="s">
        <v>305</v>
      </c>
      <c r="F220" s="216" t="s">
        <v>306</v>
      </c>
      <c r="G220" s="203"/>
      <c r="H220" s="203"/>
      <c r="I220" s="206"/>
      <c r="J220" s="217">
        <f>BK220</f>
        <v>0</v>
      </c>
      <c r="K220" s="203"/>
      <c r="L220" s="208"/>
      <c r="M220" s="209"/>
      <c r="N220" s="210"/>
      <c r="O220" s="210"/>
      <c r="P220" s="211">
        <f>P221</f>
        <v>0</v>
      </c>
      <c r="Q220" s="210"/>
      <c r="R220" s="211">
        <f>R221</f>
        <v>0</v>
      </c>
      <c r="S220" s="210"/>
      <c r="T220" s="212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3" t="s">
        <v>8</v>
      </c>
      <c r="AT220" s="214" t="s">
        <v>75</v>
      </c>
      <c r="AU220" s="214" t="s">
        <v>8</v>
      </c>
      <c r="AY220" s="213" t="s">
        <v>134</v>
      </c>
      <c r="BK220" s="215">
        <f>BK221</f>
        <v>0</v>
      </c>
    </row>
    <row r="221" s="2" customFormat="1" ht="24.15" customHeight="1">
      <c r="A221" s="37"/>
      <c r="B221" s="38"/>
      <c r="C221" s="218" t="s">
        <v>320</v>
      </c>
      <c r="D221" s="218" t="s">
        <v>136</v>
      </c>
      <c r="E221" s="219" t="s">
        <v>417</v>
      </c>
      <c r="F221" s="220" t="s">
        <v>418</v>
      </c>
      <c r="G221" s="221" t="s">
        <v>186</v>
      </c>
      <c r="H221" s="222">
        <v>79.325000000000003</v>
      </c>
      <c r="I221" s="223"/>
      <c r="J221" s="224">
        <f>ROUND(I221*H221,0)</f>
        <v>0</v>
      </c>
      <c r="K221" s="220" t="s">
        <v>140</v>
      </c>
      <c r="L221" s="43"/>
      <c r="M221" s="225" t="s">
        <v>1</v>
      </c>
      <c r="N221" s="226" t="s">
        <v>41</v>
      </c>
      <c r="O221" s="90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9" t="s">
        <v>141</v>
      </c>
      <c r="AT221" s="229" t="s">
        <v>136</v>
      </c>
      <c r="AU221" s="229" t="s">
        <v>85</v>
      </c>
      <c r="AY221" s="16" t="s">
        <v>134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6" t="s">
        <v>8</v>
      </c>
      <c r="BK221" s="230">
        <f>ROUND(I221*H221,0)</f>
        <v>0</v>
      </c>
      <c r="BL221" s="16" t="s">
        <v>141</v>
      </c>
      <c r="BM221" s="229" t="s">
        <v>514</v>
      </c>
    </row>
    <row r="222" s="12" customFormat="1" ht="25.92" customHeight="1">
      <c r="A222" s="12"/>
      <c r="B222" s="202"/>
      <c r="C222" s="203"/>
      <c r="D222" s="204" t="s">
        <v>75</v>
      </c>
      <c r="E222" s="205" t="s">
        <v>311</v>
      </c>
      <c r="F222" s="205" t="s">
        <v>312</v>
      </c>
      <c r="G222" s="203"/>
      <c r="H222" s="203"/>
      <c r="I222" s="206"/>
      <c r="J222" s="207">
        <f>BK222</f>
        <v>0</v>
      </c>
      <c r="K222" s="203"/>
      <c r="L222" s="208"/>
      <c r="M222" s="209"/>
      <c r="N222" s="210"/>
      <c r="O222" s="210"/>
      <c r="P222" s="211">
        <f>P223+P233</f>
        <v>0</v>
      </c>
      <c r="Q222" s="210"/>
      <c r="R222" s="211">
        <f>R223+R233</f>
        <v>0.056486399999999992</v>
      </c>
      <c r="S222" s="210"/>
      <c r="T222" s="212">
        <f>T223+T233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3" t="s">
        <v>85</v>
      </c>
      <c r="AT222" s="214" t="s">
        <v>75</v>
      </c>
      <c r="AU222" s="214" t="s">
        <v>76</v>
      </c>
      <c r="AY222" s="213" t="s">
        <v>134</v>
      </c>
      <c r="BK222" s="215">
        <f>BK223+BK233</f>
        <v>0</v>
      </c>
    </row>
    <row r="223" s="12" customFormat="1" ht="22.8" customHeight="1">
      <c r="A223" s="12"/>
      <c r="B223" s="202"/>
      <c r="C223" s="203"/>
      <c r="D223" s="204" t="s">
        <v>75</v>
      </c>
      <c r="E223" s="216" t="s">
        <v>313</v>
      </c>
      <c r="F223" s="216" t="s">
        <v>314</v>
      </c>
      <c r="G223" s="203"/>
      <c r="H223" s="203"/>
      <c r="I223" s="206"/>
      <c r="J223" s="217">
        <f>BK223</f>
        <v>0</v>
      </c>
      <c r="K223" s="203"/>
      <c r="L223" s="208"/>
      <c r="M223" s="209"/>
      <c r="N223" s="210"/>
      <c r="O223" s="210"/>
      <c r="P223" s="211">
        <f>SUM(P224:P232)</f>
        <v>0</v>
      </c>
      <c r="Q223" s="210"/>
      <c r="R223" s="211">
        <f>SUM(R224:R232)</f>
        <v>0.026486399999999997</v>
      </c>
      <c r="S223" s="210"/>
      <c r="T223" s="212">
        <f>SUM(T224:T232)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3" t="s">
        <v>85</v>
      </c>
      <c r="AT223" s="214" t="s">
        <v>75</v>
      </c>
      <c r="AU223" s="214" t="s">
        <v>8</v>
      </c>
      <c r="AY223" s="213" t="s">
        <v>134</v>
      </c>
      <c r="BK223" s="215">
        <f>SUM(BK224:BK232)</f>
        <v>0</v>
      </c>
    </row>
    <row r="224" s="2" customFormat="1" ht="24.15" customHeight="1">
      <c r="A224" s="37"/>
      <c r="B224" s="38"/>
      <c r="C224" s="218" t="s">
        <v>325</v>
      </c>
      <c r="D224" s="218" t="s">
        <v>136</v>
      </c>
      <c r="E224" s="219" t="s">
        <v>316</v>
      </c>
      <c r="F224" s="220" t="s">
        <v>317</v>
      </c>
      <c r="G224" s="221" t="s">
        <v>139</v>
      </c>
      <c r="H224" s="222">
        <v>4.2000000000000002</v>
      </c>
      <c r="I224" s="223"/>
      <c r="J224" s="224">
        <f>ROUND(I224*H224,0)</f>
        <v>0</v>
      </c>
      <c r="K224" s="220" t="s">
        <v>140</v>
      </c>
      <c r="L224" s="43"/>
      <c r="M224" s="225" t="s">
        <v>1</v>
      </c>
      <c r="N224" s="226" t="s">
        <v>41</v>
      </c>
      <c r="O224" s="90"/>
      <c r="P224" s="227">
        <f>O224*H224</f>
        <v>0</v>
      </c>
      <c r="Q224" s="227">
        <v>5.0000000000000002E-05</v>
      </c>
      <c r="R224" s="227">
        <f>Q224*H224</f>
        <v>0.00021000000000000001</v>
      </c>
      <c r="S224" s="227">
        <v>0</v>
      </c>
      <c r="T224" s="228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9" t="s">
        <v>141</v>
      </c>
      <c r="AT224" s="229" t="s">
        <v>136</v>
      </c>
      <c r="AU224" s="229" t="s">
        <v>85</v>
      </c>
      <c r="AY224" s="16" t="s">
        <v>134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6" t="s">
        <v>8</v>
      </c>
      <c r="BK224" s="230">
        <f>ROUND(I224*H224,0)</f>
        <v>0</v>
      </c>
      <c r="BL224" s="16" t="s">
        <v>141</v>
      </c>
      <c r="BM224" s="229" t="s">
        <v>515</v>
      </c>
    </row>
    <row r="225" s="13" customFormat="1">
      <c r="A225" s="13"/>
      <c r="B225" s="231"/>
      <c r="C225" s="232"/>
      <c r="D225" s="233" t="s">
        <v>143</v>
      </c>
      <c r="E225" s="234" t="s">
        <v>1</v>
      </c>
      <c r="F225" s="235" t="s">
        <v>516</v>
      </c>
      <c r="G225" s="232"/>
      <c r="H225" s="236">
        <v>4.2000000000000002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143</v>
      </c>
      <c r="AU225" s="242" t="s">
        <v>85</v>
      </c>
      <c r="AV225" s="13" t="s">
        <v>85</v>
      </c>
      <c r="AW225" s="13" t="s">
        <v>33</v>
      </c>
      <c r="AX225" s="13" t="s">
        <v>8</v>
      </c>
      <c r="AY225" s="242" t="s">
        <v>134</v>
      </c>
    </row>
    <row r="226" s="2" customFormat="1" ht="24.15" customHeight="1">
      <c r="A226" s="37"/>
      <c r="B226" s="38"/>
      <c r="C226" s="258" t="s">
        <v>330</v>
      </c>
      <c r="D226" s="258" t="s">
        <v>196</v>
      </c>
      <c r="E226" s="259" t="s">
        <v>321</v>
      </c>
      <c r="F226" s="260" t="s">
        <v>322</v>
      </c>
      <c r="G226" s="261" t="s">
        <v>139</v>
      </c>
      <c r="H226" s="262">
        <v>5.1280000000000001</v>
      </c>
      <c r="I226" s="263"/>
      <c r="J226" s="264">
        <f>ROUND(I226*H226,0)</f>
        <v>0</v>
      </c>
      <c r="K226" s="260" t="s">
        <v>140</v>
      </c>
      <c r="L226" s="265"/>
      <c r="M226" s="266" t="s">
        <v>1</v>
      </c>
      <c r="N226" s="267" t="s">
        <v>41</v>
      </c>
      <c r="O226" s="90"/>
      <c r="P226" s="227">
        <f>O226*H226</f>
        <v>0</v>
      </c>
      <c r="Q226" s="227">
        <v>0.00029999999999999997</v>
      </c>
      <c r="R226" s="227">
        <f>Q226*H226</f>
        <v>0.0015383999999999999</v>
      </c>
      <c r="S226" s="227">
        <v>0</v>
      </c>
      <c r="T226" s="228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9" t="s">
        <v>179</v>
      </c>
      <c r="AT226" s="229" t="s">
        <v>196</v>
      </c>
      <c r="AU226" s="229" t="s">
        <v>85</v>
      </c>
      <c r="AY226" s="16" t="s">
        <v>134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6" t="s">
        <v>8</v>
      </c>
      <c r="BK226" s="230">
        <f>ROUND(I226*H226,0)</f>
        <v>0</v>
      </c>
      <c r="BL226" s="16" t="s">
        <v>141</v>
      </c>
      <c r="BM226" s="229" t="s">
        <v>517</v>
      </c>
    </row>
    <row r="227" s="13" customFormat="1">
      <c r="A227" s="13"/>
      <c r="B227" s="231"/>
      <c r="C227" s="232"/>
      <c r="D227" s="233" t="s">
        <v>143</v>
      </c>
      <c r="E227" s="232"/>
      <c r="F227" s="235" t="s">
        <v>518</v>
      </c>
      <c r="G227" s="232"/>
      <c r="H227" s="236">
        <v>5.1280000000000001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143</v>
      </c>
      <c r="AU227" s="242" t="s">
        <v>85</v>
      </c>
      <c r="AV227" s="13" t="s">
        <v>85</v>
      </c>
      <c r="AW227" s="13" t="s">
        <v>4</v>
      </c>
      <c r="AX227" s="13" t="s">
        <v>8</v>
      </c>
      <c r="AY227" s="242" t="s">
        <v>134</v>
      </c>
    </row>
    <row r="228" s="2" customFormat="1" ht="24.15" customHeight="1">
      <c r="A228" s="37"/>
      <c r="B228" s="38"/>
      <c r="C228" s="218" t="s">
        <v>335</v>
      </c>
      <c r="D228" s="218" t="s">
        <v>136</v>
      </c>
      <c r="E228" s="219" t="s">
        <v>326</v>
      </c>
      <c r="F228" s="220" t="s">
        <v>327</v>
      </c>
      <c r="G228" s="221" t="s">
        <v>276</v>
      </c>
      <c r="H228" s="222">
        <v>7</v>
      </c>
      <c r="I228" s="223"/>
      <c r="J228" s="224">
        <f>ROUND(I228*H228,0)</f>
        <v>0</v>
      </c>
      <c r="K228" s="220" t="s">
        <v>140</v>
      </c>
      <c r="L228" s="43"/>
      <c r="M228" s="225" t="s">
        <v>1</v>
      </c>
      <c r="N228" s="226" t="s">
        <v>41</v>
      </c>
      <c r="O228" s="90"/>
      <c r="P228" s="227">
        <f>O228*H228</f>
        <v>0</v>
      </c>
      <c r="Q228" s="227">
        <v>0.00029999999999999997</v>
      </c>
      <c r="R228" s="227">
        <f>Q228*H228</f>
        <v>0.0020999999999999999</v>
      </c>
      <c r="S228" s="227">
        <v>0</v>
      </c>
      <c r="T228" s="228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9" t="s">
        <v>221</v>
      </c>
      <c r="AT228" s="229" t="s">
        <v>136</v>
      </c>
      <c r="AU228" s="229" t="s">
        <v>85</v>
      </c>
      <c r="AY228" s="16" t="s">
        <v>134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6" t="s">
        <v>8</v>
      </c>
      <c r="BK228" s="230">
        <f>ROUND(I228*H228,0)</f>
        <v>0</v>
      </c>
      <c r="BL228" s="16" t="s">
        <v>221</v>
      </c>
      <c r="BM228" s="229" t="s">
        <v>519</v>
      </c>
    </row>
    <row r="229" s="2" customFormat="1">
      <c r="A229" s="37"/>
      <c r="B229" s="38"/>
      <c r="C229" s="39"/>
      <c r="D229" s="233" t="s">
        <v>150</v>
      </c>
      <c r="E229" s="39"/>
      <c r="F229" s="254" t="s">
        <v>329</v>
      </c>
      <c r="G229" s="39"/>
      <c r="H229" s="39"/>
      <c r="I229" s="255"/>
      <c r="J229" s="39"/>
      <c r="K229" s="39"/>
      <c r="L229" s="43"/>
      <c r="M229" s="256"/>
      <c r="N229" s="257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150</v>
      </c>
      <c r="AU229" s="16" t="s">
        <v>85</v>
      </c>
    </row>
    <row r="230" s="2" customFormat="1" ht="49.05" customHeight="1">
      <c r="A230" s="37"/>
      <c r="B230" s="38"/>
      <c r="C230" s="258" t="s">
        <v>341</v>
      </c>
      <c r="D230" s="258" t="s">
        <v>196</v>
      </c>
      <c r="E230" s="259" t="s">
        <v>331</v>
      </c>
      <c r="F230" s="260" t="s">
        <v>332</v>
      </c>
      <c r="G230" s="261" t="s">
        <v>139</v>
      </c>
      <c r="H230" s="262">
        <v>5.1449999999999996</v>
      </c>
      <c r="I230" s="263"/>
      <c r="J230" s="264">
        <f>ROUND(I230*H230,0)</f>
        <v>0</v>
      </c>
      <c r="K230" s="260" t="s">
        <v>140</v>
      </c>
      <c r="L230" s="265"/>
      <c r="M230" s="266" t="s">
        <v>1</v>
      </c>
      <c r="N230" s="267" t="s">
        <v>41</v>
      </c>
      <c r="O230" s="90"/>
      <c r="P230" s="227">
        <f>O230*H230</f>
        <v>0</v>
      </c>
      <c r="Q230" s="227">
        <v>0.0044000000000000003</v>
      </c>
      <c r="R230" s="227">
        <f>Q230*H230</f>
        <v>0.022637999999999998</v>
      </c>
      <c r="S230" s="227">
        <v>0</v>
      </c>
      <c r="T230" s="228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9" t="s">
        <v>307</v>
      </c>
      <c r="AT230" s="229" t="s">
        <v>196</v>
      </c>
      <c r="AU230" s="229" t="s">
        <v>85</v>
      </c>
      <c r="AY230" s="16" t="s">
        <v>134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6" t="s">
        <v>8</v>
      </c>
      <c r="BK230" s="230">
        <f>ROUND(I230*H230,0)</f>
        <v>0</v>
      </c>
      <c r="BL230" s="16" t="s">
        <v>221</v>
      </c>
      <c r="BM230" s="229" t="s">
        <v>520</v>
      </c>
    </row>
    <row r="231" s="13" customFormat="1">
      <c r="A231" s="13"/>
      <c r="B231" s="231"/>
      <c r="C231" s="232"/>
      <c r="D231" s="233" t="s">
        <v>143</v>
      </c>
      <c r="E231" s="232"/>
      <c r="F231" s="235" t="s">
        <v>521</v>
      </c>
      <c r="G231" s="232"/>
      <c r="H231" s="236">
        <v>5.1449999999999996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143</v>
      </c>
      <c r="AU231" s="242" t="s">
        <v>85</v>
      </c>
      <c r="AV231" s="13" t="s">
        <v>85</v>
      </c>
      <c r="AW231" s="13" t="s">
        <v>4</v>
      </c>
      <c r="AX231" s="13" t="s">
        <v>8</v>
      </c>
      <c r="AY231" s="242" t="s">
        <v>134</v>
      </c>
    </row>
    <row r="232" s="2" customFormat="1" ht="24.15" customHeight="1">
      <c r="A232" s="37"/>
      <c r="B232" s="38"/>
      <c r="C232" s="218" t="s">
        <v>346</v>
      </c>
      <c r="D232" s="218" t="s">
        <v>136</v>
      </c>
      <c r="E232" s="219" t="s">
        <v>336</v>
      </c>
      <c r="F232" s="220" t="s">
        <v>337</v>
      </c>
      <c r="G232" s="221" t="s">
        <v>186</v>
      </c>
      <c r="H232" s="222">
        <v>0.025000000000000001</v>
      </c>
      <c r="I232" s="223"/>
      <c r="J232" s="224">
        <f>ROUND(I232*H232,0)</f>
        <v>0</v>
      </c>
      <c r="K232" s="220" t="s">
        <v>140</v>
      </c>
      <c r="L232" s="43"/>
      <c r="M232" s="225" t="s">
        <v>1</v>
      </c>
      <c r="N232" s="226" t="s">
        <v>41</v>
      </c>
      <c r="O232" s="90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9" t="s">
        <v>221</v>
      </c>
      <c r="AT232" s="229" t="s">
        <v>136</v>
      </c>
      <c r="AU232" s="229" t="s">
        <v>85</v>
      </c>
      <c r="AY232" s="16" t="s">
        <v>134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6" t="s">
        <v>8</v>
      </c>
      <c r="BK232" s="230">
        <f>ROUND(I232*H232,0)</f>
        <v>0</v>
      </c>
      <c r="BL232" s="16" t="s">
        <v>221</v>
      </c>
      <c r="BM232" s="229" t="s">
        <v>522</v>
      </c>
    </row>
    <row r="233" s="12" customFormat="1" ht="22.8" customHeight="1">
      <c r="A233" s="12"/>
      <c r="B233" s="202"/>
      <c r="C233" s="203"/>
      <c r="D233" s="204" t="s">
        <v>75</v>
      </c>
      <c r="E233" s="216" t="s">
        <v>339</v>
      </c>
      <c r="F233" s="216" t="s">
        <v>340</v>
      </c>
      <c r="G233" s="203"/>
      <c r="H233" s="203"/>
      <c r="I233" s="206"/>
      <c r="J233" s="217">
        <f>BK233</f>
        <v>0</v>
      </c>
      <c r="K233" s="203"/>
      <c r="L233" s="208"/>
      <c r="M233" s="209"/>
      <c r="N233" s="210"/>
      <c r="O233" s="210"/>
      <c r="P233" s="211">
        <f>SUM(P234:P237)</f>
        <v>0</v>
      </c>
      <c r="Q233" s="210"/>
      <c r="R233" s="211">
        <f>SUM(R234:R237)</f>
        <v>0.029999999999999999</v>
      </c>
      <c r="S233" s="210"/>
      <c r="T233" s="212">
        <f>SUM(T234:T237)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3" t="s">
        <v>85</v>
      </c>
      <c r="AT233" s="214" t="s">
        <v>75</v>
      </c>
      <c r="AU233" s="214" t="s">
        <v>8</v>
      </c>
      <c r="AY233" s="213" t="s">
        <v>134</v>
      </c>
      <c r="BK233" s="215">
        <f>SUM(BK234:BK237)</f>
        <v>0</v>
      </c>
    </row>
    <row r="234" s="2" customFormat="1" ht="24.15" customHeight="1">
      <c r="A234" s="37"/>
      <c r="B234" s="38"/>
      <c r="C234" s="218" t="s">
        <v>350</v>
      </c>
      <c r="D234" s="218" t="s">
        <v>136</v>
      </c>
      <c r="E234" s="219" t="s">
        <v>342</v>
      </c>
      <c r="F234" s="220" t="s">
        <v>343</v>
      </c>
      <c r="G234" s="221" t="s">
        <v>276</v>
      </c>
      <c r="H234" s="222">
        <v>3</v>
      </c>
      <c r="I234" s="223"/>
      <c r="J234" s="224">
        <f>ROUND(I234*H234,0)</f>
        <v>0</v>
      </c>
      <c r="K234" s="220" t="s">
        <v>140</v>
      </c>
      <c r="L234" s="43"/>
      <c r="M234" s="225" t="s">
        <v>1</v>
      </c>
      <c r="N234" s="226" t="s">
        <v>41</v>
      </c>
      <c r="O234" s="90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9" t="s">
        <v>221</v>
      </c>
      <c r="AT234" s="229" t="s">
        <v>136</v>
      </c>
      <c r="AU234" s="229" t="s">
        <v>85</v>
      </c>
      <c r="AY234" s="16" t="s">
        <v>134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6" t="s">
        <v>8</v>
      </c>
      <c r="BK234" s="230">
        <f>ROUND(I234*H234,0)</f>
        <v>0</v>
      </c>
      <c r="BL234" s="16" t="s">
        <v>221</v>
      </c>
      <c r="BM234" s="229" t="s">
        <v>523</v>
      </c>
    </row>
    <row r="235" s="2" customFormat="1">
      <c r="A235" s="37"/>
      <c r="B235" s="38"/>
      <c r="C235" s="39"/>
      <c r="D235" s="233" t="s">
        <v>150</v>
      </c>
      <c r="E235" s="39"/>
      <c r="F235" s="254" t="s">
        <v>345</v>
      </c>
      <c r="G235" s="39"/>
      <c r="H235" s="39"/>
      <c r="I235" s="255"/>
      <c r="J235" s="39"/>
      <c r="K235" s="39"/>
      <c r="L235" s="43"/>
      <c r="M235" s="256"/>
      <c r="N235" s="257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150</v>
      </c>
      <c r="AU235" s="16" t="s">
        <v>85</v>
      </c>
    </row>
    <row r="236" s="2" customFormat="1" ht="49.05" customHeight="1">
      <c r="A236" s="37"/>
      <c r="B236" s="38"/>
      <c r="C236" s="258" t="s">
        <v>524</v>
      </c>
      <c r="D236" s="258" t="s">
        <v>196</v>
      </c>
      <c r="E236" s="259" t="s">
        <v>347</v>
      </c>
      <c r="F236" s="260" t="s">
        <v>348</v>
      </c>
      <c r="G236" s="261" t="s">
        <v>276</v>
      </c>
      <c r="H236" s="262">
        <v>3</v>
      </c>
      <c r="I236" s="263"/>
      <c r="J236" s="264">
        <f>ROUND(I236*H236,0)</f>
        <v>0</v>
      </c>
      <c r="K236" s="260" t="s">
        <v>1</v>
      </c>
      <c r="L236" s="265"/>
      <c r="M236" s="266" t="s">
        <v>1</v>
      </c>
      <c r="N236" s="267" t="s">
        <v>41</v>
      </c>
      <c r="O236" s="90"/>
      <c r="P236" s="227">
        <f>O236*H236</f>
        <v>0</v>
      </c>
      <c r="Q236" s="227">
        <v>0.01</v>
      </c>
      <c r="R236" s="227">
        <f>Q236*H236</f>
        <v>0.029999999999999999</v>
      </c>
      <c r="S236" s="227">
        <v>0</v>
      </c>
      <c r="T236" s="228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9" t="s">
        <v>307</v>
      </c>
      <c r="AT236" s="229" t="s">
        <v>196</v>
      </c>
      <c r="AU236" s="229" t="s">
        <v>85</v>
      </c>
      <c r="AY236" s="16" t="s">
        <v>134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6" t="s">
        <v>8</v>
      </c>
      <c r="BK236" s="230">
        <f>ROUND(I236*H236,0)</f>
        <v>0</v>
      </c>
      <c r="BL236" s="16" t="s">
        <v>221</v>
      </c>
      <c r="BM236" s="229" t="s">
        <v>525</v>
      </c>
    </row>
    <row r="237" s="2" customFormat="1" ht="24.15" customHeight="1">
      <c r="A237" s="37"/>
      <c r="B237" s="38"/>
      <c r="C237" s="218" t="s">
        <v>526</v>
      </c>
      <c r="D237" s="218" t="s">
        <v>136</v>
      </c>
      <c r="E237" s="219" t="s">
        <v>351</v>
      </c>
      <c r="F237" s="220" t="s">
        <v>352</v>
      </c>
      <c r="G237" s="221" t="s">
        <v>186</v>
      </c>
      <c r="H237" s="222">
        <v>0.029999999999999999</v>
      </c>
      <c r="I237" s="223"/>
      <c r="J237" s="224">
        <f>ROUND(I237*H237,0)</f>
        <v>0</v>
      </c>
      <c r="K237" s="220" t="s">
        <v>140</v>
      </c>
      <c r="L237" s="43"/>
      <c r="M237" s="268" t="s">
        <v>1</v>
      </c>
      <c r="N237" s="269" t="s">
        <v>41</v>
      </c>
      <c r="O237" s="270"/>
      <c r="P237" s="271">
        <f>O237*H237</f>
        <v>0</v>
      </c>
      <c r="Q237" s="271">
        <v>0</v>
      </c>
      <c r="R237" s="271">
        <f>Q237*H237</f>
        <v>0</v>
      </c>
      <c r="S237" s="271">
        <v>0</v>
      </c>
      <c r="T237" s="27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9" t="s">
        <v>221</v>
      </c>
      <c r="AT237" s="229" t="s">
        <v>136</v>
      </c>
      <c r="AU237" s="229" t="s">
        <v>85</v>
      </c>
      <c r="AY237" s="16" t="s">
        <v>134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6" t="s">
        <v>8</v>
      </c>
      <c r="BK237" s="230">
        <f>ROUND(I237*H237,0)</f>
        <v>0</v>
      </c>
      <c r="BL237" s="16" t="s">
        <v>221</v>
      </c>
      <c r="BM237" s="229" t="s">
        <v>527</v>
      </c>
    </row>
    <row r="238" s="2" customFormat="1" ht="6.96" customHeight="1">
      <c r="A238" s="37"/>
      <c r="B238" s="65"/>
      <c r="C238" s="66"/>
      <c r="D238" s="66"/>
      <c r="E238" s="66"/>
      <c r="F238" s="66"/>
      <c r="G238" s="66"/>
      <c r="H238" s="66"/>
      <c r="I238" s="66"/>
      <c r="J238" s="66"/>
      <c r="K238" s="66"/>
      <c r="L238" s="43"/>
      <c r="M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</row>
  </sheetData>
  <sheetProtection sheet="1" autoFilter="0" formatColumns="0" formatRows="0" objects="1" scenarios="1" spinCount="100000" saltValue="+ssEdOcrh1BDQr5o3LzmGld9e7dsS/zhY9OqJ4O9YRdEkiHaXGdYNauwEJVTuEkbj54nSpnvaKHJEfDGtvzjQg==" hashValue="oSoo6/0BYsHjg9v3AkWgLnuhIZckA5Akcq4c35S/zcuJs4RuVsoeENP3tVhHEyd61GqLaJaehAzWRODQRDPKRQ==" algorithmName="SHA-512" password="CF28"/>
  <autoFilter ref="C125:K237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  <c r="AZ2" s="135" t="s">
        <v>528</v>
      </c>
      <c r="BA2" s="135" t="s">
        <v>529</v>
      </c>
      <c r="BB2" s="135" t="s">
        <v>1</v>
      </c>
      <c r="BC2" s="135" t="s">
        <v>530</v>
      </c>
      <c r="BD2" s="135" t="s">
        <v>85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85</v>
      </c>
    </row>
    <row r="4" hidden="1" s="1" customFormat="1" ht="24.96" customHeight="1">
      <c r="B4" s="19"/>
      <c r="D4" s="138" t="s">
        <v>101</v>
      </c>
      <c r="L4" s="19"/>
      <c r="M4" s="139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0" t="s">
        <v>17</v>
      </c>
      <c r="L6" s="19"/>
    </row>
    <row r="7" hidden="1" s="1" customFormat="1" ht="16.5" customHeight="1">
      <c r="B7" s="19"/>
      <c r="E7" s="141" t="str">
        <f>'Rekapitulace stavby'!K6</f>
        <v>MŠ Kampanova - Oprava chodníků v areálu</v>
      </c>
      <c r="F7" s="140"/>
      <c r="G7" s="140"/>
      <c r="H7" s="140"/>
      <c r="L7" s="19"/>
    </row>
    <row r="8" hidden="1" s="2" customFormat="1" ht="12" customHeight="1">
      <c r="A8" s="37"/>
      <c r="B8" s="43"/>
      <c r="C8" s="37"/>
      <c r="D8" s="140" t="s">
        <v>102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2" t="s">
        <v>531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0" t="s">
        <v>19</v>
      </c>
      <c r="E11" s="37"/>
      <c r="F11" s="143" t="s">
        <v>1</v>
      </c>
      <c r="G11" s="37"/>
      <c r="H11" s="37"/>
      <c r="I11" s="140" t="s">
        <v>20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0" t="s">
        <v>21</v>
      </c>
      <c r="E12" s="37"/>
      <c r="F12" s="143" t="s">
        <v>22</v>
      </c>
      <c r="G12" s="37"/>
      <c r="H12" s="37"/>
      <c r="I12" s="140" t="s">
        <v>23</v>
      </c>
      <c r="J12" s="144" t="str">
        <f>'Rekapitulace stavby'!AN8</f>
        <v>18. 2. 2025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0" t="s">
        <v>25</v>
      </c>
      <c r="E14" s="37"/>
      <c r="F14" s="37"/>
      <c r="G14" s="37"/>
      <c r="H14" s="37"/>
      <c r="I14" s="140" t="s">
        <v>26</v>
      </c>
      <c r="J14" s="143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3" t="s">
        <v>27</v>
      </c>
      <c r="F15" s="37"/>
      <c r="G15" s="37"/>
      <c r="H15" s="37"/>
      <c r="I15" s="140" t="s">
        <v>28</v>
      </c>
      <c r="J15" s="143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0" t="s">
        <v>29</v>
      </c>
      <c r="E17" s="37"/>
      <c r="F17" s="37"/>
      <c r="G17" s="37"/>
      <c r="H17" s="37"/>
      <c r="I17" s="140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0" t="s">
        <v>31</v>
      </c>
      <c r="E20" s="37"/>
      <c r="F20" s="37"/>
      <c r="G20" s="37"/>
      <c r="H20" s="37"/>
      <c r="I20" s="140" t="s">
        <v>26</v>
      </c>
      <c r="J20" s="143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3" t="str">
        <f>IF('Rekapitulace stavby'!E17="","",'Rekapitulace stavby'!E17)</f>
        <v xml:space="preserve"> </v>
      </c>
      <c r="F21" s="37"/>
      <c r="G21" s="37"/>
      <c r="H21" s="37"/>
      <c r="I21" s="140" t="s">
        <v>28</v>
      </c>
      <c r="J21" s="143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0" t="s">
        <v>34</v>
      </c>
      <c r="E23" s="37"/>
      <c r="F23" s="37"/>
      <c r="G23" s="37"/>
      <c r="H23" s="37"/>
      <c r="I23" s="140" t="s">
        <v>26</v>
      </c>
      <c r="J23" s="143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3" t="s">
        <v>27</v>
      </c>
      <c r="F24" s="37"/>
      <c r="G24" s="37"/>
      <c r="H24" s="37"/>
      <c r="I24" s="140" t="s">
        <v>28</v>
      </c>
      <c r="J24" s="143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0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0" t="s">
        <v>36</v>
      </c>
      <c r="E30" s="37"/>
      <c r="F30" s="37"/>
      <c r="G30" s="37"/>
      <c r="H30" s="37"/>
      <c r="I30" s="37"/>
      <c r="J30" s="151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2" t="s">
        <v>38</v>
      </c>
      <c r="G32" s="37"/>
      <c r="H32" s="37"/>
      <c r="I32" s="152" t="s">
        <v>37</v>
      </c>
      <c r="J32" s="152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3" t="s">
        <v>40</v>
      </c>
      <c r="E33" s="140" t="s">
        <v>41</v>
      </c>
      <c r="F33" s="154">
        <f>ROUND((SUM(BE124:BE199)),  2)</f>
        <v>0</v>
      </c>
      <c r="G33" s="37"/>
      <c r="H33" s="37"/>
      <c r="I33" s="155">
        <v>0.20999999999999999</v>
      </c>
      <c r="J33" s="154">
        <f>ROUND(((SUM(BE124:BE199))*I33),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0" t="s">
        <v>42</v>
      </c>
      <c r="F34" s="154">
        <f>ROUND((SUM(BF124:BF199)),  2)</f>
        <v>0</v>
      </c>
      <c r="G34" s="37"/>
      <c r="H34" s="37"/>
      <c r="I34" s="155">
        <v>0.12</v>
      </c>
      <c r="J34" s="154">
        <f>ROUND(((SUM(BF124:BF199))*I34),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43</v>
      </c>
      <c r="F35" s="154">
        <f>ROUND((SUM(BG124:BG199)),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44</v>
      </c>
      <c r="F36" s="154">
        <f>ROUND((SUM(BH124:BH199)),  2)</f>
        <v>0</v>
      </c>
      <c r="G36" s="37"/>
      <c r="H36" s="37"/>
      <c r="I36" s="155">
        <v>0.12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45</v>
      </c>
      <c r="F37" s="154">
        <f>ROUND((SUM(BI124:BI199)),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4" t="str">
        <f>E7</f>
        <v>MŠ Kampanova - Oprava chodníků v areálu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04 - Etapa I-III.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>MŠ Kampanova</v>
      </c>
      <c r="G89" s="39"/>
      <c r="H89" s="39"/>
      <c r="I89" s="31" t="s">
        <v>23</v>
      </c>
      <c r="J89" s="78" t="str">
        <f>IF(J12="","",J12)</f>
        <v>18. 2. 2025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>TSHK</v>
      </c>
      <c r="G91" s="39"/>
      <c r="H91" s="39"/>
      <c r="I91" s="31" t="s">
        <v>31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TSHK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8" t="s">
        <v>107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108</v>
      </c>
    </row>
    <row r="97" hidden="1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110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111</v>
      </c>
      <c r="E99" s="188"/>
      <c r="F99" s="188"/>
      <c r="G99" s="188"/>
      <c r="H99" s="188"/>
      <c r="I99" s="188"/>
      <c r="J99" s="189">
        <f>J166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113</v>
      </c>
      <c r="E100" s="188"/>
      <c r="F100" s="188"/>
      <c r="G100" s="188"/>
      <c r="H100" s="188"/>
      <c r="I100" s="188"/>
      <c r="J100" s="189">
        <f>J176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114</v>
      </c>
      <c r="E101" s="188"/>
      <c r="F101" s="188"/>
      <c r="G101" s="188"/>
      <c r="H101" s="188"/>
      <c r="I101" s="188"/>
      <c r="J101" s="189">
        <f>J186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115</v>
      </c>
      <c r="E102" s="188"/>
      <c r="F102" s="188"/>
      <c r="G102" s="188"/>
      <c r="H102" s="188"/>
      <c r="I102" s="188"/>
      <c r="J102" s="189">
        <f>J192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9"/>
      <c r="C103" s="180"/>
      <c r="D103" s="181" t="s">
        <v>116</v>
      </c>
      <c r="E103" s="182"/>
      <c r="F103" s="182"/>
      <c r="G103" s="182"/>
      <c r="H103" s="182"/>
      <c r="I103" s="182"/>
      <c r="J103" s="183">
        <f>J194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5"/>
      <c r="C104" s="186"/>
      <c r="D104" s="187" t="s">
        <v>118</v>
      </c>
      <c r="E104" s="188"/>
      <c r="F104" s="188"/>
      <c r="G104" s="188"/>
      <c r="H104" s="188"/>
      <c r="I104" s="188"/>
      <c r="J104" s="189">
        <f>J195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/>
    <row r="108" hidden="1"/>
    <row r="109" hidden="1"/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119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17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4" t="str">
        <f>E7</f>
        <v>MŠ Kampanova - Oprava chodníků v areálu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102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04 - Etapa I-III.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21</v>
      </c>
      <c r="D118" s="39"/>
      <c r="E118" s="39"/>
      <c r="F118" s="26" t="str">
        <f>F12</f>
        <v>MŠ Kampanova</v>
      </c>
      <c r="G118" s="39"/>
      <c r="H118" s="39"/>
      <c r="I118" s="31" t="s">
        <v>23</v>
      </c>
      <c r="J118" s="78" t="str">
        <f>IF(J12="","",J12)</f>
        <v>18. 2. 2025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25</v>
      </c>
      <c r="D120" s="39"/>
      <c r="E120" s="39"/>
      <c r="F120" s="26" t="str">
        <f>E15</f>
        <v>TSHK</v>
      </c>
      <c r="G120" s="39"/>
      <c r="H120" s="39"/>
      <c r="I120" s="31" t="s">
        <v>31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29</v>
      </c>
      <c r="D121" s="39"/>
      <c r="E121" s="39"/>
      <c r="F121" s="26" t="str">
        <f>IF(E18="","",E18)</f>
        <v>Vyplň údaj</v>
      </c>
      <c r="G121" s="39"/>
      <c r="H121" s="39"/>
      <c r="I121" s="31" t="s">
        <v>34</v>
      </c>
      <c r="J121" s="35" t="str">
        <f>E24</f>
        <v>TSHK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1"/>
      <c r="B123" s="192"/>
      <c r="C123" s="193" t="s">
        <v>120</v>
      </c>
      <c r="D123" s="194" t="s">
        <v>61</v>
      </c>
      <c r="E123" s="194" t="s">
        <v>57</v>
      </c>
      <c r="F123" s="194" t="s">
        <v>58</v>
      </c>
      <c r="G123" s="194" t="s">
        <v>121</v>
      </c>
      <c r="H123" s="194" t="s">
        <v>122</v>
      </c>
      <c r="I123" s="194" t="s">
        <v>123</v>
      </c>
      <c r="J123" s="194" t="s">
        <v>106</v>
      </c>
      <c r="K123" s="195" t="s">
        <v>124</v>
      </c>
      <c r="L123" s="196"/>
      <c r="M123" s="99" t="s">
        <v>1</v>
      </c>
      <c r="N123" s="100" t="s">
        <v>40</v>
      </c>
      <c r="O123" s="100" t="s">
        <v>125</v>
      </c>
      <c r="P123" s="100" t="s">
        <v>126</v>
      </c>
      <c r="Q123" s="100" t="s">
        <v>127</v>
      </c>
      <c r="R123" s="100" t="s">
        <v>128</v>
      </c>
      <c r="S123" s="100" t="s">
        <v>129</v>
      </c>
      <c r="T123" s="101" t="s">
        <v>130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7"/>
      <c r="B124" s="38"/>
      <c r="C124" s="106" t="s">
        <v>131</v>
      </c>
      <c r="D124" s="39"/>
      <c r="E124" s="39"/>
      <c r="F124" s="39"/>
      <c r="G124" s="39"/>
      <c r="H124" s="39"/>
      <c r="I124" s="39"/>
      <c r="J124" s="197">
        <f>BK124</f>
        <v>0</v>
      </c>
      <c r="K124" s="39"/>
      <c r="L124" s="43"/>
      <c r="M124" s="102"/>
      <c r="N124" s="198"/>
      <c r="O124" s="103"/>
      <c r="P124" s="199">
        <f>P125+P194</f>
        <v>0</v>
      </c>
      <c r="Q124" s="103"/>
      <c r="R124" s="199">
        <f>R125+R194</f>
        <v>60.925982000000005</v>
      </c>
      <c r="S124" s="103"/>
      <c r="T124" s="200">
        <f>T125+T194</f>
        <v>23.449999999999999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75</v>
      </c>
      <c r="AU124" s="16" t="s">
        <v>108</v>
      </c>
      <c r="BK124" s="201">
        <f>BK125+BK194</f>
        <v>0</v>
      </c>
    </row>
    <row r="125" s="12" customFormat="1" ht="25.92" customHeight="1">
      <c r="A125" s="12"/>
      <c r="B125" s="202"/>
      <c r="C125" s="203"/>
      <c r="D125" s="204" t="s">
        <v>75</v>
      </c>
      <c r="E125" s="205" t="s">
        <v>132</v>
      </c>
      <c r="F125" s="205" t="s">
        <v>133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P126+P166+P176+P186+P192</f>
        <v>0</v>
      </c>
      <c r="Q125" s="210"/>
      <c r="R125" s="211">
        <f>R126+R166+R176+R186+R192</f>
        <v>60.915982000000007</v>
      </c>
      <c r="S125" s="210"/>
      <c r="T125" s="212">
        <f>T126+T166+T176+T186+T192</f>
        <v>23.449999999999999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</v>
      </c>
      <c r="AT125" s="214" t="s">
        <v>75</v>
      </c>
      <c r="AU125" s="214" t="s">
        <v>76</v>
      </c>
      <c r="AY125" s="213" t="s">
        <v>134</v>
      </c>
      <c r="BK125" s="215">
        <f>BK126+BK166+BK176+BK186+BK192</f>
        <v>0</v>
      </c>
    </row>
    <row r="126" s="12" customFormat="1" ht="22.8" customHeight="1">
      <c r="A126" s="12"/>
      <c r="B126" s="202"/>
      <c r="C126" s="203"/>
      <c r="D126" s="204" t="s">
        <v>75</v>
      </c>
      <c r="E126" s="216" t="s">
        <v>8</v>
      </c>
      <c r="F126" s="216" t="s">
        <v>135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SUM(P127:P165)</f>
        <v>0</v>
      </c>
      <c r="Q126" s="210"/>
      <c r="R126" s="211">
        <f>SUM(R127:R165)</f>
        <v>0.002</v>
      </c>
      <c r="S126" s="210"/>
      <c r="T126" s="212">
        <f>SUM(T127:T165)</f>
        <v>23.449999999999999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</v>
      </c>
      <c r="AT126" s="214" t="s">
        <v>75</v>
      </c>
      <c r="AU126" s="214" t="s">
        <v>8</v>
      </c>
      <c r="AY126" s="213" t="s">
        <v>134</v>
      </c>
      <c r="BK126" s="215">
        <f>SUM(BK127:BK165)</f>
        <v>0</v>
      </c>
    </row>
    <row r="127" s="2" customFormat="1" ht="24.15" customHeight="1">
      <c r="A127" s="37"/>
      <c r="B127" s="38"/>
      <c r="C127" s="218" t="s">
        <v>8</v>
      </c>
      <c r="D127" s="218" t="s">
        <v>136</v>
      </c>
      <c r="E127" s="219" t="s">
        <v>137</v>
      </c>
      <c r="F127" s="220" t="s">
        <v>138</v>
      </c>
      <c r="G127" s="221" t="s">
        <v>139</v>
      </c>
      <c r="H127" s="222">
        <v>78</v>
      </c>
      <c r="I127" s="223"/>
      <c r="J127" s="224">
        <f>ROUND(I127*H127,0)</f>
        <v>0</v>
      </c>
      <c r="K127" s="220" t="s">
        <v>140</v>
      </c>
      <c r="L127" s="43"/>
      <c r="M127" s="225" t="s">
        <v>1</v>
      </c>
      <c r="N127" s="226" t="s">
        <v>41</v>
      </c>
      <c r="O127" s="90"/>
      <c r="P127" s="227">
        <f>O127*H127</f>
        <v>0</v>
      </c>
      <c r="Q127" s="227">
        <v>0</v>
      </c>
      <c r="R127" s="227">
        <f>Q127*H127</f>
        <v>0</v>
      </c>
      <c r="S127" s="227">
        <v>0.255</v>
      </c>
      <c r="T127" s="228">
        <f>S127*H127</f>
        <v>19.890000000000001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9" t="s">
        <v>141</v>
      </c>
      <c r="AT127" s="229" t="s">
        <v>136</v>
      </c>
      <c r="AU127" s="229" t="s">
        <v>85</v>
      </c>
      <c r="AY127" s="16" t="s">
        <v>134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6" t="s">
        <v>8</v>
      </c>
      <c r="BK127" s="230">
        <f>ROUND(I127*H127,0)</f>
        <v>0</v>
      </c>
      <c r="BL127" s="16" t="s">
        <v>141</v>
      </c>
      <c r="BM127" s="229" t="s">
        <v>532</v>
      </c>
    </row>
    <row r="128" s="13" customFormat="1">
      <c r="A128" s="13"/>
      <c r="B128" s="231"/>
      <c r="C128" s="232"/>
      <c r="D128" s="233" t="s">
        <v>143</v>
      </c>
      <c r="E128" s="234" t="s">
        <v>1</v>
      </c>
      <c r="F128" s="235" t="s">
        <v>533</v>
      </c>
      <c r="G128" s="232"/>
      <c r="H128" s="236">
        <v>78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143</v>
      </c>
      <c r="AU128" s="242" t="s">
        <v>85</v>
      </c>
      <c r="AV128" s="13" t="s">
        <v>85</v>
      </c>
      <c r="AW128" s="13" t="s">
        <v>33</v>
      </c>
      <c r="AX128" s="13" t="s">
        <v>76</v>
      </c>
      <c r="AY128" s="242" t="s">
        <v>134</v>
      </c>
    </row>
    <row r="129" s="14" customFormat="1">
      <c r="A129" s="14"/>
      <c r="B129" s="243"/>
      <c r="C129" s="244"/>
      <c r="D129" s="233" t="s">
        <v>143</v>
      </c>
      <c r="E129" s="245" t="s">
        <v>1</v>
      </c>
      <c r="F129" s="246" t="s">
        <v>146</v>
      </c>
      <c r="G129" s="244"/>
      <c r="H129" s="247">
        <v>78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143</v>
      </c>
      <c r="AU129" s="253" t="s">
        <v>85</v>
      </c>
      <c r="AV129" s="14" t="s">
        <v>141</v>
      </c>
      <c r="AW129" s="14" t="s">
        <v>33</v>
      </c>
      <c r="AX129" s="14" t="s">
        <v>8</v>
      </c>
      <c r="AY129" s="253" t="s">
        <v>134</v>
      </c>
    </row>
    <row r="130" s="2" customFormat="1" ht="24.15" customHeight="1">
      <c r="A130" s="37"/>
      <c r="B130" s="38"/>
      <c r="C130" s="218" t="s">
        <v>85</v>
      </c>
      <c r="D130" s="218" t="s">
        <v>136</v>
      </c>
      <c r="E130" s="219" t="s">
        <v>147</v>
      </c>
      <c r="F130" s="220" t="s">
        <v>148</v>
      </c>
      <c r="G130" s="221" t="s">
        <v>139</v>
      </c>
      <c r="H130" s="222">
        <v>78</v>
      </c>
      <c r="I130" s="223"/>
      <c r="J130" s="224">
        <f>ROUND(I130*H130,0)</f>
        <v>0</v>
      </c>
      <c r="K130" s="220" t="s">
        <v>140</v>
      </c>
      <c r="L130" s="43"/>
      <c r="M130" s="225" t="s">
        <v>1</v>
      </c>
      <c r="N130" s="226" t="s">
        <v>41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141</v>
      </c>
      <c r="AT130" s="229" t="s">
        <v>136</v>
      </c>
      <c r="AU130" s="229" t="s">
        <v>85</v>
      </c>
      <c r="AY130" s="16" t="s">
        <v>134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</v>
      </c>
      <c r="BK130" s="230">
        <f>ROUND(I130*H130,0)</f>
        <v>0</v>
      </c>
      <c r="BL130" s="16" t="s">
        <v>141</v>
      </c>
      <c r="BM130" s="229" t="s">
        <v>534</v>
      </c>
    </row>
    <row r="131" s="2" customFormat="1">
      <c r="A131" s="37"/>
      <c r="B131" s="38"/>
      <c r="C131" s="39"/>
      <c r="D131" s="233" t="s">
        <v>150</v>
      </c>
      <c r="E131" s="39"/>
      <c r="F131" s="254" t="s">
        <v>535</v>
      </c>
      <c r="G131" s="39"/>
      <c r="H131" s="39"/>
      <c r="I131" s="255"/>
      <c r="J131" s="39"/>
      <c r="K131" s="39"/>
      <c r="L131" s="43"/>
      <c r="M131" s="256"/>
      <c r="N131" s="257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150</v>
      </c>
      <c r="AU131" s="16" t="s">
        <v>85</v>
      </c>
    </row>
    <row r="132" s="13" customFormat="1">
      <c r="A132" s="13"/>
      <c r="B132" s="231"/>
      <c r="C132" s="232"/>
      <c r="D132" s="233" t="s">
        <v>143</v>
      </c>
      <c r="E132" s="234" t="s">
        <v>1</v>
      </c>
      <c r="F132" s="235" t="s">
        <v>536</v>
      </c>
      <c r="G132" s="232"/>
      <c r="H132" s="236">
        <v>78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143</v>
      </c>
      <c r="AU132" s="242" t="s">
        <v>85</v>
      </c>
      <c r="AV132" s="13" t="s">
        <v>85</v>
      </c>
      <c r="AW132" s="13" t="s">
        <v>33</v>
      </c>
      <c r="AX132" s="13" t="s">
        <v>76</v>
      </c>
      <c r="AY132" s="242" t="s">
        <v>134</v>
      </c>
    </row>
    <row r="133" s="14" customFormat="1">
      <c r="A133" s="14"/>
      <c r="B133" s="243"/>
      <c r="C133" s="244"/>
      <c r="D133" s="233" t="s">
        <v>143</v>
      </c>
      <c r="E133" s="245" t="s">
        <v>1</v>
      </c>
      <c r="F133" s="246" t="s">
        <v>146</v>
      </c>
      <c r="G133" s="244"/>
      <c r="H133" s="247">
        <v>78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143</v>
      </c>
      <c r="AU133" s="253" t="s">
        <v>85</v>
      </c>
      <c r="AV133" s="14" t="s">
        <v>141</v>
      </c>
      <c r="AW133" s="14" t="s">
        <v>33</v>
      </c>
      <c r="AX133" s="14" t="s">
        <v>8</v>
      </c>
      <c r="AY133" s="253" t="s">
        <v>134</v>
      </c>
    </row>
    <row r="134" s="2" customFormat="1" ht="16.5" customHeight="1">
      <c r="A134" s="37"/>
      <c r="B134" s="38"/>
      <c r="C134" s="218" t="s">
        <v>152</v>
      </c>
      <c r="D134" s="218" t="s">
        <v>136</v>
      </c>
      <c r="E134" s="219" t="s">
        <v>153</v>
      </c>
      <c r="F134" s="220" t="s">
        <v>154</v>
      </c>
      <c r="G134" s="221" t="s">
        <v>155</v>
      </c>
      <c r="H134" s="222">
        <v>89</v>
      </c>
      <c r="I134" s="223"/>
      <c r="J134" s="224">
        <f>ROUND(I134*H134,0)</f>
        <v>0</v>
      </c>
      <c r="K134" s="220" t="s">
        <v>140</v>
      </c>
      <c r="L134" s="43"/>
      <c r="M134" s="225" t="s">
        <v>1</v>
      </c>
      <c r="N134" s="226" t="s">
        <v>41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0.040000000000000001</v>
      </c>
      <c r="T134" s="228">
        <f>S134*H134</f>
        <v>3.5600000000000001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141</v>
      </c>
      <c r="AT134" s="229" t="s">
        <v>136</v>
      </c>
      <c r="AU134" s="229" t="s">
        <v>85</v>
      </c>
      <c r="AY134" s="16" t="s">
        <v>134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</v>
      </c>
      <c r="BK134" s="230">
        <f>ROUND(I134*H134,0)</f>
        <v>0</v>
      </c>
      <c r="BL134" s="16" t="s">
        <v>141</v>
      </c>
      <c r="BM134" s="229" t="s">
        <v>537</v>
      </c>
    </row>
    <row r="135" s="13" customFormat="1">
      <c r="A135" s="13"/>
      <c r="B135" s="231"/>
      <c r="C135" s="232"/>
      <c r="D135" s="233" t="s">
        <v>143</v>
      </c>
      <c r="E135" s="234" t="s">
        <v>1</v>
      </c>
      <c r="F135" s="235" t="s">
        <v>538</v>
      </c>
      <c r="G135" s="232"/>
      <c r="H135" s="236">
        <v>89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143</v>
      </c>
      <c r="AU135" s="242" t="s">
        <v>85</v>
      </c>
      <c r="AV135" s="13" t="s">
        <v>85</v>
      </c>
      <c r="AW135" s="13" t="s">
        <v>33</v>
      </c>
      <c r="AX135" s="13" t="s">
        <v>76</v>
      </c>
      <c r="AY135" s="242" t="s">
        <v>134</v>
      </c>
    </row>
    <row r="136" s="14" customFormat="1">
      <c r="A136" s="14"/>
      <c r="B136" s="243"/>
      <c r="C136" s="244"/>
      <c r="D136" s="233" t="s">
        <v>143</v>
      </c>
      <c r="E136" s="245" t="s">
        <v>1</v>
      </c>
      <c r="F136" s="246" t="s">
        <v>146</v>
      </c>
      <c r="G136" s="244"/>
      <c r="H136" s="247">
        <v>89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143</v>
      </c>
      <c r="AU136" s="253" t="s">
        <v>85</v>
      </c>
      <c r="AV136" s="14" t="s">
        <v>141</v>
      </c>
      <c r="AW136" s="14" t="s">
        <v>33</v>
      </c>
      <c r="AX136" s="14" t="s">
        <v>8</v>
      </c>
      <c r="AY136" s="253" t="s">
        <v>134</v>
      </c>
    </row>
    <row r="137" s="2" customFormat="1" ht="21.75" customHeight="1">
      <c r="A137" s="37"/>
      <c r="B137" s="38"/>
      <c r="C137" s="218" t="s">
        <v>141</v>
      </c>
      <c r="D137" s="218" t="s">
        <v>136</v>
      </c>
      <c r="E137" s="219" t="s">
        <v>158</v>
      </c>
      <c r="F137" s="220" t="s">
        <v>159</v>
      </c>
      <c r="G137" s="221" t="s">
        <v>139</v>
      </c>
      <c r="H137" s="222">
        <v>26.699999999999999</v>
      </c>
      <c r="I137" s="223"/>
      <c r="J137" s="224">
        <f>ROUND(I137*H137,0)</f>
        <v>0</v>
      </c>
      <c r="K137" s="220" t="s">
        <v>140</v>
      </c>
      <c r="L137" s="43"/>
      <c r="M137" s="225" t="s">
        <v>1</v>
      </c>
      <c r="N137" s="226" t="s">
        <v>41</v>
      </c>
      <c r="O137" s="90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9" t="s">
        <v>141</v>
      </c>
      <c r="AT137" s="229" t="s">
        <v>136</v>
      </c>
      <c r="AU137" s="229" t="s">
        <v>85</v>
      </c>
      <c r="AY137" s="16" t="s">
        <v>134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6" t="s">
        <v>8</v>
      </c>
      <c r="BK137" s="230">
        <f>ROUND(I137*H137,0)</f>
        <v>0</v>
      </c>
      <c r="BL137" s="16" t="s">
        <v>141</v>
      </c>
      <c r="BM137" s="229" t="s">
        <v>539</v>
      </c>
    </row>
    <row r="138" s="13" customFormat="1">
      <c r="A138" s="13"/>
      <c r="B138" s="231"/>
      <c r="C138" s="232"/>
      <c r="D138" s="233" t="s">
        <v>143</v>
      </c>
      <c r="E138" s="234" t="s">
        <v>1</v>
      </c>
      <c r="F138" s="235" t="s">
        <v>540</v>
      </c>
      <c r="G138" s="232"/>
      <c r="H138" s="236">
        <v>26.699999999999999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143</v>
      </c>
      <c r="AU138" s="242" t="s">
        <v>85</v>
      </c>
      <c r="AV138" s="13" t="s">
        <v>85</v>
      </c>
      <c r="AW138" s="13" t="s">
        <v>33</v>
      </c>
      <c r="AX138" s="13" t="s">
        <v>76</v>
      </c>
      <c r="AY138" s="242" t="s">
        <v>134</v>
      </c>
    </row>
    <row r="139" s="14" customFormat="1">
      <c r="A139" s="14"/>
      <c r="B139" s="243"/>
      <c r="C139" s="244"/>
      <c r="D139" s="233" t="s">
        <v>143</v>
      </c>
      <c r="E139" s="245" t="s">
        <v>1</v>
      </c>
      <c r="F139" s="246" t="s">
        <v>146</v>
      </c>
      <c r="G139" s="244"/>
      <c r="H139" s="247">
        <v>26.699999999999999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143</v>
      </c>
      <c r="AU139" s="253" t="s">
        <v>85</v>
      </c>
      <c r="AV139" s="14" t="s">
        <v>141</v>
      </c>
      <c r="AW139" s="14" t="s">
        <v>33</v>
      </c>
      <c r="AX139" s="14" t="s">
        <v>8</v>
      </c>
      <c r="AY139" s="253" t="s">
        <v>134</v>
      </c>
    </row>
    <row r="140" s="2" customFormat="1" ht="24.15" customHeight="1">
      <c r="A140" s="37"/>
      <c r="B140" s="38"/>
      <c r="C140" s="218" t="s">
        <v>162</v>
      </c>
      <c r="D140" s="218" t="s">
        <v>136</v>
      </c>
      <c r="E140" s="219" t="s">
        <v>163</v>
      </c>
      <c r="F140" s="220" t="s">
        <v>164</v>
      </c>
      <c r="G140" s="221" t="s">
        <v>165</v>
      </c>
      <c r="H140" s="222">
        <v>7.7999999999999998</v>
      </c>
      <c r="I140" s="223"/>
      <c r="J140" s="224">
        <f>ROUND(I140*H140,0)</f>
        <v>0</v>
      </c>
      <c r="K140" s="220" t="s">
        <v>140</v>
      </c>
      <c r="L140" s="43"/>
      <c r="M140" s="225" t="s">
        <v>1</v>
      </c>
      <c r="N140" s="226" t="s">
        <v>41</v>
      </c>
      <c r="O140" s="90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141</v>
      </c>
      <c r="AT140" s="229" t="s">
        <v>136</v>
      </c>
      <c r="AU140" s="229" t="s">
        <v>85</v>
      </c>
      <c r="AY140" s="16" t="s">
        <v>134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</v>
      </c>
      <c r="BK140" s="230">
        <f>ROUND(I140*H140,0)</f>
        <v>0</v>
      </c>
      <c r="BL140" s="16" t="s">
        <v>141</v>
      </c>
      <c r="BM140" s="229" t="s">
        <v>541</v>
      </c>
    </row>
    <row r="141" s="2" customFormat="1">
      <c r="A141" s="37"/>
      <c r="B141" s="38"/>
      <c r="C141" s="39"/>
      <c r="D141" s="233" t="s">
        <v>150</v>
      </c>
      <c r="E141" s="39"/>
      <c r="F141" s="254" t="s">
        <v>542</v>
      </c>
      <c r="G141" s="39"/>
      <c r="H141" s="39"/>
      <c r="I141" s="255"/>
      <c r="J141" s="39"/>
      <c r="K141" s="39"/>
      <c r="L141" s="43"/>
      <c r="M141" s="256"/>
      <c r="N141" s="257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150</v>
      </c>
      <c r="AU141" s="16" t="s">
        <v>85</v>
      </c>
    </row>
    <row r="142" s="13" customFormat="1">
      <c r="A142" s="13"/>
      <c r="B142" s="231"/>
      <c r="C142" s="232"/>
      <c r="D142" s="233" t="s">
        <v>143</v>
      </c>
      <c r="E142" s="234" t="s">
        <v>1</v>
      </c>
      <c r="F142" s="235" t="s">
        <v>543</v>
      </c>
      <c r="G142" s="232"/>
      <c r="H142" s="236">
        <v>7.7999999999999998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143</v>
      </c>
      <c r="AU142" s="242" t="s">
        <v>85</v>
      </c>
      <c r="AV142" s="13" t="s">
        <v>85</v>
      </c>
      <c r="AW142" s="13" t="s">
        <v>33</v>
      </c>
      <c r="AX142" s="13" t="s">
        <v>76</v>
      </c>
      <c r="AY142" s="242" t="s">
        <v>134</v>
      </c>
    </row>
    <row r="143" s="14" customFormat="1">
      <c r="A143" s="14"/>
      <c r="B143" s="243"/>
      <c r="C143" s="244"/>
      <c r="D143" s="233" t="s">
        <v>143</v>
      </c>
      <c r="E143" s="245" t="s">
        <v>528</v>
      </c>
      <c r="F143" s="246" t="s">
        <v>146</v>
      </c>
      <c r="G143" s="244"/>
      <c r="H143" s="247">
        <v>7.7999999999999998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143</v>
      </c>
      <c r="AU143" s="253" t="s">
        <v>85</v>
      </c>
      <c r="AV143" s="14" t="s">
        <v>141</v>
      </c>
      <c r="AW143" s="14" t="s">
        <v>33</v>
      </c>
      <c r="AX143" s="14" t="s">
        <v>8</v>
      </c>
      <c r="AY143" s="253" t="s">
        <v>134</v>
      </c>
    </row>
    <row r="144" s="2" customFormat="1" ht="37.8" customHeight="1">
      <c r="A144" s="37"/>
      <c r="B144" s="38"/>
      <c r="C144" s="218" t="s">
        <v>169</v>
      </c>
      <c r="D144" s="218" t="s">
        <v>136</v>
      </c>
      <c r="E144" s="219" t="s">
        <v>170</v>
      </c>
      <c r="F144" s="220" t="s">
        <v>171</v>
      </c>
      <c r="G144" s="221" t="s">
        <v>165</v>
      </c>
      <c r="H144" s="222">
        <v>11.699999999999999</v>
      </c>
      <c r="I144" s="223"/>
      <c r="J144" s="224">
        <f>ROUND(I144*H144,0)</f>
        <v>0</v>
      </c>
      <c r="K144" s="220" t="s">
        <v>140</v>
      </c>
      <c r="L144" s="43"/>
      <c r="M144" s="225" t="s">
        <v>1</v>
      </c>
      <c r="N144" s="226" t="s">
        <v>41</v>
      </c>
      <c r="O144" s="90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9" t="s">
        <v>141</v>
      </c>
      <c r="AT144" s="229" t="s">
        <v>136</v>
      </c>
      <c r="AU144" s="229" t="s">
        <v>85</v>
      </c>
      <c r="AY144" s="16" t="s">
        <v>134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6" t="s">
        <v>8</v>
      </c>
      <c r="BK144" s="230">
        <f>ROUND(I144*H144,0)</f>
        <v>0</v>
      </c>
      <c r="BL144" s="16" t="s">
        <v>141</v>
      </c>
      <c r="BM144" s="229" t="s">
        <v>544</v>
      </c>
    </row>
    <row r="145" s="13" customFormat="1">
      <c r="A145" s="13"/>
      <c r="B145" s="231"/>
      <c r="C145" s="232"/>
      <c r="D145" s="233" t="s">
        <v>143</v>
      </c>
      <c r="E145" s="234" t="s">
        <v>1</v>
      </c>
      <c r="F145" s="235" t="s">
        <v>545</v>
      </c>
      <c r="G145" s="232"/>
      <c r="H145" s="236">
        <v>11.699999999999999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143</v>
      </c>
      <c r="AU145" s="242" t="s">
        <v>85</v>
      </c>
      <c r="AV145" s="13" t="s">
        <v>85</v>
      </c>
      <c r="AW145" s="13" t="s">
        <v>33</v>
      </c>
      <c r="AX145" s="13" t="s">
        <v>8</v>
      </c>
      <c r="AY145" s="242" t="s">
        <v>134</v>
      </c>
    </row>
    <row r="146" s="2" customFormat="1" ht="37.8" customHeight="1">
      <c r="A146" s="37"/>
      <c r="B146" s="38"/>
      <c r="C146" s="218" t="s">
        <v>174</v>
      </c>
      <c r="D146" s="218" t="s">
        <v>136</v>
      </c>
      <c r="E146" s="219" t="s">
        <v>175</v>
      </c>
      <c r="F146" s="220" t="s">
        <v>176</v>
      </c>
      <c r="G146" s="221" t="s">
        <v>165</v>
      </c>
      <c r="H146" s="222">
        <v>35.100000000000001</v>
      </c>
      <c r="I146" s="223"/>
      <c r="J146" s="224">
        <f>ROUND(I146*H146,0)</f>
        <v>0</v>
      </c>
      <c r="K146" s="220" t="s">
        <v>140</v>
      </c>
      <c r="L146" s="43"/>
      <c r="M146" s="225" t="s">
        <v>1</v>
      </c>
      <c r="N146" s="226" t="s">
        <v>41</v>
      </c>
      <c r="O146" s="90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9" t="s">
        <v>141</v>
      </c>
      <c r="AT146" s="229" t="s">
        <v>136</v>
      </c>
      <c r="AU146" s="229" t="s">
        <v>85</v>
      </c>
      <c r="AY146" s="16" t="s">
        <v>134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6" t="s">
        <v>8</v>
      </c>
      <c r="BK146" s="230">
        <f>ROUND(I146*H146,0)</f>
        <v>0</v>
      </c>
      <c r="BL146" s="16" t="s">
        <v>141</v>
      </c>
      <c r="BM146" s="229" t="s">
        <v>546</v>
      </c>
    </row>
    <row r="147" s="13" customFormat="1">
      <c r="A147" s="13"/>
      <c r="B147" s="231"/>
      <c r="C147" s="232"/>
      <c r="D147" s="233" t="s">
        <v>143</v>
      </c>
      <c r="E147" s="232"/>
      <c r="F147" s="235" t="s">
        <v>547</v>
      </c>
      <c r="G147" s="232"/>
      <c r="H147" s="236">
        <v>35.100000000000001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143</v>
      </c>
      <c r="AU147" s="242" t="s">
        <v>85</v>
      </c>
      <c r="AV147" s="13" t="s">
        <v>85</v>
      </c>
      <c r="AW147" s="13" t="s">
        <v>4</v>
      </c>
      <c r="AX147" s="13" t="s">
        <v>8</v>
      </c>
      <c r="AY147" s="242" t="s">
        <v>134</v>
      </c>
    </row>
    <row r="148" s="2" customFormat="1" ht="37.8" customHeight="1">
      <c r="A148" s="37"/>
      <c r="B148" s="38"/>
      <c r="C148" s="218" t="s">
        <v>179</v>
      </c>
      <c r="D148" s="218" t="s">
        <v>136</v>
      </c>
      <c r="E148" s="219" t="s">
        <v>180</v>
      </c>
      <c r="F148" s="220" t="s">
        <v>181</v>
      </c>
      <c r="G148" s="221" t="s">
        <v>165</v>
      </c>
      <c r="H148" s="222">
        <v>6</v>
      </c>
      <c r="I148" s="223"/>
      <c r="J148" s="224">
        <f>ROUND(I148*H148,0)</f>
        <v>0</v>
      </c>
      <c r="K148" s="220" t="s">
        <v>140</v>
      </c>
      <c r="L148" s="43"/>
      <c r="M148" s="225" t="s">
        <v>1</v>
      </c>
      <c r="N148" s="226" t="s">
        <v>41</v>
      </c>
      <c r="O148" s="90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9" t="s">
        <v>141</v>
      </c>
      <c r="AT148" s="229" t="s">
        <v>136</v>
      </c>
      <c r="AU148" s="229" t="s">
        <v>85</v>
      </c>
      <c r="AY148" s="16" t="s">
        <v>134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6" t="s">
        <v>8</v>
      </c>
      <c r="BK148" s="230">
        <f>ROUND(I148*H148,0)</f>
        <v>0</v>
      </c>
      <c r="BL148" s="16" t="s">
        <v>141</v>
      </c>
      <c r="BM148" s="229" t="s">
        <v>548</v>
      </c>
    </row>
    <row r="149" s="13" customFormat="1">
      <c r="A149" s="13"/>
      <c r="B149" s="231"/>
      <c r="C149" s="232"/>
      <c r="D149" s="233" t="s">
        <v>143</v>
      </c>
      <c r="E149" s="234" t="s">
        <v>1</v>
      </c>
      <c r="F149" s="235" t="s">
        <v>549</v>
      </c>
      <c r="G149" s="232"/>
      <c r="H149" s="236">
        <v>6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143</v>
      </c>
      <c r="AU149" s="242" t="s">
        <v>85</v>
      </c>
      <c r="AV149" s="13" t="s">
        <v>85</v>
      </c>
      <c r="AW149" s="13" t="s">
        <v>33</v>
      </c>
      <c r="AX149" s="13" t="s">
        <v>76</v>
      </c>
      <c r="AY149" s="242" t="s">
        <v>134</v>
      </c>
    </row>
    <row r="150" s="14" customFormat="1">
      <c r="A150" s="14"/>
      <c r="B150" s="243"/>
      <c r="C150" s="244"/>
      <c r="D150" s="233" t="s">
        <v>143</v>
      </c>
      <c r="E150" s="245" t="s">
        <v>1</v>
      </c>
      <c r="F150" s="246" t="s">
        <v>146</v>
      </c>
      <c r="G150" s="244"/>
      <c r="H150" s="247">
        <v>6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143</v>
      </c>
      <c r="AU150" s="253" t="s">
        <v>85</v>
      </c>
      <c r="AV150" s="14" t="s">
        <v>141</v>
      </c>
      <c r="AW150" s="14" t="s">
        <v>33</v>
      </c>
      <c r="AX150" s="14" t="s">
        <v>8</v>
      </c>
      <c r="AY150" s="253" t="s">
        <v>134</v>
      </c>
    </row>
    <row r="151" s="2" customFormat="1" ht="33" customHeight="1">
      <c r="A151" s="37"/>
      <c r="B151" s="38"/>
      <c r="C151" s="218" t="s">
        <v>100</v>
      </c>
      <c r="D151" s="218" t="s">
        <v>136</v>
      </c>
      <c r="E151" s="219" t="s">
        <v>184</v>
      </c>
      <c r="F151" s="220" t="s">
        <v>185</v>
      </c>
      <c r="G151" s="221" t="s">
        <v>186</v>
      </c>
      <c r="H151" s="222">
        <v>10.800000000000001</v>
      </c>
      <c r="I151" s="223"/>
      <c r="J151" s="224">
        <f>ROUND(I151*H151,0)</f>
        <v>0</v>
      </c>
      <c r="K151" s="220" t="s">
        <v>140</v>
      </c>
      <c r="L151" s="43"/>
      <c r="M151" s="225" t="s">
        <v>1</v>
      </c>
      <c r="N151" s="226" t="s">
        <v>41</v>
      </c>
      <c r="O151" s="90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141</v>
      </c>
      <c r="AT151" s="229" t="s">
        <v>136</v>
      </c>
      <c r="AU151" s="229" t="s">
        <v>85</v>
      </c>
      <c r="AY151" s="16" t="s">
        <v>134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</v>
      </c>
      <c r="BK151" s="230">
        <f>ROUND(I151*H151,0)</f>
        <v>0</v>
      </c>
      <c r="BL151" s="16" t="s">
        <v>141</v>
      </c>
      <c r="BM151" s="229" t="s">
        <v>550</v>
      </c>
    </row>
    <row r="152" s="13" customFormat="1">
      <c r="A152" s="13"/>
      <c r="B152" s="231"/>
      <c r="C152" s="232"/>
      <c r="D152" s="233" t="s">
        <v>143</v>
      </c>
      <c r="E152" s="232"/>
      <c r="F152" s="235" t="s">
        <v>551</v>
      </c>
      <c r="G152" s="232"/>
      <c r="H152" s="236">
        <v>10.800000000000001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143</v>
      </c>
      <c r="AU152" s="242" t="s">
        <v>85</v>
      </c>
      <c r="AV152" s="13" t="s">
        <v>85</v>
      </c>
      <c r="AW152" s="13" t="s">
        <v>4</v>
      </c>
      <c r="AX152" s="13" t="s">
        <v>8</v>
      </c>
      <c r="AY152" s="242" t="s">
        <v>134</v>
      </c>
    </row>
    <row r="153" s="2" customFormat="1" ht="24.15" customHeight="1">
      <c r="A153" s="37"/>
      <c r="B153" s="38"/>
      <c r="C153" s="218" t="s">
        <v>189</v>
      </c>
      <c r="D153" s="218" t="s">
        <v>136</v>
      </c>
      <c r="E153" s="219" t="s">
        <v>202</v>
      </c>
      <c r="F153" s="220" t="s">
        <v>203</v>
      </c>
      <c r="G153" s="221" t="s">
        <v>139</v>
      </c>
      <c r="H153" s="222">
        <v>26.699999999999999</v>
      </c>
      <c r="I153" s="223"/>
      <c r="J153" s="224">
        <f>ROUND(I153*H153,0)</f>
        <v>0</v>
      </c>
      <c r="K153" s="220" t="s">
        <v>140</v>
      </c>
      <c r="L153" s="43"/>
      <c r="M153" s="225" t="s">
        <v>1</v>
      </c>
      <c r="N153" s="226" t="s">
        <v>41</v>
      </c>
      <c r="O153" s="90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9" t="s">
        <v>141</v>
      </c>
      <c r="AT153" s="229" t="s">
        <v>136</v>
      </c>
      <c r="AU153" s="229" t="s">
        <v>85</v>
      </c>
      <c r="AY153" s="16" t="s">
        <v>134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6" t="s">
        <v>8</v>
      </c>
      <c r="BK153" s="230">
        <f>ROUND(I153*H153,0)</f>
        <v>0</v>
      </c>
      <c r="BL153" s="16" t="s">
        <v>141</v>
      </c>
      <c r="BM153" s="229" t="s">
        <v>552</v>
      </c>
    </row>
    <row r="154" s="13" customFormat="1">
      <c r="A154" s="13"/>
      <c r="B154" s="231"/>
      <c r="C154" s="232"/>
      <c r="D154" s="233" t="s">
        <v>143</v>
      </c>
      <c r="E154" s="234" t="s">
        <v>1</v>
      </c>
      <c r="F154" s="235" t="s">
        <v>540</v>
      </c>
      <c r="G154" s="232"/>
      <c r="H154" s="236">
        <v>26.699999999999999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143</v>
      </c>
      <c r="AU154" s="242" t="s">
        <v>85</v>
      </c>
      <c r="AV154" s="13" t="s">
        <v>85</v>
      </c>
      <c r="AW154" s="13" t="s">
        <v>33</v>
      </c>
      <c r="AX154" s="13" t="s">
        <v>76</v>
      </c>
      <c r="AY154" s="242" t="s">
        <v>134</v>
      </c>
    </row>
    <row r="155" s="14" customFormat="1">
      <c r="A155" s="14"/>
      <c r="B155" s="243"/>
      <c r="C155" s="244"/>
      <c r="D155" s="233" t="s">
        <v>143</v>
      </c>
      <c r="E155" s="245" t="s">
        <v>1</v>
      </c>
      <c r="F155" s="246" t="s">
        <v>146</v>
      </c>
      <c r="G155" s="244"/>
      <c r="H155" s="247">
        <v>26.699999999999999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143</v>
      </c>
      <c r="AU155" s="253" t="s">
        <v>85</v>
      </c>
      <c r="AV155" s="14" t="s">
        <v>141</v>
      </c>
      <c r="AW155" s="14" t="s">
        <v>33</v>
      </c>
      <c r="AX155" s="14" t="s">
        <v>8</v>
      </c>
      <c r="AY155" s="253" t="s">
        <v>134</v>
      </c>
    </row>
    <row r="156" s="2" customFormat="1" ht="24.15" customHeight="1">
      <c r="A156" s="37"/>
      <c r="B156" s="38"/>
      <c r="C156" s="218" t="s">
        <v>195</v>
      </c>
      <c r="D156" s="218" t="s">
        <v>136</v>
      </c>
      <c r="E156" s="219" t="s">
        <v>463</v>
      </c>
      <c r="F156" s="220" t="s">
        <v>464</v>
      </c>
      <c r="G156" s="221" t="s">
        <v>139</v>
      </c>
      <c r="H156" s="222">
        <v>47</v>
      </c>
      <c r="I156" s="223"/>
      <c r="J156" s="224">
        <f>ROUND(I156*H156,0)</f>
        <v>0</v>
      </c>
      <c r="K156" s="220" t="s">
        <v>140</v>
      </c>
      <c r="L156" s="43"/>
      <c r="M156" s="225" t="s">
        <v>1</v>
      </c>
      <c r="N156" s="226" t="s">
        <v>41</v>
      </c>
      <c r="O156" s="90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9" t="s">
        <v>141</v>
      </c>
      <c r="AT156" s="229" t="s">
        <v>136</v>
      </c>
      <c r="AU156" s="229" t="s">
        <v>85</v>
      </c>
      <c r="AY156" s="16" t="s">
        <v>134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6" t="s">
        <v>8</v>
      </c>
      <c r="BK156" s="230">
        <f>ROUND(I156*H156,0)</f>
        <v>0</v>
      </c>
      <c r="BL156" s="16" t="s">
        <v>141</v>
      </c>
      <c r="BM156" s="229" t="s">
        <v>553</v>
      </c>
    </row>
    <row r="157" s="2" customFormat="1">
      <c r="A157" s="37"/>
      <c r="B157" s="38"/>
      <c r="C157" s="39"/>
      <c r="D157" s="233" t="s">
        <v>150</v>
      </c>
      <c r="E157" s="39"/>
      <c r="F157" s="254" t="s">
        <v>554</v>
      </c>
      <c r="G157" s="39"/>
      <c r="H157" s="39"/>
      <c r="I157" s="255"/>
      <c r="J157" s="39"/>
      <c r="K157" s="39"/>
      <c r="L157" s="43"/>
      <c r="M157" s="256"/>
      <c r="N157" s="257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150</v>
      </c>
      <c r="AU157" s="16" t="s">
        <v>85</v>
      </c>
    </row>
    <row r="158" s="13" customFormat="1">
      <c r="A158" s="13"/>
      <c r="B158" s="231"/>
      <c r="C158" s="232"/>
      <c r="D158" s="233" t="s">
        <v>143</v>
      </c>
      <c r="E158" s="234" t="s">
        <v>1</v>
      </c>
      <c r="F158" s="235" t="s">
        <v>555</v>
      </c>
      <c r="G158" s="232"/>
      <c r="H158" s="236">
        <v>47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143</v>
      </c>
      <c r="AU158" s="242" t="s">
        <v>85</v>
      </c>
      <c r="AV158" s="13" t="s">
        <v>85</v>
      </c>
      <c r="AW158" s="13" t="s">
        <v>33</v>
      </c>
      <c r="AX158" s="13" t="s">
        <v>8</v>
      </c>
      <c r="AY158" s="242" t="s">
        <v>134</v>
      </c>
    </row>
    <row r="159" s="2" customFormat="1" ht="24.15" customHeight="1">
      <c r="A159" s="37"/>
      <c r="B159" s="38"/>
      <c r="C159" s="218" t="s">
        <v>9</v>
      </c>
      <c r="D159" s="218" t="s">
        <v>136</v>
      </c>
      <c r="E159" s="219" t="s">
        <v>207</v>
      </c>
      <c r="F159" s="220" t="s">
        <v>208</v>
      </c>
      <c r="G159" s="221" t="s">
        <v>139</v>
      </c>
      <c r="H159" s="222">
        <v>89</v>
      </c>
      <c r="I159" s="223"/>
      <c r="J159" s="224">
        <f>ROUND(I159*H159,0)</f>
        <v>0</v>
      </c>
      <c r="K159" s="220" t="s">
        <v>140</v>
      </c>
      <c r="L159" s="43"/>
      <c r="M159" s="225" t="s">
        <v>1</v>
      </c>
      <c r="N159" s="226" t="s">
        <v>41</v>
      </c>
      <c r="O159" s="90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141</v>
      </c>
      <c r="AT159" s="229" t="s">
        <v>136</v>
      </c>
      <c r="AU159" s="229" t="s">
        <v>85</v>
      </c>
      <c r="AY159" s="16" t="s">
        <v>134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</v>
      </c>
      <c r="BK159" s="230">
        <f>ROUND(I159*H159,0)</f>
        <v>0</v>
      </c>
      <c r="BL159" s="16" t="s">
        <v>141</v>
      </c>
      <c r="BM159" s="229" t="s">
        <v>556</v>
      </c>
    </row>
    <row r="160" s="13" customFormat="1">
      <c r="A160" s="13"/>
      <c r="B160" s="231"/>
      <c r="C160" s="232"/>
      <c r="D160" s="233" t="s">
        <v>143</v>
      </c>
      <c r="E160" s="234" t="s">
        <v>1</v>
      </c>
      <c r="F160" s="235" t="s">
        <v>557</v>
      </c>
      <c r="G160" s="232"/>
      <c r="H160" s="236">
        <v>89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143</v>
      </c>
      <c r="AU160" s="242" t="s">
        <v>85</v>
      </c>
      <c r="AV160" s="13" t="s">
        <v>85</v>
      </c>
      <c r="AW160" s="13" t="s">
        <v>33</v>
      </c>
      <c r="AX160" s="13" t="s">
        <v>76</v>
      </c>
      <c r="AY160" s="242" t="s">
        <v>134</v>
      </c>
    </row>
    <row r="161" s="14" customFormat="1">
      <c r="A161" s="14"/>
      <c r="B161" s="243"/>
      <c r="C161" s="244"/>
      <c r="D161" s="233" t="s">
        <v>143</v>
      </c>
      <c r="E161" s="245" t="s">
        <v>1</v>
      </c>
      <c r="F161" s="246" t="s">
        <v>146</v>
      </c>
      <c r="G161" s="244"/>
      <c r="H161" s="247">
        <v>89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143</v>
      </c>
      <c r="AU161" s="253" t="s">
        <v>85</v>
      </c>
      <c r="AV161" s="14" t="s">
        <v>141</v>
      </c>
      <c r="AW161" s="14" t="s">
        <v>33</v>
      </c>
      <c r="AX161" s="14" t="s">
        <v>8</v>
      </c>
      <c r="AY161" s="253" t="s">
        <v>134</v>
      </c>
    </row>
    <row r="162" s="2" customFormat="1" ht="16.5" customHeight="1">
      <c r="A162" s="37"/>
      <c r="B162" s="38"/>
      <c r="C162" s="258" t="s">
        <v>206</v>
      </c>
      <c r="D162" s="258" t="s">
        <v>196</v>
      </c>
      <c r="E162" s="259" t="s">
        <v>212</v>
      </c>
      <c r="F162" s="260" t="s">
        <v>213</v>
      </c>
      <c r="G162" s="261" t="s">
        <v>214</v>
      </c>
      <c r="H162" s="262">
        <v>2</v>
      </c>
      <c r="I162" s="263"/>
      <c r="J162" s="264">
        <f>ROUND(I162*H162,0)</f>
        <v>0</v>
      </c>
      <c r="K162" s="260" t="s">
        <v>140</v>
      </c>
      <c r="L162" s="265"/>
      <c r="M162" s="266" t="s">
        <v>1</v>
      </c>
      <c r="N162" s="267" t="s">
        <v>41</v>
      </c>
      <c r="O162" s="90"/>
      <c r="P162" s="227">
        <f>O162*H162</f>
        <v>0</v>
      </c>
      <c r="Q162" s="227">
        <v>0.001</v>
      </c>
      <c r="R162" s="227">
        <f>Q162*H162</f>
        <v>0.002</v>
      </c>
      <c r="S162" s="227">
        <v>0</v>
      </c>
      <c r="T162" s="22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9" t="s">
        <v>179</v>
      </c>
      <c r="AT162" s="229" t="s">
        <v>196</v>
      </c>
      <c r="AU162" s="229" t="s">
        <v>85</v>
      </c>
      <c r="AY162" s="16" t="s">
        <v>134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6" t="s">
        <v>8</v>
      </c>
      <c r="BK162" s="230">
        <f>ROUND(I162*H162,0)</f>
        <v>0</v>
      </c>
      <c r="BL162" s="16" t="s">
        <v>141</v>
      </c>
      <c r="BM162" s="229" t="s">
        <v>558</v>
      </c>
    </row>
    <row r="163" s="2" customFormat="1" ht="24.15" customHeight="1">
      <c r="A163" s="37"/>
      <c r="B163" s="38"/>
      <c r="C163" s="218" t="s">
        <v>211</v>
      </c>
      <c r="D163" s="218" t="s">
        <v>136</v>
      </c>
      <c r="E163" s="219" t="s">
        <v>222</v>
      </c>
      <c r="F163" s="220" t="s">
        <v>223</v>
      </c>
      <c r="G163" s="221" t="s">
        <v>139</v>
      </c>
      <c r="H163" s="222">
        <v>85.799999999999997</v>
      </c>
      <c r="I163" s="223"/>
      <c r="J163" s="224">
        <f>ROUND(I163*H163,0)</f>
        <v>0</v>
      </c>
      <c r="K163" s="220" t="s">
        <v>140</v>
      </c>
      <c r="L163" s="43"/>
      <c r="M163" s="225" t="s">
        <v>1</v>
      </c>
      <c r="N163" s="226" t="s">
        <v>41</v>
      </c>
      <c r="O163" s="90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9" t="s">
        <v>141</v>
      </c>
      <c r="AT163" s="229" t="s">
        <v>136</v>
      </c>
      <c r="AU163" s="229" t="s">
        <v>85</v>
      </c>
      <c r="AY163" s="16" t="s">
        <v>134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6" t="s">
        <v>8</v>
      </c>
      <c r="BK163" s="230">
        <f>ROUND(I163*H163,0)</f>
        <v>0</v>
      </c>
      <c r="BL163" s="16" t="s">
        <v>141</v>
      </c>
      <c r="BM163" s="229" t="s">
        <v>559</v>
      </c>
    </row>
    <row r="164" s="13" customFormat="1">
      <c r="A164" s="13"/>
      <c r="B164" s="231"/>
      <c r="C164" s="232"/>
      <c r="D164" s="233" t="s">
        <v>143</v>
      </c>
      <c r="E164" s="234" t="s">
        <v>1</v>
      </c>
      <c r="F164" s="235" t="s">
        <v>560</v>
      </c>
      <c r="G164" s="232"/>
      <c r="H164" s="236">
        <v>85.799999999999997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143</v>
      </c>
      <c r="AU164" s="242" t="s">
        <v>85</v>
      </c>
      <c r="AV164" s="13" t="s">
        <v>85</v>
      </c>
      <c r="AW164" s="13" t="s">
        <v>33</v>
      </c>
      <c r="AX164" s="13" t="s">
        <v>76</v>
      </c>
      <c r="AY164" s="242" t="s">
        <v>134</v>
      </c>
    </row>
    <row r="165" s="14" customFormat="1">
      <c r="A165" s="14"/>
      <c r="B165" s="243"/>
      <c r="C165" s="244"/>
      <c r="D165" s="233" t="s">
        <v>143</v>
      </c>
      <c r="E165" s="245" t="s">
        <v>1</v>
      </c>
      <c r="F165" s="246" t="s">
        <v>146</v>
      </c>
      <c r="G165" s="244"/>
      <c r="H165" s="247">
        <v>85.799999999999997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143</v>
      </c>
      <c r="AU165" s="253" t="s">
        <v>85</v>
      </c>
      <c r="AV165" s="14" t="s">
        <v>141</v>
      </c>
      <c r="AW165" s="14" t="s">
        <v>33</v>
      </c>
      <c r="AX165" s="14" t="s">
        <v>8</v>
      </c>
      <c r="AY165" s="253" t="s">
        <v>134</v>
      </c>
    </row>
    <row r="166" s="12" customFormat="1" ht="22.8" customHeight="1">
      <c r="A166" s="12"/>
      <c r="B166" s="202"/>
      <c r="C166" s="203"/>
      <c r="D166" s="204" t="s">
        <v>75</v>
      </c>
      <c r="E166" s="216" t="s">
        <v>162</v>
      </c>
      <c r="F166" s="216" t="s">
        <v>226</v>
      </c>
      <c r="G166" s="203"/>
      <c r="H166" s="203"/>
      <c r="I166" s="206"/>
      <c r="J166" s="217">
        <f>BK166</f>
        <v>0</v>
      </c>
      <c r="K166" s="203"/>
      <c r="L166" s="208"/>
      <c r="M166" s="209"/>
      <c r="N166" s="210"/>
      <c r="O166" s="210"/>
      <c r="P166" s="211">
        <f>SUM(P167:P175)</f>
        <v>0</v>
      </c>
      <c r="Q166" s="210"/>
      <c r="R166" s="211">
        <f>SUM(R167:R175)</f>
        <v>45.819540000000003</v>
      </c>
      <c r="S166" s="210"/>
      <c r="T166" s="212">
        <f>SUM(T167:T175)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3" t="s">
        <v>8</v>
      </c>
      <c r="AT166" s="214" t="s">
        <v>75</v>
      </c>
      <c r="AU166" s="214" t="s">
        <v>8</v>
      </c>
      <c r="AY166" s="213" t="s">
        <v>134</v>
      </c>
      <c r="BK166" s="215">
        <f>SUM(BK167:BK175)</f>
        <v>0</v>
      </c>
    </row>
    <row r="167" s="2" customFormat="1" ht="24.15" customHeight="1">
      <c r="A167" s="37"/>
      <c r="B167" s="38"/>
      <c r="C167" s="218" t="s">
        <v>216</v>
      </c>
      <c r="D167" s="218" t="s">
        <v>136</v>
      </c>
      <c r="E167" s="219" t="s">
        <v>389</v>
      </c>
      <c r="F167" s="220" t="s">
        <v>390</v>
      </c>
      <c r="G167" s="221" t="s">
        <v>139</v>
      </c>
      <c r="H167" s="222">
        <v>81.900000000000006</v>
      </c>
      <c r="I167" s="223"/>
      <c r="J167" s="224">
        <f>ROUND(I167*H167,0)</f>
        <v>0</v>
      </c>
      <c r="K167" s="220" t="s">
        <v>140</v>
      </c>
      <c r="L167" s="43"/>
      <c r="M167" s="225" t="s">
        <v>1</v>
      </c>
      <c r="N167" s="226" t="s">
        <v>41</v>
      </c>
      <c r="O167" s="90"/>
      <c r="P167" s="227">
        <f>O167*H167</f>
        <v>0</v>
      </c>
      <c r="Q167" s="227">
        <v>0.34499999999999997</v>
      </c>
      <c r="R167" s="227">
        <f>Q167*H167</f>
        <v>28.255500000000001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141</v>
      </c>
      <c r="AT167" s="229" t="s">
        <v>136</v>
      </c>
      <c r="AU167" s="229" t="s">
        <v>85</v>
      </c>
      <c r="AY167" s="16" t="s">
        <v>134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6" t="s">
        <v>8</v>
      </c>
      <c r="BK167" s="230">
        <f>ROUND(I167*H167,0)</f>
        <v>0</v>
      </c>
      <c r="BL167" s="16" t="s">
        <v>141</v>
      </c>
      <c r="BM167" s="229" t="s">
        <v>561</v>
      </c>
    </row>
    <row r="168" s="2" customFormat="1">
      <c r="A168" s="37"/>
      <c r="B168" s="38"/>
      <c r="C168" s="39"/>
      <c r="D168" s="233" t="s">
        <v>150</v>
      </c>
      <c r="E168" s="39"/>
      <c r="F168" s="254" t="s">
        <v>231</v>
      </c>
      <c r="G168" s="39"/>
      <c r="H168" s="39"/>
      <c r="I168" s="255"/>
      <c r="J168" s="39"/>
      <c r="K168" s="39"/>
      <c r="L168" s="43"/>
      <c r="M168" s="256"/>
      <c r="N168" s="257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150</v>
      </c>
      <c r="AU168" s="16" t="s">
        <v>85</v>
      </c>
    </row>
    <row r="169" s="13" customFormat="1">
      <c r="A169" s="13"/>
      <c r="B169" s="231"/>
      <c r="C169" s="232"/>
      <c r="D169" s="233" t="s">
        <v>143</v>
      </c>
      <c r="E169" s="234" t="s">
        <v>1</v>
      </c>
      <c r="F169" s="235" t="s">
        <v>562</v>
      </c>
      <c r="G169" s="232"/>
      <c r="H169" s="236">
        <v>81.900000000000006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143</v>
      </c>
      <c r="AU169" s="242" t="s">
        <v>85</v>
      </c>
      <c r="AV169" s="13" t="s">
        <v>85</v>
      </c>
      <c r="AW169" s="13" t="s">
        <v>33</v>
      </c>
      <c r="AX169" s="13" t="s">
        <v>76</v>
      </c>
      <c r="AY169" s="242" t="s">
        <v>134</v>
      </c>
    </row>
    <row r="170" s="14" customFormat="1">
      <c r="A170" s="14"/>
      <c r="B170" s="243"/>
      <c r="C170" s="244"/>
      <c r="D170" s="233" t="s">
        <v>143</v>
      </c>
      <c r="E170" s="245" t="s">
        <v>1</v>
      </c>
      <c r="F170" s="246" t="s">
        <v>146</v>
      </c>
      <c r="G170" s="244"/>
      <c r="H170" s="247">
        <v>81.900000000000006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143</v>
      </c>
      <c r="AU170" s="253" t="s">
        <v>85</v>
      </c>
      <c r="AV170" s="14" t="s">
        <v>141</v>
      </c>
      <c r="AW170" s="14" t="s">
        <v>33</v>
      </c>
      <c r="AX170" s="14" t="s">
        <v>8</v>
      </c>
      <c r="AY170" s="253" t="s">
        <v>134</v>
      </c>
    </row>
    <row r="171" s="2" customFormat="1" ht="33" customHeight="1">
      <c r="A171" s="37"/>
      <c r="B171" s="38"/>
      <c r="C171" s="218" t="s">
        <v>221</v>
      </c>
      <c r="D171" s="218" t="s">
        <v>136</v>
      </c>
      <c r="E171" s="219" t="s">
        <v>234</v>
      </c>
      <c r="F171" s="220" t="s">
        <v>235</v>
      </c>
      <c r="G171" s="221" t="s">
        <v>139</v>
      </c>
      <c r="H171" s="222">
        <v>78</v>
      </c>
      <c r="I171" s="223"/>
      <c r="J171" s="224">
        <f>ROUND(I171*H171,0)</f>
        <v>0</v>
      </c>
      <c r="K171" s="220" t="s">
        <v>140</v>
      </c>
      <c r="L171" s="43"/>
      <c r="M171" s="225" t="s">
        <v>1</v>
      </c>
      <c r="N171" s="226" t="s">
        <v>41</v>
      </c>
      <c r="O171" s="90"/>
      <c r="P171" s="227">
        <f>O171*H171</f>
        <v>0</v>
      </c>
      <c r="Q171" s="227">
        <v>0.089219999999999994</v>
      </c>
      <c r="R171" s="227">
        <f>Q171*H171</f>
        <v>6.9591599999999998</v>
      </c>
      <c r="S171" s="227">
        <v>0</v>
      </c>
      <c r="T171" s="22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9" t="s">
        <v>141</v>
      </c>
      <c r="AT171" s="229" t="s">
        <v>136</v>
      </c>
      <c r="AU171" s="229" t="s">
        <v>85</v>
      </c>
      <c r="AY171" s="16" t="s">
        <v>134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6" t="s">
        <v>8</v>
      </c>
      <c r="BK171" s="230">
        <f>ROUND(I171*H171,0)</f>
        <v>0</v>
      </c>
      <c r="BL171" s="16" t="s">
        <v>141</v>
      </c>
      <c r="BM171" s="229" t="s">
        <v>563</v>
      </c>
    </row>
    <row r="172" s="13" customFormat="1">
      <c r="A172" s="13"/>
      <c r="B172" s="231"/>
      <c r="C172" s="232"/>
      <c r="D172" s="233" t="s">
        <v>143</v>
      </c>
      <c r="E172" s="234" t="s">
        <v>1</v>
      </c>
      <c r="F172" s="235" t="s">
        <v>536</v>
      </c>
      <c r="G172" s="232"/>
      <c r="H172" s="236">
        <v>78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143</v>
      </c>
      <c r="AU172" s="242" t="s">
        <v>85</v>
      </c>
      <c r="AV172" s="13" t="s">
        <v>85</v>
      </c>
      <c r="AW172" s="13" t="s">
        <v>33</v>
      </c>
      <c r="AX172" s="13" t="s">
        <v>76</v>
      </c>
      <c r="AY172" s="242" t="s">
        <v>134</v>
      </c>
    </row>
    <row r="173" s="14" customFormat="1">
      <c r="A173" s="14"/>
      <c r="B173" s="243"/>
      <c r="C173" s="244"/>
      <c r="D173" s="233" t="s">
        <v>143</v>
      </c>
      <c r="E173" s="245" t="s">
        <v>1</v>
      </c>
      <c r="F173" s="246" t="s">
        <v>146</v>
      </c>
      <c r="G173" s="244"/>
      <c r="H173" s="247">
        <v>78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143</v>
      </c>
      <c r="AU173" s="253" t="s">
        <v>85</v>
      </c>
      <c r="AV173" s="14" t="s">
        <v>141</v>
      </c>
      <c r="AW173" s="14" t="s">
        <v>33</v>
      </c>
      <c r="AX173" s="14" t="s">
        <v>8</v>
      </c>
      <c r="AY173" s="253" t="s">
        <v>134</v>
      </c>
    </row>
    <row r="174" s="2" customFormat="1" ht="24.15" customHeight="1">
      <c r="A174" s="37"/>
      <c r="B174" s="38"/>
      <c r="C174" s="258" t="s">
        <v>227</v>
      </c>
      <c r="D174" s="258" t="s">
        <v>196</v>
      </c>
      <c r="E174" s="259" t="s">
        <v>238</v>
      </c>
      <c r="F174" s="260" t="s">
        <v>239</v>
      </c>
      <c r="G174" s="261" t="s">
        <v>139</v>
      </c>
      <c r="H174" s="262">
        <v>80.340000000000003</v>
      </c>
      <c r="I174" s="263"/>
      <c r="J174" s="264">
        <f>ROUND(I174*H174,0)</f>
        <v>0</v>
      </c>
      <c r="K174" s="260" t="s">
        <v>140</v>
      </c>
      <c r="L174" s="265"/>
      <c r="M174" s="266" t="s">
        <v>1</v>
      </c>
      <c r="N174" s="267" t="s">
        <v>41</v>
      </c>
      <c r="O174" s="90"/>
      <c r="P174" s="227">
        <f>O174*H174</f>
        <v>0</v>
      </c>
      <c r="Q174" s="227">
        <v>0.13200000000000001</v>
      </c>
      <c r="R174" s="227">
        <f>Q174*H174</f>
        <v>10.604880000000001</v>
      </c>
      <c r="S174" s="227">
        <v>0</v>
      </c>
      <c r="T174" s="22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9" t="s">
        <v>179</v>
      </c>
      <c r="AT174" s="229" t="s">
        <v>196</v>
      </c>
      <c r="AU174" s="229" t="s">
        <v>85</v>
      </c>
      <c r="AY174" s="16" t="s">
        <v>134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6" t="s">
        <v>8</v>
      </c>
      <c r="BK174" s="230">
        <f>ROUND(I174*H174,0)</f>
        <v>0</v>
      </c>
      <c r="BL174" s="16" t="s">
        <v>141</v>
      </c>
      <c r="BM174" s="229" t="s">
        <v>564</v>
      </c>
    </row>
    <row r="175" s="13" customFormat="1">
      <c r="A175" s="13"/>
      <c r="B175" s="231"/>
      <c r="C175" s="232"/>
      <c r="D175" s="233" t="s">
        <v>143</v>
      </c>
      <c r="E175" s="232"/>
      <c r="F175" s="235" t="s">
        <v>565</v>
      </c>
      <c r="G175" s="232"/>
      <c r="H175" s="236">
        <v>80.340000000000003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143</v>
      </c>
      <c r="AU175" s="242" t="s">
        <v>85</v>
      </c>
      <c r="AV175" s="13" t="s">
        <v>85</v>
      </c>
      <c r="AW175" s="13" t="s">
        <v>4</v>
      </c>
      <c r="AX175" s="13" t="s">
        <v>8</v>
      </c>
      <c r="AY175" s="242" t="s">
        <v>134</v>
      </c>
    </row>
    <row r="176" s="12" customFormat="1" ht="22.8" customHeight="1">
      <c r="A176" s="12"/>
      <c r="B176" s="202"/>
      <c r="C176" s="203"/>
      <c r="D176" s="204" t="s">
        <v>75</v>
      </c>
      <c r="E176" s="216" t="s">
        <v>100</v>
      </c>
      <c r="F176" s="216" t="s">
        <v>248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SUM(P177:P185)</f>
        <v>0</v>
      </c>
      <c r="Q176" s="210"/>
      <c r="R176" s="211">
        <f>SUM(R177:R185)</f>
        <v>15.094442000000001</v>
      </c>
      <c r="S176" s="210"/>
      <c r="T176" s="212">
        <f>SUM(T177:T185)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</v>
      </c>
      <c r="AT176" s="214" t="s">
        <v>75</v>
      </c>
      <c r="AU176" s="214" t="s">
        <v>8</v>
      </c>
      <c r="AY176" s="213" t="s">
        <v>134</v>
      </c>
      <c r="BK176" s="215">
        <f>SUM(BK177:BK185)</f>
        <v>0</v>
      </c>
    </row>
    <row r="177" s="2" customFormat="1" ht="33" customHeight="1">
      <c r="A177" s="37"/>
      <c r="B177" s="38"/>
      <c r="C177" s="218" t="s">
        <v>233</v>
      </c>
      <c r="D177" s="218" t="s">
        <v>136</v>
      </c>
      <c r="E177" s="219" t="s">
        <v>249</v>
      </c>
      <c r="F177" s="220" t="s">
        <v>250</v>
      </c>
      <c r="G177" s="221" t="s">
        <v>155</v>
      </c>
      <c r="H177" s="222">
        <v>89</v>
      </c>
      <c r="I177" s="223"/>
      <c r="J177" s="224">
        <f>ROUND(I177*H177,0)</f>
        <v>0</v>
      </c>
      <c r="K177" s="220" t="s">
        <v>140</v>
      </c>
      <c r="L177" s="43"/>
      <c r="M177" s="225" t="s">
        <v>1</v>
      </c>
      <c r="N177" s="226" t="s">
        <v>41</v>
      </c>
      <c r="O177" s="90"/>
      <c r="P177" s="227">
        <f>O177*H177</f>
        <v>0</v>
      </c>
      <c r="Q177" s="227">
        <v>0.14041999999999999</v>
      </c>
      <c r="R177" s="227">
        <f>Q177*H177</f>
        <v>12.49738</v>
      </c>
      <c r="S177" s="227">
        <v>0</v>
      </c>
      <c r="T177" s="22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9" t="s">
        <v>141</v>
      </c>
      <c r="AT177" s="229" t="s">
        <v>136</v>
      </c>
      <c r="AU177" s="229" t="s">
        <v>85</v>
      </c>
      <c r="AY177" s="16" t="s">
        <v>134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6" t="s">
        <v>8</v>
      </c>
      <c r="BK177" s="230">
        <f>ROUND(I177*H177,0)</f>
        <v>0</v>
      </c>
      <c r="BL177" s="16" t="s">
        <v>141</v>
      </c>
      <c r="BM177" s="229" t="s">
        <v>566</v>
      </c>
    </row>
    <row r="178" s="13" customFormat="1">
      <c r="A178" s="13"/>
      <c r="B178" s="231"/>
      <c r="C178" s="232"/>
      <c r="D178" s="233" t="s">
        <v>143</v>
      </c>
      <c r="E178" s="234" t="s">
        <v>1</v>
      </c>
      <c r="F178" s="235" t="s">
        <v>538</v>
      </c>
      <c r="G178" s="232"/>
      <c r="H178" s="236">
        <v>89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143</v>
      </c>
      <c r="AU178" s="242" t="s">
        <v>85</v>
      </c>
      <c r="AV178" s="13" t="s">
        <v>85</v>
      </c>
      <c r="AW178" s="13" t="s">
        <v>33</v>
      </c>
      <c r="AX178" s="13" t="s">
        <v>76</v>
      </c>
      <c r="AY178" s="242" t="s">
        <v>134</v>
      </c>
    </row>
    <row r="179" s="14" customFormat="1">
      <c r="A179" s="14"/>
      <c r="B179" s="243"/>
      <c r="C179" s="244"/>
      <c r="D179" s="233" t="s">
        <v>143</v>
      </c>
      <c r="E179" s="245" t="s">
        <v>1</v>
      </c>
      <c r="F179" s="246" t="s">
        <v>146</v>
      </c>
      <c r="G179" s="244"/>
      <c r="H179" s="247">
        <v>89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143</v>
      </c>
      <c r="AU179" s="253" t="s">
        <v>85</v>
      </c>
      <c r="AV179" s="14" t="s">
        <v>141</v>
      </c>
      <c r="AW179" s="14" t="s">
        <v>33</v>
      </c>
      <c r="AX179" s="14" t="s">
        <v>8</v>
      </c>
      <c r="AY179" s="253" t="s">
        <v>134</v>
      </c>
    </row>
    <row r="180" s="2" customFormat="1" ht="16.5" customHeight="1">
      <c r="A180" s="37"/>
      <c r="B180" s="38"/>
      <c r="C180" s="258" t="s">
        <v>237</v>
      </c>
      <c r="D180" s="258" t="s">
        <v>196</v>
      </c>
      <c r="E180" s="259" t="s">
        <v>254</v>
      </c>
      <c r="F180" s="260" t="s">
        <v>255</v>
      </c>
      <c r="G180" s="261" t="s">
        <v>155</v>
      </c>
      <c r="H180" s="262">
        <v>91.311999999999998</v>
      </c>
      <c r="I180" s="263"/>
      <c r="J180" s="264">
        <f>ROUND(I180*H180,0)</f>
        <v>0</v>
      </c>
      <c r="K180" s="260" t="s">
        <v>140</v>
      </c>
      <c r="L180" s="265"/>
      <c r="M180" s="266" t="s">
        <v>1</v>
      </c>
      <c r="N180" s="267" t="s">
        <v>41</v>
      </c>
      <c r="O180" s="90"/>
      <c r="P180" s="227">
        <f>O180*H180</f>
        <v>0</v>
      </c>
      <c r="Q180" s="227">
        <v>0.028000000000000001</v>
      </c>
      <c r="R180" s="227">
        <f>Q180*H180</f>
        <v>2.5567359999999999</v>
      </c>
      <c r="S180" s="227">
        <v>0</v>
      </c>
      <c r="T180" s="228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9" t="s">
        <v>179</v>
      </c>
      <c r="AT180" s="229" t="s">
        <v>196</v>
      </c>
      <c r="AU180" s="229" t="s">
        <v>85</v>
      </c>
      <c r="AY180" s="16" t="s">
        <v>134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6" t="s">
        <v>8</v>
      </c>
      <c r="BK180" s="230">
        <f>ROUND(I180*H180,0)</f>
        <v>0</v>
      </c>
      <c r="BL180" s="16" t="s">
        <v>141</v>
      </c>
      <c r="BM180" s="229" t="s">
        <v>567</v>
      </c>
    </row>
    <row r="181" s="2" customFormat="1">
      <c r="A181" s="37"/>
      <c r="B181" s="38"/>
      <c r="C181" s="39"/>
      <c r="D181" s="233" t="s">
        <v>150</v>
      </c>
      <c r="E181" s="39"/>
      <c r="F181" s="254" t="s">
        <v>257</v>
      </c>
      <c r="G181" s="39"/>
      <c r="H181" s="39"/>
      <c r="I181" s="255"/>
      <c r="J181" s="39"/>
      <c r="K181" s="39"/>
      <c r="L181" s="43"/>
      <c r="M181" s="256"/>
      <c r="N181" s="25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150</v>
      </c>
      <c r="AU181" s="16" t="s">
        <v>85</v>
      </c>
    </row>
    <row r="182" s="13" customFormat="1">
      <c r="A182" s="13"/>
      <c r="B182" s="231"/>
      <c r="C182" s="232"/>
      <c r="D182" s="233" t="s">
        <v>143</v>
      </c>
      <c r="E182" s="232"/>
      <c r="F182" s="235" t="s">
        <v>568</v>
      </c>
      <c r="G182" s="232"/>
      <c r="H182" s="236">
        <v>91.311999999999998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143</v>
      </c>
      <c r="AU182" s="242" t="s">
        <v>85</v>
      </c>
      <c r="AV182" s="13" t="s">
        <v>85</v>
      </c>
      <c r="AW182" s="13" t="s">
        <v>4</v>
      </c>
      <c r="AX182" s="13" t="s">
        <v>8</v>
      </c>
      <c r="AY182" s="242" t="s">
        <v>134</v>
      </c>
    </row>
    <row r="183" s="2" customFormat="1" ht="24.15" customHeight="1">
      <c r="A183" s="37"/>
      <c r="B183" s="38"/>
      <c r="C183" s="218" t="s">
        <v>243</v>
      </c>
      <c r="D183" s="218" t="s">
        <v>136</v>
      </c>
      <c r="E183" s="219" t="s">
        <v>270</v>
      </c>
      <c r="F183" s="220" t="s">
        <v>271</v>
      </c>
      <c r="G183" s="221" t="s">
        <v>139</v>
      </c>
      <c r="H183" s="222">
        <v>85.799999999999997</v>
      </c>
      <c r="I183" s="223"/>
      <c r="J183" s="224">
        <f>ROUND(I183*H183,0)</f>
        <v>0</v>
      </c>
      <c r="K183" s="220" t="s">
        <v>140</v>
      </c>
      <c r="L183" s="43"/>
      <c r="M183" s="225" t="s">
        <v>1</v>
      </c>
      <c r="N183" s="226" t="s">
        <v>41</v>
      </c>
      <c r="O183" s="90"/>
      <c r="P183" s="227">
        <f>O183*H183</f>
        <v>0</v>
      </c>
      <c r="Q183" s="227">
        <v>0.00046999999999999999</v>
      </c>
      <c r="R183" s="227">
        <f>Q183*H183</f>
        <v>0.040326000000000001</v>
      </c>
      <c r="S183" s="227">
        <v>0</v>
      </c>
      <c r="T183" s="228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9" t="s">
        <v>141</v>
      </c>
      <c r="AT183" s="229" t="s">
        <v>136</v>
      </c>
      <c r="AU183" s="229" t="s">
        <v>85</v>
      </c>
      <c r="AY183" s="16" t="s">
        <v>134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6" t="s">
        <v>8</v>
      </c>
      <c r="BK183" s="230">
        <f>ROUND(I183*H183,0)</f>
        <v>0</v>
      </c>
      <c r="BL183" s="16" t="s">
        <v>141</v>
      </c>
      <c r="BM183" s="229" t="s">
        <v>569</v>
      </c>
    </row>
    <row r="184" s="13" customFormat="1">
      <c r="A184" s="13"/>
      <c r="B184" s="231"/>
      <c r="C184" s="232"/>
      <c r="D184" s="233" t="s">
        <v>143</v>
      </c>
      <c r="E184" s="234" t="s">
        <v>1</v>
      </c>
      <c r="F184" s="235" t="s">
        <v>560</v>
      </c>
      <c r="G184" s="232"/>
      <c r="H184" s="236">
        <v>85.799999999999997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143</v>
      </c>
      <c r="AU184" s="242" t="s">
        <v>85</v>
      </c>
      <c r="AV184" s="13" t="s">
        <v>85</v>
      </c>
      <c r="AW184" s="13" t="s">
        <v>33</v>
      </c>
      <c r="AX184" s="13" t="s">
        <v>76</v>
      </c>
      <c r="AY184" s="242" t="s">
        <v>134</v>
      </c>
    </row>
    <row r="185" s="14" customFormat="1">
      <c r="A185" s="14"/>
      <c r="B185" s="243"/>
      <c r="C185" s="244"/>
      <c r="D185" s="233" t="s">
        <v>143</v>
      </c>
      <c r="E185" s="245" t="s">
        <v>1</v>
      </c>
      <c r="F185" s="246" t="s">
        <v>146</v>
      </c>
      <c r="G185" s="244"/>
      <c r="H185" s="247">
        <v>85.799999999999997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143</v>
      </c>
      <c r="AU185" s="253" t="s">
        <v>85</v>
      </c>
      <c r="AV185" s="14" t="s">
        <v>141</v>
      </c>
      <c r="AW185" s="14" t="s">
        <v>33</v>
      </c>
      <c r="AX185" s="14" t="s">
        <v>8</v>
      </c>
      <c r="AY185" s="253" t="s">
        <v>134</v>
      </c>
    </row>
    <row r="186" s="12" customFormat="1" ht="22.8" customHeight="1">
      <c r="A186" s="12"/>
      <c r="B186" s="202"/>
      <c r="C186" s="203"/>
      <c r="D186" s="204" t="s">
        <v>75</v>
      </c>
      <c r="E186" s="216" t="s">
        <v>280</v>
      </c>
      <c r="F186" s="216" t="s">
        <v>281</v>
      </c>
      <c r="G186" s="203"/>
      <c r="H186" s="203"/>
      <c r="I186" s="206"/>
      <c r="J186" s="217">
        <f>BK186</f>
        <v>0</v>
      </c>
      <c r="K186" s="203"/>
      <c r="L186" s="208"/>
      <c r="M186" s="209"/>
      <c r="N186" s="210"/>
      <c r="O186" s="210"/>
      <c r="P186" s="211">
        <f>SUM(P187:P191)</f>
        <v>0</v>
      </c>
      <c r="Q186" s="210"/>
      <c r="R186" s="211">
        <f>SUM(R187:R191)</f>
        <v>0</v>
      </c>
      <c r="S186" s="210"/>
      <c r="T186" s="212">
        <f>SUM(T187:T191)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3" t="s">
        <v>8</v>
      </c>
      <c r="AT186" s="214" t="s">
        <v>75</v>
      </c>
      <c r="AU186" s="214" t="s">
        <v>8</v>
      </c>
      <c r="AY186" s="213" t="s">
        <v>134</v>
      </c>
      <c r="BK186" s="215">
        <f>SUM(BK187:BK191)</f>
        <v>0</v>
      </c>
    </row>
    <row r="187" s="2" customFormat="1" ht="24.15" customHeight="1">
      <c r="A187" s="37"/>
      <c r="B187" s="38"/>
      <c r="C187" s="218" t="s">
        <v>7</v>
      </c>
      <c r="D187" s="218" t="s">
        <v>136</v>
      </c>
      <c r="E187" s="219" t="s">
        <v>283</v>
      </c>
      <c r="F187" s="220" t="s">
        <v>284</v>
      </c>
      <c r="G187" s="221" t="s">
        <v>186</v>
      </c>
      <c r="H187" s="222">
        <v>23.449999999999999</v>
      </c>
      <c r="I187" s="223"/>
      <c r="J187" s="224">
        <f>ROUND(I187*H187,0)</f>
        <v>0</v>
      </c>
      <c r="K187" s="220" t="s">
        <v>140</v>
      </c>
      <c r="L187" s="43"/>
      <c r="M187" s="225" t="s">
        <v>1</v>
      </c>
      <c r="N187" s="226" t="s">
        <v>41</v>
      </c>
      <c r="O187" s="90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9" t="s">
        <v>141</v>
      </c>
      <c r="AT187" s="229" t="s">
        <v>136</v>
      </c>
      <c r="AU187" s="229" t="s">
        <v>85</v>
      </c>
      <c r="AY187" s="16" t="s">
        <v>134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6" t="s">
        <v>8</v>
      </c>
      <c r="BK187" s="230">
        <f>ROUND(I187*H187,0)</f>
        <v>0</v>
      </c>
      <c r="BL187" s="16" t="s">
        <v>141</v>
      </c>
      <c r="BM187" s="229" t="s">
        <v>570</v>
      </c>
    </row>
    <row r="188" s="2" customFormat="1" ht="24.15" customHeight="1">
      <c r="A188" s="37"/>
      <c r="B188" s="38"/>
      <c r="C188" s="218" t="s">
        <v>253</v>
      </c>
      <c r="D188" s="218" t="s">
        <v>136</v>
      </c>
      <c r="E188" s="219" t="s">
        <v>293</v>
      </c>
      <c r="F188" s="220" t="s">
        <v>294</v>
      </c>
      <c r="G188" s="221" t="s">
        <v>186</v>
      </c>
      <c r="H188" s="222">
        <v>23.449999999999999</v>
      </c>
      <c r="I188" s="223"/>
      <c r="J188" s="224">
        <f>ROUND(I188*H188,0)</f>
        <v>0</v>
      </c>
      <c r="K188" s="220" t="s">
        <v>140</v>
      </c>
      <c r="L188" s="43"/>
      <c r="M188" s="225" t="s">
        <v>1</v>
      </c>
      <c r="N188" s="226" t="s">
        <v>41</v>
      </c>
      <c r="O188" s="90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9" t="s">
        <v>141</v>
      </c>
      <c r="AT188" s="229" t="s">
        <v>136</v>
      </c>
      <c r="AU188" s="229" t="s">
        <v>85</v>
      </c>
      <c r="AY188" s="16" t="s">
        <v>134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6" t="s">
        <v>8</v>
      </c>
      <c r="BK188" s="230">
        <f>ROUND(I188*H188,0)</f>
        <v>0</v>
      </c>
      <c r="BL188" s="16" t="s">
        <v>141</v>
      </c>
      <c r="BM188" s="229" t="s">
        <v>571</v>
      </c>
    </row>
    <row r="189" s="2" customFormat="1" ht="24.15" customHeight="1">
      <c r="A189" s="37"/>
      <c r="B189" s="38"/>
      <c r="C189" s="218" t="s">
        <v>259</v>
      </c>
      <c r="D189" s="218" t="s">
        <v>136</v>
      </c>
      <c r="E189" s="219" t="s">
        <v>297</v>
      </c>
      <c r="F189" s="220" t="s">
        <v>298</v>
      </c>
      <c r="G189" s="221" t="s">
        <v>186</v>
      </c>
      <c r="H189" s="222">
        <v>281.39999999999998</v>
      </c>
      <c r="I189" s="223"/>
      <c r="J189" s="224">
        <f>ROUND(I189*H189,0)</f>
        <v>0</v>
      </c>
      <c r="K189" s="220" t="s">
        <v>140</v>
      </c>
      <c r="L189" s="43"/>
      <c r="M189" s="225" t="s">
        <v>1</v>
      </c>
      <c r="N189" s="226" t="s">
        <v>41</v>
      </c>
      <c r="O189" s="90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9" t="s">
        <v>141</v>
      </c>
      <c r="AT189" s="229" t="s">
        <v>136</v>
      </c>
      <c r="AU189" s="229" t="s">
        <v>85</v>
      </c>
      <c r="AY189" s="16" t="s">
        <v>134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6" t="s">
        <v>8</v>
      </c>
      <c r="BK189" s="230">
        <f>ROUND(I189*H189,0)</f>
        <v>0</v>
      </c>
      <c r="BL189" s="16" t="s">
        <v>141</v>
      </c>
      <c r="BM189" s="229" t="s">
        <v>572</v>
      </c>
    </row>
    <row r="190" s="13" customFormat="1">
      <c r="A190" s="13"/>
      <c r="B190" s="231"/>
      <c r="C190" s="232"/>
      <c r="D190" s="233" t="s">
        <v>143</v>
      </c>
      <c r="E190" s="232"/>
      <c r="F190" s="235" t="s">
        <v>573</v>
      </c>
      <c r="G190" s="232"/>
      <c r="H190" s="236">
        <v>281.39999999999998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143</v>
      </c>
      <c r="AU190" s="242" t="s">
        <v>85</v>
      </c>
      <c r="AV190" s="13" t="s">
        <v>85</v>
      </c>
      <c r="AW190" s="13" t="s">
        <v>4</v>
      </c>
      <c r="AX190" s="13" t="s">
        <v>8</v>
      </c>
      <c r="AY190" s="242" t="s">
        <v>134</v>
      </c>
    </row>
    <row r="191" s="2" customFormat="1" ht="37.8" customHeight="1">
      <c r="A191" s="37"/>
      <c r="B191" s="38"/>
      <c r="C191" s="218" t="s">
        <v>264</v>
      </c>
      <c r="D191" s="218" t="s">
        <v>136</v>
      </c>
      <c r="E191" s="219" t="s">
        <v>302</v>
      </c>
      <c r="F191" s="220" t="s">
        <v>303</v>
      </c>
      <c r="G191" s="221" t="s">
        <v>186</v>
      </c>
      <c r="H191" s="222">
        <v>23.449999999999999</v>
      </c>
      <c r="I191" s="223"/>
      <c r="J191" s="224">
        <f>ROUND(I191*H191,0)</f>
        <v>0</v>
      </c>
      <c r="K191" s="220" t="s">
        <v>140</v>
      </c>
      <c r="L191" s="43"/>
      <c r="M191" s="225" t="s">
        <v>1</v>
      </c>
      <c r="N191" s="226" t="s">
        <v>41</v>
      </c>
      <c r="O191" s="90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9" t="s">
        <v>141</v>
      </c>
      <c r="AT191" s="229" t="s">
        <v>136</v>
      </c>
      <c r="AU191" s="229" t="s">
        <v>85</v>
      </c>
      <c r="AY191" s="16" t="s">
        <v>134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6" t="s">
        <v>8</v>
      </c>
      <c r="BK191" s="230">
        <f>ROUND(I191*H191,0)</f>
        <v>0</v>
      </c>
      <c r="BL191" s="16" t="s">
        <v>141</v>
      </c>
      <c r="BM191" s="229" t="s">
        <v>574</v>
      </c>
    </row>
    <row r="192" s="12" customFormat="1" ht="22.8" customHeight="1">
      <c r="A192" s="12"/>
      <c r="B192" s="202"/>
      <c r="C192" s="203"/>
      <c r="D192" s="204" t="s">
        <v>75</v>
      </c>
      <c r="E192" s="216" t="s">
        <v>305</v>
      </c>
      <c r="F192" s="216" t="s">
        <v>306</v>
      </c>
      <c r="G192" s="203"/>
      <c r="H192" s="203"/>
      <c r="I192" s="206"/>
      <c r="J192" s="217">
        <f>BK192</f>
        <v>0</v>
      </c>
      <c r="K192" s="203"/>
      <c r="L192" s="208"/>
      <c r="M192" s="209"/>
      <c r="N192" s="210"/>
      <c r="O192" s="210"/>
      <c r="P192" s="211">
        <f>P193</f>
        <v>0</v>
      </c>
      <c r="Q192" s="210"/>
      <c r="R192" s="211">
        <f>R193</f>
        <v>0</v>
      </c>
      <c r="S192" s="210"/>
      <c r="T192" s="212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3" t="s">
        <v>8</v>
      </c>
      <c r="AT192" s="214" t="s">
        <v>75</v>
      </c>
      <c r="AU192" s="214" t="s">
        <v>8</v>
      </c>
      <c r="AY192" s="213" t="s">
        <v>134</v>
      </c>
      <c r="BK192" s="215">
        <f>BK193</f>
        <v>0</v>
      </c>
    </row>
    <row r="193" s="2" customFormat="1" ht="24.15" customHeight="1">
      <c r="A193" s="37"/>
      <c r="B193" s="38"/>
      <c r="C193" s="218" t="s">
        <v>269</v>
      </c>
      <c r="D193" s="218" t="s">
        <v>136</v>
      </c>
      <c r="E193" s="219" t="s">
        <v>417</v>
      </c>
      <c r="F193" s="220" t="s">
        <v>418</v>
      </c>
      <c r="G193" s="221" t="s">
        <v>186</v>
      </c>
      <c r="H193" s="222">
        <v>60.915999999999997</v>
      </c>
      <c r="I193" s="223"/>
      <c r="J193" s="224">
        <f>ROUND(I193*H193,0)</f>
        <v>0</v>
      </c>
      <c r="K193" s="220" t="s">
        <v>140</v>
      </c>
      <c r="L193" s="43"/>
      <c r="M193" s="225" t="s">
        <v>1</v>
      </c>
      <c r="N193" s="226" t="s">
        <v>41</v>
      </c>
      <c r="O193" s="90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9" t="s">
        <v>141</v>
      </c>
      <c r="AT193" s="229" t="s">
        <v>136</v>
      </c>
      <c r="AU193" s="229" t="s">
        <v>85</v>
      </c>
      <c r="AY193" s="16" t="s">
        <v>134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6" t="s">
        <v>8</v>
      </c>
      <c r="BK193" s="230">
        <f>ROUND(I193*H193,0)</f>
        <v>0</v>
      </c>
      <c r="BL193" s="16" t="s">
        <v>141</v>
      </c>
      <c r="BM193" s="229" t="s">
        <v>575</v>
      </c>
    </row>
    <row r="194" s="12" customFormat="1" ht="25.92" customHeight="1">
      <c r="A194" s="12"/>
      <c r="B194" s="202"/>
      <c r="C194" s="203"/>
      <c r="D194" s="204" t="s">
        <v>75</v>
      </c>
      <c r="E194" s="205" t="s">
        <v>311</v>
      </c>
      <c r="F194" s="205" t="s">
        <v>312</v>
      </c>
      <c r="G194" s="203"/>
      <c r="H194" s="203"/>
      <c r="I194" s="206"/>
      <c r="J194" s="207">
        <f>BK194</f>
        <v>0</v>
      </c>
      <c r="K194" s="203"/>
      <c r="L194" s="208"/>
      <c r="M194" s="209"/>
      <c r="N194" s="210"/>
      <c r="O194" s="210"/>
      <c r="P194" s="211">
        <f>P195</f>
        <v>0</v>
      </c>
      <c r="Q194" s="210"/>
      <c r="R194" s="211">
        <f>R195</f>
        <v>0.01</v>
      </c>
      <c r="S194" s="210"/>
      <c r="T194" s="212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3" t="s">
        <v>85</v>
      </c>
      <c r="AT194" s="214" t="s">
        <v>75</v>
      </c>
      <c r="AU194" s="214" t="s">
        <v>76</v>
      </c>
      <c r="AY194" s="213" t="s">
        <v>134</v>
      </c>
      <c r="BK194" s="215">
        <f>BK195</f>
        <v>0</v>
      </c>
    </row>
    <row r="195" s="12" customFormat="1" ht="22.8" customHeight="1">
      <c r="A195" s="12"/>
      <c r="B195" s="202"/>
      <c r="C195" s="203"/>
      <c r="D195" s="204" t="s">
        <v>75</v>
      </c>
      <c r="E195" s="216" t="s">
        <v>339</v>
      </c>
      <c r="F195" s="216" t="s">
        <v>340</v>
      </c>
      <c r="G195" s="203"/>
      <c r="H195" s="203"/>
      <c r="I195" s="206"/>
      <c r="J195" s="217">
        <f>BK195</f>
        <v>0</v>
      </c>
      <c r="K195" s="203"/>
      <c r="L195" s="208"/>
      <c r="M195" s="209"/>
      <c r="N195" s="210"/>
      <c r="O195" s="210"/>
      <c r="P195" s="211">
        <f>SUM(P196:P199)</f>
        <v>0</v>
      </c>
      <c r="Q195" s="210"/>
      <c r="R195" s="211">
        <f>SUM(R196:R199)</f>
        <v>0.01</v>
      </c>
      <c r="S195" s="210"/>
      <c r="T195" s="212">
        <f>SUM(T196:T199)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3" t="s">
        <v>85</v>
      </c>
      <c r="AT195" s="214" t="s">
        <v>75</v>
      </c>
      <c r="AU195" s="214" t="s">
        <v>8</v>
      </c>
      <c r="AY195" s="213" t="s">
        <v>134</v>
      </c>
      <c r="BK195" s="215">
        <f>SUM(BK196:BK199)</f>
        <v>0</v>
      </c>
    </row>
    <row r="196" s="2" customFormat="1" ht="24.15" customHeight="1">
      <c r="A196" s="37"/>
      <c r="B196" s="38"/>
      <c r="C196" s="218" t="s">
        <v>273</v>
      </c>
      <c r="D196" s="218" t="s">
        <v>136</v>
      </c>
      <c r="E196" s="219" t="s">
        <v>342</v>
      </c>
      <c r="F196" s="220" t="s">
        <v>343</v>
      </c>
      <c r="G196" s="221" t="s">
        <v>276</v>
      </c>
      <c r="H196" s="222">
        <v>1</v>
      </c>
      <c r="I196" s="223"/>
      <c r="J196" s="224">
        <f>ROUND(I196*H196,0)</f>
        <v>0</v>
      </c>
      <c r="K196" s="220" t="s">
        <v>140</v>
      </c>
      <c r="L196" s="43"/>
      <c r="M196" s="225" t="s">
        <v>1</v>
      </c>
      <c r="N196" s="226" t="s">
        <v>41</v>
      </c>
      <c r="O196" s="90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9" t="s">
        <v>221</v>
      </c>
      <c r="AT196" s="229" t="s">
        <v>136</v>
      </c>
      <c r="AU196" s="229" t="s">
        <v>85</v>
      </c>
      <c r="AY196" s="16" t="s">
        <v>134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6" t="s">
        <v>8</v>
      </c>
      <c r="BK196" s="230">
        <f>ROUND(I196*H196,0)</f>
        <v>0</v>
      </c>
      <c r="BL196" s="16" t="s">
        <v>221</v>
      </c>
      <c r="BM196" s="229" t="s">
        <v>576</v>
      </c>
    </row>
    <row r="197" s="2" customFormat="1">
      <c r="A197" s="37"/>
      <c r="B197" s="38"/>
      <c r="C197" s="39"/>
      <c r="D197" s="233" t="s">
        <v>150</v>
      </c>
      <c r="E197" s="39"/>
      <c r="F197" s="254" t="s">
        <v>345</v>
      </c>
      <c r="G197" s="39"/>
      <c r="H197" s="39"/>
      <c r="I197" s="255"/>
      <c r="J197" s="39"/>
      <c r="K197" s="39"/>
      <c r="L197" s="43"/>
      <c r="M197" s="256"/>
      <c r="N197" s="257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150</v>
      </c>
      <c r="AU197" s="16" t="s">
        <v>85</v>
      </c>
    </row>
    <row r="198" s="2" customFormat="1" ht="49.05" customHeight="1">
      <c r="A198" s="37"/>
      <c r="B198" s="38"/>
      <c r="C198" s="258" t="s">
        <v>282</v>
      </c>
      <c r="D198" s="258" t="s">
        <v>196</v>
      </c>
      <c r="E198" s="259" t="s">
        <v>347</v>
      </c>
      <c r="F198" s="260" t="s">
        <v>348</v>
      </c>
      <c r="G198" s="261" t="s">
        <v>276</v>
      </c>
      <c r="H198" s="262">
        <v>1</v>
      </c>
      <c r="I198" s="263"/>
      <c r="J198" s="264">
        <f>ROUND(I198*H198,0)</f>
        <v>0</v>
      </c>
      <c r="K198" s="260" t="s">
        <v>1</v>
      </c>
      <c r="L198" s="265"/>
      <c r="M198" s="266" t="s">
        <v>1</v>
      </c>
      <c r="N198" s="267" t="s">
        <v>41</v>
      </c>
      <c r="O198" s="90"/>
      <c r="P198" s="227">
        <f>O198*H198</f>
        <v>0</v>
      </c>
      <c r="Q198" s="227">
        <v>0.01</v>
      </c>
      <c r="R198" s="227">
        <f>Q198*H198</f>
        <v>0.01</v>
      </c>
      <c r="S198" s="227">
        <v>0</v>
      </c>
      <c r="T198" s="228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9" t="s">
        <v>307</v>
      </c>
      <c r="AT198" s="229" t="s">
        <v>196</v>
      </c>
      <c r="AU198" s="229" t="s">
        <v>85</v>
      </c>
      <c r="AY198" s="16" t="s">
        <v>134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6" t="s">
        <v>8</v>
      </c>
      <c r="BK198" s="230">
        <f>ROUND(I198*H198,0)</f>
        <v>0</v>
      </c>
      <c r="BL198" s="16" t="s">
        <v>221</v>
      </c>
      <c r="BM198" s="229" t="s">
        <v>577</v>
      </c>
    </row>
    <row r="199" s="2" customFormat="1" ht="24.15" customHeight="1">
      <c r="A199" s="37"/>
      <c r="B199" s="38"/>
      <c r="C199" s="218" t="s">
        <v>287</v>
      </c>
      <c r="D199" s="218" t="s">
        <v>136</v>
      </c>
      <c r="E199" s="219" t="s">
        <v>351</v>
      </c>
      <c r="F199" s="220" t="s">
        <v>352</v>
      </c>
      <c r="G199" s="221" t="s">
        <v>186</v>
      </c>
      <c r="H199" s="222">
        <v>0.01</v>
      </c>
      <c r="I199" s="223"/>
      <c r="J199" s="224">
        <f>ROUND(I199*H199,0)</f>
        <v>0</v>
      </c>
      <c r="K199" s="220" t="s">
        <v>140</v>
      </c>
      <c r="L199" s="43"/>
      <c r="M199" s="268" t="s">
        <v>1</v>
      </c>
      <c r="N199" s="269" t="s">
        <v>41</v>
      </c>
      <c r="O199" s="270"/>
      <c r="P199" s="271">
        <f>O199*H199</f>
        <v>0</v>
      </c>
      <c r="Q199" s="271">
        <v>0</v>
      </c>
      <c r="R199" s="271">
        <f>Q199*H199</f>
        <v>0</v>
      </c>
      <c r="S199" s="271">
        <v>0</v>
      </c>
      <c r="T199" s="27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9" t="s">
        <v>221</v>
      </c>
      <c r="AT199" s="229" t="s">
        <v>136</v>
      </c>
      <c r="AU199" s="229" t="s">
        <v>85</v>
      </c>
      <c r="AY199" s="16" t="s">
        <v>134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6" t="s">
        <v>8</v>
      </c>
      <c r="BK199" s="230">
        <f>ROUND(I199*H199,0)</f>
        <v>0</v>
      </c>
      <c r="BL199" s="16" t="s">
        <v>221</v>
      </c>
      <c r="BM199" s="229" t="s">
        <v>578</v>
      </c>
    </row>
    <row r="200" s="2" customFormat="1" ht="6.96" customHeight="1">
      <c r="A200" s="37"/>
      <c r="B200" s="65"/>
      <c r="C200" s="66"/>
      <c r="D200" s="66"/>
      <c r="E200" s="66"/>
      <c r="F200" s="66"/>
      <c r="G200" s="66"/>
      <c r="H200" s="66"/>
      <c r="I200" s="66"/>
      <c r="J200" s="66"/>
      <c r="K200" s="66"/>
      <c r="L200" s="43"/>
      <c r="M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</row>
  </sheetData>
  <sheetProtection sheet="1" autoFilter="0" formatColumns="0" formatRows="0" objects="1" scenarios="1" spinCount="100000" saltValue="zo3uwOwekhQgm9FKKll+K7xoQF+csVf5DBVeILX4wJLsnMpXpfTnUfWzLx7uJZPteCqe9Owg+TTC/PRGm9Rwhw==" hashValue="wQ7XeiHfwP+/XymL077MgnYftl315+nDx/bk91ILkroYeJMeTYHgSoyEu/Z1D7dvsriCCO8WPf71SJSVsAIlCQ==" algorithmName="SHA-512" password="CF28"/>
  <autoFilter ref="C123:K19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97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85</v>
      </c>
    </row>
    <row r="4" hidden="1" s="1" customFormat="1" ht="24.96" customHeight="1">
      <c r="B4" s="19"/>
      <c r="D4" s="138" t="s">
        <v>101</v>
      </c>
      <c r="L4" s="19"/>
      <c r="M4" s="139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0" t="s">
        <v>17</v>
      </c>
      <c r="L6" s="19"/>
    </row>
    <row r="7" hidden="1" s="1" customFormat="1" ht="16.5" customHeight="1">
      <c r="B7" s="19"/>
      <c r="E7" s="141" t="str">
        <f>'Rekapitulace stavby'!K6</f>
        <v>MŠ Kampanova - Oprava chodníků v areálu</v>
      </c>
      <c r="F7" s="140"/>
      <c r="G7" s="140"/>
      <c r="H7" s="140"/>
      <c r="L7" s="19"/>
    </row>
    <row r="8" hidden="1" s="2" customFormat="1" ht="12" customHeight="1">
      <c r="A8" s="37"/>
      <c r="B8" s="43"/>
      <c r="C8" s="37"/>
      <c r="D8" s="140" t="s">
        <v>102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2" t="s">
        <v>579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0" t="s">
        <v>19</v>
      </c>
      <c r="E11" s="37"/>
      <c r="F11" s="143" t="s">
        <v>1</v>
      </c>
      <c r="G11" s="37"/>
      <c r="H11" s="37"/>
      <c r="I11" s="140" t="s">
        <v>20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0" t="s">
        <v>21</v>
      </c>
      <c r="E12" s="37"/>
      <c r="F12" s="143" t="s">
        <v>22</v>
      </c>
      <c r="G12" s="37"/>
      <c r="H12" s="37"/>
      <c r="I12" s="140" t="s">
        <v>23</v>
      </c>
      <c r="J12" s="144" t="str">
        <f>'Rekapitulace stavby'!AN8</f>
        <v>18. 2. 2025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0" t="s">
        <v>25</v>
      </c>
      <c r="E14" s="37"/>
      <c r="F14" s="37"/>
      <c r="G14" s="37"/>
      <c r="H14" s="37"/>
      <c r="I14" s="140" t="s">
        <v>26</v>
      </c>
      <c r="J14" s="143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3" t="s">
        <v>27</v>
      </c>
      <c r="F15" s="37"/>
      <c r="G15" s="37"/>
      <c r="H15" s="37"/>
      <c r="I15" s="140" t="s">
        <v>28</v>
      </c>
      <c r="J15" s="143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0" t="s">
        <v>29</v>
      </c>
      <c r="E17" s="37"/>
      <c r="F17" s="37"/>
      <c r="G17" s="37"/>
      <c r="H17" s="37"/>
      <c r="I17" s="140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0" t="s">
        <v>31</v>
      </c>
      <c r="E20" s="37"/>
      <c r="F20" s="37"/>
      <c r="G20" s="37"/>
      <c r="H20" s="37"/>
      <c r="I20" s="140" t="s">
        <v>26</v>
      </c>
      <c r="J20" s="143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3" t="str">
        <f>IF('Rekapitulace stavby'!E17="","",'Rekapitulace stavby'!E17)</f>
        <v xml:space="preserve"> </v>
      </c>
      <c r="F21" s="37"/>
      <c r="G21" s="37"/>
      <c r="H21" s="37"/>
      <c r="I21" s="140" t="s">
        <v>28</v>
      </c>
      <c r="J21" s="143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0" t="s">
        <v>34</v>
      </c>
      <c r="E23" s="37"/>
      <c r="F23" s="37"/>
      <c r="G23" s="37"/>
      <c r="H23" s="37"/>
      <c r="I23" s="140" t="s">
        <v>26</v>
      </c>
      <c r="J23" s="143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3" t="s">
        <v>27</v>
      </c>
      <c r="F24" s="37"/>
      <c r="G24" s="37"/>
      <c r="H24" s="37"/>
      <c r="I24" s="140" t="s">
        <v>28</v>
      </c>
      <c r="J24" s="143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0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0" t="s">
        <v>36</v>
      </c>
      <c r="E30" s="37"/>
      <c r="F30" s="37"/>
      <c r="G30" s="37"/>
      <c r="H30" s="37"/>
      <c r="I30" s="37"/>
      <c r="J30" s="151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2" t="s">
        <v>38</v>
      </c>
      <c r="G32" s="37"/>
      <c r="H32" s="37"/>
      <c r="I32" s="152" t="s">
        <v>37</v>
      </c>
      <c r="J32" s="152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3" t="s">
        <v>40</v>
      </c>
      <c r="E33" s="140" t="s">
        <v>41</v>
      </c>
      <c r="F33" s="154">
        <f>ROUND((SUM(BE120:BE140)),  2)</f>
        <v>0</v>
      </c>
      <c r="G33" s="37"/>
      <c r="H33" s="37"/>
      <c r="I33" s="155">
        <v>0.20999999999999999</v>
      </c>
      <c r="J33" s="154">
        <f>ROUND(((SUM(BE120:BE140))*I33),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0" t="s">
        <v>42</v>
      </c>
      <c r="F34" s="154">
        <f>ROUND((SUM(BF120:BF140)),  2)</f>
        <v>0</v>
      </c>
      <c r="G34" s="37"/>
      <c r="H34" s="37"/>
      <c r="I34" s="155">
        <v>0.12</v>
      </c>
      <c r="J34" s="154">
        <f>ROUND(((SUM(BF120:BF140))*I34),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43</v>
      </c>
      <c r="F35" s="154">
        <f>ROUND((SUM(BG120:BG140)),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44</v>
      </c>
      <c r="F36" s="154">
        <f>ROUND((SUM(BH120:BH140)),  2)</f>
        <v>0</v>
      </c>
      <c r="G36" s="37"/>
      <c r="H36" s="37"/>
      <c r="I36" s="155">
        <v>0.12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45</v>
      </c>
      <c r="F37" s="154">
        <f>ROUND((SUM(BI120:BI140)),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4" t="str">
        <f>E7</f>
        <v>MŠ Kampanova - Oprava chodníků v areálu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VRN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>MŠ Kampanova</v>
      </c>
      <c r="G89" s="39"/>
      <c r="H89" s="39"/>
      <c r="I89" s="31" t="s">
        <v>23</v>
      </c>
      <c r="J89" s="78" t="str">
        <f>IF(J12="","",J12)</f>
        <v>18. 2. 2025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>TSHK</v>
      </c>
      <c r="G91" s="39"/>
      <c r="H91" s="39"/>
      <c r="I91" s="31" t="s">
        <v>31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TSHK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8" t="s">
        <v>107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108</v>
      </c>
    </row>
    <row r="97" hidden="1" s="9" customFormat="1" ht="24.96" customHeight="1">
      <c r="A97" s="9"/>
      <c r="B97" s="179"/>
      <c r="C97" s="180"/>
      <c r="D97" s="181" t="s">
        <v>579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580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581</v>
      </c>
      <c r="E99" s="188"/>
      <c r="F99" s="188"/>
      <c r="G99" s="188"/>
      <c r="H99" s="188"/>
      <c r="I99" s="188"/>
      <c r="J99" s="189">
        <f>J127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582</v>
      </c>
      <c r="E100" s="188"/>
      <c r="F100" s="188"/>
      <c r="G100" s="188"/>
      <c r="H100" s="188"/>
      <c r="I100" s="188"/>
      <c r="J100" s="189">
        <f>J138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hidden="1"/>
    <row r="104" hidden="1"/>
    <row r="105" hidden="1"/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119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17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74" t="str">
        <f>E7</f>
        <v>MŠ Kampanova - Oprava chodníků v areálu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102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VRN - Vedlejší rozpočtové náklady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21</v>
      </c>
      <c r="D114" s="39"/>
      <c r="E114" s="39"/>
      <c r="F114" s="26" t="str">
        <f>F12</f>
        <v>MŠ Kampanova</v>
      </c>
      <c r="G114" s="39"/>
      <c r="H114" s="39"/>
      <c r="I114" s="31" t="s">
        <v>23</v>
      </c>
      <c r="J114" s="78" t="str">
        <f>IF(J12="","",J12)</f>
        <v>18. 2. 2025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25</v>
      </c>
      <c r="D116" s="39"/>
      <c r="E116" s="39"/>
      <c r="F116" s="26" t="str">
        <f>E15</f>
        <v>TSHK</v>
      </c>
      <c r="G116" s="39"/>
      <c r="H116" s="39"/>
      <c r="I116" s="31" t="s">
        <v>31</v>
      </c>
      <c r="J116" s="35" t="str">
        <f>E21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29</v>
      </c>
      <c r="D117" s="39"/>
      <c r="E117" s="39"/>
      <c r="F117" s="26" t="str">
        <f>IF(E18="","",E18)</f>
        <v>Vyplň údaj</v>
      </c>
      <c r="G117" s="39"/>
      <c r="H117" s="39"/>
      <c r="I117" s="31" t="s">
        <v>34</v>
      </c>
      <c r="J117" s="35" t="str">
        <f>E24</f>
        <v>TSHK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1"/>
      <c r="B119" s="192"/>
      <c r="C119" s="193" t="s">
        <v>120</v>
      </c>
      <c r="D119" s="194" t="s">
        <v>61</v>
      </c>
      <c r="E119" s="194" t="s">
        <v>57</v>
      </c>
      <c r="F119" s="194" t="s">
        <v>58</v>
      </c>
      <c r="G119" s="194" t="s">
        <v>121</v>
      </c>
      <c r="H119" s="194" t="s">
        <v>122</v>
      </c>
      <c r="I119" s="194" t="s">
        <v>123</v>
      </c>
      <c r="J119" s="194" t="s">
        <v>106</v>
      </c>
      <c r="K119" s="195" t="s">
        <v>124</v>
      </c>
      <c r="L119" s="196"/>
      <c r="M119" s="99" t="s">
        <v>1</v>
      </c>
      <c r="N119" s="100" t="s">
        <v>40</v>
      </c>
      <c r="O119" s="100" t="s">
        <v>125</v>
      </c>
      <c r="P119" s="100" t="s">
        <v>126</v>
      </c>
      <c r="Q119" s="100" t="s">
        <v>127</v>
      </c>
      <c r="R119" s="100" t="s">
        <v>128</v>
      </c>
      <c r="S119" s="100" t="s">
        <v>129</v>
      </c>
      <c r="T119" s="101" t="s">
        <v>130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7"/>
      <c r="B120" s="38"/>
      <c r="C120" s="106" t="s">
        <v>131</v>
      </c>
      <c r="D120" s="39"/>
      <c r="E120" s="39"/>
      <c r="F120" s="39"/>
      <c r="G120" s="39"/>
      <c r="H120" s="39"/>
      <c r="I120" s="39"/>
      <c r="J120" s="197">
        <f>BK120</f>
        <v>0</v>
      </c>
      <c r="K120" s="39"/>
      <c r="L120" s="43"/>
      <c r="M120" s="102"/>
      <c r="N120" s="198"/>
      <c r="O120" s="103"/>
      <c r="P120" s="199">
        <f>P121</f>
        <v>0</v>
      </c>
      <c r="Q120" s="103"/>
      <c r="R120" s="199">
        <f>R121</f>
        <v>0</v>
      </c>
      <c r="S120" s="103"/>
      <c r="T120" s="200">
        <f>T121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75</v>
      </c>
      <c r="AU120" s="16" t="s">
        <v>108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75</v>
      </c>
      <c r="E121" s="205" t="s">
        <v>95</v>
      </c>
      <c r="F121" s="205" t="s">
        <v>96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P122+P127+P138</f>
        <v>0</v>
      </c>
      <c r="Q121" s="210"/>
      <c r="R121" s="211">
        <f>R122+R127+R138</f>
        <v>0</v>
      </c>
      <c r="S121" s="210"/>
      <c r="T121" s="212">
        <f>T122+T127+T138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162</v>
      </c>
      <c r="AT121" s="214" t="s">
        <v>75</v>
      </c>
      <c r="AU121" s="214" t="s">
        <v>76</v>
      </c>
      <c r="AY121" s="213" t="s">
        <v>134</v>
      </c>
      <c r="BK121" s="215">
        <f>BK122+BK127+BK138</f>
        <v>0</v>
      </c>
    </row>
    <row r="122" s="12" customFormat="1" ht="22.8" customHeight="1">
      <c r="A122" s="12"/>
      <c r="B122" s="202"/>
      <c r="C122" s="203"/>
      <c r="D122" s="204" t="s">
        <v>75</v>
      </c>
      <c r="E122" s="216" t="s">
        <v>583</v>
      </c>
      <c r="F122" s="216" t="s">
        <v>584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SUM(P123:P126)</f>
        <v>0</v>
      </c>
      <c r="Q122" s="210"/>
      <c r="R122" s="211">
        <f>SUM(R123:R126)</f>
        <v>0</v>
      </c>
      <c r="S122" s="210"/>
      <c r="T122" s="212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162</v>
      </c>
      <c r="AT122" s="214" t="s">
        <v>75</v>
      </c>
      <c r="AU122" s="214" t="s">
        <v>8</v>
      </c>
      <c r="AY122" s="213" t="s">
        <v>134</v>
      </c>
      <c r="BK122" s="215">
        <f>SUM(BK123:BK126)</f>
        <v>0</v>
      </c>
    </row>
    <row r="123" s="2" customFormat="1" ht="16.5" customHeight="1">
      <c r="A123" s="37"/>
      <c r="B123" s="38"/>
      <c r="C123" s="218" t="s">
        <v>8</v>
      </c>
      <c r="D123" s="218" t="s">
        <v>136</v>
      </c>
      <c r="E123" s="219" t="s">
        <v>585</v>
      </c>
      <c r="F123" s="220" t="s">
        <v>586</v>
      </c>
      <c r="G123" s="221" t="s">
        <v>410</v>
      </c>
      <c r="H123" s="222">
        <v>1</v>
      </c>
      <c r="I123" s="223"/>
      <c r="J123" s="224">
        <f>ROUND(I123*H123,0)</f>
        <v>0</v>
      </c>
      <c r="K123" s="220" t="s">
        <v>140</v>
      </c>
      <c r="L123" s="43"/>
      <c r="M123" s="225" t="s">
        <v>1</v>
      </c>
      <c r="N123" s="226" t="s">
        <v>41</v>
      </c>
      <c r="O123" s="90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9" t="s">
        <v>587</v>
      </c>
      <c r="AT123" s="229" t="s">
        <v>136</v>
      </c>
      <c r="AU123" s="229" t="s">
        <v>85</v>
      </c>
      <c r="AY123" s="16" t="s">
        <v>134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6" t="s">
        <v>8</v>
      </c>
      <c r="BK123" s="230">
        <f>ROUND(I123*H123,0)</f>
        <v>0</v>
      </c>
      <c r="BL123" s="16" t="s">
        <v>587</v>
      </c>
      <c r="BM123" s="229" t="s">
        <v>588</v>
      </c>
    </row>
    <row r="124" s="2" customFormat="1">
      <c r="A124" s="37"/>
      <c r="B124" s="38"/>
      <c r="C124" s="39"/>
      <c r="D124" s="233" t="s">
        <v>150</v>
      </c>
      <c r="E124" s="39"/>
      <c r="F124" s="254" t="s">
        <v>589</v>
      </c>
      <c r="G124" s="39"/>
      <c r="H124" s="39"/>
      <c r="I124" s="255"/>
      <c r="J124" s="39"/>
      <c r="K124" s="39"/>
      <c r="L124" s="43"/>
      <c r="M124" s="256"/>
      <c r="N124" s="257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150</v>
      </c>
      <c r="AU124" s="16" t="s">
        <v>85</v>
      </c>
    </row>
    <row r="125" s="2" customFormat="1" ht="16.5" customHeight="1">
      <c r="A125" s="37"/>
      <c r="B125" s="38"/>
      <c r="C125" s="218" t="s">
        <v>85</v>
      </c>
      <c r="D125" s="218" t="s">
        <v>136</v>
      </c>
      <c r="E125" s="219" t="s">
        <v>590</v>
      </c>
      <c r="F125" s="220" t="s">
        <v>591</v>
      </c>
      <c r="G125" s="221" t="s">
        <v>410</v>
      </c>
      <c r="H125" s="222">
        <v>1</v>
      </c>
      <c r="I125" s="223"/>
      <c r="J125" s="224">
        <f>ROUND(I125*H125,0)</f>
        <v>0</v>
      </c>
      <c r="K125" s="220" t="s">
        <v>140</v>
      </c>
      <c r="L125" s="43"/>
      <c r="M125" s="225" t="s">
        <v>1</v>
      </c>
      <c r="N125" s="226" t="s">
        <v>41</v>
      </c>
      <c r="O125" s="90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9" t="s">
        <v>587</v>
      </c>
      <c r="AT125" s="229" t="s">
        <v>136</v>
      </c>
      <c r="AU125" s="229" t="s">
        <v>85</v>
      </c>
      <c r="AY125" s="16" t="s">
        <v>134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6" t="s">
        <v>8</v>
      </c>
      <c r="BK125" s="230">
        <f>ROUND(I125*H125,0)</f>
        <v>0</v>
      </c>
      <c r="BL125" s="16" t="s">
        <v>587</v>
      </c>
      <c r="BM125" s="229" t="s">
        <v>592</v>
      </c>
    </row>
    <row r="126" s="2" customFormat="1">
      <c r="A126" s="37"/>
      <c r="B126" s="38"/>
      <c r="C126" s="39"/>
      <c r="D126" s="233" t="s">
        <v>150</v>
      </c>
      <c r="E126" s="39"/>
      <c r="F126" s="254" t="s">
        <v>593</v>
      </c>
      <c r="G126" s="39"/>
      <c r="H126" s="39"/>
      <c r="I126" s="255"/>
      <c r="J126" s="39"/>
      <c r="K126" s="39"/>
      <c r="L126" s="43"/>
      <c r="M126" s="256"/>
      <c r="N126" s="257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150</v>
      </c>
      <c r="AU126" s="16" t="s">
        <v>85</v>
      </c>
    </row>
    <row r="127" s="12" customFormat="1" ht="22.8" customHeight="1">
      <c r="A127" s="12"/>
      <c r="B127" s="202"/>
      <c r="C127" s="203"/>
      <c r="D127" s="204" t="s">
        <v>75</v>
      </c>
      <c r="E127" s="216" t="s">
        <v>594</v>
      </c>
      <c r="F127" s="216" t="s">
        <v>595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SUM(P128:P137)</f>
        <v>0</v>
      </c>
      <c r="Q127" s="210"/>
      <c r="R127" s="211">
        <f>SUM(R128:R137)</f>
        <v>0</v>
      </c>
      <c r="S127" s="210"/>
      <c r="T127" s="212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162</v>
      </c>
      <c r="AT127" s="214" t="s">
        <v>75</v>
      </c>
      <c r="AU127" s="214" t="s">
        <v>8</v>
      </c>
      <c r="AY127" s="213" t="s">
        <v>134</v>
      </c>
      <c r="BK127" s="215">
        <f>SUM(BK128:BK137)</f>
        <v>0</v>
      </c>
    </row>
    <row r="128" s="2" customFormat="1" ht="16.5" customHeight="1">
      <c r="A128" s="37"/>
      <c r="B128" s="38"/>
      <c r="C128" s="218" t="s">
        <v>152</v>
      </c>
      <c r="D128" s="218" t="s">
        <v>136</v>
      </c>
      <c r="E128" s="219" t="s">
        <v>596</v>
      </c>
      <c r="F128" s="220" t="s">
        <v>595</v>
      </c>
      <c r="G128" s="221" t="s">
        <v>410</v>
      </c>
      <c r="H128" s="222">
        <v>1</v>
      </c>
      <c r="I128" s="223"/>
      <c r="J128" s="224">
        <f>ROUND(I128*H128,0)</f>
        <v>0</v>
      </c>
      <c r="K128" s="220" t="s">
        <v>140</v>
      </c>
      <c r="L128" s="43"/>
      <c r="M128" s="225" t="s">
        <v>1</v>
      </c>
      <c r="N128" s="226" t="s">
        <v>41</v>
      </c>
      <c r="O128" s="90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9" t="s">
        <v>587</v>
      </c>
      <c r="AT128" s="229" t="s">
        <v>136</v>
      </c>
      <c r="AU128" s="229" t="s">
        <v>85</v>
      </c>
      <c r="AY128" s="16" t="s">
        <v>134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6" t="s">
        <v>8</v>
      </c>
      <c r="BK128" s="230">
        <f>ROUND(I128*H128,0)</f>
        <v>0</v>
      </c>
      <c r="BL128" s="16" t="s">
        <v>587</v>
      </c>
      <c r="BM128" s="229" t="s">
        <v>597</v>
      </c>
    </row>
    <row r="129" s="2" customFormat="1">
      <c r="A129" s="37"/>
      <c r="B129" s="38"/>
      <c r="C129" s="39"/>
      <c r="D129" s="233" t="s">
        <v>150</v>
      </c>
      <c r="E129" s="39"/>
      <c r="F129" s="254" t="s">
        <v>598</v>
      </c>
      <c r="G129" s="39"/>
      <c r="H129" s="39"/>
      <c r="I129" s="255"/>
      <c r="J129" s="39"/>
      <c r="K129" s="39"/>
      <c r="L129" s="43"/>
      <c r="M129" s="256"/>
      <c r="N129" s="257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150</v>
      </c>
      <c r="AU129" s="16" t="s">
        <v>85</v>
      </c>
    </row>
    <row r="130" s="2" customFormat="1" ht="16.5" customHeight="1">
      <c r="A130" s="37"/>
      <c r="B130" s="38"/>
      <c r="C130" s="218" t="s">
        <v>141</v>
      </c>
      <c r="D130" s="218" t="s">
        <v>136</v>
      </c>
      <c r="E130" s="219" t="s">
        <v>599</v>
      </c>
      <c r="F130" s="220" t="s">
        <v>600</v>
      </c>
      <c r="G130" s="221" t="s">
        <v>410</v>
      </c>
      <c r="H130" s="222">
        <v>1</v>
      </c>
      <c r="I130" s="223"/>
      <c r="J130" s="224">
        <f>ROUND(I130*H130,0)</f>
        <v>0</v>
      </c>
      <c r="K130" s="220" t="s">
        <v>1</v>
      </c>
      <c r="L130" s="43"/>
      <c r="M130" s="225" t="s">
        <v>1</v>
      </c>
      <c r="N130" s="226" t="s">
        <v>41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587</v>
      </c>
      <c r="AT130" s="229" t="s">
        <v>136</v>
      </c>
      <c r="AU130" s="229" t="s">
        <v>85</v>
      </c>
      <c r="AY130" s="16" t="s">
        <v>134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</v>
      </c>
      <c r="BK130" s="230">
        <f>ROUND(I130*H130,0)</f>
        <v>0</v>
      </c>
      <c r="BL130" s="16" t="s">
        <v>587</v>
      </c>
      <c r="BM130" s="229" t="s">
        <v>601</v>
      </c>
    </row>
    <row r="131" s="2" customFormat="1">
      <c r="A131" s="37"/>
      <c r="B131" s="38"/>
      <c r="C131" s="39"/>
      <c r="D131" s="233" t="s">
        <v>150</v>
      </c>
      <c r="E131" s="39"/>
      <c r="F131" s="254" t="s">
        <v>602</v>
      </c>
      <c r="G131" s="39"/>
      <c r="H131" s="39"/>
      <c r="I131" s="255"/>
      <c r="J131" s="39"/>
      <c r="K131" s="39"/>
      <c r="L131" s="43"/>
      <c r="M131" s="256"/>
      <c r="N131" s="257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150</v>
      </c>
      <c r="AU131" s="16" t="s">
        <v>85</v>
      </c>
    </row>
    <row r="132" s="2" customFormat="1" ht="16.5" customHeight="1">
      <c r="A132" s="37"/>
      <c r="B132" s="38"/>
      <c r="C132" s="218" t="s">
        <v>162</v>
      </c>
      <c r="D132" s="218" t="s">
        <v>136</v>
      </c>
      <c r="E132" s="219" t="s">
        <v>603</v>
      </c>
      <c r="F132" s="220" t="s">
        <v>604</v>
      </c>
      <c r="G132" s="221" t="s">
        <v>410</v>
      </c>
      <c r="H132" s="222">
        <v>1</v>
      </c>
      <c r="I132" s="223"/>
      <c r="J132" s="224">
        <f>ROUND(I132*H132,0)</f>
        <v>0</v>
      </c>
      <c r="K132" s="220" t="s">
        <v>140</v>
      </c>
      <c r="L132" s="43"/>
      <c r="M132" s="225" t="s">
        <v>1</v>
      </c>
      <c r="N132" s="226" t="s">
        <v>41</v>
      </c>
      <c r="O132" s="90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587</v>
      </c>
      <c r="AT132" s="229" t="s">
        <v>136</v>
      </c>
      <c r="AU132" s="229" t="s">
        <v>85</v>
      </c>
      <c r="AY132" s="16" t="s">
        <v>134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</v>
      </c>
      <c r="BK132" s="230">
        <f>ROUND(I132*H132,0)</f>
        <v>0</v>
      </c>
      <c r="BL132" s="16" t="s">
        <v>587</v>
      </c>
      <c r="BM132" s="229" t="s">
        <v>605</v>
      </c>
    </row>
    <row r="133" s="2" customFormat="1">
      <c r="A133" s="37"/>
      <c r="B133" s="38"/>
      <c r="C133" s="39"/>
      <c r="D133" s="233" t="s">
        <v>150</v>
      </c>
      <c r="E133" s="39"/>
      <c r="F133" s="254" t="s">
        <v>606</v>
      </c>
      <c r="G133" s="39"/>
      <c r="H133" s="39"/>
      <c r="I133" s="255"/>
      <c r="J133" s="39"/>
      <c r="K133" s="39"/>
      <c r="L133" s="43"/>
      <c r="M133" s="256"/>
      <c r="N133" s="257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150</v>
      </c>
      <c r="AU133" s="16" t="s">
        <v>85</v>
      </c>
    </row>
    <row r="134" s="2" customFormat="1" ht="16.5" customHeight="1">
      <c r="A134" s="37"/>
      <c r="B134" s="38"/>
      <c r="C134" s="218" t="s">
        <v>169</v>
      </c>
      <c r="D134" s="218" t="s">
        <v>136</v>
      </c>
      <c r="E134" s="219" t="s">
        <v>607</v>
      </c>
      <c r="F134" s="220" t="s">
        <v>608</v>
      </c>
      <c r="G134" s="221" t="s">
        <v>410</v>
      </c>
      <c r="H134" s="222">
        <v>1</v>
      </c>
      <c r="I134" s="223"/>
      <c r="J134" s="224">
        <f>ROUND(I134*H134,0)</f>
        <v>0</v>
      </c>
      <c r="K134" s="220" t="s">
        <v>140</v>
      </c>
      <c r="L134" s="43"/>
      <c r="M134" s="225" t="s">
        <v>1</v>
      </c>
      <c r="N134" s="226" t="s">
        <v>41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587</v>
      </c>
      <c r="AT134" s="229" t="s">
        <v>136</v>
      </c>
      <c r="AU134" s="229" t="s">
        <v>85</v>
      </c>
      <c r="AY134" s="16" t="s">
        <v>134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</v>
      </c>
      <c r="BK134" s="230">
        <f>ROUND(I134*H134,0)</f>
        <v>0</v>
      </c>
      <c r="BL134" s="16" t="s">
        <v>587</v>
      </c>
      <c r="BM134" s="229" t="s">
        <v>609</v>
      </c>
    </row>
    <row r="135" s="2" customFormat="1">
      <c r="A135" s="37"/>
      <c r="B135" s="38"/>
      <c r="C135" s="39"/>
      <c r="D135" s="233" t="s">
        <v>150</v>
      </c>
      <c r="E135" s="39"/>
      <c r="F135" s="254" t="s">
        <v>610</v>
      </c>
      <c r="G135" s="39"/>
      <c r="H135" s="39"/>
      <c r="I135" s="255"/>
      <c r="J135" s="39"/>
      <c r="K135" s="39"/>
      <c r="L135" s="43"/>
      <c r="M135" s="256"/>
      <c r="N135" s="257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150</v>
      </c>
      <c r="AU135" s="16" t="s">
        <v>85</v>
      </c>
    </row>
    <row r="136" s="2" customFormat="1" ht="16.5" customHeight="1">
      <c r="A136" s="37"/>
      <c r="B136" s="38"/>
      <c r="C136" s="218" t="s">
        <v>174</v>
      </c>
      <c r="D136" s="218" t="s">
        <v>136</v>
      </c>
      <c r="E136" s="219" t="s">
        <v>611</v>
      </c>
      <c r="F136" s="220" t="s">
        <v>612</v>
      </c>
      <c r="G136" s="221" t="s">
        <v>410</v>
      </c>
      <c r="H136" s="222">
        <v>1</v>
      </c>
      <c r="I136" s="223"/>
      <c r="J136" s="224">
        <f>ROUND(I136*H136,0)</f>
        <v>0</v>
      </c>
      <c r="K136" s="220" t="s">
        <v>140</v>
      </c>
      <c r="L136" s="43"/>
      <c r="M136" s="225" t="s">
        <v>1</v>
      </c>
      <c r="N136" s="226" t="s">
        <v>41</v>
      </c>
      <c r="O136" s="90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9" t="s">
        <v>587</v>
      </c>
      <c r="AT136" s="229" t="s">
        <v>136</v>
      </c>
      <c r="AU136" s="229" t="s">
        <v>85</v>
      </c>
      <c r="AY136" s="16" t="s">
        <v>134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6" t="s">
        <v>8</v>
      </c>
      <c r="BK136" s="230">
        <f>ROUND(I136*H136,0)</f>
        <v>0</v>
      </c>
      <c r="BL136" s="16" t="s">
        <v>587</v>
      </c>
      <c r="BM136" s="229" t="s">
        <v>613</v>
      </c>
    </row>
    <row r="137" s="2" customFormat="1">
      <c r="A137" s="37"/>
      <c r="B137" s="38"/>
      <c r="C137" s="39"/>
      <c r="D137" s="233" t="s">
        <v>150</v>
      </c>
      <c r="E137" s="39"/>
      <c r="F137" s="254" t="s">
        <v>614</v>
      </c>
      <c r="G137" s="39"/>
      <c r="H137" s="39"/>
      <c r="I137" s="255"/>
      <c r="J137" s="39"/>
      <c r="K137" s="39"/>
      <c r="L137" s="43"/>
      <c r="M137" s="256"/>
      <c r="N137" s="257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150</v>
      </c>
      <c r="AU137" s="16" t="s">
        <v>85</v>
      </c>
    </row>
    <row r="138" s="12" customFormat="1" ht="22.8" customHeight="1">
      <c r="A138" s="12"/>
      <c r="B138" s="202"/>
      <c r="C138" s="203"/>
      <c r="D138" s="204" t="s">
        <v>75</v>
      </c>
      <c r="E138" s="216" t="s">
        <v>615</v>
      </c>
      <c r="F138" s="216" t="s">
        <v>616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SUM(P139:P140)</f>
        <v>0</v>
      </c>
      <c r="Q138" s="210"/>
      <c r="R138" s="211">
        <f>SUM(R139:R140)</f>
        <v>0</v>
      </c>
      <c r="S138" s="210"/>
      <c r="T138" s="212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162</v>
      </c>
      <c r="AT138" s="214" t="s">
        <v>75</v>
      </c>
      <c r="AU138" s="214" t="s">
        <v>8</v>
      </c>
      <c r="AY138" s="213" t="s">
        <v>134</v>
      </c>
      <c r="BK138" s="215">
        <f>SUM(BK139:BK140)</f>
        <v>0</v>
      </c>
    </row>
    <row r="139" s="2" customFormat="1" ht="16.5" customHeight="1">
      <c r="A139" s="37"/>
      <c r="B139" s="38"/>
      <c r="C139" s="218" t="s">
        <v>179</v>
      </c>
      <c r="D139" s="218" t="s">
        <v>136</v>
      </c>
      <c r="E139" s="219" t="s">
        <v>617</v>
      </c>
      <c r="F139" s="220" t="s">
        <v>616</v>
      </c>
      <c r="G139" s="221" t="s">
        <v>410</v>
      </c>
      <c r="H139" s="222">
        <v>1</v>
      </c>
      <c r="I139" s="223"/>
      <c r="J139" s="224">
        <f>ROUND(I139*H139,0)</f>
        <v>0</v>
      </c>
      <c r="K139" s="220" t="s">
        <v>140</v>
      </c>
      <c r="L139" s="43"/>
      <c r="M139" s="225" t="s">
        <v>1</v>
      </c>
      <c r="N139" s="226" t="s">
        <v>41</v>
      </c>
      <c r="O139" s="90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9" t="s">
        <v>587</v>
      </c>
      <c r="AT139" s="229" t="s">
        <v>136</v>
      </c>
      <c r="AU139" s="229" t="s">
        <v>85</v>
      </c>
      <c r="AY139" s="16" t="s">
        <v>134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6" t="s">
        <v>8</v>
      </c>
      <c r="BK139" s="230">
        <f>ROUND(I139*H139,0)</f>
        <v>0</v>
      </c>
      <c r="BL139" s="16" t="s">
        <v>587</v>
      </c>
      <c r="BM139" s="229" t="s">
        <v>618</v>
      </c>
    </row>
    <row r="140" s="2" customFormat="1">
      <c r="A140" s="37"/>
      <c r="B140" s="38"/>
      <c r="C140" s="39"/>
      <c r="D140" s="233" t="s">
        <v>150</v>
      </c>
      <c r="E140" s="39"/>
      <c r="F140" s="254" t="s">
        <v>619</v>
      </c>
      <c r="G140" s="39"/>
      <c r="H140" s="39"/>
      <c r="I140" s="255"/>
      <c r="J140" s="39"/>
      <c r="K140" s="39"/>
      <c r="L140" s="43"/>
      <c r="M140" s="273"/>
      <c r="N140" s="274"/>
      <c r="O140" s="270"/>
      <c r="P140" s="270"/>
      <c r="Q140" s="270"/>
      <c r="R140" s="270"/>
      <c r="S140" s="270"/>
      <c r="T140" s="275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150</v>
      </c>
      <c r="AU140" s="16" t="s">
        <v>85</v>
      </c>
    </row>
    <row r="141" s="2" customFormat="1" ht="6.96" customHeight="1">
      <c r="A141" s="37"/>
      <c r="B141" s="65"/>
      <c r="C141" s="66"/>
      <c r="D141" s="66"/>
      <c r="E141" s="66"/>
      <c r="F141" s="66"/>
      <c r="G141" s="66"/>
      <c r="H141" s="66"/>
      <c r="I141" s="66"/>
      <c r="J141" s="66"/>
      <c r="K141" s="66"/>
      <c r="L141" s="43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sheetProtection sheet="1" autoFilter="0" formatColumns="0" formatRows="0" objects="1" scenarios="1" spinCount="100000" saltValue="cG52Kc8hMxuRaeLqpqCnt63BTsNSexEZ3GEzcQlQ3zN8jaQNQMYJ1n+z6vv4TxjYWNANWJUcm/dMUHpXy6yozg==" hashValue="0ycsDshFMBac3riGufNq11CAYaSrEMdIgzAxCO0WoXvIBQhwYY4RXaddtzMGoLpqpyooZLbsZWgvW8Pa6tS47Q==" algorithmName="SHA-512" password="CF28"/>
  <autoFilter ref="C119:K14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6"/>
      <c r="C3" s="137"/>
      <c r="D3" s="137"/>
      <c r="E3" s="137"/>
      <c r="F3" s="137"/>
      <c r="G3" s="137"/>
      <c r="H3" s="19"/>
    </row>
    <row r="4" s="1" customFormat="1" ht="24.96" customHeight="1">
      <c r="B4" s="19"/>
      <c r="C4" s="138" t="s">
        <v>620</v>
      </c>
      <c r="H4" s="19"/>
    </row>
    <row r="5" s="1" customFormat="1" ht="12" customHeight="1">
      <c r="B5" s="19"/>
      <c r="C5" s="276" t="s">
        <v>14</v>
      </c>
      <c r="D5" s="147" t="s">
        <v>15</v>
      </c>
      <c r="E5" s="1"/>
      <c r="F5" s="1"/>
      <c r="H5" s="19"/>
    </row>
    <row r="6" s="1" customFormat="1" ht="36.96" customHeight="1">
      <c r="B6" s="19"/>
      <c r="C6" s="277" t="s">
        <v>17</v>
      </c>
      <c r="D6" s="278" t="s">
        <v>18</v>
      </c>
      <c r="E6" s="1"/>
      <c r="F6" s="1"/>
      <c r="H6" s="19"/>
    </row>
    <row r="7" s="1" customFormat="1" ht="16.5" customHeight="1">
      <c r="B7" s="19"/>
      <c r="C7" s="140" t="s">
        <v>23</v>
      </c>
      <c r="D7" s="144" t="str">
        <f>'Rekapitulace stavby'!AN8</f>
        <v>18. 2. 2025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91"/>
      <c r="B9" s="279"/>
      <c r="C9" s="280" t="s">
        <v>57</v>
      </c>
      <c r="D9" s="281" t="s">
        <v>58</v>
      </c>
      <c r="E9" s="281" t="s">
        <v>121</v>
      </c>
      <c r="F9" s="282" t="s">
        <v>621</v>
      </c>
      <c r="G9" s="191"/>
      <c r="H9" s="279"/>
    </row>
    <row r="10" s="2" customFormat="1" ht="26.4" customHeight="1">
      <c r="A10" s="37"/>
      <c r="B10" s="43"/>
      <c r="C10" s="283" t="s">
        <v>15</v>
      </c>
      <c r="D10" s="283" t="s">
        <v>18</v>
      </c>
      <c r="E10" s="37"/>
      <c r="F10" s="37"/>
      <c r="G10" s="37"/>
      <c r="H10" s="43"/>
    </row>
    <row r="11" s="2" customFormat="1" ht="16.8" customHeight="1">
      <c r="A11" s="37"/>
      <c r="B11" s="43"/>
      <c r="C11" s="284" t="s">
        <v>98</v>
      </c>
      <c r="D11" s="285" t="s">
        <v>99</v>
      </c>
      <c r="E11" s="286" t="s">
        <v>1</v>
      </c>
      <c r="F11" s="287">
        <v>13.5</v>
      </c>
      <c r="G11" s="37"/>
      <c r="H11" s="43"/>
    </row>
    <row r="12" s="2" customFormat="1" ht="26.4" customHeight="1">
      <c r="A12" s="37"/>
      <c r="B12" s="43"/>
      <c r="C12" s="283" t="s">
        <v>81</v>
      </c>
      <c r="D12" s="283" t="s">
        <v>82</v>
      </c>
      <c r="E12" s="37"/>
      <c r="F12" s="37"/>
      <c r="G12" s="37"/>
      <c r="H12" s="43"/>
    </row>
    <row r="13" s="2" customFormat="1" ht="16.8" customHeight="1">
      <c r="A13" s="37"/>
      <c r="B13" s="43"/>
      <c r="C13" s="284" t="s">
        <v>98</v>
      </c>
      <c r="D13" s="285" t="s">
        <v>99</v>
      </c>
      <c r="E13" s="286" t="s">
        <v>1</v>
      </c>
      <c r="F13" s="287">
        <v>9</v>
      </c>
      <c r="G13" s="37"/>
      <c r="H13" s="43"/>
    </row>
    <row r="14" s="2" customFormat="1" ht="16.8" customHeight="1">
      <c r="A14" s="37"/>
      <c r="B14" s="43"/>
      <c r="C14" s="288" t="s">
        <v>1</v>
      </c>
      <c r="D14" s="288" t="s">
        <v>168</v>
      </c>
      <c r="E14" s="16" t="s">
        <v>1</v>
      </c>
      <c r="F14" s="289">
        <v>9</v>
      </c>
      <c r="G14" s="37"/>
      <c r="H14" s="43"/>
    </row>
    <row r="15" s="2" customFormat="1" ht="16.8" customHeight="1">
      <c r="A15" s="37"/>
      <c r="B15" s="43"/>
      <c r="C15" s="288" t="s">
        <v>98</v>
      </c>
      <c r="D15" s="288" t="s">
        <v>146</v>
      </c>
      <c r="E15" s="16" t="s">
        <v>1</v>
      </c>
      <c r="F15" s="289">
        <v>9</v>
      </c>
      <c r="G15" s="37"/>
      <c r="H15" s="43"/>
    </row>
    <row r="16" s="2" customFormat="1" ht="16.8" customHeight="1">
      <c r="A16" s="37"/>
      <c r="B16" s="43"/>
      <c r="C16" s="290" t="s">
        <v>622</v>
      </c>
      <c r="D16" s="37"/>
      <c r="E16" s="37"/>
      <c r="F16" s="37"/>
      <c r="G16" s="37"/>
      <c r="H16" s="43"/>
    </row>
    <row r="17" s="2" customFormat="1" ht="16.8" customHeight="1">
      <c r="A17" s="37"/>
      <c r="B17" s="43"/>
      <c r="C17" s="288" t="s">
        <v>163</v>
      </c>
      <c r="D17" s="288" t="s">
        <v>164</v>
      </c>
      <c r="E17" s="16" t="s">
        <v>165</v>
      </c>
      <c r="F17" s="289">
        <v>9</v>
      </c>
      <c r="G17" s="37"/>
      <c r="H17" s="43"/>
    </row>
    <row r="18" s="2" customFormat="1">
      <c r="A18" s="37"/>
      <c r="B18" s="43"/>
      <c r="C18" s="288" t="s">
        <v>170</v>
      </c>
      <c r="D18" s="288" t="s">
        <v>171</v>
      </c>
      <c r="E18" s="16" t="s">
        <v>165</v>
      </c>
      <c r="F18" s="289">
        <v>13.5</v>
      </c>
      <c r="G18" s="37"/>
      <c r="H18" s="43"/>
    </row>
    <row r="19" s="2" customFormat="1" ht="26.4" customHeight="1">
      <c r="A19" s="37"/>
      <c r="B19" s="43"/>
      <c r="C19" s="283" t="s">
        <v>86</v>
      </c>
      <c r="D19" s="283" t="s">
        <v>87</v>
      </c>
      <c r="E19" s="37"/>
      <c r="F19" s="37"/>
      <c r="G19" s="37"/>
      <c r="H19" s="43"/>
    </row>
    <row r="20" s="2" customFormat="1" ht="16.8" customHeight="1">
      <c r="A20" s="37"/>
      <c r="B20" s="43"/>
      <c r="C20" s="284" t="s">
        <v>354</v>
      </c>
      <c r="D20" s="285" t="s">
        <v>99</v>
      </c>
      <c r="E20" s="286" t="s">
        <v>1</v>
      </c>
      <c r="F20" s="287">
        <v>8.1999999999999993</v>
      </c>
      <c r="G20" s="37"/>
      <c r="H20" s="43"/>
    </row>
    <row r="21" s="2" customFormat="1" ht="16.8" customHeight="1">
      <c r="A21" s="37"/>
      <c r="B21" s="43"/>
      <c r="C21" s="288" t="s">
        <v>1</v>
      </c>
      <c r="D21" s="288" t="s">
        <v>367</v>
      </c>
      <c r="E21" s="16" t="s">
        <v>1</v>
      </c>
      <c r="F21" s="289">
        <v>8.1999999999999993</v>
      </c>
      <c r="G21" s="37"/>
      <c r="H21" s="43"/>
    </row>
    <row r="22" s="2" customFormat="1" ht="16.8" customHeight="1">
      <c r="A22" s="37"/>
      <c r="B22" s="43"/>
      <c r="C22" s="288" t="s">
        <v>354</v>
      </c>
      <c r="D22" s="288" t="s">
        <v>146</v>
      </c>
      <c r="E22" s="16" t="s">
        <v>1</v>
      </c>
      <c r="F22" s="289">
        <v>8.1999999999999993</v>
      </c>
      <c r="G22" s="37"/>
      <c r="H22" s="43"/>
    </row>
    <row r="23" s="2" customFormat="1" ht="16.8" customHeight="1">
      <c r="A23" s="37"/>
      <c r="B23" s="43"/>
      <c r="C23" s="290" t="s">
        <v>622</v>
      </c>
      <c r="D23" s="37"/>
      <c r="E23" s="37"/>
      <c r="F23" s="37"/>
      <c r="G23" s="37"/>
      <c r="H23" s="43"/>
    </row>
    <row r="24" s="2" customFormat="1" ht="16.8" customHeight="1">
      <c r="A24" s="37"/>
      <c r="B24" s="43"/>
      <c r="C24" s="288" t="s">
        <v>163</v>
      </c>
      <c r="D24" s="288" t="s">
        <v>164</v>
      </c>
      <c r="E24" s="16" t="s">
        <v>165</v>
      </c>
      <c r="F24" s="289">
        <v>8.1999999999999993</v>
      </c>
      <c r="G24" s="37"/>
      <c r="H24" s="43"/>
    </row>
    <row r="25" s="2" customFormat="1">
      <c r="A25" s="37"/>
      <c r="B25" s="43"/>
      <c r="C25" s="288" t="s">
        <v>170</v>
      </c>
      <c r="D25" s="288" t="s">
        <v>171</v>
      </c>
      <c r="E25" s="16" t="s">
        <v>165</v>
      </c>
      <c r="F25" s="289">
        <v>12.300000000000001</v>
      </c>
      <c r="G25" s="37"/>
      <c r="H25" s="43"/>
    </row>
    <row r="26" s="2" customFormat="1" ht="26.4" customHeight="1">
      <c r="A26" s="37"/>
      <c r="B26" s="43"/>
      <c r="C26" s="283" t="s">
        <v>89</v>
      </c>
      <c r="D26" s="283" t="s">
        <v>90</v>
      </c>
      <c r="E26" s="37"/>
      <c r="F26" s="37"/>
      <c r="G26" s="37"/>
      <c r="H26" s="43"/>
    </row>
    <row r="27" s="2" customFormat="1" ht="16.8" customHeight="1">
      <c r="A27" s="37"/>
      <c r="B27" s="43"/>
      <c r="C27" s="284" t="s">
        <v>427</v>
      </c>
      <c r="D27" s="285" t="s">
        <v>99</v>
      </c>
      <c r="E27" s="286" t="s">
        <v>1</v>
      </c>
      <c r="F27" s="287">
        <v>19.5</v>
      </c>
      <c r="G27" s="37"/>
      <c r="H27" s="43"/>
    </row>
    <row r="28" s="2" customFormat="1" ht="16.8" customHeight="1">
      <c r="A28" s="37"/>
      <c r="B28" s="43"/>
      <c r="C28" s="288" t="s">
        <v>1</v>
      </c>
      <c r="D28" s="288" t="s">
        <v>454</v>
      </c>
      <c r="E28" s="16" t="s">
        <v>1</v>
      </c>
      <c r="F28" s="289">
        <v>19.5</v>
      </c>
      <c r="G28" s="37"/>
      <c r="H28" s="43"/>
    </row>
    <row r="29" s="2" customFormat="1" ht="16.8" customHeight="1">
      <c r="A29" s="37"/>
      <c r="B29" s="43"/>
      <c r="C29" s="288" t="s">
        <v>427</v>
      </c>
      <c r="D29" s="288" t="s">
        <v>146</v>
      </c>
      <c r="E29" s="16" t="s">
        <v>1</v>
      </c>
      <c r="F29" s="289">
        <v>19.5</v>
      </c>
      <c r="G29" s="37"/>
      <c r="H29" s="43"/>
    </row>
    <row r="30" s="2" customFormat="1" ht="16.8" customHeight="1">
      <c r="A30" s="37"/>
      <c r="B30" s="43"/>
      <c r="C30" s="290" t="s">
        <v>622</v>
      </c>
      <c r="D30" s="37"/>
      <c r="E30" s="37"/>
      <c r="F30" s="37"/>
      <c r="G30" s="37"/>
      <c r="H30" s="43"/>
    </row>
    <row r="31" s="2" customFormat="1" ht="16.8" customHeight="1">
      <c r="A31" s="37"/>
      <c r="B31" s="43"/>
      <c r="C31" s="288" t="s">
        <v>450</v>
      </c>
      <c r="D31" s="288" t="s">
        <v>451</v>
      </c>
      <c r="E31" s="16" t="s">
        <v>165</v>
      </c>
      <c r="F31" s="289">
        <v>19.5</v>
      </c>
      <c r="G31" s="37"/>
      <c r="H31" s="43"/>
    </row>
    <row r="32" s="2" customFormat="1">
      <c r="A32" s="37"/>
      <c r="B32" s="43"/>
      <c r="C32" s="288" t="s">
        <v>455</v>
      </c>
      <c r="D32" s="288" t="s">
        <v>456</v>
      </c>
      <c r="E32" s="16" t="s">
        <v>165</v>
      </c>
      <c r="F32" s="289">
        <v>29.25</v>
      </c>
      <c r="G32" s="37"/>
      <c r="H32" s="43"/>
    </row>
    <row r="33" s="2" customFormat="1" ht="26.4" customHeight="1">
      <c r="A33" s="37"/>
      <c r="B33" s="43"/>
      <c r="C33" s="283" t="s">
        <v>92</v>
      </c>
      <c r="D33" s="283" t="s">
        <v>93</v>
      </c>
      <c r="E33" s="37"/>
      <c r="F33" s="37"/>
      <c r="G33" s="37"/>
      <c r="H33" s="43"/>
    </row>
    <row r="34" s="2" customFormat="1" ht="16.8" customHeight="1">
      <c r="A34" s="37"/>
      <c r="B34" s="43"/>
      <c r="C34" s="284" t="s">
        <v>528</v>
      </c>
      <c r="D34" s="285" t="s">
        <v>529</v>
      </c>
      <c r="E34" s="286" t="s">
        <v>1</v>
      </c>
      <c r="F34" s="287">
        <v>7.7999999999999998</v>
      </c>
      <c r="G34" s="37"/>
      <c r="H34" s="43"/>
    </row>
    <row r="35" s="2" customFormat="1" ht="16.8" customHeight="1">
      <c r="A35" s="37"/>
      <c r="B35" s="43"/>
      <c r="C35" s="288" t="s">
        <v>1</v>
      </c>
      <c r="D35" s="288" t="s">
        <v>543</v>
      </c>
      <c r="E35" s="16" t="s">
        <v>1</v>
      </c>
      <c r="F35" s="289">
        <v>7.7999999999999998</v>
      </c>
      <c r="G35" s="37"/>
      <c r="H35" s="43"/>
    </row>
    <row r="36" s="2" customFormat="1" ht="16.8" customHeight="1">
      <c r="A36" s="37"/>
      <c r="B36" s="43"/>
      <c r="C36" s="288" t="s">
        <v>528</v>
      </c>
      <c r="D36" s="288" t="s">
        <v>146</v>
      </c>
      <c r="E36" s="16" t="s">
        <v>1</v>
      </c>
      <c r="F36" s="289">
        <v>7.7999999999999998</v>
      </c>
      <c r="G36" s="37"/>
      <c r="H36" s="43"/>
    </row>
    <row r="37" s="2" customFormat="1" ht="16.8" customHeight="1">
      <c r="A37" s="37"/>
      <c r="B37" s="43"/>
      <c r="C37" s="290" t="s">
        <v>622</v>
      </c>
      <c r="D37" s="37"/>
      <c r="E37" s="37"/>
      <c r="F37" s="37"/>
      <c r="G37" s="37"/>
      <c r="H37" s="43"/>
    </row>
    <row r="38" s="2" customFormat="1" ht="16.8" customHeight="1">
      <c r="A38" s="37"/>
      <c r="B38" s="43"/>
      <c r="C38" s="288" t="s">
        <v>163</v>
      </c>
      <c r="D38" s="288" t="s">
        <v>164</v>
      </c>
      <c r="E38" s="16" t="s">
        <v>165</v>
      </c>
      <c r="F38" s="289">
        <v>7.7999999999999998</v>
      </c>
      <c r="G38" s="37"/>
      <c r="H38" s="43"/>
    </row>
    <row r="39" s="2" customFormat="1">
      <c r="A39" s="37"/>
      <c r="B39" s="43"/>
      <c r="C39" s="288" t="s">
        <v>170</v>
      </c>
      <c r="D39" s="288" t="s">
        <v>171</v>
      </c>
      <c r="E39" s="16" t="s">
        <v>165</v>
      </c>
      <c r="F39" s="289">
        <v>11.699999999999999</v>
      </c>
      <c r="G39" s="37"/>
      <c r="H39" s="43"/>
    </row>
    <row r="40" s="2" customFormat="1" ht="7.44" customHeight="1">
      <c r="A40" s="37"/>
      <c r="B40" s="170"/>
      <c r="C40" s="171"/>
      <c r="D40" s="171"/>
      <c r="E40" s="171"/>
      <c r="F40" s="171"/>
      <c r="G40" s="171"/>
      <c r="H40" s="43"/>
    </row>
    <row r="41" s="2" customFormat="1">
      <c r="A41" s="37"/>
      <c r="B41" s="37"/>
      <c r="C41" s="37"/>
      <c r="D41" s="37"/>
      <c r="E41" s="37"/>
      <c r="F41" s="37"/>
      <c r="G41" s="37"/>
      <c r="H41" s="37"/>
    </row>
  </sheetData>
  <sheetProtection sheet="1" formatColumns="0" formatRows="0" objects="1" scenarios="1" spinCount="100000" saltValue="S+NG7x66fyHwJZ/0j8P68P5GCR9KLlQKNdG/zAWet6t6149kq3LCZ0Ei6FGsOqghk5nMbAH0puyGC/vFCGkVNw==" hashValue="A7SH/fghCItspQwbWIMnlAt6nF5BDE6veYMR9XF7lclQJ0P9Vuq6DkV7pS1zaCCIVJMIdLBQ4iSZGOyd14eTkw==" algorithmName="SHA-512" password="CF28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Lédl</dc:creator>
  <cp:lastModifiedBy>Václav Lédl</cp:lastModifiedBy>
  <dcterms:created xsi:type="dcterms:W3CDTF">2025-03-13T09:00:35Z</dcterms:created>
  <dcterms:modified xsi:type="dcterms:W3CDTF">2025-03-13T09:00:41Z</dcterms:modified>
</cp:coreProperties>
</file>