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ASpe2016" reservationPassword="0"/>
  <workbookPr/>
  <bookViews>
    <workbookView xWindow="240" yWindow="120" windowWidth="14940" windowHeight="9225" activeTab="0"/>
  </bookViews>
  <sheets>
    <sheet name="Rekapitulace" sheetId="1" r:id="rId1"/>
    <sheet name="SO 000" sheetId="2" r:id="rId2"/>
    <sheet name="SO 101" sheetId="3" r:id="rId3"/>
    <sheet name="SO 181" sheetId="4" r:id="rId4"/>
    <sheet name="SO 301" sheetId="5" r:id="rId5"/>
  </sheets>
  <definedNames/>
  <calcPr/>
  <webPublishing/>
</workbook>
</file>

<file path=xl/sharedStrings.xml><?xml version="1.0" encoding="utf-8"?>
<sst xmlns="http://schemas.openxmlformats.org/spreadsheetml/2006/main" count="1932" uniqueCount="600">
  <si>
    <t>Firma: Transconsult s.r.o</t>
  </si>
  <si>
    <t>Rekapitulace ceny</t>
  </si>
  <si>
    <t>Stavba: 1002 - OPRAVA ZASTÁVEK V ULICI SPOŘILOVSKÁ</t>
  </si>
  <si>
    <t>Varianta: IV - Importovaná varianta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</si>
  <si>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</si>
  <si>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</si>
  <si>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</si>
  <si>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</si>
  <si>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</si>
  <si>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</si>
  <si>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</si>
  <si>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</si>
  <si>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</si>
  <si>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</si>
  <si>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</si>
  <si>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1002</t>
  </si>
  <si>
    <t>OPRAVA ZASTÁVEK V ULICI SPOŘILOVSKÁ</t>
  </si>
  <si>
    <t>O</t>
  </si>
  <si>
    <t>Rozpočet:</t>
  </si>
  <si>
    <t>0,00</t>
  </si>
  <si>
    <t>15,00</t>
  </si>
  <si>
    <t>21,00</t>
  </si>
  <si>
    <t>2</t>
  </si>
  <si>
    <t>SO 000</t>
  </si>
  <si>
    <t>VŠEOBECNÉ A OSTATNÍ NÁKLADY</t>
  </si>
  <si>
    <t>Typ</t>
  </si>
  <si>
    <t>0</t>
  </si>
  <si>
    <t>Poř. číslo</t>
  </si>
  <si>
    <t>1</t>
  </si>
  <si>
    <t>Kód položky</t>
  </si>
  <si>
    <t>Varianta</t>
  </si>
  <si>
    <t>3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</si>
  <si>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</si>
  <si>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</si>
  <si>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</si>
  <si>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</si>
  <si>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</si>
  <si>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</si>
  <si>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</si>
  <si>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</si>
  <si>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</si>
  <si>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</si>
  <si>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</si>
  <si>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</si>
  <si>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Dopravně inženýrské opatření</t>
  </si>
  <si>
    <t>P</t>
  </si>
  <si>
    <t>02610</t>
  </si>
  <si>
    <t/>
  </si>
  <si>
    <t>ZKOUŠENÍ KONSTRUKCÍ A PRACÍ ZKUŠEBNOU ZHOTOVITELE</t>
  </si>
  <si>
    <t>KPL</t>
  </si>
  <si>
    <t>PP</t>
  </si>
  <si>
    <t>Zajištění laboratorních zkoušek na PAU asfaltového souvrství pro SO 101 pro určení způsobu nakládání a uložení odfrézováných asfaltových vrstev</t>
  </si>
  <si>
    <t>VV</t>
  </si>
  <si>
    <t>TS</t>
  </si>
  <si>
    <t>zahrnuje veškeré náklady spojené s objednatelem požadovanými zkouškami</t>
  </si>
  <si>
    <t>02710</t>
  </si>
  <si>
    <t>POMOC PRÁCE ZŘÍZ NEBO ZAJIŠŤ OBJÍŽĎKY A PŘÍSTUP CESTY</t>
  </si>
  <si>
    <t>Veškeré náklady na vyznačení, provozování, manipulaci a údržbu prostoru vymezeného pro zajištění přístupu k rodinným domům s ohledem na postup prováděných prácí po celou dobu výstavby v rozsahu I-III. etapy realizace stavby dle DIO a ZOV.  
Dočasné úpravy a regulace peších v prostoru staveniště, včetně případných lávek a nezbytné značení a opatření vyplývající z požadavků BOZP na staveništi), 
komplet</t>
  </si>
  <si>
    <t>zahrnuje veškeré náklady spojené s objednatelem požadovanými zařízeními</t>
  </si>
  <si>
    <t>02730</t>
  </si>
  <si>
    <t>POMOC PRÁCE ZŘÍZ NEBO ZAJIŠŤ OCHRANU INŽENÝRSKÝCH SÍTÍ</t>
  </si>
  <si>
    <t>Položka společná pro celou stavbu 
Zahrnuje náklady na veškeré nutné vytyčení, ochrany a oprávněně požadovaná opatření vlastníkem dotčené inženýrské sítě a případné další související práce na obnažených nebo jiným způsobem dotčených inženýrských sítí. 
Případné sondy, zajištění před stavebními pracemi. 
Ochrana dle pokynů jednotlivých správců a dle plánu BOZP, komplet</t>
  </si>
  <si>
    <t>02910</t>
  </si>
  <si>
    <t>OSTATNÍ POŽADAVKY - ZEMĚMĚŘIČSKÁ MĚŘENÍ</t>
  </si>
  <si>
    <t>Položka společná pro celou stavbu. 
Soubor geodetických prací nutných pro vytyčovací práce, ověřovací a kontrolní měření ve smyslu TKP 1 odborně způsobilými osobami.  
Položka zahrnuje zřízení primární vytyčovací sítě dle TKP 1.  
Celkem soubor prací dle SOD akce v daném rozsahu, počtu.</t>
  </si>
  <si>
    <t>zahrnuje veškeré náklady spojené s objednatelem požadovanými pracemi,  
- pro stanovení orientační investorské ceny určete jednotkovou cenu jako 1% odhadované ceny stavby</t>
  </si>
  <si>
    <t>02911</t>
  </si>
  <si>
    <t>A</t>
  </si>
  <si>
    <t>OSTATNÍ POŽADAVKY - GEODETICKÉ ZAMĚŘENÍ</t>
  </si>
  <si>
    <t>HM</t>
  </si>
  <si>
    <t>Položka společná pro celou stavbu. 
cena za zaměření skutečného provedení stavby výškopisné i polohopisné celé stavby 
celkem včetně ochrany vytyčovacích a vytyčovaných bodů. 
Celkem rozsah dle SOD.</t>
  </si>
  <si>
    <t>zahrnuje veškeré náklady spojené s objednatelem požadovanými pracemi</t>
  </si>
  <si>
    <t>02944</t>
  </si>
  <si>
    <t>OSTAT POŽADAVKY - DOKUMENTACE SKUTEČ PROVEDENÍ V DIGIT FORMĚ</t>
  </si>
  <si>
    <t>Vypracování dokumentac skutečného provedení stavby DSPS, předání v počtu dle SOD, součástí dokladů budou při předání veškeré atesty, prohlášení o shodě, certifikáty na použité materiály, výrobky, protokoly o provedení zkoušek, předpoklad 3x v tištěné podobě a 3x na CD v rozsahu dle požadavků objednatele</t>
  </si>
  <si>
    <t>7</t>
  </si>
  <si>
    <t>02945</t>
  </si>
  <si>
    <t>OSTAT POŽADAVKY - GEOMETRICKÝ PLÁN</t>
  </si>
  <si>
    <t>Položka společná pro celou stavbu 
Rozsah prací je dfinován SOD akce mezi objednatelem a dodavatelem stavby. 
Zpracování  vypracování geometrického plánu dle SOD.</t>
  </si>
  <si>
    <t>položka zahrnuje:        
- přípravu podkladů, vyhotovení žádosti pro vklad na katastrální úřad 
- polní práce spojené s vyhotovením geometrického plánu 
- výpočetní a grafické kancelářské práce 
- úřední ověření výsledného elaborátu 
- schválení návrhu vkladu do katastru nemovitostí příslušným katastrálním úřadem</t>
  </si>
  <si>
    <t>8</t>
  </si>
  <si>
    <t>02946</t>
  </si>
  <si>
    <t>OSTAT POŽADAVKY - FOTODOKUMENTACE</t>
  </si>
  <si>
    <t>Položka společná pro celou stavbu 
Rozsah prací je dfinován SOD akce mezi objednatelem a dodavatelem stavby. 
Zpracování podrobné fotodokumentace s časovým určením vč.popisu.</t>
  </si>
  <si>
    <t>položka zahrnuje: 
- fotodokumentaci zadavatelem požadovaného děje a konstrukcí v požadovaných časových intervalech 
- zadavatelem specifikované výstupy (fotografie v papírovém a digitálním formátu) v požadovaném počtu</t>
  </si>
  <si>
    <t>02950</t>
  </si>
  <si>
    <t>a</t>
  </si>
  <si>
    <t>OSTATNÍ POŽADAVKY - POSUDKY, KONTROLY, REVIZNÍ ZPRÁVY</t>
  </si>
  <si>
    <t>Položka společná pro celou akci. 
Zdokumentování (pasportizace) stávajícího stavu konstrukcí, objektů, pozemků, sítí apod., které budou stavbou dotčeny vč. fotodokumentace, projednání a odsouhlasení dotčenými osobami, správci, vlastníky. Pasportizace komunikací určených k DIO. 
Provedení souboru prací PŘED započetím stavebních prací vč. vypracování zprávy vč. projednání a odsouhlasení. 
Provedení souboru prací v PRŮBĚHU výstavby akce - 1x za měsíc vč. vypracování zprávy vč. projednání a odsouhlasení. 
Provedení souboru prací PO dokončení stavebních prací vč. vypracování zprávy vč. projednání a odsouhlasení. 
Závěrečné vyhodnocení stavu ploch, objektů apod., návrh nápravných opatření, závěrečná zpráva jako podklad pro nápravná opatření řešení mimo tuto akci (v rámci samostatné akce).</t>
  </si>
  <si>
    <t>b</t>
  </si>
  <si>
    <t>vypracování KZP, TP, TePř a  závěrečné zprávy v počtu dle SOD</t>
  </si>
  <si>
    <t>11</t>
  </si>
  <si>
    <t>02960</t>
  </si>
  <si>
    <t>OSTATNÍ POŽADAVKY - ODBORNÝ DOZOR</t>
  </si>
  <si>
    <t>Inženýrská činnost a zajištění podkladů pro vydání povolení o uzavírkách, stanovení přechodného dopravního značení pro realizaci stavby a trvalého dopravního značení dokončené stavby</t>
  </si>
  <si>
    <t>zahrnuje veškeré náklady spojené s objednatelem požadovaným dozorem</t>
  </si>
  <si>
    <t>12</t>
  </si>
  <si>
    <t>02991</t>
  </si>
  <si>
    <t>OSTATNÍ POŽADAVKY - INFORMAČNÍ TABULE</t>
  </si>
  <si>
    <t>KUS</t>
  </si>
  <si>
    <t>Informační tabule s údaji o stavebníkovi, zhotoviteli, projektantovi, koordinátorovi BOZP, osazeno na místě stavby po dobu stavby, předpoklad standardní rozměr SDZ 1x1.5 m, dle požadavků objednatele, včetně projednání o umístění, komplet včetně výroby, dodání, montáže a demontáže</t>
  </si>
  <si>
    <t>položka zahrnuje: 
- dodání a osazení informačních tabulí v předepsaném provedení a množství s obsahem předepsaným zadavatelem 
- veškeré nosné a upevňovací konstrukce 
- základové konstrukce včetně nutných zemních prací 
- demontáž a odvoz po skončení platnosti 
- případně nutné opravy poškozených čátí během platnosti</t>
  </si>
  <si>
    <t>SO 101</t>
  </si>
  <si>
    <t>Všeobecné konstrukce a práce</t>
  </si>
  <si>
    <t>014121</t>
  </si>
  <si>
    <t>POPLATKY ZA SKLÁDKU TYP S-OO (OSTATNÍ ODPAD)</t>
  </si>
  <si>
    <t>M3</t>
  </si>
  <si>
    <t>Uložení vytěžené zeminy v rámci odkopu pro spodní stavbu silnice a chodníků</t>
  </si>
  <si>
    <t>66.6+2.0+512.8+46.6 = 691.4 m3</t>
  </si>
  <si>
    <t>zahrnuje veškeré poplatky provozovateli skládky související s uložením odpadu na skládce.</t>
  </si>
  <si>
    <t>Uložení odstraněných nezpevněných konstrukčních vrstev silnice a chodníků</t>
  </si>
  <si>
    <t>5.2+218.3+69.9 = 293.4 m3</t>
  </si>
  <si>
    <t>c</t>
  </si>
  <si>
    <t>Uložení vybouraných betonových krajníků, obrubníků a dlaždic včetně betonového lože</t>
  </si>
  <si>
    <t>6.1+3.7+27.7+14.1+2.3+2.6 = 56.5 m3</t>
  </si>
  <si>
    <t>d</t>
  </si>
  <si>
    <t>Uložení vybouraných železobetonových konstrukcí zastávek a sjezdů</t>
  </si>
  <si>
    <t>41.8+13.6 = 55.4 m3</t>
  </si>
  <si>
    <t>e</t>
  </si>
  <si>
    <t>odfrézované asfaltové souvrství dle výsledků PAU předpoklad 80 % z celkového množství</t>
  </si>
  <si>
    <t>dle položky 11372a</t>
  </si>
  <si>
    <t>014131</t>
  </si>
  <si>
    <t>POPLATKY ZA SKLÁDKU TYP S-NO (NEBEZPEČNÝ ODPAD)</t>
  </si>
  <si>
    <t>odfrézované asfaltové souvrství dle výsledků PAU předpoklad 20 % z celkového množství</t>
  </si>
  <si>
    <t>dle položky 11372b</t>
  </si>
  <si>
    <t>Zemní práce</t>
  </si>
  <si>
    <t>11332</t>
  </si>
  <si>
    <t>ODSTRANĚNÍ PODKLADŮ ZPEVNĚNÝCH PLOCH Z KAMENIVA NESTMELENÉHO</t>
  </si>
  <si>
    <t>Odstranění nezpevněných konstrukčních vrstev, sjezdy a chodníky (předpoklad 150 mm), včetně naložení, odvozu a uložení na skládku</t>
  </si>
  <si>
    <t>(351.8+11.6+34.5+67.8)x0.15 = 69.9 m3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</si>
  <si>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</si>
  <si>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Odstranění nezpevněných konstrukčních vrstev, silnice a zastávky (předpoklad 250 mm), včetně naložení, odvozu a uložení na skládku</t>
  </si>
  <si>
    <t>664+134+75 = 873 m2 x 0.25 = 218.3 m3</t>
  </si>
  <si>
    <t>11345</t>
  </si>
  <si>
    <t>ODSTRAN KRYTU ZPEVNĚNÝCH PLOCH Z BETONU VČET PODKLADU</t>
  </si>
  <si>
    <t>Vybourání železobetonové konstrukce zastávek (předpoklad 200 mm), včetně naložení, odvozu a uložení na skládku</t>
  </si>
  <si>
    <t>(134+75)x0.2 = 41.8 m3</t>
  </si>
  <si>
    <t>Vybourání železobetonové konstrukce sjezdů (předpoklad), včetně naložení, odvozu a uložení na skládku</t>
  </si>
  <si>
    <t>(16.7+24.1+12.1+14.9)x0.2 = 13.6 m3</t>
  </si>
  <si>
    <t>11347</t>
  </si>
  <si>
    <t>ODSTRAN KRYTU ZPEVNĚNÝCH PLOCH Z DLAŽEB KOSTEK VČET PODKL</t>
  </si>
  <si>
    <t>Vybourání žulových kostek sjezdů včetně lože, dlažba bude očištěna naložen a odvezena na skládku TSHK na letišti, včetně naložení, odvozu a uložení lože na skládku</t>
  </si>
  <si>
    <t>19.3+8.7+6.5 = 34.5 m2 x 0.27 = 8.8 m3, skládka betonového lože 34.5x0.15 = 5.2 m3, 2 m2 z dlažby budou loženy na mezideponii zhotovitele pro zpětné využití</t>
  </si>
  <si>
    <t>Vybourání žulových kostek sjezdů včetně lože, dlažba bude očištěna naložen a odvezena na mezideponii zhotovitele pro zpětné využití, včetně naložení, odvozu a uložení lože na skládku lože je vyčísleno v položce 11347a</t>
  </si>
  <si>
    <t>13</t>
  </si>
  <si>
    <t>11348</t>
  </si>
  <si>
    <t>ODSTRANĚNÍ KRYTU ZPEVNĚNÝCH PLOCH Z DLAŽDIC VČETNĚ PODKLADU</t>
  </si>
  <si>
    <t>Odstranění betonových dlaždic (0.25x0.25x0.04 m), včetně naložení, odvozu a uložení na skládku</t>
  </si>
  <si>
    <t>8.7+21+11.5+20.8+41.9+8+7.2+11.7+27.8+10.7+2.1+39+26.4+20.5+32.5 = 351.8x0.04 = 14.1 m3</t>
  </si>
  <si>
    <t>14</t>
  </si>
  <si>
    <t>Odstranění skladebné dlažb včetně očištění, napaletování a odvozu na skládku TSHK na letišti, včetně naložení, odvozu a uložení na skládku</t>
  </si>
  <si>
    <t>11.6x0.06 = 0.7 m3</t>
  </si>
  <si>
    <t>15</t>
  </si>
  <si>
    <t>11351</t>
  </si>
  <si>
    <t>ODSTRANĚNÍ ZÁHONOVÝCH OBRUBNÍKŮ</t>
  </si>
  <si>
    <t>M</t>
  </si>
  <si>
    <t>Odstranění betonových záhonových obrubníků včetně betonového lože, včetně naložení, odvozu a uložení na skládku</t>
  </si>
  <si>
    <t>18.6+13+7+4 = 42.6 m x 0.06 = 2.6 m3</t>
  </si>
  <si>
    <t>16</t>
  </si>
  <si>
    <t>11352</t>
  </si>
  <si>
    <t>ODSTRANĚNÍ CHODNÍKOVÝCH A SILNIČNÍCH OBRUBNÍKŮ BETONOVÝCH</t>
  </si>
  <si>
    <t>Odstranění betonových silničních obrubníků včetně betonového lože, včetně naložení, odvozu a uložení na skládku</t>
  </si>
  <si>
    <t>8+10.2+63.7+49.7+19.4+50 = 201 m, sklídka 201+0.15x0.25+201x0.1 = 27.7 m3</t>
  </si>
  <si>
    <t>17</t>
  </si>
  <si>
    <t>11354</t>
  </si>
  <si>
    <t>ODSTRANĚNÍ OBRUB Z KRAJNÍKŮ</t>
  </si>
  <si>
    <t>Odstranění betonových krajníků včetně betonového lože, včetně naložení, odvozu a uložení na skládku</t>
  </si>
  <si>
    <t>8+50+64 = 122 m, skládka betonové lože 122x0.25x0.2 = 6.1 m3</t>
  </si>
  <si>
    <t>18</t>
  </si>
  <si>
    <t>11355</t>
  </si>
  <si>
    <t>ODSTRANĚNÍ OBRUB Z DLAŽEBNÍCH KOSTEK JEDNODUCHÝCH</t>
  </si>
  <si>
    <t>Odstranění 1 řádků žulových drobných kostek v chodnících a sjezdech včetně betonového lože, dlažba bude očištěna, naložena a odvezena na skládku TSHK na letišti, včetně naložení, odvozu a uložení na betonového lože skládku</t>
  </si>
  <si>
    <t>1.6+15.5+22.5 = 39.6 m, z toho lože na skládku 39.6x0.12 = 22.7 m2x0.1 = 2.3 m3</t>
  </si>
  <si>
    <t>19</t>
  </si>
  <si>
    <t>11356</t>
  </si>
  <si>
    <t>ODSTRANĚNÍ OBRUB Z DLAŽEBNÍCH KOSTEK DVOJITÝCH</t>
  </si>
  <si>
    <t>Odstranění přídlažby ze 2 řádků žulových drobných kostek včetně betonového lože, dlažba bude očištěna a uložena na mezideponii zhotovitele pro zpětné použití, včetně naložení, odvozu a uložení betonového lože na skládku</t>
  </si>
  <si>
    <t>10.2+27.3+115 = 152.5 m, skládka betonové lože 152.5x0.24x0.1 = 3.7 m3</t>
  </si>
  <si>
    <t>20</t>
  </si>
  <si>
    <t>11372</t>
  </si>
  <si>
    <t>FRÉZOVÁNÍ ZPEVNĚNÝCH PLOCH ASFALTOVÝCH</t>
  </si>
  <si>
    <t>Odfrézované asfaltové souvrství (předpoklad 150 mm) dle výsledků PAU předpoklad 80 % z celkového množství</t>
  </si>
  <si>
    <t>664x0.15x0.8 = 79.7 m3</t>
  </si>
  <si>
    <t>Odfrézované asfaltové souvrství (předpoklad 150 mm) dle výsledků PAU předpoklad 20 % z celkového množství</t>
  </si>
  <si>
    <t>664x0.15x0.2 = 19.9 m3</t>
  </si>
  <si>
    <t>21</t>
  </si>
  <si>
    <t>12110</t>
  </si>
  <si>
    <t>SEJMUTÍ ORNICE NEBO LESNÍ PŮDY</t>
  </si>
  <si>
    <t>V rozsahu vsakovacích jam s naložením, odvozem a uložením na mezideponii zhotovitele pro zpětné rozprostření</t>
  </si>
  <si>
    <t>2x2x2x0.15 = 1.2 m3</t>
  </si>
  <si>
    <t>položka zahrnuje sejmutí ornice bez ohledu na tloušťku vrstvy a její vodorovnou dopravu nezahrnuje uložení na trvalou skládku</t>
  </si>
  <si>
    <t>22</t>
  </si>
  <si>
    <t>V rozsahu stavby s naložením, odvozem a uložením na mezideponii zhotovitele pro zpětné rozprostření</t>
  </si>
  <si>
    <t>(21.5+12.3+23.8+20.9+4.9+12.7+11.6+6.4)x0.15 = 114.1 = 17.2 m3</t>
  </si>
  <si>
    <t>23</t>
  </si>
  <si>
    <t>12373</t>
  </si>
  <si>
    <t>ODKOP PRO SPOD STAVBU SILNIC A ŽELEZNIC TŘ. I</t>
  </si>
  <si>
    <t>Sjezdy a chodníky (předpoklad 100 mm), včetně naložení, odvozu a uložení na skládku</t>
  </si>
  <si>
    <t>465.7x0.1 = 46.6 m3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</si>
  <si>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</si>
  <si>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24</t>
  </si>
  <si>
    <t>Silnice a zastávky (předpoklad 400 mm), včetně naložení, odvozu a uložení na skládku</t>
  </si>
  <si>
    <t>(404+878)x0.4 = 512.8 m3</t>
  </si>
  <si>
    <t>25</t>
  </si>
  <si>
    <t>13173</t>
  </si>
  <si>
    <t>HLOUBENÍ JAM ZAPAŽ I NEPAŽ TŘ. I</t>
  </si>
  <si>
    <t>Hloubení jam pro vsakovací jámy VSJ1 a VSJ2 včetně naložení, odvozu a uložení na mezideponii zhotovitele pro zpětný zásyp nadloží vsakovacích jam</t>
  </si>
  <si>
    <t>1.8x2 = 3.6 m3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</si>
  <si>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</si>
  <si>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26</t>
  </si>
  <si>
    <t>Hloubení jam pro vsakovací jámy VSJ1 a VSJ2 včetně naložení, odvozu a uložení na skládku</t>
  </si>
  <si>
    <t>1x1x1x2 = 2 m3</t>
  </si>
  <si>
    <t>27</t>
  </si>
  <si>
    <t>173103</t>
  </si>
  <si>
    <t>ZEMNÍ KRAJNICE A DOSYPÁVKY SE ZHUT DO 100% PS</t>
  </si>
  <si>
    <t>Zemní krajnice se zhutněním včetně pořízení vhodné nenamrzavé zeminy, hutněno na 100%PS, min. podmíněčně vhodná dle ČSN 73 6133</t>
  </si>
  <si>
    <t>25x0.9+0.15x2x115 = 57 m3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</si>
  <si>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
- svahování, hutnění a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</si>
  <si>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28</t>
  </si>
  <si>
    <t>17411</t>
  </si>
  <si>
    <t>ZÁSYP JAM A RÝH ZEMINOU SE ZHUTNĚNÍM</t>
  </si>
  <si>
    <t>Zásyp vsakovacích jam s využitím zeminy z mezideponie zhotovitele dle položky 13173a, včetně naložení a dovozu, hutnění max po 300 mm na 95%PS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</si>
  <si>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</si>
  <si>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29</t>
  </si>
  <si>
    <t>17481</t>
  </si>
  <si>
    <t>ZÁSYP JAM A RÝH Z NAKUPOVANÝCH MATERIÁLŮ</t>
  </si>
  <si>
    <t>Zásyp vsakovascích jam VSJ1 a VSJ2 ze ŠD frakce 63/125, včetně nákupu, dovozu a uložení se zhutněním po 300 mm na 95%PS, dle položky 13173b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</si>
  <si>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</si>
  <si>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30</t>
  </si>
  <si>
    <t>18090</t>
  </si>
  <si>
    <t>VŠEOBECNÉ ÚPRAVY OSTATNÍCH PLOCH</t>
  </si>
  <si>
    <t>M2</t>
  </si>
  <si>
    <t>Sběr kamenů a těžko rozložitelných částí rostlin, zkypření a uhrabání před založením trávníku - rozsah vsakovací jámy+stavba</t>
  </si>
  <si>
    <t>8+114.1 = 122.1 m2</t>
  </si>
  <si>
    <t>Všeobecné úpravy musí zahrnovat úpravu území po uskutečnění stavby, tak jak je požadováno v zadávací dokumentaci s výjimkou těch prací, pro které jsou uvedeny samostatné položky.</t>
  </si>
  <si>
    <t>31</t>
  </si>
  <si>
    <t>18110</t>
  </si>
  <si>
    <t>ÚPRAVA PLÁNĚ SE ZHUTNĚNÍM V HORNINĚ TŘ. I</t>
  </si>
  <si>
    <t>Pláň, vozovka pod asfaltovým souvrstvím, min Edef,2 = 45 Mpa</t>
  </si>
  <si>
    <t>odečteno z CAD</t>
  </si>
  <si>
    <t>položka zahrnuje úpravu pláně včetně vyrovnání výškových rozdílů. Míru zhutnění určuje projekt.</t>
  </si>
  <si>
    <t>32</t>
  </si>
  <si>
    <t>Parapláň, vozovka pod asfaltovým souvrstvím, min Edef,2 = 45 Mpa</t>
  </si>
  <si>
    <t>33</t>
  </si>
  <si>
    <t>Pláň, zastávky, min Edef,2 = 45 Mpa</t>
  </si>
  <si>
    <t>34</t>
  </si>
  <si>
    <t>Parapláň, zastávky, min Edef,2 = 45 Mpa</t>
  </si>
  <si>
    <t>35</t>
  </si>
  <si>
    <t>Pláň, chodníky a sjezdy, min Edef,2 = 30 Mpa</t>
  </si>
  <si>
    <t>36</t>
  </si>
  <si>
    <t>18232</t>
  </si>
  <si>
    <t>ROZPROSTŘENÍ ORNICE V ROVINĚ V TL DO 0,15M</t>
  </si>
  <si>
    <t>V rozsahu vsakovacích jam, využití ornice z položky 12110a, včetně naložení, dovozu z mezideponie zhotovitele a včetně uložení</t>
  </si>
  <si>
    <t>2x2x2x2 = 8 m2</t>
  </si>
  <si>
    <t>položka zahrnuje: nutné přemístění ornice z dočasných skládek vzdálených do 50m rozprostření ornice v předepsané tloušťce v rovině a ve svahu do 1:5</t>
  </si>
  <si>
    <t>37</t>
  </si>
  <si>
    <t>V rozsahu stavby, využití ornice z položky 12110b, včetně naložení, dovozu z mezideponie zhotovitele a včetně uložení</t>
  </si>
  <si>
    <t>21.5+12.3+23.8+20.9+4.9+12.7+11.6+6.4 = 114.1 m2</t>
  </si>
  <si>
    <t>38</t>
  </si>
  <si>
    <t>18241</t>
  </si>
  <si>
    <t>ZALOŽENÍ TRÁVNÍKU RUČNÍM VÝSEVEM</t>
  </si>
  <si>
    <t>Zátěžový trávník v rovině, výsev 20 g/m2, hnojení cereritem 30 g/m2 - rozsah vasovací jámy+stavba</t>
  </si>
  <si>
    <t>Zahrnuje dodání předepsané travní směsi, její výsev na ornici, zalévání, první pokosení, to vše bez ohledu na sklon terénu</t>
  </si>
  <si>
    <t>39</t>
  </si>
  <si>
    <t>183511</t>
  </si>
  <si>
    <t>CHEMICKÉ ODPLEVELENÍ CELOPLOŠNÉ</t>
  </si>
  <si>
    <t>před založením trávíku - rozsah vsakovací jámy+stavba</t>
  </si>
  <si>
    <t>položka zahrnuje celoplošný postřik a chemickou likvidace nežádoucích rostlin nebo jejích částí a zabránění jejich dalšímu růstu na urovnaném volném terénu</t>
  </si>
  <si>
    <t>40</t>
  </si>
  <si>
    <t>183512</t>
  </si>
  <si>
    <t>CHEMICKÉ ODPLEVELENÍ VÝBĚROVÉ</t>
  </si>
  <si>
    <t>Po založení trávníku 2x, předpokládá se 5% plochy trávníku, ložiska vytrvalých plevelů - rozsah vsakovací jámy+stavba</t>
  </si>
  <si>
    <t>2x0.05(8+114.1) = 12.21 m2</t>
  </si>
  <si>
    <t>položka zahrnuje bodový postřik a lokální chemickou likvidace nežádoucích rostlin nebo jejích částí a zabránění jejich dalšímu růstu v omezeném prostoru</t>
  </si>
  <si>
    <t>41</t>
  </si>
  <si>
    <t>18600</t>
  </si>
  <si>
    <t>ZALÉVÁNÍ VODOU</t>
  </si>
  <si>
    <t>Zálivka trávníku (1x10+3x5) l/m2 - rozsah vsakovací jámy+stavba</t>
  </si>
  <si>
    <t>(10+15)x(8+114.1) = 3052.5 l/m3 x 0.001 = 3.1 m3</t>
  </si>
  <si>
    <t>položka zahrnuje veškerý materiál, výrobky a polotovary, včetně mimostaveništní a vnitrostaveništní dopravy (rovněž přesuny), včetně naložení a složení, případně s uložením</t>
  </si>
  <si>
    <t>Základy</t>
  </si>
  <si>
    <t>42</t>
  </si>
  <si>
    <t>212645</t>
  </si>
  <si>
    <t>TRATIVODY KOMPL Z TRUB Z PLAST HM DN DO 200MM, RÝHA TŘ I</t>
  </si>
  <si>
    <t>Trativod DN 160 mm, tunelový tvar (LP), podkladní beton C 8/10-X0 v tl. 100 mm, výplň z těženého kameniva frakce 8/16, obaleno seaparční textílií min 200 g/m2 včetně veškerých zemních prací, včetně všech potřebných tvarovek a přechodových kusů</t>
  </si>
  <si>
    <t>120+102 = 222 m, skládka 222x0.3 = 66.6 m3</t>
  </si>
  <si>
    <t>Položka platí pro kompletní konstrukce trativodů a zahrnuje zejména: 
- výkop rýhy předepsaného tvaru v dané třídě těžitelnosti, výplň, zásyp trativodu včetně dopravy, uložení přebytečného materiálu, dodávky předepsaného materiálu pro výplň a zásyp 
- zřízení spojovací vrstvy 
- zřízení podkladu a lože trativodu z předepsaného materiálu 
- dodávka a uložení trativodu předepsaného materiálu a profilu 
- obsyp trativodu předepsaným materiálem 
- ukončení trativodu zaústěním do potrubí nebo vodoteče, případně vybudování ukončujícího objektu (kapličky) dle VL 
- veškerý materiál, výrobky a polotovary, včetně mimostaveništní a vnitrostaveništní dopravy 
- nezahrnuje opláštění z geotextilie, fólie</t>
  </si>
  <si>
    <t>43</t>
  </si>
  <si>
    <t>21452</t>
  </si>
  <si>
    <t>SANAČNÍ VRSTVY Z KAMENIVA DRCENÉHO</t>
  </si>
  <si>
    <t>ŠDA (GE) frakce 0/63 v tl. 300 mm s přehutněním po 150 mm, silnice</t>
  </si>
  <si>
    <t>878x0.3 = 264 m3</t>
  </si>
  <si>
    <t>položka zahrnuje dodávku předepsaného kameniva, mimostaveništní a vnitrostaveništní dopravu a jeho uložení není-li v zadávací dokumentaci uvedeno jinak, jedná se o nakupovaný materiál</t>
  </si>
  <si>
    <t>44</t>
  </si>
  <si>
    <t>ŠDA (GE) frakce 0/63 v tl. 300 mm s přehutněním po 150 mm, zastávky</t>
  </si>
  <si>
    <t>404x0.3 = 122 m3</t>
  </si>
  <si>
    <t>45</t>
  </si>
  <si>
    <t>21461B</t>
  </si>
  <si>
    <t>SEPARAČNÍ GEOTEXTILIE DO 200G/M2</t>
  </si>
  <si>
    <t>Obalení vykopané rýhy trativodů min. 200 g/m2, včetně zakrytí rýhy po obsypání trativodu těženým kamenivem</t>
  </si>
  <si>
    <t>222x2.5 = 555 m2</t>
  </si>
  <si>
    <t>Položka zahrnuje: 
- dodávku předepsané geotextilie 
- úpravu, očištění a ochranu podkladu 
- přichycení k podkladu, případně zatížení 
- úpravy spojů a zajištění okrajů 
- úpravy pro odvodnění 
- nutné přesahy 
- mimostaveništní a vnitrostaveništní dopravu</t>
  </si>
  <si>
    <t>46</t>
  </si>
  <si>
    <t>21461D</t>
  </si>
  <si>
    <t>SEPARAČNÍ GEOTEXTILIE DO 400G/M2</t>
  </si>
  <si>
    <t>Obalení vsakovacích jam VSJ1 a VSJ2 před výplní ŠD min. 400 g/m2</t>
  </si>
  <si>
    <t>2x1x1x6 = 12 m2</t>
  </si>
  <si>
    <t>Komunikace</t>
  </si>
  <si>
    <t>47</t>
  </si>
  <si>
    <t>562131</t>
  </si>
  <si>
    <t>VOZOVKOVÉ VRSTVY Z MATERIÁLŮ STABIL CEMENTEM TŘ I TL DO 150MM</t>
  </si>
  <si>
    <t>SC C8/10 v tl. 150 mm, zastávky</t>
  </si>
  <si>
    <t>147+143 = 290 m2</t>
  </si>
  <si>
    <t>- dodání směsi v požadované kvalitě 
- očištění podkladu 
- uložení směsi dle předepsaného technologického předpisu a zhutnění vrstvy v předepsané tloušťce 
- zřízení vrstvy bez rozlišení šířky, pokládání vrstvy po etapách, včetně pracovních spar a spojů 
- úpravu napojení, ukončení 
- úpravu dilatačních spar včetně předepsané výztuže 
- nezahrnuje postřiky, nátěry 
- nezahrnuje úpravu povrchu krytu</t>
  </si>
  <si>
    <t>48</t>
  </si>
  <si>
    <t>56333</t>
  </si>
  <si>
    <t>VOZOVKOVÉ VRSTVY ZE ŠTĚRKODRTI TL. DO 150MM</t>
  </si>
  <si>
    <t>ŠDA (GE) frkace 0/32 v tl. 150 mm, chodníky a sjezdy</t>
  </si>
  <si>
    <t>24+12+370 = 406 m2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</si>
  <si>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</si>
  <si>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49</t>
  </si>
  <si>
    <t>ŠDA (GE) frkace 0/32 v tl. 150 mm, silnice</t>
  </si>
  <si>
    <t>640+12+12+8 = 692 m2</t>
  </si>
  <si>
    <t>50</t>
  </si>
  <si>
    <t>51</t>
  </si>
  <si>
    <t>56335</t>
  </si>
  <si>
    <t>VOZOVKOVÉ VRSTVY ZE ŠTĚRKODRTI TL. DO 250MM</t>
  </si>
  <si>
    <t>ŠDA (GE) frakce 0/63 v tl. 250 mm, zastávky</t>
  </si>
  <si>
    <t>52</t>
  </si>
  <si>
    <t>572123</t>
  </si>
  <si>
    <t>INFILTRAČNÍ POSTŘIK Z EMULZE DO 1,0KG/M2</t>
  </si>
  <si>
    <t>Infiltrační postřik z kationaktivní asfaltové emulze PI-E, 1.00 kg/m2</t>
  </si>
  <si>
    <t>- dodání všech předepsaných materiálů pro postřiky v předepsaném množství 
- provedení dle předepsaného technologického předpisu 
- zřízení vrstvy bez rozlišení šířky, pokládání vrstvy po etapách 
- úpravu napojení, ukončení</t>
  </si>
  <si>
    <t>53</t>
  </si>
  <si>
    <t>572213</t>
  </si>
  <si>
    <t>SPOJOVACÍ POSTŘIK Z EMULZE DO 0,5KG/M2</t>
  </si>
  <si>
    <t>Spojovací postřik z kationaktivní asfaltové emulze PS-E, 0.35 kg/m2</t>
  </si>
  <si>
    <t>54</t>
  </si>
  <si>
    <t>55</t>
  </si>
  <si>
    <t>57476</t>
  </si>
  <si>
    <t>VOZOVKOVÉ VÝZTUŽNÉ VRSTVY Z GEOMŘÍŽOVINY S TKANINOU</t>
  </si>
  <si>
    <t>Výztužný geokompozit - geomříž s geotextilií s filtrační, separační a výztužnou funkcí, min. pevnost v tahu v obou směrech 20/20 kN/m, osazeno pouze pokud min. Edef,2 = 30 Mpa</t>
  </si>
  <si>
    <t>56</t>
  </si>
  <si>
    <t>Výztužný geokompozit - geomříž s geotextilií s filtrační, separační a výztužnou funkcí, min. pevnost v tahu v obou směrech 40/40 kN/m, silnice</t>
  </si>
  <si>
    <t>57</t>
  </si>
  <si>
    <t>Výztužný geokompozit - geomříž s geotextilií s filtrační, separační a výztužnou funkcí, min. pevnost v tahu v obou směrech 40/40 kN/m, zastávky</t>
  </si>
  <si>
    <t>58</t>
  </si>
  <si>
    <t>574A34</t>
  </si>
  <si>
    <t>ASFALTOVÝ BETON PRO OBRUSNÉ VRSTVY ACO 11+, 11S TL. 40MM</t>
  </si>
  <si>
    <t>ACO 11+ (50/70) v tl. 40 mm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</si>
  <si>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</si>
  <si>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59</t>
  </si>
  <si>
    <t>574C56</t>
  </si>
  <si>
    <t>ASFALTOVÝ BETON PRO LOŽNÍ VRSTVY ACL 16+, 16S TL. 60MM</t>
  </si>
  <si>
    <t>ACO 16+ (50/70) v tl. 60 mm</t>
  </si>
  <si>
    <t>60</t>
  </si>
  <si>
    <t>574E46</t>
  </si>
  <si>
    <t>ASFALTOVÝ BETON PRO PODKLADNÍ VRSTVY ACP 16+, 16S TL. 50MM</t>
  </si>
  <si>
    <t>ACP 16+ (50/70) v tl. 50 mm</t>
  </si>
  <si>
    <t>61</t>
  </si>
  <si>
    <t>581352</t>
  </si>
  <si>
    <t>CEMENTOBETONOVÝ KRYT JEDNOVRSTVÝ VYZTUŽENÝ TŘ.I TL. DO 250MM</t>
  </si>
  <si>
    <t>TŘ.I v TL. 230 mm dle ČSN 73 6123-1 a TP170, včetně proříznutí dilatačních spar jejich zalití trvale pružnou asfaltovou zálivkou z modifikovaného asfaltu, včetně výztuže - drátkobeton (ocelové profilové drátky, min. 40 kg/m2), zastávky</t>
  </si>
  <si>
    <t>100+102 = 202 m2</t>
  </si>
  <si>
    <t>- dodání směsi v požadované kvalitě a výztuže v předepsaném množství 
- očištění podkladu 
- uložení směsi a výztuže dle předepsaného technologického předpisu a zhutnění vrstvy v předepsané tloušťce 
- zřízení vrstvy bez rozlišení šířky, pokládání vrstvy po etapách, včetně pracovních spar a spojů 
- úpravu napojení, ukončení 
- úpravu dilatačních spar včetně předepsané výztuže 
- úpravu povrchu krytu uvedenou v kapitole 7.10 ČSN 73 6123-1 
- navrtání otvorů a osazení kotev a kluzných trnů v napojovacích spárách 
- nezahrnuje postřiky, nátěry</t>
  </si>
  <si>
    <t>62</t>
  </si>
  <si>
    <t>58222</t>
  </si>
  <si>
    <t>DLÁŽDĚNÉ KRYTY Z DROBNÝCH KOSTEK DO LOŽE Z MC</t>
  </si>
  <si>
    <t>Přídlažba ze 2 řádků žulových kostek drobných do betonového lože C25/30nXF3, včetně naložení a dovozu z mezideponie zhotovitele, výkres D.1.2 - položky 3,4,5,6</t>
  </si>
  <si>
    <t>6+1+9+13+1+8 = 38 m2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</si>
  <si>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</si>
  <si>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63</t>
  </si>
  <si>
    <t>582612</t>
  </si>
  <si>
    <t>KRYTY Z BETON DLAŽDIC SE ZÁMKEM ŠEDÝCH TL 80MM DO LOŽE Z KAM</t>
  </si>
  <si>
    <t>Skladebná dlažba šedé barvy 200x100x80 mm, přírodní, do lože z kameniva frakce 4/8 mm v tl. 40 mm, včetně vyspárování křemičitým pískem</t>
  </si>
  <si>
    <t>4+135+32+11+8+2+20+114+31+13 = 370 m2</t>
  </si>
  <si>
    <t>64</t>
  </si>
  <si>
    <t>582615</t>
  </si>
  <si>
    <t>KRYTY Z BETON DLAŽDIC SE ZÁMKEM BAREV TL 80MM DO LOŽE Z KAM</t>
  </si>
  <si>
    <t>Skladebná dlažba hnědé barvy 200x100x80 mm, kontrastní pás zastávek, hnědá barva do lože z kameniva frakce 4/8 mm v tl. 40 mm, včetně vyspárování křemičitým pískem</t>
  </si>
  <si>
    <t>2.4+2.5+2.4+3.8 = 12 m2</t>
  </si>
  <si>
    <t>65</t>
  </si>
  <si>
    <t>58261B</t>
  </si>
  <si>
    <t>KRYTY Z BETON DLAŽDIC SE ZÁMKEM BAREV RELIÉF TL 80MM DO LOŽE Z KAM</t>
  </si>
  <si>
    <t>Slepecká skladebná dlažba 200x100x80 mm schváleného typu, červená barva do lože z kameniva frakce 4/8 mm v tl. 40 mm, včetně vyspárování křemičitým pískem</t>
  </si>
  <si>
    <t>1.6+2.2+1.5+5.7+1.2+1.4+1.9+1.9+4+1.5+1 = 24 m2</t>
  </si>
  <si>
    <t>66</t>
  </si>
  <si>
    <t>58920</t>
  </si>
  <si>
    <t>VÝPLŇ SPAR MODIFIKOVANÝM ASFALTEM</t>
  </si>
  <si>
    <t>Výpnění spar asfaltu trvale pružnou asfaltovou zálivkou z modifikovaného asfaltu za horka dle ČSN 14188-1 včetně adhézního nátěru, šířka spáry 12 mm, hloubka 20 mm</t>
  </si>
  <si>
    <t>25.3+45+45 = 116.3 m</t>
  </si>
  <si>
    <t>položka zahrnuje: 
- dodávku předepsaného materiálu 
- vyčištění a výplň spar tímto materiálem</t>
  </si>
  <si>
    <t>Přidružená stavební výroba</t>
  </si>
  <si>
    <t>67</t>
  </si>
  <si>
    <t>711116</t>
  </si>
  <si>
    <t>IZOLACE BĚŽN KONSTR PROTI ZEM VLHK Z MĚ PVC</t>
  </si>
  <si>
    <t>Izolace z PVC fólie v tl. 2 mm se založením na pláň chodníku v délce min. 0.5 m, včetně ochrany fólie geotextilií o min. plošné hmotnosti 300 g/m2, osazeno na styku s chodníku s podezdívkou plotů, materiál a způsob pokládky vyžaduje schválení TDI a AD</t>
  </si>
  <si>
    <t>(0.3+0.5)x(10+9+22+5+12+18+11+10+16) = 0.8x113 = 90.4 m2</t>
  </si>
  <si>
    <t>položka zahrnuje: 
- dodání  předepsaného izolačního materiálu 
- očištění a ošetření podkladu, zadávací dokumentace může zahrnout i případné vyspravení 
- zřízení izolace jako kompletního povlaku, případně komplet. soustavy nebo systému podle příslušného  technolog. předpisu 
- zřízení izolace i jednotlivých vrstev po etapách, včetně pracovních spár a spojů 
- úprava u okrajů, rohů, hran, dilatačních i pracovních spojů, kotev, obrubníků, dilatačních zařízení, odvodnění, otvorů, neizolovaných míst a pod. 
- zajištění odvodnění povrchu izolace, včetně odvodnění nejnižších míst, pokud dokumentace pro zadání stavby nestanoví jinak 
- ochrana izolace do doby zřízení definitivní ochranné vrstvy nebo konstrukce 
- úprava, očištění a ošetření prostoru kolem izolace 
- provedení požadovaných zkoušek 
- nezahrnuje ochranné vrstvy, např. geotextilii</t>
  </si>
  <si>
    <t>Potrubí</t>
  </si>
  <si>
    <t>68</t>
  </si>
  <si>
    <t>891427</t>
  </si>
  <si>
    <t>HYDRANTY PODZEMNÍ DN 100MM</t>
  </si>
  <si>
    <t>Výměna podzemního hydrantu, pouze v případě špatného stavu a nemožného zachování stávajícího z výškových důvodů s vazbou na novou niveletu, bude řešeno po obnažení se zástupci KHP, VAK HK</t>
  </si>
  <si>
    <t>- Položka zahrnuje kompletní montáž dle technologického předpisu, dodávku armatury, veškerou mimostaveništní a vnitrostaveništní dopravu.</t>
  </si>
  <si>
    <t>69</t>
  </si>
  <si>
    <t>891972</t>
  </si>
  <si>
    <t>ZEMNÍ SOUPRAVY DN DO 1200MM S POKLOPEM</t>
  </si>
  <si>
    <t>Položka bude využita pouze v případě, že v rámci opravy nebude možné z výškových důvodů s vazbou na novou niveletu zachovat stávající zemní soupravu, nutno zajistit souhlas stavebníka a správce vodovodu, položka zahrnuje veškeré potřebné zemní práce pro provedení výměny zemních souprav</t>
  </si>
  <si>
    <t>70</t>
  </si>
  <si>
    <t>89923</t>
  </si>
  <si>
    <t>VÝŠKOVÁ ÚPRAVA KRYCÍCH HRNCŮ</t>
  </si>
  <si>
    <t>Výšková úprava krycích hrnců, případně včetně zajištění (pořízení a dovozu) nových kracích hrnců, včetně podbetonování, včetně vybourání stávajících včetně naložení a odvozu na skládku</t>
  </si>
  <si>
    <t>- položka výškové úpravy zahrnuje všechny nutné práce a materiály pro zvýšení nebo snížení zařízení (včetně nutné úpravy stávajícího povrchu vozovky nebo chodníku).</t>
  </si>
  <si>
    <t>Ostatní konstrukce a práce</t>
  </si>
  <si>
    <t>71</t>
  </si>
  <si>
    <t>914121</t>
  </si>
  <si>
    <t>DOPRAVNÍ ZNAČKY ZÁKLADNÍ VELIKOSTI OCELOVÉ FÓLIE TŘ 1 - DODÁVKA A MONTÁŽ</t>
  </si>
  <si>
    <t>Osazení kompletních SDZ (IP12, E13, E8b) osazena na 1 sloupek, včetně betonového základu C25/30 XF4</t>
  </si>
  <si>
    <t>položka zahrnuje: 
- dodávku a montáž značek v požadovaném provedení</t>
  </si>
  <si>
    <t>72</t>
  </si>
  <si>
    <t>915111</t>
  </si>
  <si>
    <t>VODOROVNÉ DOPRAVNÍ ZNAČENÍ BARVOU HLADKÉ - DODÁVKA A POKLÁDKA</t>
  </si>
  <si>
    <t>VDZ V11a, bílá barva</t>
  </si>
  <si>
    <t>8.1x2 = 16.2 m2</t>
  </si>
  <si>
    <t>položka zahrnuje: 
- dodání a pokládku nátěrového materiálu (měří se pouze natíraná plocha) 
- předznačení a reflexní úpravu</t>
  </si>
  <si>
    <t>73</t>
  </si>
  <si>
    <t>915221</t>
  </si>
  <si>
    <t>VODOR DOPRAV ZNAČ PLASTEM STRUKTURÁLNÍ NEHLUČNÉ - DOD A POKLÁDKA</t>
  </si>
  <si>
    <t>74</t>
  </si>
  <si>
    <t>91552</t>
  </si>
  <si>
    <t>VODOR DOPRAV ZNAČ - PÍSMENA</t>
  </si>
  <si>
    <t>Nápis "BUS" 4x</t>
  </si>
  <si>
    <t>4x3 = 12 ks</t>
  </si>
  <si>
    <t>položka zahrnuje: 
- dodání a pokládku nátěrového materiálu 
- předznačení a reflexní úpravu</t>
  </si>
  <si>
    <t>75</t>
  </si>
  <si>
    <t>917223</t>
  </si>
  <si>
    <t>SILNIČNÍ A CHODNÍKOVÉ OBRUBY Z BETONOVÝCH OBRUBNÍKŮ ŠÍŘ 100MM</t>
  </si>
  <si>
    <t>Betonový silniční obrubník, chodníky a sjezdy, 80x250x1000 mm do betonového lože s boční opěrou C25/30nXF3, výkres D.1.2 - položka 7</t>
  </si>
  <si>
    <t>5+20+26+2+19+16+7+5+3 = 103 m</t>
  </si>
  <si>
    <t>Položka zahrnuje: dodání a pokládku betonových obrubníků o rozměrech předepsaných zadávací dokumentací betonové lože i boční betonovou opěrku.</t>
  </si>
  <si>
    <t>76</t>
  </si>
  <si>
    <t>Betonový silniční obrubník, vjezdy, 80x250x1000 mm do betonového lože s boční opěrou C25/30nXF3, osazeny pouze v případě potřeby, pokud nebude navazovat nová dlažba chodníku na zpevněné povrchy ve vjezdech.</t>
  </si>
  <si>
    <t>5+3+4+4+4+4+4+9+4 = 41 m</t>
  </si>
  <si>
    <t>77</t>
  </si>
  <si>
    <t>917224</t>
  </si>
  <si>
    <t>SILNIČNÍ A CHODNÍKOVÉ OBRUBY Z BETONOVÝCH OBRUBNÍKŮ ŠÍŘ 150MM</t>
  </si>
  <si>
    <t>Betonový silniční obrubník 150x250x1000/500 mm do betonového lože s boční opěrou C25/30nXF3, výkres D.1.2 - položka 4</t>
  </si>
  <si>
    <t>16+3+13+14+25+14 = 85 m</t>
  </si>
  <si>
    <t>78</t>
  </si>
  <si>
    <t>Přechodový betonový silniční obrubník 150x150-250x1000 mm do betonového lože s boční opěrou C25/30nXF3, výkres D.1.2 - položka 5, pravý 4 ks, levý 4 ks</t>
  </si>
  <si>
    <t>4+4 = 8 m</t>
  </si>
  <si>
    <t>79</t>
  </si>
  <si>
    <t>Betonový silniční obrubník přejízdný 150x150x1000 mm do betonového lože s boční opěrou C25/30nXF3, výkres D.1.2 - položka 6</t>
  </si>
  <si>
    <t>7+3+12+3 = 27 m</t>
  </si>
  <si>
    <t>80</t>
  </si>
  <si>
    <t>917426</t>
  </si>
  <si>
    <t>CHODNÍKOVÉ OBRUBY Z KAMENNÝCH OBRUBNÍKŮ ŠÍŘ 250MM</t>
  </si>
  <si>
    <t>Zastávky, kamenné obrubníky 250x300x1000 mm, do lože z betonu C25/30n XF3 s boční opěrou, výkres D.1.2 - položka 1</t>
  </si>
  <si>
    <t>27+27 = 54 m</t>
  </si>
  <si>
    <t>Položka zahrnuje: dodání a pokládku kamenných obrubníků o rozměrech předepsaných zadávací dokumentací betonové lože i boční betonovou opěrku.</t>
  </si>
  <si>
    <t>81</t>
  </si>
  <si>
    <t>Zastávky, kamenné obrubníky 250x300x1000 mm, do lože z betonu C25/30n XF3 s boční opěrou, výkres D.1.2 - položky 2,3</t>
  </si>
  <si>
    <t>18+12+12+18 = 60 m</t>
  </si>
  <si>
    <t>82</t>
  </si>
  <si>
    <t>919111</t>
  </si>
  <si>
    <t>ŘEZÁNÍ ASFALTOVÉHO KRYTU VOZOVEK TL DO 50MM</t>
  </si>
  <si>
    <t>Proříznutí spáry v šířce 12 mm a hloubce 20 mm</t>
  </si>
  <si>
    <t>položka zahrnuje řezání vozovkové vrstvy v předepsané tloušťce, včetně spotřeby vody</t>
  </si>
  <si>
    <t>83</t>
  </si>
  <si>
    <t>919114</t>
  </si>
  <si>
    <t>ŘEZÁNÍ ASFALTOVÉHO KRYTU VOZOVEK TL DO 200MM</t>
  </si>
  <si>
    <t>V místě napojení na stávající asfaltové vrstvy, včetně zazubení asfaltových vrstev, odstup zazubení po 0.5m</t>
  </si>
  <si>
    <t>(5.7+12.5+7.1)x3 = 75.9 m</t>
  </si>
  <si>
    <t>84</t>
  </si>
  <si>
    <t>93753</t>
  </si>
  <si>
    <t>MOBILIÁŘ - KOVOVÉ KOŠE NA ODPADKY</t>
  </si>
  <si>
    <t>Osazení 2ks odpadkových košů v blízkosti označníků zastávek, standardní provedení TSHK včetně upevňovadel, sloupků, základů C25/30 XF3 a zemních prací</t>
  </si>
  <si>
    <t>2x dodávka a osazení košů, pokládka základů 0.3x0.3x0.4x2 = 0.08 m3</t>
  </si>
  <si>
    <t>Položka zahrnuje: 
- montáž, osazení a dodávku kompletního zařízení, předepsaného zadávací dokumentací 
- mimostavništní a vnitrostaveništní dopravu 
- nezbytné zemní práce a základové konstrukce 
- předepsanou povrchovou úpravu (nátěry a pod.) Pozn.: materiál uvedený v textu představuje rozhodující podíl ve výrobku</t>
  </si>
  <si>
    <t>85</t>
  </si>
  <si>
    <t>Odstranění 2 kusů košů na odpadky se základy, včetně naložení, odvozu a uložení na skládku, včetně popolatku za skládku</t>
  </si>
  <si>
    <t>86</t>
  </si>
  <si>
    <t>93767</t>
  </si>
  <si>
    <t>MOBILIÁŘ - PŘÍSTŘEŠKY PRO ZASTÁVKY VEŘEJNÉ DOPRAVY</t>
  </si>
  <si>
    <t>Označníky zastávek MHD, stabdardní provedení DPMHK včetně základů C25/30 XF3 (dle požadavku DPMHK budou osazeny nové označníky, nebo osazeny  zpět repasované původní)</t>
  </si>
  <si>
    <t>základy 0.8x0.3x0.6x2 = 0.3 m3</t>
  </si>
  <si>
    <t>87</t>
  </si>
  <si>
    <t>Odstranění 2 kusů označníků se základy, včetně naložení, odvozu a uložení do DPMHK pro repasy, základy a zemina budou naloženy a odvezeny na skládku, včetně popolatku za skládku</t>
  </si>
  <si>
    <t>SO 181</t>
  </si>
  <si>
    <t>DOPRAVNĚ INŽENÝRSKÉ OPATŘENÍ</t>
  </si>
  <si>
    <t>Uložení asfaltového recyklátu z provizorního nástupiště zastávky MHD, včetně odstraněné separační geotextilie, 12x0.05+12x0.005 = 0.7 m3</t>
  </si>
  <si>
    <t>Sejmutí ornice v rozsahu provizorního nástupiště zastávky MHD, včetně naložení, odvozu a uložení na mezideponii zhotovitele pro zpětné ohumusování. 12x0.05 = 0.6 m3</t>
  </si>
  <si>
    <t>18230</t>
  </si>
  <si>
    <t>ROZPROSTŘENÍ ORNICE V ROVINĚ</t>
  </si>
  <si>
    <t>Rozprostření ornice v tl. 0.05 m po odstranění provizorního nástupiště MHD, včetně naložení, dovozu a uložení z mezideponie zhotovitele.</t>
  </si>
  <si>
    <t>V rozsahu provizorního nástupiště MHD, 12x1 = 12 m2</t>
  </si>
  <si>
    <t>21461C</t>
  </si>
  <si>
    <t>SEPARAČNÍ GEOTEXTILIE DO 300G/M2</t>
  </si>
  <si>
    <t>Separační geotextilie pod provizorní nástupiště MHD, 12x1 = 12 m2</t>
  </si>
  <si>
    <t>567316</t>
  </si>
  <si>
    <t>VRSTVY PRO OBNOVU A OPRAVY Z RECYKL MATERIÁLU TL DO 50MM</t>
  </si>
  <si>
    <t>Provizorní nástupiště MHD z asfaltového recyklátu v tl. 50 mm dle TP210, včetně pořízení, pokládky a zhutnění, 12x1 = 12 m2</t>
  </si>
  <si>
    <t>- dodání recyklátu v požadované kvalitě 
- očištění podkladu 
- uložení recyklátu dle předepsaného technologického předpisu, zhutnění vrstvy v předepsané tloušťce 
- zřízení vrstvy bez rozlišení šířky, pokládání vrstvy po etapách, včetně pracovních spar a spojů 
- úpravu napojení, ukončení  
- nezahrnuje postřiky, nátěry</t>
  </si>
  <si>
    <t>914129</t>
  </si>
  <si>
    <t>DOPRAV ZNAČKY ZÁKLAD VEL OCEL FÓLIE TŘ 1 - NÁJEMNÉ</t>
  </si>
  <si>
    <t>KSDEN</t>
  </si>
  <si>
    <t>Včetně dovozu a odvozu do půjčovny, včetně všech přesunů v rámci I-III. etapy realizace stavby, kompletní sestava včetně všech upevňovadel, podpěrných sloupků a podkladních desek, 140x51 = 7140 ksden</t>
  </si>
  <si>
    <t>položka zahrnuje sazbu za pronájem dopravních značek a zařízení, počet jednotek je určen jako součin počtu značek a počtu dní použití</t>
  </si>
  <si>
    <t>914429</t>
  </si>
  <si>
    <t>DOPRAV ZNAČ 100X150CM OCEL FÓLIE TŘ 1 - NÁJEMNÉ</t>
  </si>
  <si>
    <t>Včetně dovozu a odvozu do půjčovny, včetně všech přesunů v rámci I-III. etapy realizace stavby, kompletní sestava včetně všech upevňovadel, podpěrných sloupků a podkladních desek, 3x56+4x84 = 504 ksden</t>
  </si>
  <si>
    <t>916129</t>
  </si>
  <si>
    <t>DOPRAV SVĚTLO VÝSTRAŽ SOUPRAVA 3KS - NÁJEMNÉ</t>
  </si>
  <si>
    <t>Včetně dovozu a odvozu do půjčovny, včetně všech přesunů v rámci I-III. etapy realizace stavby, kompletní sestava včetně všech upevňovadel, podpěrných sloupků a podkladních desek, 1x140 = 140 ksden</t>
  </si>
  <si>
    <t>položka zahrnuje sazbu za pronájem zařízení. Počet měrných jednotek se určí jako součin počtu zařízení a počtu dní použití.</t>
  </si>
  <si>
    <t>916159</t>
  </si>
  <si>
    <t>SEMAFOROVÁ PŘENOSNÁ SOUPRAVA - NÁJEMNÉ</t>
  </si>
  <si>
    <t>Včetně dovozu a odvozu do půjčovny, včetně všech přesunů v rámci II-III. etapy realizace stavby, kompletní sestava včetně všech upevňovadel, podpěrných sloupků a podkladních desek, 1x84 = 84 ksden</t>
  </si>
  <si>
    <t>916319</t>
  </si>
  <si>
    <t>DOPRAVNÍ ZÁBRANY Z2 - NÁJEMNÉ</t>
  </si>
  <si>
    <t>Včetně dovozu a odvozu do půjčovny, včetně všech přesunů v rámci I-III. etapy realizace stavby, kompletní sestava včetně všech upevňovadel, podpěrných sloupků a podkladních desek, 3x140 = 420 ksden</t>
  </si>
  <si>
    <t>916359</t>
  </si>
  <si>
    <t>SMĚROVACÍ DESKY Z4 OBOUSTR S FÓLIÍ TŘ 1 - NÁJEMNÉ</t>
  </si>
  <si>
    <t>Včetně dovozu a odvozu do půjčovny, včetně všech přesunů v rámci I-III. etapy realizace stavby, kompletní sestava včetně všech upevňovadel, podpěrných sloupků a podkladních desek, 10x140 = 1 400 ksden</t>
  </si>
  <si>
    <t>916819</t>
  </si>
  <si>
    <t>ODDĚL OPLOCENÍ S PODSTAVCI DRÁTĚNNÉ - NÁJEMNÉ</t>
  </si>
  <si>
    <t>MDEN</t>
  </si>
  <si>
    <t>Včetně dovozu a odvozu do půjčovny, včetně všech přesunů v rámci I-III. etapy realizace stavby, kompletní sestava včetně všech upevňovadel, podpěrných a desek, 150x140 = 21 000 ksden</t>
  </si>
  <si>
    <t>položka zahrnuje sazbu za pronájem zařízení. Počet měrných jednotek se určí jako součin délky zařízení a počtu dní použití.</t>
  </si>
  <si>
    <t>SO 301</t>
  </si>
  <si>
    <t>ÚPRAVA ODVODNĚNÍ</t>
  </si>
  <si>
    <t>Uložení vytěžené zeminy v rámci výkopu pro potrubí, uličních vpustí a revizních šachet</t>
  </si>
  <si>
    <t>120+22.5+8.5 = 151 m3</t>
  </si>
  <si>
    <t>Uložení odstraněného a vybouraného betonu, šachty, vpusti, potrubí a jejich případného obetonování</t>
  </si>
  <si>
    <t>1+5+7x05+2x2+3.5 = 17 m3</t>
  </si>
  <si>
    <t>11511</t>
  </si>
  <si>
    <t>ČERPÁNÍ VODY DO 500 L/MIN</t>
  </si>
  <si>
    <t>HOD</t>
  </si>
  <si>
    <t>V případě výskytu podzemní vody, při ralizaci šachet, vpustí a potrubí, předpoklad 160 hodin</t>
  </si>
  <si>
    <t>Položka čerpání vody na povrchu zahrnuje i potrubí, pohotovost záložní čerpací soupravy a zřízení čerpací jímky. Součástí položky je také následná demontáž a likvidace těchto zařízení</t>
  </si>
  <si>
    <t>Hloubení jam pro uliční vpusti UV1-9, včetně naložení a odvozu na skládku</t>
  </si>
  <si>
    <t>1x1x2.5x9 = 22.5 m3</t>
  </si>
  <si>
    <t>Hloubení jam pro obnovu revizních šachet (uvažovaná v případě potřeby kompletní výměna), včetně naložení a odvozu na skládku</t>
  </si>
  <si>
    <t>1.5x1.5x2.5 = 8.5 m3</t>
  </si>
  <si>
    <t>13273</t>
  </si>
  <si>
    <t>HLOUBENÍ RÝH ŠÍŘ DO 2M PAŽ I NEPAŽ TŘ. I</t>
  </si>
  <si>
    <t>Hloubení ryh pro připojovací potrubí UV1-9, včetně naložení a odvozu na skládku</t>
  </si>
  <si>
    <t>60x0.8x2.3=110.4 m3</t>
  </si>
  <si>
    <t>Hutněný zásyp potrubí, šachet a vpustí vhodným nenamrzavým materiálem, hutněno max. po 300 mm, včetně nákupu materiálu, dopravy, uložení a zhutnění na min. Edef,2 = 45 Mpa</t>
  </si>
  <si>
    <t>Potrubí 0.8x2.0x60 = 96 m3, Šachty 2x1.5x1.5x2-2x3.14x0.5x0.5x2 = 5.9 m3, Vpusti 2x1x1x7-2x3.14x0.3x0.3x7 = 10.1 m3</t>
  </si>
  <si>
    <t>17581</t>
  </si>
  <si>
    <t>OBSYP POTRUBÍ A OBJEKTŮ Z NAKUPOVANÝCH MATERIÁLŮ</t>
  </si>
  <si>
    <t>Obsyp potrubí štěrkopískem frakce 0-16 mm, včetně nákupu materiálu, dopravy a uložení se zhutněním na 95% PS</t>
  </si>
  <si>
    <t>Potrubí 0.8x0.3x60 = 14.4 m3, Šachty 0.3x1.5x1.5x2-0.3x3.14x0.5x0.5x2 = 0.8 m3, Vpusti 0.3x1x1x7-0.3x3.14x0.3x0.3x7 = 1.5 m3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</si>
  <si>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 
- zemina vytlačená potrubím o DN do 180mm se od kubatury obsypů neodečítá</t>
  </si>
  <si>
    <t>Vodorovné konstrukce</t>
  </si>
  <si>
    <t>451313</t>
  </si>
  <si>
    <t>PODKLADNÍ A VÝPLŇOVÉ VRSTVY Z PROSTÉHO BETONU C16/20</t>
  </si>
  <si>
    <t>Podkladní beton uličních vpustí a revizních šachet, C16/20 XA1</t>
  </si>
  <si>
    <t>0.7x0.7x0.2x9+1.5x1.5x0.2x2 = 1.8 m3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</si>
  <si>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</t>
  </si>
  <si>
    <t>45157</t>
  </si>
  <si>
    <t>PODKLADNÍ A VÝPLŇOVÉ VRSTVY Z KAMENIVA TĚŽENÉHO</t>
  </si>
  <si>
    <t>Podkladní vrstva pro potrubí, pískové lože, včetně nákupu materiálu, dopravy, uložení a zhutnění</t>
  </si>
  <si>
    <t>0.1x0.8x60 = 4.8 m3</t>
  </si>
  <si>
    <t>87434</t>
  </si>
  <si>
    <t>POTRUBÍ Z TRUB PLASTOVÝCH ODPADNÍCH DN DO 200MM</t>
  </si>
  <si>
    <t>včetně zřízení a utěsnění, napojení na ŠKA 1642, ŠKA 1643 a potrubí DN 800 B , včetně tvarovek, potrubí PVC-U DN 200 SN12</t>
  </si>
  <si>
    <t>položky pro zhotovení potrubí platí bez ohledu na sklon zahrnuje: 
- výrobní dokumentaci (včetně technologického předpisu) 
- dodání veškerého trubního a pomocného materiálu  (trouby,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- položky platí pro práce prováděné v prostoru zapaženém i nezapaženém a i v kolektorech, chráničkách 
- položky zahrnují i práce spojené s nutnými obtoky, převáděním a čerpáním vody nezahrnuje zkoušky vodotěsnosti a televizní prohlídku</t>
  </si>
  <si>
    <t>89416</t>
  </si>
  <si>
    <t>ŠACHTY KANALIZAČ Z BETON DÍLCŮ NA POTRUBÍ DN DO 800MM</t>
  </si>
  <si>
    <t>Výšková úprava stávajících šachet ŠKA 1642. ŠKA1643 na novou niveletu komunikace, předpokládaná výměna konusů, poklopu s rámy min. D400 (litinové s nápisem VAK HK), s předpokládanou výměnou nebo doplněním vyrovnávacích prstenců dle potřeby, v případě nutnosti (požadavek VAK HK po obnažení) celkévá výměna šachet, další specifikace viz. příloha D.3.1.</t>
  </si>
  <si>
    <t>položka zahrnuje: 
- poklopy s rámem, mříže s rámem, stupadla, žebříky, stropy z bet. dílců a pod. 
- předepsané betonové skruže, prefabrikované nebo monolitické betonové dno 
- dodání  dílce  požadovaného  tvaru  a  vlastností,  jeho  skladování,  doprava  a  osazení  do  definitivní polohy, včetně komplexní technologie výroby a montáže dílců, ošetření a ochrana dílců, 
- u dílců železobetonových a předpjatých veškerá výztuž, případně i tuhé kovové prvky a závěsná oka, 
- úpravy a zařízení pro uložení a transport dílce, 
- veškeré požadované úpravy dílců, včetně doplňkových konstrukcí a vybavení, 
- sestavení dílce na stavbě včetně montážních zařízení, plošin a prahů a pod., 
- výplň, těsnění a tmelení spár a spojů, 
- očištění a ošetření úložných ploch, 
- zednické výpomoce pro montáž dílců, 
- označení dílce výrobním štítkem nebo jiným způsobem, 
- úpravy dílce pro dodržení požadované přesnosti jeho osazení, včetně případných měření, 
- veškerá zařízení pro zajištění stability v každém okamžiku 
- předepsané podkladní konstrukce</t>
  </si>
  <si>
    <t>89712</t>
  </si>
  <si>
    <t>VPUSŤ KANALIZAČNÍ ULIČNÍ KOMPLETNÍ Z BETONOVÝCH DÍLCŮ</t>
  </si>
  <si>
    <t>UV1-9, s kalovým prostorem, s kalovým košem, prefabrikovaná litinová mříž s rámem-rovná BEGU min. D400, kompletní sestava, další specifikace viz. příloha  D.3.1</t>
  </si>
  <si>
    <t>položka zahrnuje: 
- dodávku a osazení předepsaných dílů včetně mříže 
- výplň, těsnění  a tmelení spar a spojů, 
- opatření  povrchů  betonu  izolací  proti zemní vlhkosti v částech, kde přijdou do styku se zeminou nebo kamenivem, 
- předepsané podkladní konstrukce</t>
  </si>
  <si>
    <t>89980</t>
  </si>
  <si>
    <t>TELEVIZNÍ PROHLÍDKA POTRUBÍ</t>
  </si>
  <si>
    <t>Kamerová zkouška potrubí vpustí včetně kontroly jeho napojení na ŠK a potrubí DN 800 B</t>
  </si>
  <si>
    <t>položka zahrnuje prohlídku potrubí televizní kamerou, záznam prohlídky na nosičích DVD a vyhotovení závěrečného písemného protokolu</t>
  </si>
  <si>
    <t>96687</t>
  </si>
  <si>
    <t>VYBOURÁNÍ ULIČNÍCH VPUSTÍ KOMPLETNÍCH</t>
  </si>
  <si>
    <t>Kompletní vybourání stávajícíh uličních vpustí, včetně naložení a odvozu na skládku, předpoklad 0.5 m3 na jednu UV.</t>
  </si>
  <si>
    <t>předpokládané množství betonu 7x0.5 = 3.5 m3</t>
  </si>
  <si>
    <t>položka zahrnuje: 
- kompletní bourací práce včetně nezbytného rozsahu zemních prací, 
- veškerou manipulaci s vybouranou sutí a hmotami včetně uložení na skládku, 
- veškeré další práce plynoucí z technologického předpisu a z platných předpisů, 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</si>
  <si>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96688</t>
  </si>
  <si>
    <t>VYBOURÁNÍ KANALIZAČ ŠACHET KOMPLETNÍCH</t>
  </si>
  <si>
    <t>Vybourání potřebných částí šachet ŠKA 1642 a ŠKA 1643, dle stavu na základě požadavku VAK HK případné vybourání šachet kompletních.</t>
  </si>
  <si>
    <t>předpokládané množství betonu 2x2 = 4.0 m3</t>
  </si>
  <si>
    <t>96715</t>
  </si>
  <si>
    <t>VYBOURÁNÍ ČÁSTÍ KONSTRUKCÍ BETON</t>
  </si>
  <si>
    <t>Odhad, případné vybourání obetonování šachet, vpustí a potrubí</t>
  </si>
  <si>
    <t>položka zahrnuje: 
- veškerou manipulaci s vybouranou sutí a hmotami včetně uložení na skládku, 
- veškeré další práce plynoucí z technologického předpisu a z platných předpisů, 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</si>
  <si>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969234</t>
  </si>
  <si>
    <t>VYBOURÁNÍ POTRUBÍ DN DO 200MM KANALIZAČ</t>
  </si>
  <si>
    <t>Vybourání stávajícíh přípojek uličních vpustí</t>
  </si>
  <si>
    <t>8.6+7.2+6.1+6 = 27.9 m, předpoklad množství betonu 1.0 m3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</si>
  <si>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
- položka zahrnuje veškeré další práce plynoucí z technologického předpisu a z platných předpisů</t>
  </si>
</sst>
</file>

<file path=xl/styles.xml><?xml version="1.0" encoding="utf-8"?>
<styleSheet xmlns="http://schemas.openxmlformats.org/spreadsheetml/2006/main">
  <numFmts count="1">
    <numFmt numFmtId="177" formatCode="#,##0.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center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8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SUM(C10:C13)</f>
      </c>
      <c s="1"/>
      <c s="1"/>
    </row>
    <row r="7" spans="1:5" ht="12.75" customHeight="1">
      <c r="A7" s="1"/>
      <c s="4" t="s">
        <v>5</v>
      </c>
      <c s="7">
        <f>SUM(E10:E13)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23</v>
      </c>
      <c s="20" t="s">
        <v>24</v>
      </c>
      <c s="21">
        <f>'SO 000'!I3</f>
      </c>
      <c s="21">
        <f>'SO 000'!O2</f>
      </c>
      <c s="21">
        <f>C10+D10</f>
      </c>
    </row>
    <row r="11" spans="1:5" ht="12.75" customHeight="1">
      <c r="A11" s="20" t="s">
        <v>102</v>
      </c>
      <c s="20" t="s">
        <v>16</v>
      </c>
      <c s="21">
        <f>'SO 101'!I3</f>
      </c>
      <c s="21">
        <f>'SO 101'!O2</f>
      </c>
      <c s="21">
        <f>C11+D11</f>
      </c>
    </row>
    <row r="12" spans="1:5" ht="12.75" customHeight="1">
      <c r="A12" s="20" t="s">
        <v>489</v>
      </c>
      <c s="20" t="s">
        <v>490</v>
      </c>
      <c s="21">
        <f>'SO 181'!I3</f>
      </c>
      <c s="21">
        <f>'SO 181'!O2</f>
      </c>
      <c s="21">
        <f>C12+D12</f>
      </c>
    </row>
    <row r="13" spans="1:5" ht="12.75" customHeight="1">
      <c r="A13" s="20" t="s">
        <v>530</v>
      </c>
      <c s="20" t="s">
        <v>531</v>
      </c>
      <c s="21">
        <f>'SO 301'!I3</f>
      </c>
      <c s="21">
        <f>'SO 301'!O2</f>
      </c>
      <c s="21">
        <f>C13+D13</f>
      </c>
    </row>
  </sheetData>
  <sheetProtection sheet="1" objects="1" scenarios="1"/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6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23</v>
      </c>
      <c s="38">
        <f>0+I8</f>
      </c>
      <c r="O3" t="s">
        <v>19</v>
      </c>
      <c t="s">
        <v>22</v>
      </c>
    </row>
    <row r="4" spans="1:16" ht="15" customHeight="1">
      <c r="A4" t="s">
        <v>17</v>
      </c>
      <c s="16" t="s">
        <v>18</v>
      </c>
      <c s="17" t="s">
        <v>23</v>
      </c>
      <c s="6"/>
      <c s="18" t="s">
        <v>24</v>
      </c>
      <c s="6"/>
      <c s="6"/>
      <c s="19"/>
      <c s="19"/>
      <c r="O4" t="s">
        <v>20</v>
      </c>
      <c t="s">
        <v>22</v>
      </c>
    </row>
    <row r="5" spans="1:16" ht="12.75" customHeight="1">
      <c r="A5" s="15" t="s">
        <v>25</v>
      </c>
      <c s="15" t="s">
        <v>27</v>
      </c>
      <c s="15" t="s">
        <v>29</v>
      </c>
      <c s="15" t="s">
        <v>30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26</v>
      </c>
      <c s="15" t="s">
        <v>28</v>
      </c>
      <c s="15" t="s">
        <v>22</v>
      </c>
      <c s="15" t="s">
        <v>31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26</v>
      </c>
      <c s="19"/>
      <c s="27" t="s">
        <v>44</v>
      </c>
      <c s="19"/>
      <c s="19"/>
      <c s="19"/>
      <c s="28">
        <f>0+Q8</f>
      </c>
      <c r="O8">
        <f>0+R8</f>
      </c>
      <c r="Q8">
        <f>0+I9+I13+I17+I21+I25+I29+I33+I37+I41+I45+I49+I53</f>
      </c>
      <c>
        <f>0+O9+O13+O17+O21+O25+O29+O33+O37+O41+O45+O49+O53</f>
      </c>
    </row>
    <row r="9" spans="1:16" ht="12.75">
      <c r="A9" s="25" t="s">
        <v>45</v>
      </c>
      <c s="29" t="s">
        <v>28</v>
      </c>
      <c s="29" t="s">
        <v>46</v>
      </c>
      <c s="25" t="s">
        <v>47</v>
      </c>
      <c s="30" t="s">
        <v>48</v>
      </c>
      <c s="31" t="s">
        <v>49</v>
      </c>
      <c s="32">
        <v>1</v>
      </c>
      <c s="33">
        <v>0</v>
      </c>
      <c s="32">
        <f>ROUND(ROUND(H9,2)*ROUND(G9,2),2)</f>
      </c>
      <c r="O9">
        <f>(I9*21)/100</f>
      </c>
      <c t="s">
        <v>22</v>
      </c>
    </row>
    <row r="10" spans="1:5" ht="25.5">
      <c r="A10" s="34" t="s">
        <v>50</v>
      </c>
      <c r="E10" s="35" t="s">
        <v>51</v>
      </c>
    </row>
    <row r="11" spans="1:5" ht="12.75">
      <c r="A11" s="36" t="s">
        <v>52</v>
      </c>
      <c r="E11" s="37" t="s">
        <v>47</v>
      </c>
    </row>
    <row r="12" spans="1:5" ht="12.75">
      <c r="A12" t="s">
        <v>53</v>
      </c>
      <c r="E12" s="35" t="s">
        <v>54</v>
      </c>
    </row>
    <row r="13" spans="1:16" ht="12.75">
      <c r="A13" s="25" t="s">
        <v>45</v>
      </c>
      <c s="29" t="s">
        <v>22</v>
      </c>
      <c s="29" t="s">
        <v>55</v>
      </c>
      <c s="25" t="s">
        <v>47</v>
      </c>
      <c s="30" t="s">
        <v>56</v>
      </c>
      <c s="31" t="s">
        <v>49</v>
      </c>
      <c s="32">
        <v>3</v>
      </c>
      <c s="33">
        <v>0</v>
      </c>
      <c s="32">
        <f>ROUND(ROUND(H13,2)*ROUND(G13,2),2)</f>
      </c>
      <c r="O13">
        <f>(I13*21)/100</f>
      </c>
      <c t="s">
        <v>22</v>
      </c>
    </row>
    <row r="14" spans="1:5" ht="89.25">
      <c r="A14" s="34" t="s">
        <v>50</v>
      </c>
      <c r="E14" s="35" t="s">
        <v>57</v>
      </c>
    </row>
    <row r="15" spans="1:5" ht="12.75">
      <c r="A15" s="36" t="s">
        <v>52</v>
      </c>
      <c r="E15" s="37" t="s">
        <v>47</v>
      </c>
    </row>
    <row r="16" spans="1:5" ht="12.75">
      <c r="A16" t="s">
        <v>53</v>
      </c>
      <c r="E16" s="35" t="s">
        <v>58</v>
      </c>
    </row>
    <row r="17" spans="1:16" ht="12.75">
      <c r="A17" s="25" t="s">
        <v>45</v>
      </c>
      <c s="29" t="s">
        <v>31</v>
      </c>
      <c s="29" t="s">
        <v>59</v>
      </c>
      <c s="25" t="s">
        <v>47</v>
      </c>
      <c s="30" t="s">
        <v>60</v>
      </c>
      <c s="31" t="s">
        <v>49</v>
      </c>
      <c s="32">
        <v>1</v>
      </c>
      <c s="33">
        <v>0</v>
      </c>
      <c s="32">
        <f>ROUND(ROUND(H17,2)*ROUND(G17,2),2)</f>
      </c>
      <c r="O17">
        <f>(I17*21)/100</f>
      </c>
      <c t="s">
        <v>22</v>
      </c>
    </row>
    <row r="18" spans="1:5" ht="76.5">
      <c r="A18" s="34" t="s">
        <v>50</v>
      </c>
      <c r="E18" s="35" t="s">
        <v>61</v>
      </c>
    </row>
    <row r="19" spans="1:5" ht="12.75">
      <c r="A19" s="36" t="s">
        <v>52</v>
      </c>
      <c r="E19" s="37" t="s">
        <v>47</v>
      </c>
    </row>
    <row r="20" spans="1:5" ht="12.75">
      <c r="A20" t="s">
        <v>53</v>
      </c>
      <c r="E20" s="35" t="s">
        <v>58</v>
      </c>
    </row>
    <row r="21" spans="1:16" ht="12.75">
      <c r="A21" s="25" t="s">
        <v>45</v>
      </c>
      <c s="29" t="s">
        <v>33</v>
      </c>
      <c s="29" t="s">
        <v>62</v>
      </c>
      <c s="25" t="s">
        <v>47</v>
      </c>
      <c s="30" t="s">
        <v>63</v>
      </c>
      <c s="31" t="s">
        <v>49</v>
      </c>
      <c s="32">
        <v>1</v>
      </c>
      <c s="33">
        <v>0</v>
      </c>
      <c s="32">
        <f>ROUND(ROUND(H21,2)*ROUND(G21,2),2)</f>
      </c>
      <c r="O21">
        <f>(I21*21)/100</f>
      </c>
      <c t="s">
        <v>22</v>
      </c>
    </row>
    <row r="22" spans="1:5" ht="63.75">
      <c r="A22" s="34" t="s">
        <v>50</v>
      </c>
      <c r="E22" s="35" t="s">
        <v>64</v>
      </c>
    </row>
    <row r="23" spans="1:5" ht="12.75">
      <c r="A23" s="36" t="s">
        <v>52</v>
      </c>
      <c r="E23" s="37" t="s">
        <v>47</v>
      </c>
    </row>
    <row r="24" spans="1:5" ht="38.25">
      <c r="A24" t="s">
        <v>53</v>
      </c>
      <c r="E24" s="35" t="s">
        <v>65</v>
      </c>
    </row>
    <row r="25" spans="1:16" ht="12.75">
      <c r="A25" s="25" t="s">
        <v>45</v>
      </c>
      <c s="29" t="s">
        <v>35</v>
      </c>
      <c s="29" t="s">
        <v>66</v>
      </c>
      <c s="25" t="s">
        <v>67</v>
      </c>
      <c s="30" t="s">
        <v>68</v>
      </c>
      <c s="31" t="s">
        <v>69</v>
      </c>
      <c s="32">
        <v>1</v>
      </c>
      <c s="33">
        <v>0</v>
      </c>
      <c s="32">
        <f>ROUND(ROUND(H25,2)*ROUND(G25,2),2)</f>
      </c>
      <c r="O25">
        <f>(I25*21)/100</f>
      </c>
      <c t="s">
        <v>22</v>
      </c>
    </row>
    <row r="26" spans="1:5" ht="63.75">
      <c r="A26" s="34" t="s">
        <v>50</v>
      </c>
      <c r="E26" s="35" t="s">
        <v>70</v>
      </c>
    </row>
    <row r="27" spans="1:5" ht="12.75">
      <c r="A27" s="36" t="s">
        <v>52</v>
      </c>
      <c r="E27" s="37" t="s">
        <v>47</v>
      </c>
    </row>
    <row r="28" spans="1:5" ht="12.75">
      <c r="A28" t="s">
        <v>53</v>
      </c>
      <c r="E28" s="35" t="s">
        <v>71</v>
      </c>
    </row>
    <row r="29" spans="1:16" ht="12.75">
      <c r="A29" s="25" t="s">
        <v>45</v>
      </c>
      <c s="29" t="s">
        <v>37</v>
      </c>
      <c s="29" t="s">
        <v>72</v>
      </c>
      <c s="25" t="s">
        <v>47</v>
      </c>
      <c s="30" t="s">
        <v>73</v>
      </c>
      <c s="31" t="s">
        <v>49</v>
      </c>
      <c s="32">
        <v>1</v>
      </c>
      <c s="33">
        <v>0</v>
      </c>
      <c s="32">
        <f>ROUND(ROUND(H29,2)*ROUND(G29,2),2)</f>
      </c>
      <c r="O29">
        <f>(I29*21)/100</f>
      </c>
      <c t="s">
        <v>22</v>
      </c>
    </row>
    <row r="30" spans="1:5" ht="51">
      <c r="A30" s="34" t="s">
        <v>50</v>
      </c>
      <c r="E30" s="35" t="s">
        <v>74</v>
      </c>
    </row>
    <row r="31" spans="1:5" ht="12.75">
      <c r="A31" s="36" t="s">
        <v>52</v>
      </c>
      <c r="E31" s="37" t="s">
        <v>47</v>
      </c>
    </row>
    <row r="32" spans="1:5" ht="12.75">
      <c r="A32" t="s">
        <v>53</v>
      </c>
      <c r="E32" s="35" t="s">
        <v>71</v>
      </c>
    </row>
    <row r="33" spans="1:16" ht="12.75">
      <c r="A33" s="25" t="s">
        <v>45</v>
      </c>
      <c s="29" t="s">
        <v>75</v>
      </c>
      <c s="29" t="s">
        <v>76</v>
      </c>
      <c s="25" t="s">
        <v>47</v>
      </c>
      <c s="30" t="s">
        <v>77</v>
      </c>
      <c s="31" t="s">
        <v>69</v>
      </c>
      <c s="32">
        <v>1</v>
      </c>
      <c s="33">
        <v>0</v>
      </c>
      <c s="32">
        <f>ROUND(ROUND(H33,2)*ROUND(G33,2),2)</f>
      </c>
      <c r="O33">
        <f>(I33*21)/100</f>
      </c>
      <c t="s">
        <v>22</v>
      </c>
    </row>
    <row r="34" spans="1:5" ht="38.25">
      <c r="A34" s="34" t="s">
        <v>50</v>
      </c>
      <c r="E34" s="35" t="s">
        <v>78</v>
      </c>
    </row>
    <row r="35" spans="1:5" ht="12.75">
      <c r="A35" s="36" t="s">
        <v>52</v>
      </c>
      <c r="E35" s="37" t="s">
        <v>47</v>
      </c>
    </row>
    <row r="36" spans="1:5" ht="76.5">
      <c r="A36" t="s">
        <v>53</v>
      </c>
      <c r="E36" s="35" t="s">
        <v>79</v>
      </c>
    </row>
    <row r="37" spans="1:16" ht="12.75">
      <c r="A37" s="25" t="s">
        <v>45</v>
      </c>
      <c s="29" t="s">
        <v>80</v>
      </c>
      <c s="29" t="s">
        <v>81</v>
      </c>
      <c s="25" t="s">
        <v>47</v>
      </c>
      <c s="30" t="s">
        <v>82</v>
      </c>
      <c s="31" t="s">
        <v>49</v>
      </c>
      <c s="32">
        <v>1</v>
      </c>
      <c s="33">
        <v>0</v>
      </c>
      <c s="32">
        <f>ROUND(ROUND(H37,2)*ROUND(G37,2),2)</f>
      </c>
      <c r="O37">
        <f>(I37*21)/100</f>
      </c>
      <c t="s">
        <v>22</v>
      </c>
    </row>
    <row r="38" spans="1:5" ht="38.25">
      <c r="A38" s="34" t="s">
        <v>50</v>
      </c>
      <c r="E38" s="35" t="s">
        <v>83</v>
      </c>
    </row>
    <row r="39" spans="1:5" ht="12.75">
      <c r="A39" s="36" t="s">
        <v>52</v>
      </c>
      <c r="E39" s="37" t="s">
        <v>47</v>
      </c>
    </row>
    <row r="40" spans="1:5" ht="63.75">
      <c r="A40" t="s">
        <v>53</v>
      </c>
      <c r="E40" s="35" t="s">
        <v>84</v>
      </c>
    </row>
    <row r="41" spans="1:16" ht="12.75">
      <c r="A41" s="25" t="s">
        <v>45</v>
      </c>
      <c s="29" t="s">
        <v>40</v>
      </c>
      <c s="29" t="s">
        <v>85</v>
      </c>
      <c s="25" t="s">
        <v>86</v>
      </c>
      <c s="30" t="s">
        <v>87</v>
      </c>
      <c s="31" t="s">
        <v>49</v>
      </c>
      <c s="32">
        <v>1</v>
      </c>
      <c s="33">
        <v>0</v>
      </c>
      <c s="32">
        <f>ROUND(ROUND(H41,2)*ROUND(G41,2),2)</f>
      </c>
      <c r="O41">
        <f>(I41*21)/100</f>
      </c>
      <c t="s">
        <v>22</v>
      </c>
    </row>
    <row r="42" spans="1:5" ht="165.75">
      <c r="A42" s="34" t="s">
        <v>50</v>
      </c>
      <c r="E42" s="35" t="s">
        <v>88</v>
      </c>
    </row>
    <row r="43" spans="1:5" ht="12.75">
      <c r="A43" s="36" t="s">
        <v>52</v>
      </c>
      <c r="E43" s="37" t="s">
        <v>47</v>
      </c>
    </row>
    <row r="44" spans="1:5" ht="12.75">
      <c r="A44" t="s">
        <v>53</v>
      </c>
      <c r="E44" s="35" t="s">
        <v>71</v>
      </c>
    </row>
    <row r="45" spans="1:16" ht="12.75">
      <c r="A45" s="25" t="s">
        <v>45</v>
      </c>
      <c s="29" t="s">
        <v>42</v>
      </c>
      <c s="29" t="s">
        <v>85</v>
      </c>
      <c s="25" t="s">
        <v>89</v>
      </c>
      <c s="30" t="s">
        <v>87</v>
      </c>
      <c s="31" t="s">
        <v>49</v>
      </c>
      <c s="32">
        <v>1</v>
      </c>
      <c s="33">
        <v>0</v>
      </c>
      <c s="32">
        <f>ROUND(ROUND(H45,2)*ROUND(G45,2),2)</f>
      </c>
      <c r="O45">
        <f>(I45*21)/100</f>
      </c>
      <c t="s">
        <v>22</v>
      </c>
    </row>
    <row r="46" spans="1:5" ht="12.75">
      <c r="A46" s="34" t="s">
        <v>50</v>
      </c>
      <c r="E46" s="35" t="s">
        <v>90</v>
      </c>
    </row>
    <row r="47" spans="1:5" ht="12.75">
      <c r="A47" s="36" t="s">
        <v>52</v>
      </c>
      <c r="E47" s="37" t="s">
        <v>47</v>
      </c>
    </row>
    <row r="48" spans="1:5" ht="12.75">
      <c r="A48" t="s">
        <v>53</v>
      </c>
      <c r="E48" s="35" t="s">
        <v>71</v>
      </c>
    </row>
    <row r="49" spans="1:16" ht="12.75">
      <c r="A49" s="25" t="s">
        <v>45</v>
      </c>
      <c s="29" t="s">
        <v>91</v>
      </c>
      <c s="29" t="s">
        <v>92</v>
      </c>
      <c s="25" t="s">
        <v>47</v>
      </c>
      <c s="30" t="s">
        <v>93</v>
      </c>
      <c s="31" t="s">
        <v>49</v>
      </c>
      <c s="32">
        <v>1</v>
      </c>
      <c s="33">
        <v>0</v>
      </c>
      <c s="32">
        <f>ROUND(ROUND(H49,2)*ROUND(G49,2),2)</f>
      </c>
      <c r="O49">
        <f>(I49*21)/100</f>
      </c>
      <c t="s">
        <v>22</v>
      </c>
    </row>
    <row r="50" spans="1:5" ht="38.25">
      <c r="A50" s="34" t="s">
        <v>50</v>
      </c>
      <c r="E50" s="35" t="s">
        <v>94</v>
      </c>
    </row>
    <row r="51" spans="1:5" ht="12.75">
      <c r="A51" s="36" t="s">
        <v>52</v>
      </c>
      <c r="E51" s="37" t="s">
        <v>47</v>
      </c>
    </row>
    <row r="52" spans="1:5" ht="12.75">
      <c r="A52" t="s">
        <v>53</v>
      </c>
      <c r="E52" s="35" t="s">
        <v>95</v>
      </c>
    </row>
    <row r="53" spans="1:16" ht="12.75">
      <c r="A53" s="25" t="s">
        <v>45</v>
      </c>
      <c s="29" t="s">
        <v>96</v>
      </c>
      <c s="29" t="s">
        <v>97</v>
      </c>
      <c s="25" t="s">
        <v>47</v>
      </c>
      <c s="30" t="s">
        <v>98</v>
      </c>
      <c s="31" t="s">
        <v>99</v>
      </c>
      <c s="32">
        <v>2</v>
      </c>
      <c s="33">
        <v>0</v>
      </c>
      <c s="32">
        <f>ROUND(ROUND(H53,2)*ROUND(G53,2),2)</f>
      </c>
      <c r="O53">
        <f>(I53*21)/100</f>
      </c>
      <c t="s">
        <v>22</v>
      </c>
    </row>
    <row r="54" spans="1:5" ht="51">
      <c r="A54" s="34" t="s">
        <v>50</v>
      </c>
      <c r="E54" s="35" t="s">
        <v>100</v>
      </c>
    </row>
    <row r="55" spans="1:5" ht="12.75">
      <c r="A55" s="36" t="s">
        <v>52</v>
      </c>
      <c r="E55" s="37" t="s">
        <v>47</v>
      </c>
    </row>
    <row r="56" spans="1:5" ht="89.25">
      <c r="A56" t="s">
        <v>53</v>
      </c>
      <c r="E56" s="35" t="s">
        <v>101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6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0+O8+O33+O178+O199+O280+O285+O298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102</v>
      </c>
      <c s="38">
        <f>0+I8+I33+I178+I199+I280+I285+I298</f>
      </c>
      <c r="O3" t="s">
        <v>19</v>
      </c>
      <c t="s">
        <v>22</v>
      </c>
    </row>
    <row r="4" spans="1:16" ht="15" customHeight="1">
      <c r="A4" t="s">
        <v>17</v>
      </c>
      <c s="16" t="s">
        <v>18</v>
      </c>
      <c s="17" t="s">
        <v>102</v>
      </c>
      <c s="6"/>
      <c s="18" t="s">
        <v>16</v>
      </c>
      <c s="6"/>
      <c s="6"/>
      <c s="19"/>
      <c s="19"/>
      <c r="O4" t="s">
        <v>20</v>
      </c>
      <c t="s">
        <v>22</v>
      </c>
    </row>
    <row r="5" spans="1:16" ht="12.75" customHeight="1">
      <c r="A5" s="15" t="s">
        <v>25</v>
      </c>
      <c s="15" t="s">
        <v>27</v>
      </c>
      <c s="15" t="s">
        <v>29</v>
      </c>
      <c s="15" t="s">
        <v>30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26</v>
      </c>
      <c s="15" t="s">
        <v>28</v>
      </c>
      <c s="15" t="s">
        <v>22</v>
      </c>
      <c s="15" t="s">
        <v>31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26</v>
      </c>
      <c s="19"/>
      <c s="27" t="s">
        <v>103</v>
      </c>
      <c s="19"/>
      <c s="19"/>
      <c s="19"/>
      <c s="28">
        <f>0+Q8</f>
      </c>
      <c r="O8">
        <f>0+R8</f>
      </c>
      <c r="Q8">
        <f>0+I9+I13+I17+I21+I25+I29</f>
      </c>
      <c>
        <f>0+O9+O13+O17+O21+O25+O29</f>
      </c>
    </row>
    <row r="9" spans="1:16" ht="12.75">
      <c r="A9" s="25" t="s">
        <v>45</v>
      </c>
      <c s="29" t="s">
        <v>28</v>
      </c>
      <c s="29" t="s">
        <v>104</v>
      </c>
      <c s="25" t="s">
        <v>86</v>
      </c>
      <c s="30" t="s">
        <v>105</v>
      </c>
      <c s="31" t="s">
        <v>106</v>
      </c>
      <c s="32">
        <v>691.4</v>
      </c>
      <c s="33">
        <v>0</v>
      </c>
      <c s="32">
        <f>ROUND(ROUND(H9,2)*ROUND(G9,2),2)</f>
      </c>
      <c r="O9">
        <f>(I9*21)/100</f>
      </c>
      <c t="s">
        <v>22</v>
      </c>
    </row>
    <row r="10" spans="1:5" ht="12.75">
      <c r="A10" s="34" t="s">
        <v>50</v>
      </c>
      <c r="E10" s="35" t="s">
        <v>107</v>
      </c>
    </row>
    <row r="11" spans="1:5" ht="12.75">
      <c r="A11" s="36" t="s">
        <v>52</v>
      </c>
      <c r="E11" s="37" t="s">
        <v>108</v>
      </c>
    </row>
    <row r="12" spans="1:5" ht="25.5">
      <c r="A12" t="s">
        <v>53</v>
      </c>
      <c r="E12" s="35" t="s">
        <v>109</v>
      </c>
    </row>
    <row r="13" spans="1:16" ht="12.75">
      <c r="A13" s="25" t="s">
        <v>45</v>
      </c>
      <c s="29" t="s">
        <v>22</v>
      </c>
      <c s="29" t="s">
        <v>104</v>
      </c>
      <c s="25" t="s">
        <v>89</v>
      </c>
      <c s="30" t="s">
        <v>105</v>
      </c>
      <c s="31" t="s">
        <v>106</v>
      </c>
      <c s="32">
        <v>293.4</v>
      </c>
      <c s="33">
        <v>0</v>
      </c>
      <c s="32">
        <f>ROUND(ROUND(H13,2)*ROUND(G13,2),2)</f>
      </c>
      <c r="O13">
        <f>(I13*21)/100</f>
      </c>
      <c t="s">
        <v>22</v>
      </c>
    </row>
    <row r="14" spans="1:5" ht="12.75">
      <c r="A14" s="34" t="s">
        <v>50</v>
      </c>
      <c r="E14" s="35" t="s">
        <v>110</v>
      </c>
    </row>
    <row r="15" spans="1:5" ht="12.75">
      <c r="A15" s="36" t="s">
        <v>52</v>
      </c>
      <c r="E15" s="37" t="s">
        <v>111</v>
      </c>
    </row>
    <row r="16" spans="1:5" ht="25.5">
      <c r="A16" t="s">
        <v>53</v>
      </c>
      <c r="E16" s="35" t="s">
        <v>109</v>
      </c>
    </row>
    <row r="17" spans="1:16" ht="12.75">
      <c r="A17" s="25" t="s">
        <v>45</v>
      </c>
      <c s="29" t="s">
        <v>31</v>
      </c>
      <c s="29" t="s">
        <v>104</v>
      </c>
      <c s="25" t="s">
        <v>112</v>
      </c>
      <c s="30" t="s">
        <v>105</v>
      </c>
      <c s="31" t="s">
        <v>106</v>
      </c>
      <c s="32">
        <v>56.5</v>
      </c>
      <c s="33">
        <v>0</v>
      </c>
      <c s="32">
        <f>ROUND(ROUND(H17,2)*ROUND(G17,2),2)</f>
      </c>
      <c r="O17">
        <f>(I17*21)/100</f>
      </c>
      <c t="s">
        <v>22</v>
      </c>
    </row>
    <row r="18" spans="1:5" ht="25.5">
      <c r="A18" s="34" t="s">
        <v>50</v>
      </c>
      <c r="E18" s="35" t="s">
        <v>113</v>
      </c>
    </row>
    <row r="19" spans="1:5" ht="12.75">
      <c r="A19" s="36" t="s">
        <v>52</v>
      </c>
      <c r="E19" s="37" t="s">
        <v>114</v>
      </c>
    </row>
    <row r="20" spans="1:5" ht="25.5">
      <c r="A20" t="s">
        <v>53</v>
      </c>
      <c r="E20" s="35" t="s">
        <v>109</v>
      </c>
    </row>
    <row r="21" spans="1:16" ht="12.75">
      <c r="A21" s="25" t="s">
        <v>45</v>
      </c>
      <c s="29" t="s">
        <v>33</v>
      </c>
      <c s="29" t="s">
        <v>104</v>
      </c>
      <c s="25" t="s">
        <v>115</v>
      </c>
      <c s="30" t="s">
        <v>105</v>
      </c>
      <c s="31" t="s">
        <v>106</v>
      </c>
      <c s="32">
        <v>55.4</v>
      </c>
      <c s="33">
        <v>0</v>
      </c>
      <c s="32">
        <f>ROUND(ROUND(H21,2)*ROUND(G21,2),2)</f>
      </c>
      <c r="O21">
        <f>(I21*21)/100</f>
      </c>
      <c t="s">
        <v>22</v>
      </c>
    </row>
    <row r="22" spans="1:5" ht="12.75">
      <c r="A22" s="34" t="s">
        <v>50</v>
      </c>
      <c r="E22" s="35" t="s">
        <v>116</v>
      </c>
    </row>
    <row r="23" spans="1:5" ht="12.75">
      <c r="A23" s="36" t="s">
        <v>52</v>
      </c>
      <c r="E23" s="37" t="s">
        <v>117</v>
      </c>
    </row>
    <row r="24" spans="1:5" ht="25.5">
      <c r="A24" t="s">
        <v>53</v>
      </c>
      <c r="E24" s="35" t="s">
        <v>109</v>
      </c>
    </row>
    <row r="25" spans="1:16" ht="12.75">
      <c r="A25" s="25" t="s">
        <v>45</v>
      </c>
      <c s="29" t="s">
        <v>35</v>
      </c>
      <c s="29" t="s">
        <v>104</v>
      </c>
      <c s="25" t="s">
        <v>118</v>
      </c>
      <c s="30" t="s">
        <v>105</v>
      </c>
      <c s="31" t="s">
        <v>106</v>
      </c>
      <c s="32">
        <v>79.7</v>
      </c>
      <c s="33">
        <v>0</v>
      </c>
      <c s="32">
        <f>ROUND(ROUND(H25,2)*ROUND(G25,2),2)</f>
      </c>
      <c r="O25">
        <f>(I25*21)/100</f>
      </c>
      <c t="s">
        <v>22</v>
      </c>
    </row>
    <row r="26" spans="1:5" ht="25.5">
      <c r="A26" s="34" t="s">
        <v>50</v>
      </c>
      <c r="E26" s="35" t="s">
        <v>119</v>
      </c>
    </row>
    <row r="27" spans="1:5" ht="12.75">
      <c r="A27" s="36" t="s">
        <v>52</v>
      </c>
      <c r="E27" s="37" t="s">
        <v>120</v>
      </c>
    </row>
    <row r="28" spans="1:5" ht="25.5">
      <c r="A28" t="s">
        <v>53</v>
      </c>
      <c r="E28" s="35" t="s">
        <v>109</v>
      </c>
    </row>
    <row r="29" spans="1:16" ht="12.75">
      <c r="A29" s="25" t="s">
        <v>45</v>
      </c>
      <c s="29" t="s">
        <v>37</v>
      </c>
      <c s="29" t="s">
        <v>121</v>
      </c>
      <c s="25" t="s">
        <v>47</v>
      </c>
      <c s="30" t="s">
        <v>122</v>
      </c>
      <c s="31" t="s">
        <v>106</v>
      </c>
      <c s="32">
        <v>19.9</v>
      </c>
      <c s="33">
        <v>0</v>
      </c>
      <c s="32">
        <f>ROUND(ROUND(H29,2)*ROUND(G29,2),2)</f>
      </c>
      <c r="O29">
        <f>(I29*21)/100</f>
      </c>
      <c t="s">
        <v>22</v>
      </c>
    </row>
    <row r="30" spans="1:5" ht="25.5">
      <c r="A30" s="34" t="s">
        <v>50</v>
      </c>
      <c r="E30" s="35" t="s">
        <v>123</v>
      </c>
    </row>
    <row r="31" spans="1:5" ht="12.75">
      <c r="A31" s="36" t="s">
        <v>52</v>
      </c>
      <c r="E31" s="37" t="s">
        <v>124</v>
      </c>
    </row>
    <row r="32" spans="1:5" ht="25.5">
      <c r="A32" t="s">
        <v>53</v>
      </c>
      <c r="E32" s="35" t="s">
        <v>109</v>
      </c>
    </row>
    <row r="33" spans="1:18" ht="12.75" customHeight="1">
      <c r="A33" s="6" t="s">
        <v>43</v>
      </c>
      <c s="6"/>
      <c s="40" t="s">
        <v>28</v>
      </c>
      <c s="6"/>
      <c s="27" t="s">
        <v>125</v>
      </c>
      <c s="6"/>
      <c s="6"/>
      <c s="6"/>
      <c s="41">
        <f>0+Q33</f>
      </c>
      <c r="O33">
        <f>0+R33</f>
      </c>
      <c r="Q33">
        <f>0+I34+I38+I42+I46+I50+I54+I58+I62+I66+I70+I74+I78+I82+I86+I90+I94+I98+I102+I106+I110+I114+I118+I122+I126+I130+I134+I138+I142+I146+I150+I154+I158+I162+I166+I170+I174</f>
      </c>
      <c>
        <f>0+O34+O38+O42+O46+O50+O54+O58+O62+O66+O70+O74+O78+O82+O86+O90+O94+O98+O102+O106+O110+O114+O118+O122+O126+O130+O134+O138+O142+O146+O150+O154+O158+O162+O166+O170+O174</f>
      </c>
    </row>
    <row r="34" spans="1:16" ht="25.5">
      <c r="A34" s="25" t="s">
        <v>45</v>
      </c>
      <c s="29" t="s">
        <v>75</v>
      </c>
      <c s="29" t="s">
        <v>126</v>
      </c>
      <c s="25" t="s">
        <v>86</v>
      </c>
      <c s="30" t="s">
        <v>127</v>
      </c>
      <c s="31" t="s">
        <v>106</v>
      </c>
      <c s="32">
        <v>69.9</v>
      </c>
      <c s="33">
        <v>0</v>
      </c>
      <c s="32">
        <f>ROUND(ROUND(H34,2)*ROUND(G34,2),2)</f>
      </c>
      <c r="O34">
        <f>(I34*21)/100</f>
      </c>
      <c t="s">
        <v>22</v>
      </c>
    </row>
    <row r="35" spans="1:5" ht="25.5">
      <c r="A35" s="34" t="s">
        <v>50</v>
      </c>
      <c r="E35" s="35" t="s">
        <v>128</v>
      </c>
    </row>
    <row r="36" spans="1:5" ht="12.75">
      <c r="A36" s="36" t="s">
        <v>52</v>
      </c>
      <c r="E36" s="37" t="s">
        <v>129</v>
      </c>
    </row>
    <row r="37" spans="1:5" ht="63.75">
      <c r="A37" t="s">
        <v>53</v>
      </c>
      <c r="E37" s="35" t="s">
        <v>130</v>
      </c>
    </row>
    <row r="38" spans="1:16" ht="25.5">
      <c r="A38" s="25" t="s">
        <v>45</v>
      </c>
      <c s="29" t="s">
        <v>80</v>
      </c>
      <c s="29" t="s">
        <v>126</v>
      </c>
      <c s="25" t="s">
        <v>89</v>
      </c>
      <c s="30" t="s">
        <v>127</v>
      </c>
      <c s="31" t="s">
        <v>106</v>
      </c>
      <c s="32">
        <v>512.8</v>
      </c>
      <c s="33">
        <v>0</v>
      </c>
      <c s="32">
        <f>ROUND(ROUND(H38,2)*ROUND(G38,2),2)</f>
      </c>
      <c r="O38">
        <f>(I38*21)/100</f>
      </c>
      <c t="s">
        <v>22</v>
      </c>
    </row>
    <row r="39" spans="1:5" ht="25.5">
      <c r="A39" s="34" t="s">
        <v>50</v>
      </c>
      <c r="E39" s="35" t="s">
        <v>131</v>
      </c>
    </row>
    <row r="40" spans="1:5" ht="12.75">
      <c r="A40" s="36" t="s">
        <v>52</v>
      </c>
      <c r="E40" s="37" t="s">
        <v>132</v>
      </c>
    </row>
    <row r="41" spans="1:5" ht="63.75">
      <c r="A41" t="s">
        <v>53</v>
      </c>
      <c r="E41" s="35" t="s">
        <v>130</v>
      </c>
    </row>
    <row r="42" spans="1:16" ht="12.75">
      <c r="A42" s="25" t="s">
        <v>45</v>
      </c>
      <c s="29" t="s">
        <v>40</v>
      </c>
      <c s="29" t="s">
        <v>133</v>
      </c>
      <c s="25" t="s">
        <v>86</v>
      </c>
      <c s="30" t="s">
        <v>134</v>
      </c>
      <c s="31" t="s">
        <v>106</v>
      </c>
      <c s="32">
        <v>41.8</v>
      </c>
      <c s="33">
        <v>0</v>
      </c>
      <c s="32">
        <f>ROUND(ROUND(H42,2)*ROUND(G42,2),2)</f>
      </c>
      <c r="O42">
        <f>(I42*21)/100</f>
      </c>
      <c t="s">
        <v>22</v>
      </c>
    </row>
    <row r="43" spans="1:5" ht="25.5">
      <c r="A43" s="34" t="s">
        <v>50</v>
      </c>
      <c r="E43" s="35" t="s">
        <v>135</v>
      </c>
    </row>
    <row r="44" spans="1:5" ht="12.75">
      <c r="A44" s="36" t="s">
        <v>52</v>
      </c>
      <c r="E44" s="37" t="s">
        <v>136</v>
      </c>
    </row>
    <row r="45" spans="1:5" ht="63.75">
      <c r="A45" t="s">
        <v>53</v>
      </c>
      <c r="E45" s="35" t="s">
        <v>130</v>
      </c>
    </row>
    <row r="46" spans="1:16" ht="12.75">
      <c r="A46" s="25" t="s">
        <v>45</v>
      </c>
      <c s="29" t="s">
        <v>42</v>
      </c>
      <c s="29" t="s">
        <v>133</v>
      </c>
      <c s="25" t="s">
        <v>89</v>
      </c>
      <c s="30" t="s">
        <v>134</v>
      </c>
      <c s="31" t="s">
        <v>106</v>
      </c>
      <c s="32">
        <v>13.6</v>
      </c>
      <c s="33">
        <v>0</v>
      </c>
      <c s="32">
        <f>ROUND(ROUND(H46,2)*ROUND(G46,2),2)</f>
      </c>
      <c r="O46">
        <f>(I46*21)/100</f>
      </c>
      <c t="s">
        <v>22</v>
      </c>
    </row>
    <row r="47" spans="1:5" ht="25.5">
      <c r="A47" s="34" t="s">
        <v>50</v>
      </c>
      <c r="E47" s="35" t="s">
        <v>137</v>
      </c>
    </row>
    <row r="48" spans="1:5" ht="12.75">
      <c r="A48" s="36" t="s">
        <v>52</v>
      </c>
      <c r="E48" s="37" t="s">
        <v>138</v>
      </c>
    </row>
    <row r="49" spans="1:5" ht="63.75">
      <c r="A49" t="s">
        <v>53</v>
      </c>
      <c r="E49" s="35" t="s">
        <v>130</v>
      </c>
    </row>
    <row r="50" spans="1:16" ht="12.75">
      <c r="A50" s="25" t="s">
        <v>45</v>
      </c>
      <c s="29" t="s">
        <v>91</v>
      </c>
      <c s="29" t="s">
        <v>139</v>
      </c>
      <c s="25" t="s">
        <v>86</v>
      </c>
      <c s="30" t="s">
        <v>140</v>
      </c>
      <c s="31" t="s">
        <v>106</v>
      </c>
      <c s="32">
        <v>8.8</v>
      </c>
      <c s="33">
        <v>0</v>
      </c>
      <c s="32">
        <f>ROUND(ROUND(H50,2)*ROUND(G50,2),2)</f>
      </c>
      <c r="O50">
        <f>(I50*21)/100</f>
      </c>
      <c t="s">
        <v>22</v>
      </c>
    </row>
    <row r="51" spans="1:5" ht="38.25">
      <c r="A51" s="34" t="s">
        <v>50</v>
      </c>
      <c r="E51" s="35" t="s">
        <v>141</v>
      </c>
    </row>
    <row r="52" spans="1:5" ht="25.5">
      <c r="A52" s="36" t="s">
        <v>52</v>
      </c>
      <c r="E52" s="37" t="s">
        <v>142</v>
      </c>
    </row>
    <row r="53" spans="1:5" ht="63.75">
      <c r="A53" t="s">
        <v>53</v>
      </c>
      <c r="E53" s="35" t="s">
        <v>130</v>
      </c>
    </row>
    <row r="54" spans="1:16" ht="12.75">
      <c r="A54" s="25" t="s">
        <v>45</v>
      </c>
      <c s="29" t="s">
        <v>96</v>
      </c>
      <c s="29" t="s">
        <v>139</v>
      </c>
      <c s="25" t="s">
        <v>89</v>
      </c>
      <c s="30" t="s">
        <v>140</v>
      </c>
      <c s="31" t="s">
        <v>106</v>
      </c>
      <c s="32">
        <v>0.1</v>
      </c>
      <c s="33">
        <v>0</v>
      </c>
      <c s="32">
        <f>ROUND(ROUND(H54,2)*ROUND(G54,2),2)</f>
      </c>
      <c r="O54">
        <f>(I54*21)/100</f>
      </c>
      <c t="s">
        <v>22</v>
      </c>
    </row>
    <row r="55" spans="1:5" ht="38.25">
      <c r="A55" s="34" t="s">
        <v>50</v>
      </c>
      <c r="E55" s="35" t="s">
        <v>143</v>
      </c>
    </row>
    <row r="56" spans="1:5" ht="12.75">
      <c r="A56" s="36" t="s">
        <v>52</v>
      </c>
      <c r="E56" s="37" t="s">
        <v>47</v>
      </c>
    </row>
    <row r="57" spans="1:5" ht="63.75">
      <c r="A57" t="s">
        <v>53</v>
      </c>
      <c r="E57" s="35" t="s">
        <v>130</v>
      </c>
    </row>
    <row r="58" spans="1:16" ht="12.75">
      <c r="A58" s="25" t="s">
        <v>45</v>
      </c>
      <c s="29" t="s">
        <v>144</v>
      </c>
      <c s="29" t="s">
        <v>145</v>
      </c>
      <c s="25" t="s">
        <v>86</v>
      </c>
      <c s="30" t="s">
        <v>146</v>
      </c>
      <c s="31" t="s">
        <v>106</v>
      </c>
      <c s="32">
        <v>14.1</v>
      </c>
      <c s="33">
        <v>0</v>
      </c>
      <c s="32">
        <f>ROUND(ROUND(H58,2)*ROUND(G58,2),2)</f>
      </c>
      <c r="O58">
        <f>(I58*21)/100</f>
      </c>
      <c t="s">
        <v>22</v>
      </c>
    </row>
    <row r="59" spans="1:5" ht="25.5">
      <c r="A59" s="34" t="s">
        <v>50</v>
      </c>
      <c r="E59" s="35" t="s">
        <v>147</v>
      </c>
    </row>
    <row r="60" spans="1:5" ht="25.5">
      <c r="A60" s="36" t="s">
        <v>52</v>
      </c>
      <c r="E60" s="37" t="s">
        <v>148</v>
      </c>
    </row>
    <row r="61" spans="1:5" ht="63.75">
      <c r="A61" t="s">
        <v>53</v>
      </c>
      <c r="E61" s="35" t="s">
        <v>130</v>
      </c>
    </row>
    <row r="62" spans="1:16" ht="12.75">
      <c r="A62" s="25" t="s">
        <v>45</v>
      </c>
      <c s="29" t="s">
        <v>149</v>
      </c>
      <c s="29" t="s">
        <v>145</v>
      </c>
      <c s="25" t="s">
        <v>89</v>
      </c>
      <c s="30" t="s">
        <v>146</v>
      </c>
      <c s="31" t="s">
        <v>106</v>
      </c>
      <c s="32">
        <v>0.7</v>
      </c>
      <c s="33">
        <v>0</v>
      </c>
      <c s="32">
        <f>ROUND(ROUND(H62,2)*ROUND(G62,2),2)</f>
      </c>
      <c r="O62">
        <f>(I62*21)/100</f>
      </c>
      <c t="s">
        <v>22</v>
      </c>
    </row>
    <row r="63" spans="1:5" ht="25.5">
      <c r="A63" s="34" t="s">
        <v>50</v>
      </c>
      <c r="E63" s="35" t="s">
        <v>150</v>
      </c>
    </row>
    <row r="64" spans="1:5" ht="12.75">
      <c r="A64" s="36" t="s">
        <v>52</v>
      </c>
      <c r="E64" s="37" t="s">
        <v>151</v>
      </c>
    </row>
    <row r="65" spans="1:5" ht="63.75">
      <c r="A65" t="s">
        <v>53</v>
      </c>
      <c r="E65" s="35" t="s">
        <v>130</v>
      </c>
    </row>
    <row r="66" spans="1:16" ht="12.75">
      <c r="A66" s="25" t="s">
        <v>45</v>
      </c>
      <c s="29" t="s">
        <v>152</v>
      </c>
      <c s="29" t="s">
        <v>153</v>
      </c>
      <c s="25" t="s">
        <v>47</v>
      </c>
      <c s="30" t="s">
        <v>154</v>
      </c>
      <c s="31" t="s">
        <v>155</v>
      </c>
      <c s="32">
        <v>43</v>
      </c>
      <c s="33">
        <v>0</v>
      </c>
      <c s="32">
        <f>ROUND(ROUND(H66,2)*ROUND(G66,2),2)</f>
      </c>
      <c r="O66">
        <f>(I66*21)/100</f>
      </c>
      <c t="s">
        <v>22</v>
      </c>
    </row>
    <row r="67" spans="1:5" ht="25.5">
      <c r="A67" s="34" t="s">
        <v>50</v>
      </c>
      <c r="E67" s="35" t="s">
        <v>156</v>
      </c>
    </row>
    <row r="68" spans="1:5" ht="12.75">
      <c r="A68" s="36" t="s">
        <v>52</v>
      </c>
      <c r="E68" s="37" t="s">
        <v>157</v>
      </c>
    </row>
    <row r="69" spans="1:5" ht="63.75">
      <c r="A69" t="s">
        <v>53</v>
      </c>
      <c r="E69" s="35" t="s">
        <v>130</v>
      </c>
    </row>
    <row r="70" spans="1:16" ht="12.75">
      <c r="A70" s="25" t="s">
        <v>45</v>
      </c>
      <c s="29" t="s">
        <v>158</v>
      </c>
      <c s="29" t="s">
        <v>159</v>
      </c>
      <c s="25" t="s">
        <v>47</v>
      </c>
      <c s="30" t="s">
        <v>160</v>
      </c>
      <c s="31" t="s">
        <v>155</v>
      </c>
      <c s="32">
        <v>201</v>
      </c>
      <c s="33">
        <v>0</v>
      </c>
      <c s="32">
        <f>ROUND(ROUND(H70,2)*ROUND(G70,2),2)</f>
      </c>
      <c r="O70">
        <f>(I70*21)/100</f>
      </c>
      <c t="s">
        <v>22</v>
      </c>
    </row>
    <row r="71" spans="1:5" ht="25.5">
      <c r="A71" s="34" t="s">
        <v>50</v>
      </c>
      <c r="E71" s="35" t="s">
        <v>161</v>
      </c>
    </row>
    <row r="72" spans="1:5" ht="12.75">
      <c r="A72" s="36" t="s">
        <v>52</v>
      </c>
      <c r="E72" s="37" t="s">
        <v>162</v>
      </c>
    </row>
    <row r="73" spans="1:5" ht="63.75">
      <c r="A73" t="s">
        <v>53</v>
      </c>
      <c r="E73" s="35" t="s">
        <v>130</v>
      </c>
    </row>
    <row r="74" spans="1:16" ht="12.75">
      <c r="A74" s="25" t="s">
        <v>45</v>
      </c>
      <c s="29" t="s">
        <v>163</v>
      </c>
      <c s="29" t="s">
        <v>164</v>
      </c>
      <c s="25" t="s">
        <v>47</v>
      </c>
      <c s="30" t="s">
        <v>165</v>
      </c>
      <c s="31" t="s">
        <v>155</v>
      </c>
      <c s="32">
        <v>122</v>
      </c>
      <c s="33">
        <v>0</v>
      </c>
      <c s="32">
        <f>ROUND(ROUND(H74,2)*ROUND(G74,2),2)</f>
      </c>
      <c r="O74">
        <f>(I74*21)/100</f>
      </c>
      <c t="s">
        <v>22</v>
      </c>
    </row>
    <row r="75" spans="1:5" ht="25.5">
      <c r="A75" s="34" t="s">
        <v>50</v>
      </c>
      <c r="E75" s="35" t="s">
        <v>166</v>
      </c>
    </row>
    <row r="76" spans="1:5" ht="12.75">
      <c r="A76" s="36" t="s">
        <v>52</v>
      </c>
      <c r="E76" s="37" t="s">
        <v>167</v>
      </c>
    </row>
    <row r="77" spans="1:5" ht="63.75">
      <c r="A77" t="s">
        <v>53</v>
      </c>
      <c r="E77" s="35" t="s">
        <v>130</v>
      </c>
    </row>
    <row r="78" spans="1:16" ht="12.75">
      <c r="A78" s="25" t="s">
        <v>45</v>
      </c>
      <c s="29" t="s">
        <v>168</v>
      </c>
      <c s="29" t="s">
        <v>169</v>
      </c>
      <c s="25" t="s">
        <v>47</v>
      </c>
      <c s="30" t="s">
        <v>170</v>
      </c>
      <c s="31" t="s">
        <v>155</v>
      </c>
      <c s="32">
        <v>39.6</v>
      </c>
      <c s="33">
        <v>0</v>
      </c>
      <c s="32">
        <f>ROUND(ROUND(H78,2)*ROUND(G78,2),2)</f>
      </c>
      <c r="O78">
        <f>(I78*21)/100</f>
      </c>
      <c t="s">
        <v>22</v>
      </c>
    </row>
    <row r="79" spans="1:5" ht="38.25">
      <c r="A79" s="34" t="s">
        <v>50</v>
      </c>
      <c r="E79" s="35" t="s">
        <v>171</v>
      </c>
    </row>
    <row r="80" spans="1:5" ht="12.75">
      <c r="A80" s="36" t="s">
        <v>52</v>
      </c>
      <c r="E80" s="37" t="s">
        <v>172</v>
      </c>
    </row>
    <row r="81" spans="1:5" ht="63.75">
      <c r="A81" t="s">
        <v>53</v>
      </c>
      <c r="E81" s="35" t="s">
        <v>130</v>
      </c>
    </row>
    <row r="82" spans="1:16" ht="12.75">
      <c r="A82" s="25" t="s">
        <v>45</v>
      </c>
      <c s="29" t="s">
        <v>173</v>
      </c>
      <c s="29" t="s">
        <v>174</v>
      </c>
      <c s="25" t="s">
        <v>47</v>
      </c>
      <c s="30" t="s">
        <v>175</v>
      </c>
      <c s="31" t="s">
        <v>155</v>
      </c>
      <c s="32">
        <v>152.5</v>
      </c>
      <c s="33">
        <v>0</v>
      </c>
      <c s="32">
        <f>ROUND(ROUND(H82,2)*ROUND(G82,2),2)</f>
      </c>
      <c r="O82">
        <f>(I82*21)/100</f>
      </c>
      <c t="s">
        <v>22</v>
      </c>
    </row>
    <row r="83" spans="1:5" ht="38.25">
      <c r="A83" s="34" t="s">
        <v>50</v>
      </c>
      <c r="E83" s="35" t="s">
        <v>176</v>
      </c>
    </row>
    <row r="84" spans="1:5" ht="12.75">
      <c r="A84" s="36" t="s">
        <v>52</v>
      </c>
      <c r="E84" s="37" t="s">
        <v>177</v>
      </c>
    </row>
    <row r="85" spans="1:5" ht="63.75">
      <c r="A85" t="s">
        <v>53</v>
      </c>
      <c r="E85" s="35" t="s">
        <v>130</v>
      </c>
    </row>
    <row r="86" spans="1:16" ht="12.75">
      <c r="A86" s="25" t="s">
        <v>45</v>
      </c>
      <c s="29" t="s">
        <v>178</v>
      </c>
      <c s="29" t="s">
        <v>179</v>
      </c>
      <c s="25" t="s">
        <v>86</v>
      </c>
      <c s="30" t="s">
        <v>180</v>
      </c>
      <c s="31" t="s">
        <v>106</v>
      </c>
      <c s="32">
        <v>79.7</v>
      </c>
      <c s="33">
        <v>0</v>
      </c>
      <c s="32">
        <f>ROUND(ROUND(H86,2)*ROUND(G86,2),2)</f>
      </c>
      <c r="O86">
        <f>(I86*21)/100</f>
      </c>
      <c t="s">
        <v>22</v>
      </c>
    </row>
    <row r="87" spans="1:5" ht="25.5">
      <c r="A87" s="34" t="s">
        <v>50</v>
      </c>
      <c r="E87" s="35" t="s">
        <v>181</v>
      </c>
    </row>
    <row r="88" spans="1:5" ht="12.75">
      <c r="A88" s="36" t="s">
        <v>52</v>
      </c>
      <c r="E88" s="37" t="s">
        <v>182</v>
      </c>
    </row>
    <row r="89" spans="1:5" ht="63.75">
      <c r="A89" t="s">
        <v>53</v>
      </c>
      <c r="E89" s="35" t="s">
        <v>130</v>
      </c>
    </row>
    <row r="90" spans="1:16" ht="12.75">
      <c r="A90" s="25" t="s">
        <v>45</v>
      </c>
      <c s="29" t="s">
        <v>178</v>
      </c>
      <c s="29" t="s">
        <v>179</v>
      </c>
      <c s="25" t="s">
        <v>89</v>
      </c>
      <c s="30" t="s">
        <v>180</v>
      </c>
      <c s="31" t="s">
        <v>106</v>
      </c>
      <c s="32">
        <v>19.9</v>
      </c>
      <c s="33">
        <v>0</v>
      </c>
      <c s="32">
        <f>ROUND(ROUND(H90,2)*ROUND(G90,2),2)</f>
      </c>
      <c r="O90">
        <f>(I90*21)/100</f>
      </c>
      <c t="s">
        <v>22</v>
      </c>
    </row>
    <row r="91" spans="1:5" ht="25.5">
      <c r="A91" s="34" t="s">
        <v>50</v>
      </c>
      <c r="E91" s="35" t="s">
        <v>183</v>
      </c>
    </row>
    <row r="92" spans="1:5" ht="12.75">
      <c r="A92" s="36" t="s">
        <v>52</v>
      </c>
      <c r="E92" s="37" t="s">
        <v>184</v>
      </c>
    </row>
    <row r="93" spans="1:5" ht="63.75">
      <c r="A93" t="s">
        <v>53</v>
      </c>
      <c r="E93" s="35" t="s">
        <v>130</v>
      </c>
    </row>
    <row r="94" spans="1:16" ht="12.75">
      <c r="A94" s="25" t="s">
        <v>45</v>
      </c>
      <c s="29" t="s">
        <v>185</v>
      </c>
      <c s="29" t="s">
        <v>186</v>
      </c>
      <c s="25" t="s">
        <v>86</v>
      </c>
      <c s="30" t="s">
        <v>187</v>
      </c>
      <c s="31" t="s">
        <v>106</v>
      </c>
      <c s="32">
        <v>1.2</v>
      </c>
      <c s="33">
        <v>0</v>
      </c>
      <c s="32">
        <f>ROUND(ROUND(H94,2)*ROUND(G94,2),2)</f>
      </c>
      <c r="O94">
        <f>(I94*21)/100</f>
      </c>
      <c t="s">
        <v>22</v>
      </c>
    </row>
    <row r="95" spans="1:5" ht="25.5">
      <c r="A95" s="34" t="s">
        <v>50</v>
      </c>
      <c r="E95" s="35" t="s">
        <v>188</v>
      </c>
    </row>
    <row r="96" spans="1:5" ht="12.75">
      <c r="A96" s="36" t="s">
        <v>52</v>
      </c>
      <c r="E96" s="37" t="s">
        <v>189</v>
      </c>
    </row>
    <row r="97" spans="1:5" ht="25.5">
      <c r="A97" t="s">
        <v>53</v>
      </c>
      <c r="E97" s="35" t="s">
        <v>190</v>
      </c>
    </row>
    <row r="98" spans="1:16" ht="12.75">
      <c r="A98" s="25" t="s">
        <v>45</v>
      </c>
      <c s="29" t="s">
        <v>191</v>
      </c>
      <c s="29" t="s">
        <v>186</v>
      </c>
      <c s="25" t="s">
        <v>89</v>
      </c>
      <c s="30" t="s">
        <v>187</v>
      </c>
      <c s="31" t="s">
        <v>106</v>
      </c>
      <c s="32">
        <v>17.2</v>
      </c>
      <c s="33">
        <v>0</v>
      </c>
      <c s="32">
        <f>ROUND(ROUND(H98,2)*ROUND(G98,2),2)</f>
      </c>
      <c r="O98">
        <f>(I98*21)/100</f>
      </c>
      <c t="s">
        <v>22</v>
      </c>
    </row>
    <row r="99" spans="1:5" ht="25.5">
      <c r="A99" s="34" t="s">
        <v>50</v>
      </c>
      <c r="E99" s="35" t="s">
        <v>192</v>
      </c>
    </row>
    <row r="100" spans="1:5" ht="12.75">
      <c r="A100" s="36" t="s">
        <v>52</v>
      </c>
      <c r="E100" s="37" t="s">
        <v>193</v>
      </c>
    </row>
    <row r="101" spans="1:5" ht="25.5">
      <c r="A101" t="s">
        <v>53</v>
      </c>
      <c r="E101" s="35" t="s">
        <v>190</v>
      </c>
    </row>
    <row r="102" spans="1:16" ht="12.75">
      <c r="A102" s="25" t="s">
        <v>45</v>
      </c>
      <c s="29" t="s">
        <v>194</v>
      </c>
      <c s="29" t="s">
        <v>195</v>
      </c>
      <c s="25" t="s">
        <v>86</v>
      </c>
      <c s="30" t="s">
        <v>196</v>
      </c>
      <c s="31" t="s">
        <v>106</v>
      </c>
      <c s="32">
        <v>46.6</v>
      </c>
      <c s="33">
        <v>0</v>
      </c>
      <c s="32">
        <f>ROUND(ROUND(H102,2)*ROUND(G102,2),2)</f>
      </c>
      <c r="O102">
        <f>(I102*21)/100</f>
      </c>
      <c t="s">
        <v>22</v>
      </c>
    </row>
    <row r="103" spans="1:5" ht="25.5">
      <c r="A103" s="34" t="s">
        <v>50</v>
      </c>
      <c r="E103" s="35" t="s">
        <v>197</v>
      </c>
    </row>
    <row r="104" spans="1:5" ht="12.75">
      <c r="A104" s="36" t="s">
        <v>52</v>
      </c>
      <c r="E104" s="37" t="s">
        <v>198</v>
      </c>
    </row>
    <row r="105" spans="1:5" ht="369.75">
      <c r="A105" t="s">
        <v>53</v>
      </c>
      <c r="E105" s="35" t="s">
        <v>199</v>
      </c>
    </row>
    <row r="106" spans="1:16" ht="12.75">
      <c r="A106" s="25" t="s">
        <v>45</v>
      </c>
      <c s="29" t="s">
        <v>200</v>
      </c>
      <c s="29" t="s">
        <v>195</v>
      </c>
      <c s="25" t="s">
        <v>89</v>
      </c>
      <c s="30" t="s">
        <v>196</v>
      </c>
      <c s="31" t="s">
        <v>106</v>
      </c>
      <c s="32">
        <v>512.8</v>
      </c>
      <c s="33">
        <v>0</v>
      </c>
      <c s="32">
        <f>ROUND(ROUND(H106,2)*ROUND(G106,2),2)</f>
      </c>
      <c r="O106">
        <f>(I106*21)/100</f>
      </c>
      <c t="s">
        <v>22</v>
      </c>
    </row>
    <row r="107" spans="1:5" ht="25.5">
      <c r="A107" s="34" t="s">
        <v>50</v>
      </c>
      <c r="E107" s="35" t="s">
        <v>201</v>
      </c>
    </row>
    <row r="108" spans="1:5" ht="12.75">
      <c r="A108" s="36" t="s">
        <v>52</v>
      </c>
      <c r="E108" s="37" t="s">
        <v>202</v>
      </c>
    </row>
    <row r="109" spans="1:5" ht="369.75">
      <c r="A109" t="s">
        <v>53</v>
      </c>
      <c r="E109" s="35" t="s">
        <v>199</v>
      </c>
    </row>
    <row r="110" spans="1:16" ht="12.75">
      <c r="A110" s="25" t="s">
        <v>45</v>
      </c>
      <c s="29" t="s">
        <v>203</v>
      </c>
      <c s="29" t="s">
        <v>204</v>
      </c>
      <c s="25" t="s">
        <v>86</v>
      </c>
      <c s="30" t="s">
        <v>205</v>
      </c>
      <c s="31" t="s">
        <v>106</v>
      </c>
      <c s="32">
        <v>3.6</v>
      </c>
      <c s="33">
        <v>0</v>
      </c>
      <c s="32">
        <f>ROUND(ROUND(H110,2)*ROUND(G110,2),2)</f>
      </c>
      <c r="O110">
        <f>(I110*21)/100</f>
      </c>
      <c t="s">
        <v>22</v>
      </c>
    </row>
    <row r="111" spans="1:5" ht="25.5">
      <c r="A111" s="34" t="s">
        <v>50</v>
      </c>
      <c r="E111" s="35" t="s">
        <v>206</v>
      </c>
    </row>
    <row r="112" spans="1:5" ht="12.75">
      <c r="A112" s="36" t="s">
        <v>52</v>
      </c>
      <c r="E112" s="37" t="s">
        <v>207</v>
      </c>
    </row>
    <row r="113" spans="1:5" ht="318.75">
      <c r="A113" t="s">
        <v>53</v>
      </c>
      <c r="E113" s="35" t="s">
        <v>208</v>
      </c>
    </row>
    <row r="114" spans="1:16" ht="12.75">
      <c r="A114" s="25" t="s">
        <v>45</v>
      </c>
      <c s="29" t="s">
        <v>209</v>
      </c>
      <c s="29" t="s">
        <v>204</v>
      </c>
      <c s="25" t="s">
        <v>89</v>
      </c>
      <c s="30" t="s">
        <v>205</v>
      </c>
      <c s="31" t="s">
        <v>106</v>
      </c>
      <c s="32">
        <v>2</v>
      </c>
      <c s="33">
        <v>0</v>
      </c>
      <c s="32">
        <f>ROUND(ROUND(H114,2)*ROUND(G114,2),2)</f>
      </c>
      <c r="O114">
        <f>(I114*21)/100</f>
      </c>
      <c t="s">
        <v>22</v>
      </c>
    </row>
    <row r="115" spans="1:5" ht="25.5">
      <c r="A115" s="34" t="s">
        <v>50</v>
      </c>
      <c r="E115" s="35" t="s">
        <v>210</v>
      </c>
    </row>
    <row r="116" spans="1:5" ht="12.75">
      <c r="A116" s="36" t="s">
        <v>52</v>
      </c>
      <c r="E116" s="37" t="s">
        <v>211</v>
      </c>
    </row>
    <row r="117" spans="1:5" ht="318.75">
      <c r="A117" t="s">
        <v>53</v>
      </c>
      <c r="E117" s="35" t="s">
        <v>208</v>
      </c>
    </row>
    <row r="118" spans="1:16" ht="12.75">
      <c r="A118" s="25" t="s">
        <v>45</v>
      </c>
      <c s="29" t="s">
        <v>212</v>
      </c>
      <c s="29" t="s">
        <v>213</v>
      </c>
      <c s="25" t="s">
        <v>47</v>
      </c>
      <c s="30" t="s">
        <v>214</v>
      </c>
      <c s="31" t="s">
        <v>106</v>
      </c>
      <c s="32">
        <v>57</v>
      </c>
      <c s="33">
        <v>0</v>
      </c>
      <c s="32">
        <f>ROUND(ROUND(H118,2)*ROUND(G118,2),2)</f>
      </c>
      <c r="O118">
        <f>(I118*21)/100</f>
      </c>
      <c t="s">
        <v>22</v>
      </c>
    </row>
    <row r="119" spans="1:5" ht="25.5">
      <c r="A119" s="34" t="s">
        <v>50</v>
      </c>
      <c r="E119" s="35" t="s">
        <v>215</v>
      </c>
    </row>
    <row r="120" spans="1:5" ht="12.75">
      <c r="A120" s="36" t="s">
        <v>52</v>
      </c>
      <c r="E120" s="37" t="s">
        <v>216</v>
      </c>
    </row>
    <row r="121" spans="1:5" ht="242.25">
      <c r="A121" t="s">
        <v>53</v>
      </c>
      <c r="E121" s="35" t="s">
        <v>217</v>
      </c>
    </row>
    <row r="122" spans="1:16" ht="12.75">
      <c r="A122" s="25" t="s">
        <v>45</v>
      </c>
      <c s="29" t="s">
        <v>218</v>
      </c>
      <c s="29" t="s">
        <v>219</v>
      </c>
      <c s="25" t="s">
        <v>47</v>
      </c>
      <c s="30" t="s">
        <v>220</v>
      </c>
      <c s="31" t="s">
        <v>106</v>
      </c>
      <c s="32">
        <v>3.6</v>
      </c>
      <c s="33">
        <v>0</v>
      </c>
      <c s="32">
        <f>ROUND(ROUND(H122,2)*ROUND(G122,2),2)</f>
      </c>
      <c r="O122">
        <f>(I122*21)/100</f>
      </c>
      <c t="s">
        <v>22</v>
      </c>
    </row>
    <row r="123" spans="1:5" ht="25.5">
      <c r="A123" s="34" t="s">
        <v>50</v>
      </c>
      <c r="E123" s="35" t="s">
        <v>221</v>
      </c>
    </row>
    <row r="124" spans="1:5" ht="12.75">
      <c r="A124" s="36" t="s">
        <v>52</v>
      </c>
      <c r="E124" s="37" t="s">
        <v>207</v>
      </c>
    </row>
    <row r="125" spans="1:5" ht="229.5">
      <c r="A125" t="s">
        <v>53</v>
      </c>
      <c r="E125" s="35" t="s">
        <v>222</v>
      </c>
    </row>
    <row r="126" spans="1:16" ht="12.75">
      <c r="A126" s="25" t="s">
        <v>45</v>
      </c>
      <c s="29" t="s">
        <v>223</v>
      </c>
      <c s="29" t="s">
        <v>224</v>
      </c>
      <c s="25" t="s">
        <v>47</v>
      </c>
      <c s="30" t="s">
        <v>225</v>
      </c>
      <c s="31" t="s">
        <v>106</v>
      </c>
      <c s="32">
        <v>2</v>
      </c>
      <c s="33">
        <v>0</v>
      </c>
      <c s="32">
        <f>ROUND(ROUND(H126,2)*ROUND(G126,2),2)</f>
      </c>
      <c r="O126">
        <f>(I126*21)/100</f>
      </c>
      <c t="s">
        <v>22</v>
      </c>
    </row>
    <row r="127" spans="1:5" ht="25.5">
      <c r="A127" s="34" t="s">
        <v>50</v>
      </c>
      <c r="E127" s="35" t="s">
        <v>226</v>
      </c>
    </row>
    <row r="128" spans="1:5" ht="12.75">
      <c r="A128" s="36" t="s">
        <v>52</v>
      </c>
      <c r="E128" s="37" t="s">
        <v>211</v>
      </c>
    </row>
    <row r="129" spans="1:5" ht="229.5">
      <c r="A129" t="s">
        <v>53</v>
      </c>
      <c r="E129" s="35" t="s">
        <v>227</v>
      </c>
    </row>
    <row r="130" spans="1:16" ht="12.75">
      <c r="A130" s="25" t="s">
        <v>45</v>
      </c>
      <c s="29" t="s">
        <v>228</v>
      </c>
      <c s="29" t="s">
        <v>229</v>
      </c>
      <c s="25" t="s">
        <v>47</v>
      </c>
      <c s="30" t="s">
        <v>230</v>
      </c>
      <c s="31" t="s">
        <v>231</v>
      </c>
      <c s="32">
        <v>122.1</v>
      </c>
      <c s="33">
        <v>0</v>
      </c>
      <c s="32">
        <f>ROUND(ROUND(H130,2)*ROUND(G130,2),2)</f>
      </c>
      <c r="O130">
        <f>(I130*21)/100</f>
      </c>
      <c t="s">
        <v>22</v>
      </c>
    </row>
    <row r="131" spans="1:5" ht="25.5">
      <c r="A131" s="34" t="s">
        <v>50</v>
      </c>
      <c r="E131" s="35" t="s">
        <v>232</v>
      </c>
    </row>
    <row r="132" spans="1:5" ht="12.75">
      <c r="A132" s="36" t="s">
        <v>52</v>
      </c>
      <c r="E132" s="37" t="s">
        <v>233</v>
      </c>
    </row>
    <row r="133" spans="1:5" ht="38.25">
      <c r="A133" t="s">
        <v>53</v>
      </c>
      <c r="E133" s="35" t="s">
        <v>234</v>
      </c>
    </row>
    <row r="134" spans="1:16" ht="12.75">
      <c r="A134" s="25" t="s">
        <v>45</v>
      </c>
      <c s="29" t="s">
        <v>235</v>
      </c>
      <c s="29" t="s">
        <v>236</v>
      </c>
      <c s="25" t="s">
        <v>86</v>
      </c>
      <c s="30" t="s">
        <v>237</v>
      </c>
      <c s="31" t="s">
        <v>231</v>
      </c>
      <c s="32">
        <v>878</v>
      </c>
      <c s="33">
        <v>0</v>
      </c>
      <c s="32">
        <f>ROUND(ROUND(H134,2)*ROUND(G134,2),2)</f>
      </c>
      <c r="O134">
        <f>(I134*21)/100</f>
      </c>
      <c t="s">
        <v>22</v>
      </c>
    </row>
    <row r="135" spans="1:5" ht="12.75">
      <c r="A135" s="34" t="s">
        <v>50</v>
      </c>
      <c r="E135" s="35" t="s">
        <v>238</v>
      </c>
    </row>
    <row r="136" spans="1:5" ht="12.75">
      <c r="A136" s="36" t="s">
        <v>52</v>
      </c>
      <c r="E136" s="37" t="s">
        <v>239</v>
      </c>
    </row>
    <row r="137" spans="1:5" ht="25.5">
      <c r="A137" t="s">
        <v>53</v>
      </c>
      <c r="E137" s="35" t="s">
        <v>240</v>
      </c>
    </row>
    <row r="138" spans="1:16" ht="12.75">
      <c r="A138" s="25" t="s">
        <v>45</v>
      </c>
      <c s="29" t="s">
        <v>241</v>
      </c>
      <c s="29" t="s">
        <v>236</v>
      </c>
      <c s="25" t="s">
        <v>89</v>
      </c>
      <c s="30" t="s">
        <v>237</v>
      </c>
      <c s="31" t="s">
        <v>231</v>
      </c>
      <c s="32">
        <v>878</v>
      </c>
      <c s="33">
        <v>0</v>
      </c>
      <c s="32">
        <f>ROUND(ROUND(H138,2)*ROUND(G138,2),2)</f>
      </c>
      <c r="O138">
        <f>(I138*21)/100</f>
      </c>
      <c t="s">
        <v>22</v>
      </c>
    </row>
    <row r="139" spans="1:5" ht="12.75">
      <c r="A139" s="34" t="s">
        <v>50</v>
      </c>
      <c r="E139" s="35" t="s">
        <v>242</v>
      </c>
    </row>
    <row r="140" spans="1:5" ht="12.75">
      <c r="A140" s="36" t="s">
        <v>52</v>
      </c>
      <c r="E140" s="37" t="s">
        <v>239</v>
      </c>
    </row>
    <row r="141" spans="1:5" ht="25.5">
      <c r="A141" t="s">
        <v>53</v>
      </c>
      <c r="E141" s="35" t="s">
        <v>240</v>
      </c>
    </row>
    <row r="142" spans="1:16" ht="12.75">
      <c r="A142" s="25" t="s">
        <v>45</v>
      </c>
      <c s="29" t="s">
        <v>243</v>
      </c>
      <c s="29" t="s">
        <v>236</v>
      </c>
      <c s="25" t="s">
        <v>112</v>
      </c>
      <c s="30" t="s">
        <v>237</v>
      </c>
      <c s="31" t="s">
        <v>231</v>
      </c>
      <c s="32">
        <v>404</v>
      </c>
      <c s="33">
        <v>0</v>
      </c>
      <c s="32">
        <f>ROUND(ROUND(H142,2)*ROUND(G142,2),2)</f>
      </c>
      <c r="O142">
        <f>(I142*21)/100</f>
      </c>
      <c t="s">
        <v>22</v>
      </c>
    </row>
    <row r="143" spans="1:5" ht="12.75">
      <c r="A143" s="34" t="s">
        <v>50</v>
      </c>
      <c r="E143" s="35" t="s">
        <v>244</v>
      </c>
    </row>
    <row r="144" spans="1:5" ht="12.75">
      <c r="A144" s="36" t="s">
        <v>52</v>
      </c>
      <c r="E144" s="37" t="s">
        <v>239</v>
      </c>
    </row>
    <row r="145" spans="1:5" ht="25.5">
      <c r="A145" t="s">
        <v>53</v>
      </c>
      <c r="E145" s="35" t="s">
        <v>240</v>
      </c>
    </row>
    <row r="146" spans="1:16" ht="12.75">
      <c r="A146" s="25" t="s">
        <v>45</v>
      </c>
      <c s="29" t="s">
        <v>245</v>
      </c>
      <c s="29" t="s">
        <v>236</v>
      </c>
      <c s="25" t="s">
        <v>115</v>
      </c>
      <c s="30" t="s">
        <v>237</v>
      </c>
      <c s="31" t="s">
        <v>231</v>
      </c>
      <c s="32">
        <v>404</v>
      </c>
      <c s="33">
        <v>0</v>
      </c>
      <c s="32">
        <f>ROUND(ROUND(H146,2)*ROUND(G146,2),2)</f>
      </c>
      <c r="O146">
        <f>(I146*21)/100</f>
      </c>
      <c t="s">
        <v>22</v>
      </c>
    </row>
    <row r="147" spans="1:5" ht="12.75">
      <c r="A147" s="34" t="s">
        <v>50</v>
      </c>
      <c r="E147" s="35" t="s">
        <v>246</v>
      </c>
    </row>
    <row r="148" spans="1:5" ht="12.75">
      <c r="A148" s="36" t="s">
        <v>52</v>
      </c>
      <c r="E148" s="37" t="s">
        <v>239</v>
      </c>
    </row>
    <row r="149" spans="1:5" ht="25.5">
      <c r="A149" t="s">
        <v>53</v>
      </c>
      <c r="E149" s="35" t="s">
        <v>240</v>
      </c>
    </row>
    <row r="150" spans="1:16" ht="12.75">
      <c r="A150" s="25" t="s">
        <v>45</v>
      </c>
      <c s="29" t="s">
        <v>247</v>
      </c>
      <c s="29" t="s">
        <v>236</v>
      </c>
      <c s="25" t="s">
        <v>118</v>
      </c>
      <c s="30" t="s">
        <v>237</v>
      </c>
      <c s="31" t="s">
        <v>231</v>
      </c>
      <c s="32">
        <v>447</v>
      </c>
      <c s="33">
        <v>0</v>
      </c>
      <c s="32">
        <f>ROUND(ROUND(H150,2)*ROUND(G150,2),2)</f>
      </c>
      <c r="O150">
        <f>(I150*21)/100</f>
      </c>
      <c t="s">
        <v>22</v>
      </c>
    </row>
    <row r="151" spans="1:5" ht="12.75">
      <c r="A151" s="34" t="s">
        <v>50</v>
      </c>
      <c r="E151" s="35" t="s">
        <v>248</v>
      </c>
    </row>
    <row r="152" spans="1:5" ht="12.75">
      <c r="A152" s="36" t="s">
        <v>52</v>
      </c>
      <c r="E152" s="37" t="s">
        <v>239</v>
      </c>
    </row>
    <row r="153" spans="1:5" ht="25.5">
      <c r="A153" t="s">
        <v>53</v>
      </c>
      <c r="E153" s="35" t="s">
        <v>240</v>
      </c>
    </row>
    <row r="154" spans="1:16" ht="12.75">
      <c r="A154" s="25" t="s">
        <v>45</v>
      </c>
      <c s="29" t="s">
        <v>249</v>
      </c>
      <c s="29" t="s">
        <v>250</v>
      </c>
      <c s="25" t="s">
        <v>86</v>
      </c>
      <c s="30" t="s">
        <v>251</v>
      </c>
      <c s="31" t="s">
        <v>231</v>
      </c>
      <c s="32">
        <v>8</v>
      </c>
      <c s="33">
        <v>0</v>
      </c>
      <c s="32">
        <f>ROUND(ROUND(H154,2)*ROUND(G154,2),2)</f>
      </c>
      <c r="O154">
        <f>(I154*21)/100</f>
      </c>
      <c t="s">
        <v>22</v>
      </c>
    </row>
    <row r="155" spans="1:5" ht="25.5">
      <c r="A155" s="34" t="s">
        <v>50</v>
      </c>
      <c r="E155" s="35" t="s">
        <v>252</v>
      </c>
    </row>
    <row r="156" spans="1:5" ht="12.75">
      <c r="A156" s="36" t="s">
        <v>52</v>
      </c>
      <c r="E156" s="37" t="s">
        <v>253</v>
      </c>
    </row>
    <row r="157" spans="1:5" ht="25.5">
      <c r="A157" t="s">
        <v>53</v>
      </c>
      <c r="E157" s="35" t="s">
        <v>254</v>
      </c>
    </row>
    <row r="158" spans="1:16" ht="12.75">
      <c r="A158" s="25" t="s">
        <v>45</v>
      </c>
      <c s="29" t="s">
        <v>255</v>
      </c>
      <c s="29" t="s">
        <v>250</v>
      </c>
      <c s="25" t="s">
        <v>89</v>
      </c>
      <c s="30" t="s">
        <v>251</v>
      </c>
      <c s="31" t="s">
        <v>231</v>
      </c>
      <c s="32">
        <v>114.1</v>
      </c>
      <c s="33">
        <v>0</v>
      </c>
      <c s="32">
        <f>ROUND(ROUND(H158,2)*ROUND(G158,2),2)</f>
      </c>
      <c r="O158">
        <f>(I158*21)/100</f>
      </c>
      <c t="s">
        <v>22</v>
      </c>
    </row>
    <row r="159" spans="1:5" ht="25.5">
      <c r="A159" s="34" t="s">
        <v>50</v>
      </c>
      <c r="E159" s="35" t="s">
        <v>256</v>
      </c>
    </row>
    <row r="160" spans="1:5" ht="12.75">
      <c r="A160" s="36" t="s">
        <v>52</v>
      </c>
      <c r="E160" s="37" t="s">
        <v>257</v>
      </c>
    </row>
    <row r="161" spans="1:5" ht="25.5">
      <c r="A161" t="s">
        <v>53</v>
      </c>
      <c r="E161" s="35" t="s">
        <v>254</v>
      </c>
    </row>
    <row r="162" spans="1:16" ht="12.75">
      <c r="A162" s="25" t="s">
        <v>45</v>
      </c>
      <c s="29" t="s">
        <v>258</v>
      </c>
      <c s="29" t="s">
        <v>259</v>
      </c>
      <c s="25" t="s">
        <v>47</v>
      </c>
      <c s="30" t="s">
        <v>260</v>
      </c>
      <c s="31" t="s">
        <v>231</v>
      </c>
      <c s="32">
        <v>122.1</v>
      </c>
      <c s="33">
        <v>0</v>
      </c>
      <c s="32">
        <f>ROUND(ROUND(H162,2)*ROUND(G162,2),2)</f>
      </c>
      <c r="O162">
        <f>(I162*21)/100</f>
      </c>
      <c t="s">
        <v>22</v>
      </c>
    </row>
    <row r="163" spans="1:5" ht="25.5">
      <c r="A163" s="34" t="s">
        <v>50</v>
      </c>
      <c r="E163" s="35" t="s">
        <v>261</v>
      </c>
    </row>
    <row r="164" spans="1:5" ht="12.75">
      <c r="A164" s="36" t="s">
        <v>52</v>
      </c>
      <c r="E164" s="37" t="s">
        <v>233</v>
      </c>
    </row>
    <row r="165" spans="1:5" ht="25.5">
      <c r="A165" t="s">
        <v>53</v>
      </c>
      <c r="E165" s="35" t="s">
        <v>262</v>
      </c>
    </row>
    <row r="166" spans="1:16" ht="12.75">
      <c r="A166" s="25" t="s">
        <v>45</v>
      </c>
      <c s="29" t="s">
        <v>263</v>
      </c>
      <c s="29" t="s">
        <v>264</v>
      </c>
      <c s="25" t="s">
        <v>47</v>
      </c>
      <c s="30" t="s">
        <v>265</v>
      </c>
      <c s="31" t="s">
        <v>231</v>
      </c>
      <c s="32">
        <v>122.1</v>
      </c>
      <c s="33">
        <v>0</v>
      </c>
      <c s="32">
        <f>ROUND(ROUND(H166,2)*ROUND(G166,2),2)</f>
      </c>
      <c r="O166">
        <f>(I166*21)/100</f>
      </c>
      <c t="s">
        <v>22</v>
      </c>
    </row>
    <row r="167" spans="1:5" ht="12.75">
      <c r="A167" s="34" t="s">
        <v>50</v>
      </c>
      <c r="E167" s="35" t="s">
        <v>266</v>
      </c>
    </row>
    <row r="168" spans="1:5" ht="12.75">
      <c r="A168" s="36" t="s">
        <v>52</v>
      </c>
      <c r="E168" s="37" t="s">
        <v>233</v>
      </c>
    </row>
    <row r="169" spans="1:5" ht="25.5">
      <c r="A169" t="s">
        <v>53</v>
      </c>
      <c r="E169" s="35" t="s">
        <v>267</v>
      </c>
    </row>
    <row r="170" spans="1:16" ht="12.75">
      <c r="A170" s="25" t="s">
        <v>45</v>
      </c>
      <c s="29" t="s">
        <v>268</v>
      </c>
      <c s="29" t="s">
        <v>269</v>
      </c>
      <c s="25" t="s">
        <v>47</v>
      </c>
      <c s="30" t="s">
        <v>270</v>
      </c>
      <c s="31" t="s">
        <v>231</v>
      </c>
      <c s="32">
        <v>12.21</v>
      </c>
      <c s="33">
        <v>0</v>
      </c>
      <c s="32">
        <f>ROUND(ROUND(H170,2)*ROUND(G170,2),2)</f>
      </c>
      <c r="O170">
        <f>(I170*21)/100</f>
      </c>
      <c t="s">
        <v>22</v>
      </c>
    </row>
    <row r="171" spans="1:5" ht="25.5">
      <c r="A171" s="34" t="s">
        <v>50</v>
      </c>
      <c r="E171" s="35" t="s">
        <v>271</v>
      </c>
    </row>
    <row r="172" spans="1:5" ht="12.75">
      <c r="A172" s="36" t="s">
        <v>52</v>
      </c>
      <c r="E172" s="37" t="s">
        <v>272</v>
      </c>
    </row>
    <row r="173" spans="1:5" ht="25.5">
      <c r="A173" t="s">
        <v>53</v>
      </c>
      <c r="E173" s="35" t="s">
        <v>273</v>
      </c>
    </row>
    <row r="174" spans="1:16" ht="12.75">
      <c r="A174" s="25" t="s">
        <v>45</v>
      </c>
      <c s="29" t="s">
        <v>274</v>
      </c>
      <c s="29" t="s">
        <v>275</v>
      </c>
      <c s="25" t="s">
        <v>47</v>
      </c>
      <c s="30" t="s">
        <v>276</v>
      </c>
      <c s="31" t="s">
        <v>106</v>
      </c>
      <c s="32">
        <v>3.1</v>
      </c>
      <c s="33">
        <v>0</v>
      </c>
      <c s="32">
        <f>ROUND(ROUND(H174,2)*ROUND(G174,2),2)</f>
      </c>
      <c r="O174">
        <f>(I174*21)/100</f>
      </c>
      <c t="s">
        <v>22</v>
      </c>
    </row>
    <row r="175" spans="1:5" ht="12.75">
      <c r="A175" s="34" t="s">
        <v>50</v>
      </c>
      <c r="E175" s="35" t="s">
        <v>277</v>
      </c>
    </row>
    <row r="176" spans="1:5" ht="12.75">
      <c r="A176" s="36" t="s">
        <v>52</v>
      </c>
      <c r="E176" s="37" t="s">
        <v>278</v>
      </c>
    </row>
    <row r="177" spans="1:5" ht="38.25">
      <c r="A177" t="s">
        <v>53</v>
      </c>
      <c r="E177" s="35" t="s">
        <v>279</v>
      </c>
    </row>
    <row r="178" spans="1:18" ht="12.75" customHeight="1">
      <c r="A178" s="6" t="s">
        <v>43</v>
      </c>
      <c s="6"/>
      <c s="40" t="s">
        <v>22</v>
      </c>
      <c s="6"/>
      <c s="27" t="s">
        <v>280</v>
      </c>
      <c s="6"/>
      <c s="6"/>
      <c s="6"/>
      <c s="41">
        <f>0+Q178</f>
      </c>
      <c r="O178">
        <f>0+R178</f>
      </c>
      <c r="Q178">
        <f>0+I179+I183+I187+I191+I195</f>
      </c>
      <c>
        <f>0+O179+O183+O187+O191+O195</f>
      </c>
    </row>
    <row r="179" spans="1:16" ht="12.75">
      <c r="A179" s="25" t="s">
        <v>45</v>
      </c>
      <c s="29" t="s">
        <v>281</v>
      </c>
      <c s="29" t="s">
        <v>282</v>
      </c>
      <c s="25" t="s">
        <v>47</v>
      </c>
      <c s="30" t="s">
        <v>283</v>
      </c>
      <c s="31" t="s">
        <v>155</v>
      </c>
      <c s="32">
        <v>222</v>
      </c>
      <c s="33">
        <v>0</v>
      </c>
      <c s="32">
        <f>ROUND(ROUND(H179,2)*ROUND(G179,2),2)</f>
      </c>
      <c r="O179">
        <f>(I179*21)/100</f>
      </c>
      <c t="s">
        <v>22</v>
      </c>
    </row>
    <row r="180" spans="1:5" ht="51">
      <c r="A180" s="34" t="s">
        <v>50</v>
      </c>
      <c r="E180" s="35" t="s">
        <v>284</v>
      </c>
    </row>
    <row r="181" spans="1:5" ht="12.75">
      <c r="A181" s="36" t="s">
        <v>52</v>
      </c>
      <c r="E181" s="37" t="s">
        <v>285</v>
      </c>
    </row>
    <row r="182" spans="1:5" ht="165.75">
      <c r="A182" t="s">
        <v>53</v>
      </c>
      <c r="E182" s="35" t="s">
        <v>286</v>
      </c>
    </row>
    <row r="183" spans="1:16" ht="12.75">
      <c r="A183" s="25" t="s">
        <v>45</v>
      </c>
      <c s="29" t="s">
        <v>287</v>
      </c>
      <c s="29" t="s">
        <v>288</v>
      </c>
      <c s="25" t="s">
        <v>86</v>
      </c>
      <c s="30" t="s">
        <v>289</v>
      </c>
      <c s="31" t="s">
        <v>106</v>
      </c>
      <c s="32">
        <v>264</v>
      </c>
      <c s="33">
        <v>0</v>
      </c>
      <c s="32">
        <f>ROUND(ROUND(H183,2)*ROUND(G183,2),2)</f>
      </c>
      <c r="O183">
        <f>(I183*21)/100</f>
      </c>
      <c t="s">
        <v>22</v>
      </c>
    </row>
    <row r="184" spans="1:5" ht="12.75">
      <c r="A184" s="34" t="s">
        <v>50</v>
      </c>
      <c r="E184" s="35" t="s">
        <v>290</v>
      </c>
    </row>
    <row r="185" spans="1:5" ht="12.75">
      <c r="A185" s="36" t="s">
        <v>52</v>
      </c>
      <c r="E185" s="37" t="s">
        <v>291</v>
      </c>
    </row>
    <row r="186" spans="1:5" ht="38.25">
      <c r="A186" t="s">
        <v>53</v>
      </c>
      <c r="E186" s="35" t="s">
        <v>292</v>
      </c>
    </row>
    <row r="187" spans="1:16" ht="12.75">
      <c r="A187" s="25" t="s">
        <v>45</v>
      </c>
      <c s="29" t="s">
        <v>293</v>
      </c>
      <c s="29" t="s">
        <v>288</v>
      </c>
      <c s="25" t="s">
        <v>89</v>
      </c>
      <c s="30" t="s">
        <v>289</v>
      </c>
      <c s="31" t="s">
        <v>106</v>
      </c>
      <c s="32">
        <v>122</v>
      </c>
      <c s="33">
        <v>0</v>
      </c>
      <c s="32">
        <f>ROUND(ROUND(H187,2)*ROUND(G187,2),2)</f>
      </c>
      <c r="O187">
        <f>(I187*21)/100</f>
      </c>
      <c t="s">
        <v>22</v>
      </c>
    </row>
    <row r="188" spans="1:5" ht="12.75">
      <c r="A188" s="34" t="s">
        <v>50</v>
      </c>
      <c r="E188" s="35" t="s">
        <v>294</v>
      </c>
    </row>
    <row r="189" spans="1:5" ht="12.75">
      <c r="A189" s="36" t="s">
        <v>52</v>
      </c>
      <c r="E189" s="37" t="s">
        <v>295</v>
      </c>
    </row>
    <row r="190" spans="1:5" ht="38.25">
      <c r="A190" t="s">
        <v>53</v>
      </c>
      <c r="E190" s="35" t="s">
        <v>292</v>
      </c>
    </row>
    <row r="191" spans="1:16" ht="12.75">
      <c r="A191" s="25" t="s">
        <v>45</v>
      </c>
      <c s="29" t="s">
        <v>296</v>
      </c>
      <c s="29" t="s">
        <v>297</v>
      </c>
      <c s="25" t="s">
        <v>47</v>
      </c>
      <c s="30" t="s">
        <v>298</v>
      </c>
      <c s="31" t="s">
        <v>231</v>
      </c>
      <c s="32">
        <v>555</v>
      </c>
      <c s="33">
        <v>0</v>
      </c>
      <c s="32">
        <f>ROUND(ROUND(H191,2)*ROUND(G191,2),2)</f>
      </c>
      <c r="O191">
        <f>(I191*21)/100</f>
      </c>
      <c t="s">
        <v>22</v>
      </c>
    </row>
    <row r="192" spans="1:5" ht="25.5">
      <c r="A192" s="34" t="s">
        <v>50</v>
      </c>
      <c r="E192" s="35" t="s">
        <v>299</v>
      </c>
    </row>
    <row r="193" spans="1:5" ht="12.75">
      <c r="A193" s="36" t="s">
        <v>52</v>
      </c>
      <c r="E193" s="37" t="s">
        <v>300</v>
      </c>
    </row>
    <row r="194" spans="1:5" ht="102">
      <c r="A194" t="s">
        <v>53</v>
      </c>
      <c r="E194" s="35" t="s">
        <v>301</v>
      </c>
    </row>
    <row r="195" spans="1:16" ht="12.75">
      <c r="A195" s="25" t="s">
        <v>45</v>
      </c>
      <c s="29" t="s">
        <v>302</v>
      </c>
      <c s="29" t="s">
        <v>303</v>
      </c>
      <c s="25" t="s">
        <v>47</v>
      </c>
      <c s="30" t="s">
        <v>304</v>
      </c>
      <c s="31" t="s">
        <v>231</v>
      </c>
      <c s="32">
        <v>12</v>
      </c>
      <c s="33">
        <v>0</v>
      </c>
      <c s="32">
        <f>ROUND(ROUND(H195,2)*ROUND(G195,2),2)</f>
      </c>
      <c r="O195">
        <f>(I195*21)/100</f>
      </c>
      <c t="s">
        <v>22</v>
      </c>
    </row>
    <row r="196" spans="1:5" ht="12.75">
      <c r="A196" s="34" t="s">
        <v>50</v>
      </c>
      <c r="E196" s="35" t="s">
        <v>305</v>
      </c>
    </row>
    <row r="197" spans="1:5" ht="12.75">
      <c r="A197" s="36" t="s">
        <v>52</v>
      </c>
      <c r="E197" s="37" t="s">
        <v>306</v>
      </c>
    </row>
    <row r="198" spans="1:5" ht="102">
      <c r="A198" t="s">
        <v>53</v>
      </c>
      <c r="E198" s="35" t="s">
        <v>301</v>
      </c>
    </row>
    <row r="199" spans="1:18" ht="12.75" customHeight="1">
      <c r="A199" s="6" t="s">
        <v>43</v>
      </c>
      <c s="6"/>
      <c s="40" t="s">
        <v>35</v>
      </c>
      <c s="6"/>
      <c s="27" t="s">
        <v>307</v>
      </c>
      <c s="6"/>
      <c s="6"/>
      <c s="6"/>
      <c s="41">
        <f>0+Q199</f>
      </c>
      <c r="O199">
        <f>0+R199</f>
      </c>
      <c r="Q199">
        <f>0+I200+I204+I208+I212+I216+I220+I224+I228+I232+I236+I240+I244+I248+I252+I256+I260+I264+I268+I272+I276</f>
      </c>
      <c>
        <f>0+O200+O204+O208+O212+O216+O220+O224+O228+O232+O236+O240+O244+O248+O252+O256+O260+O264+O268+O272+O276</f>
      </c>
    </row>
    <row r="200" spans="1:16" ht="12.75">
      <c r="A200" s="25" t="s">
        <v>45</v>
      </c>
      <c s="29" t="s">
        <v>308</v>
      </c>
      <c s="29" t="s">
        <v>309</v>
      </c>
      <c s="25" t="s">
        <v>47</v>
      </c>
      <c s="30" t="s">
        <v>310</v>
      </c>
      <c s="31" t="s">
        <v>231</v>
      </c>
      <c s="32">
        <v>290</v>
      </c>
      <c s="33">
        <v>0</v>
      </c>
      <c s="32">
        <f>ROUND(ROUND(H200,2)*ROUND(G200,2),2)</f>
      </c>
      <c r="O200">
        <f>(I200*21)/100</f>
      </c>
      <c t="s">
        <v>22</v>
      </c>
    </row>
    <row r="201" spans="1:5" ht="12.75">
      <c r="A201" s="34" t="s">
        <v>50</v>
      </c>
      <c r="E201" s="35" t="s">
        <v>311</v>
      </c>
    </row>
    <row r="202" spans="1:5" ht="12.75">
      <c r="A202" s="36" t="s">
        <v>52</v>
      </c>
      <c r="E202" s="37" t="s">
        <v>312</v>
      </c>
    </row>
    <row r="203" spans="1:5" ht="127.5">
      <c r="A203" t="s">
        <v>53</v>
      </c>
      <c r="E203" s="35" t="s">
        <v>313</v>
      </c>
    </row>
    <row r="204" spans="1:16" ht="12.75">
      <c r="A204" s="25" t="s">
        <v>45</v>
      </c>
      <c s="29" t="s">
        <v>314</v>
      </c>
      <c s="29" t="s">
        <v>315</v>
      </c>
      <c s="25" t="s">
        <v>86</v>
      </c>
      <c s="30" t="s">
        <v>316</v>
      </c>
      <c s="31" t="s">
        <v>231</v>
      </c>
      <c s="32">
        <v>406</v>
      </c>
      <c s="33">
        <v>0</v>
      </c>
      <c s="32">
        <f>ROUND(ROUND(H204,2)*ROUND(G204,2),2)</f>
      </c>
      <c r="O204">
        <f>(I204*21)/100</f>
      </c>
      <c t="s">
        <v>22</v>
      </c>
    </row>
    <row r="205" spans="1:5" ht="12.75">
      <c r="A205" s="34" t="s">
        <v>50</v>
      </c>
      <c r="E205" s="35" t="s">
        <v>317</v>
      </c>
    </row>
    <row r="206" spans="1:5" ht="12.75">
      <c r="A206" s="36" t="s">
        <v>52</v>
      </c>
      <c r="E206" s="37" t="s">
        <v>318</v>
      </c>
    </row>
    <row r="207" spans="1:5" ht="51">
      <c r="A207" t="s">
        <v>53</v>
      </c>
      <c r="E207" s="35" t="s">
        <v>319</v>
      </c>
    </row>
    <row r="208" spans="1:16" ht="12.75">
      <c r="A208" s="25" t="s">
        <v>45</v>
      </c>
      <c s="29" t="s">
        <v>320</v>
      </c>
      <c s="29" t="s">
        <v>315</v>
      </c>
      <c s="25" t="s">
        <v>89</v>
      </c>
      <c s="30" t="s">
        <v>316</v>
      </c>
      <c s="31" t="s">
        <v>231</v>
      </c>
      <c s="32">
        <v>692</v>
      </c>
      <c s="33">
        <v>0</v>
      </c>
      <c s="32">
        <f>ROUND(ROUND(H208,2)*ROUND(G208,2),2)</f>
      </c>
      <c r="O208">
        <f>(I208*21)/100</f>
      </c>
      <c t="s">
        <v>22</v>
      </c>
    </row>
    <row r="209" spans="1:5" ht="12.75">
      <c r="A209" s="34" t="s">
        <v>50</v>
      </c>
      <c r="E209" s="35" t="s">
        <v>321</v>
      </c>
    </row>
    <row r="210" spans="1:5" ht="12.75">
      <c r="A210" s="36" t="s">
        <v>52</v>
      </c>
      <c r="E210" s="37" t="s">
        <v>322</v>
      </c>
    </row>
    <row r="211" spans="1:5" ht="51">
      <c r="A211" t="s">
        <v>53</v>
      </c>
      <c r="E211" s="35" t="s">
        <v>319</v>
      </c>
    </row>
    <row r="212" spans="1:16" ht="12.75">
      <c r="A212" s="25" t="s">
        <v>45</v>
      </c>
      <c s="29" t="s">
        <v>323</v>
      </c>
      <c s="29" t="s">
        <v>315</v>
      </c>
      <c s="25" t="s">
        <v>112</v>
      </c>
      <c s="30" t="s">
        <v>316</v>
      </c>
      <c s="31" t="s">
        <v>231</v>
      </c>
      <c s="32">
        <v>878</v>
      </c>
      <c s="33">
        <v>0</v>
      </c>
      <c s="32">
        <f>ROUND(ROUND(H212,2)*ROUND(G212,2),2)</f>
      </c>
      <c r="O212">
        <f>(I212*21)/100</f>
      </c>
      <c t="s">
        <v>22</v>
      </c>
    </row>
    <row r="213" spans="1:5" ht="12.75">
      <c r="A213" s="34" t="s">
        <v>50</v>
      </c>
      <c r="E213" s="35" t="s">
        <v>321</v>
      </c>
    </row>
    <row r="214" spans="1:5" ht="12.75">
      <c r="A214" s="36" t="s">
        <v>52</v>
      </c>
      <c r="E214" s="37" t="s">
        <v>47</v>
      </c>
    </row>
    <row r="215" spans="1:5" ht="51">
      <c r="A215" t="s">
        <v>53</v>
      </c>
      <c r="E215" s="35" t="s">
        <v>319</v>
      </c>
    </row>
    <row r="216" spans="1:16" ht="12.75">
      <c r="A216" s="25" t="s">
        <v>45</v>
      </c>
      <c s="29" t="s">
        <v>324</v>
      </c>
      <c s="29" t="s">
        <v>325</v>
      </c>
      <c s="25" t="s">
        <v>47</v>
      </c>
      <c s="30" t="s">
        <v>326</v>
      </c>
      <c s="31" t="s">
        <v>231</v>
      </c>
      <c s="32">
        <v>404</v>
      </c>
      <c s="33">
        <v>0</v>
      </c>
      <c s="32">
        <f>ROUND(ROUND(H216,2)*ROUND(G216,2),2)</f>
      </c>
      <c r="O216">
        <f>(I216*21)/100</f>
      </c>
      <c t="s">
        <v>22</v>
      </c>
    </row>
    <row r="217" spans="1:5" ht="12.75">
      <c r="A217" s="34" t="s">
        <v>50</v>
      </c>
      <c r="E217" s="35" t="s">
        <v>327</v>
      </c>
    </row>
    <row r="218" spans="1:5" ht="12.75">
      <c r="A218" s="36" t="s">
        <v>52</v>
      </c>
      <c r="E218" s="37" t="s">
        <v>312</v>
      </c>
    </row>
    <row r="219" spans="1:5" ht="51">
      <c r="A219" t="s">
        <v>53</v>
      </c>
      <c r="E219" s="35" t="s">
        <v>319</v>
      </c>
    </row>
    <row r="220" spans="1:16" ht="12.75">
      <c r="A220" s="25" t="s">
        <v>45</v>
      </c>
      <c s="29" t="s">
        <v>328</v>
      </c>
      <c s="29" t="s">
        <v>329</v>
      </c>
      <c s="25" t="s">
        <v>47</v>
      </c>
      <c s="30" t="s">
        <v>330</v>
      </c>
      <c s="31" t="s">
        <v>231</v>
      </c>
      <c s="32">
        <v>692</v>
      </c>
      <c s="33">
        <v>0</v>
      </c>
      <c s="32">
        <f>ROUND(ROUND(H220,2)*ROUND(G220,2),2)</f>
      </c>
      <c r="O220">
        <f>(I220*21)/100</f>
      </c>
      <c t="s">
        <v>22</v>
      </c>
    </row>
    <row r="221" spans="1:5" ht="12.75">
      <c r="A221" s="34" t="s">
        <v>50</v>
      </c>
      <c r="E221" s="35" t="s">
        <v>331</v>
      </c>
    </row>
    <row r="222" spans="1:5" ht="12.75">
      <c r="A222" s="36" t="s">
        <v>52</v>
      </c>
      <c r="E222" s="37" t="s">
        <v>322</v>
      </c>
    </row>
    <row r="223" spans="1:5" ht="51">
      <c r="A223" t="s">
        <v>53</v>
      </c>
      <c r="E223" s="35" t="s">
        <v>332</v>
      </c>
    </row>
    <row r="224" spans="1:16" ht="12.75">
      <c r="A224" s="25" t="s">
        <v>45</v>
      </c>
      <c s="29" t="s">
        <v>333</v>
      </c>
      <c s="29" t="s">
        <v>334</v>
      </c>
      <c s="25" t="s">
        <v>86</v>
      </c>
      <c s="30" t="s">
        <v>335</v>
      </c>
      <c s="31" t="s">
        <v>231</v>
      </c>
      <c s="32">
        <v>692</v>
      </c>
      <c s="33">
        <v>0</v>
      </c>
      <c s="32">
        <f>ROUND(ROUND(H224,2)*ROUND(G224,2),2)</f>
      </c>
      <c r="O224">
        <f>(I224*21)/100</f>
      </c>
      <c t="s">
        <v>22</v>
      </c>
    </row>
    <row r="225" spans="1:5" ht="12.75">
      <c r="A225" s="34" t="s">
        <v>50</v>
      </c>
      <c r="E225" s="35" t="s">
        <v>336</v>
      </c>
    </row>
    <row r="226" spans="1:5" ht="12.75">
      <c r="A226" s="36" t="s">
        <v>52</v>
      </c>
      <c r="E226" s="37" t="s">
        <v>322</v>
      </c>
    </row>
    <row r="227" spans="1:5" ht="51">
      <c r="A227" t="s">
        <v>53</v>
      </c>
      <c r="E227" s="35" t="s">
        <v>332</v>
      </c>
    </row>
    <row r="228" spans="1:16" ht="12.75">
      <c r="A228" s="25" t="s">
        <v>45</v>
      </c>
      <c s="29" t="s">
        <v>337</v>
      </c>
      <c s="29" t="s">
        <v>334</v>
      </c>
      <c s="25" t="s">
        <v>89</v>
      </c>
      <c s="30" t="s">
        <v>335</v>
      </c>
      <c s="31" t="s">
        <v>231</v>
      </c>
      <c s="32">
        <v>692</v>
      </c>
      <c s="33">
        <v>0</v>
      </c>
      <c s="32">
        <f>ROUND(ROUND(H228,2)*ROUND(G228,2),2)</f>
      </c>
      <c r="O228">
        <f>(I228*21)/100</f>
      </c>
      <c t="s">
        <v>22</v>
      </c>
    </row>
    <row r="229" spans="1:5" ht="12.75">
      <c r="A229" s="34" t="s">
        <v>50</v>
      </c>
      <c r="E229" s="35" t="s">
        <v>336</v>
      </c>
    </row>
    <row r="230" spans="1:5" ht="12.75">
      <c r="A230" s="36" t="s">
        <v>52</v>
      </c>
      <c r="E230" s="37" t="s">
        <v>322</v>
      </c>
    </row>
    <row r="231" spans="1:5" ht="51">
      <c r="A231" t="s">
        <v>53</v>
      </c>
      <c r="E231" s="35" t="s">
        <v>332</v>
      </c>
    </row>
    <row r="232" spans="1:16" ht="12.75">
      <c r="A232" s="25" t="s">
        <v>45</v>
      </c>
      <c s="29" t="s">
        <v>338</v>
      </c>
      <c s="29" t="s">
        <v>339</v>
      </c>
      <c s="25" t="s">
        <v>86</v>
      </c>
      <c s="30" t="s">
        <v>340</v>
      </c>
      <c s="31" t="s">
        <v>231</v>
      </c>
      <c s="32">
        <v>447</v>
      </c>
      <c s="33">
        <v>0</v>
      </c>
      <c s="32">
        <f>ROUND(ROUND(H232,2)*ROUND(G232,2),2)</f>
      </c>
      <c r="O232">
        <f>(I232*21)/100</f>
      </c>
      <c t="s">
        <v>22</v>
      </c>
    </row>
    <row r="233" spans="1:5" ht="38.25">
      <c r="A233" s="34" t="s">
        <v>50</v>
      </c>
      <c r="E233" s="35" t="s">
        <v>341</v>
      </c>
    </row>
    <row r="234" spans="1:5" ht="12.75">
      <c r="A234" s="36" t="s">
        <v>52</v>
      </c>
      <c r="E234" s="37" t="s">
        <v>47</v>
      </c>
    </row>
    <row r="235" spans="1:5" ht="12.75">
      <c r="A235" t="s">
        <v>53</v>
      </c>
      <c r="E235" s="35" t="s">
        <v>47</v>
      </c>
    </row>
    <row r="236" spans="1:16" ht="12.75">
      <c r="A236" s="25" t="s">
        <v>45</v>
      </c>
      <c s="29" t="s">
        <v>342</v>
      </c>
      <c s="29" t="s">
        <v>339</v>
      </c>
      <c s="25" t="s">
        <v>89</v>
      </c>
      <c s="30" t="s">
        <v>340</v>
      </c>
      <c s="31" t="s">
        <v>231</v>
      </c>
      <c s="32">
        <v>900</v>
      </c>
      <c s="33">
        <v>0</v>
      </c>
      <c s="32">
        <f>ROUND(ROUND(H236,2)*ROUND(G236,2),2)</f>
      </c>
      <c r="O236">
        <f>(I236*21)/100</f>
      </c>
      <c t="s">
        <v>22</v>
      </c>
    </row>
    <row r="237" spans="1:5" ht="25.5">
      <c r="A237" s="34" t="s">
        <v>50</v>
      </c>
      <c r="E237" s="35" t="s">
        <v>343</v>
      </c>
    </row>
    <row r="238" spans="1:5" ht="12.75">
      <c r="A238" s="36" t="s">
        <v>52</v>
      </c>
      <c r="E238" s="37" t="s">
        <v>47</v>
      </c>
    </row>
    <row r="239" spans="1:5" ht="12.75">
      <c r="A239" t="s">
        <v>53</v>
      </c>
      <c r="E239" s="35" t="s">
        <v>47</v>
      </c>
    </row>
    <row r="240" spans="1:16" ht="12.75">
      <c r="A240" s="25" t="s">
        <v>45</v>
      </c>
      <c s="29" t="s">
        <v>344</v>
      </c>
      <c s="29" t="s">
        <v>339</v>
      </c>
      <c s="25" t="s">
        <v>112</v>
      </c>
      <c s="30" t="s">
        <v>340</v>
      </c>
      <c s="31" t="s">
        <v>231</v>
      </c>
      <c s="32">
        <v>430</v>
      </c>
      <c s="33">
        <v>0</v>
      </c>
      <c s="32">
        <f>ROUND(ROUND(H240,2)*ROUND(G240,2),2)</f>
      </c>
      <c r="O240">
        <f>(I240*21)/100</f>
      </c>
      <c t="s">
        <v>22</v>
      </c>
    </row>
    <row r="241" spans="1:5" ht="25.5">
      <c r="A241" s="34" t="s">
        <v>50</v>
      </c>
      <c r="E241" s="35" t="s">
        <v>345</v>
      </c>
    </row>
    <row r="242" spans="1:5" ht="12.75">
      <c r="A242" s="36" t="s">
        <v>52</v>
      </c>
      <c r="E242" s="37" t="s">
        <v>47</v>
      </c>
    </row>
    <row r="243" spans="1:5" ht="12.75">
      <c r="A243" t="s">
        <v>53</v>
      </c>
      <c r="E243" s="35" t="s">
        <v>47</v>
      </c>
    </row>
    <row r="244" spans="1:16" ht="12.75">
      <c r="A244" s="25" t="s">
        <v>45</v>
      </c>
      <c s="29" t="s">
        <v>346</v>
      </c>
      <c s="29" t="s">
        <v>347</v>
      </c>
      <c s="25" t="s">
        <v>47</v>
      </c>
      <c s="30" t="s">
        <v>348</v>
      </c>
      <c s="31" t="s">
        <v>231</v>
      </c>
      <c s="32">
        <v>692</v>
      </c>
      <c s="33">
        <v>0</v>
      </c>
      <c s="32">
        <f>ROUND(ROUND(H244,2)*ROUND(G244,2),2)</f>
      </c>
      <c r="O244">
        <f>(I244*21)/100</f>
      </c>
      <c t="s">
        <v>22</v>
      </c>
    </row>
    <row r="245" spans="1:5" ht="12.75">
      <c r="A245" s="34" t="s">
        <v>50</v>
      </c>
      <c r="E245" s="35" t="s">
        <v>349</v>
      </c>
    </row>
    <row r="246" spans="1:5" ht="12.75">
      <c r="A246" s="36" t="s">
        <v>52</v>
      </c>
      <c r="E246" s="37" t="s">
        <v>322</v>
      </c>
    </row>
    <row r="247" spans="1:5" ht="140.25">
      <c r="A247" t="s">
        <v>53</v>
      </c>
      <c r="E247" s="35" t="s">
        <v>350</v>
      </c>
    </row>
    <row r="248" spans="1:16" ht="12.75">
      <c r="A248" s="25" t="s">
        <v>45</v>
      </c>
      <c s="29" t="s">
        <v>351</v>
      </c>
      <c s="29" t="s">
        <v>352</v>
      </c>
      <c s="25" t="s">
        <v>47</v>
      </c>
      <c s="30" t="s">
        <v>353</v>
      </c>
      <c s="31" t="s">
        <v>231</v>
      </c>
      <c s="32">
        <v>692</v>
      </c>
      <c s="33">
        <v>0</v>
      </c>
      <c s="32">
        <f>ROUND(ROUND(H248,2)*ROUND(G248,2),2)</f>
      </c>
      <c r="O248">
        <f>(I248*21)/100</f>
      </c>
      <c t="s">
        <v>22</v>
      </c>
    </row>
    <row r="249" spans="1:5" ht="12.75">
      <c r="A249" s="34" t="s">
        <v>50</v>
      </c>
      <c r="E249" s="35" t="s">
        <v>354</v>
      </c>
    </row>
    <row r="250" spans="1:5" ht="12.75">
      <c r="A250" s="36" t="s">
        <v>52</v>
      </c>
      <c r="E250" s="37" t="s">
        <v>322</v>
      </c>
    </row>
    <row r="251" spans="1:5" ht="140.25">
      <c r="A251" t="s">
        <v>53</v>
      </c>
      <c r="E251" s="35" t="s">
        <v>350</v>
      </c>
    </row>
    <row r="252" spans="1:16" ht="12.75">
      <c r="A252" s="25" t="s">
        <v>45</v>
      </c>
      <c s="29" t="s">
        <v>355</v>
      </c>
      <c s="29" t="s">
        <v>356</v>
      </c>
      <c s="25" t="s">
        <v>47</v>
      </c>
      <c s="30" t="s">
        <v>357</v>
      </c>
      <c s="31" t="s">
        <v>231</v>
      </c>
      <c s="32">
        <v>692</v>
      </c>
      <c s="33">
        <v>0</v>
      </c>
      <c s="32">
        <f>ROUND(ROUND(H252,2)*ROUND(G252,2),2)</f>
      </c>
      <c r="O252">
        <f>(I252*21)/100</f>
      </c>
      <c t="s">
        <v>22</v>
      </c>
    </row>
    <row r="253" spans="1:5" ht="12.75">
      <c r="A253" s="34" t="s">
        <v>50</v>
      </c>
      <c r="E253" s="35" t="s">
        <v>358</v>
      </c>
    </row>
    <row r="254" spans="1:5" ht="12.75">
      <c r="A254" s="36" t="s">
        <v>52</v>
      </c>
      <c r="E254" s="37" t="s">
        <v>322</v>
      </c>
    </row>
    <row r="255" spans="1:5" ht="140.25">
      <c r="A255" t="s">
        <v>53</v>
      </c>
      <c r="E255" s="35" t="s">
        <v>350</v>
      </c>
    </row>
    <row r="256" spans="1:16" ht="12.75">
      <c r="A256" s="25" t="s">
        <v>45</v>
      </c>
      <c s="29" t="s">
        <v>359</v>
      </c>
      <c s="29" t="s">
        <v>360</v>
      </c>
      <c s="25" t="s">
        <v>47</v>
      </c>
      <c s="30" t="s">
        <v>361</v>
      </c>
      <c s="31" t="s">
        <v>231</v>
      </c>
      <c s="32">
        <v>202</v>
      </c>
      <c s="33">
        <v>0</v>
      </c>
      <c s="32">
        <f>ROUND(ROUND(H256,2)*ROUND(G256,2),2)</f>
      </c>
      <c r="O256">
        <f>(I256*21)/100</f>
      </c>
      <c t="s">
        <v>22</v>
      </c>
    </row>
    <row r="257" spans="1:5" ht="38.25">
      <c r="A257" s="34" t="s">
        <v>50</v>
      </c>
      <c r="E257" s="35" t="s">
        <v>362</v>
      </c>
    </row>
    <row r="258" spans="1:5" ht="12.75">
      <c r="A258" s="36" t="s">
        <v>52</v>
      </c>
      <c r="E258" s="37" t="s">
        <v>363</v>
      </c>
    </row>
    <row r="259" spans="1:5" ht="140.25">
      <c r="A259" t="s">
        <v>53</v>
      </c>
      <c r="E259" s="35" t="s">
        <v>364</v>
      </c>
    </row>
    <row r="260" spans="1:16" ht="12.75">
      <c r="A260" s="25" t="s">
        <v>45</v>
      </c>
      <c s="29" t="s">
        <v>365</v>
      </c>
      <c s="29" t="s">
        <v>366</v>
      </c>
      <c s="25" t="s">
        <v>47</v>
      </c>
      <c s="30" t="s">
        <v>367</v>
      </c>
      <c s="31" t="s">
        <v>231</v>
      </c>
      <c s="32">
        <v>38</v>
      </c>
      <c s="33">
        <v>0</v>
      </c>
      <c s="32">
        <f>ROUND(ROUND(H260,2)*ROUND(G260,2),2)</f>
      </c>
      <c r="O260">
        <f>(I260*21)/100</f>
      </c>
      <c t="s">
        <v>22</v>
      </c>
    </row>
    <row r="261" spans="1:5" ht="25.5">
      <c r="A261" s="34" t="s">
        <v>50</v>
      </c>
      <c r="E261" s="35" t="s">
        <v>368</v>
      </c>
    </row>
    <row r="262" spans="1:5" ht="12.75">
      <c r="A262" s="36" t="s">
        <v>52</v>
      </c>
      <c r="E262" s="37" t="s">
        <v>369</v>
      </c>
    </row>
    <row r="263" spans="1:5" ht="153">
      <c r="A263" t="s">
        <v>53</v>
      </c>
      <c r="E263" s="35" t="s">
        <v>370</v>
      </c>
    </row>
    <row r="264" spans="1:16" ht="12.75">
      <c r="A264" s="25" t="s">
        <v>45</v>
      </c>
      <c s="29" t="s">
        <v>371</v>
      </c>
      <c s="29" t="s">
        <v>372</v>
      </c>
      <c s="25" t="s">
        <v>47</v>
      </c>
      <c s="30" t="s">
        <v>373</v>
      </c>
      <c s="31" t="s">
        <v>231</v>
      </c>
      <c s="32">
        <v>370</v>
      </c>
      <c s="33">
        <v>0</v>
      </c>
      <c s="32">
        <f>ROUND(ROUND(H264,2)*ROUND(G264,2),2)</f>
      </c>
      <c r="O264">
        <f>(I264*21)/100</f>
      </c>
      <c t="s">
        <v>22</v>
      </c>
    </row>
    <row r="265" spans="1:5" ht="25.5">
      <c r="A265" s="34" t="s">
        <v>50</v>
      </c>
      <c r="E265" s="35" t="s">
        <v>374</v>
      </c>
    </row>
    <row r="266" spans="1:5" ht="12.75">
      <c r="A266" s="36" t="s">
        <v>52</v>
      </c>
      <c r="E266" s="37" t="s">
        <v>375</v>
      </c>
    </row>
    <row r="267" spans="1:5" ht="153">
      <c r="A267" t="s">
        <v>53</v>
      </c>
      <c r="E267" s="35" t="s">
        <v>370</v>
      </c>
    </row>
    <row r="268" spans="1:16" ht="12.75">
      <c r="A268" s="25" t="s">
        <v>45</v>
      </c>
      <c s="29" t="s">
        <v>376</v>
      </c>
      <c s="29" t="s">
        <v>377</v>
      </c>
      <c s="25" t="s">
        <v>47</v>
      </c>
      <c s="30" t="s">
        <v>378</v>
      </c>
      <c s="31" t="s">
        <v>231</v>
      </c>
      <c s="32">
        <v>12</v>
      </c>
      <c s="33">
        <v>0</v>
      </c>
      <c s="32">
        <f>ROUND(ROUND(H268,2)*ROUND(G268,2),2)</f>
      </c>
      <c r="O268">
        <f>(I268*21)/100</f>
      </c>
      <c t="s">
        <v>22</v>
      </c>
    </row>
    <row r="269" spans="1:5" ht="38.25">
      <c r="A269" s="34" t="s">
        <v>50</v>
      </c>
      <c r="E269" s="35" t="s">
        <v>379</v>
      </c>
    </row>
    <row r="270" spans="1:5" ht="12.75">
      <c r="A270" s="36" t="s">
        <v>52</v>
      </c>
      <c r="E270" s="37" t="s">
        <v>380</v>
      </c>
    </row>
    <row r="271" spans="1:5" ht="153">
      <c r="A271" t="s">
        <v>53</v>
      </c>
      <c r="E271" s="35" t="s">
        <v>370</v>
      </c>
    </row>
    <row r="272" spans="1:16" ht="25.5">
      <c r="A272" s="25" t="s">
        <v>45</v>
      </c>
      <c s="29" t="s">
        <v>381</v>
      </c>
      <c s="29" t="s">
        <v>382</v>
      </c>
      <c s="25" t="s">
        <v>47</v>
      </c>
      <c s="30" t="s">
        <v>383</v>
      </c>
      <c s="31" t="s">
        <v>231</v>
      </c>
      <c s="32">
        <v>24</v>
      </c>
      <c s="33">
        <v>0</v>
      </c>
      <c s="32">
        <f>ROUND(ROUND(H272,2)*ROUND(G272,2),2)</f>
      </c>
      <c r="O272">
        <f>(I272*21)/100</f>
      </c>
      <c t="s">
        <v>22</v>
      </c>
    </row>
    <row r="273" spans="1:5" ht="25.5">
      <c r="A273" s="34" t="s">
        <v>50</v>
      </c>
      <c r="E273" s="35" t="s">
        <v>384</v>
      </c>
    </row>
    <row r="274" spans="1:5" ht="12.75">
      <c r="A274" s="36" t="s">
        <v>52</v>
      </c>
      <c r="E274" s="37" t="s">
        <v>385</v>
      </c>
    </row>
    <row r="275" spans="1:5" ht="153">
      <c r="A275" t="s">
        <v>53</v>
      </c>
      <c r="E275" s="35" t="s">
        <v>370</v>
      </c>
    </row>
    <row r="276" spans="1:16" ht="12.75">
      <c r="A276" s="25" t="s">
        <v>45</v>
      </c>
      <c s="29" t="s">
        <v>386</v>
      </c>
      <c s="29" t="s">
        <v>387</v>
      </c>
      <c s="25" t="s">
        <v>47</v>
      </c>
      <c s="30" t="s">
        <v>388</v>
      </c>
      <c s="31" t="s">
        <v>155</v>
      </c>
      <c s="32">
        <v>116.3</v>
      </c>
      <c s="33">
        <v>0</v>
      </c>
      <c s="32">
        <f>ROUND(ROUND(H276,2)*ROUND(G276,2),2)</f>
      </c>
      <c r="O276">
        <f>(I276*21)/100</f>
      </c>
      <c t="s">
        <v>22</v>
      </c>
    </row>
    <row r="277" spans="1:5" ht="38.25">
      <c r="A277" s="34" t="s">
        <v>50</v>
      </c>
      <c r="E277" s="35" t="s">
        <v>389</v>
      </c>
    </row>
    <row r="278" spans="1:5" ht="12.75">
      <c r="A278" s="36" t="s">
        <v>52</v>
      </c>
      <c r="E278" s="37" t="s">
        <v>390</v>
      </c>
    </row>
    <row r="279" spans="1:5" ht="38.25">
      <c r="A279" t="s">
        <v>53</v>
      </c>
      <c r="E279" s="35" t="s">
        <v>391</v>
      </c>
    </row>
    <row r="280" spans="1:18" ht="12.75" customHeight="1">
      <c r="A280" s="6" t="s">
        <v>43</v>
      </c>
      <c s="6"/>
      <c s="40" t="s">
        <v>75</v>
      </c>
      <c s="6"/>
      <c s="27" t="s">
        <v>392</v>
      </c>
      <c s="6"/>
      <c s="6"/>
      <c s="6"/>
      <c s="41">
        <f>0+Q280</f>
      </c>
      <c r="O280">
        <f>0+R280</f>
      </c>
      <c r="Q280">
        <f>0+I281</f>
      </c>
      <c>
        <f>0+O281</f>
      </c>
    </row>
    <row r="281" spans="1:16" ht="12.75">
      <c r="A281" s="25" t="s">
        <v>45</v>
      </c>
      <c s="29" t="s">
        <v>393</v>
      </c>
      <c s="29" t="s">
        <v>394</v>
      </c>
      <c s="25" t="s">
        <v>47</v>
      </c>
      <c s="30" t="s">
        <v>395</v>
      </c>
      <c s="31" t="s">
        <v>231</v>
      </c>
      <c s="32">
        <v>90.4</v>
      </c>
      <c s="33">
        <v>0</v>
      </c>
      <c s="32">
        <f>ROUND(ROUND(H281,2)*ROUND(G281,2),2)</f>
      </c>
      <c r="O281">
        <f>(I281*21)/100</f>
      </c>
      <c t="s">
        <v>22</v>
      </c>
    </row>
    <row r="282" spans="1:5" ht="51">
      <c r="A282" s="34" t="s">
        <v>50</v>
      </c>
      <c r="E282" s="35" t="s">
        <v>396</v>
      </c>
    </row>
    <row r="283" spans="1:5" ht="12.75">
      <c r="A283" s="36" t="s">
        <v>52</v>
      </c>
      <c r="E283" s="37" t="s">
        <v>397</v>
      </c>
    </row>
    <row r="284" spans="1:5" ht="191.25">
      <c r="A284" t="s">
        <v>53</v>
      </c>
      <c r="E284" s="35" t="s">
        <v>398</v>
      </c>
    </row>
    <row r="285" spans="1:18" ht="12.75" customHeight="1">
      <c r="A285" s="6" t="s">
        <v>43</v>
      </c>
      <c s="6"/>
      <c s="40" t="s">
        <v>80</v>
      </c>
      <c s="6"/>
      <c s="27" t="s">
        <v>399</v>
      </c>
      <c s="6"/>
      <c s="6"/>
      <c s="6"/>
      <c s="41">
        <f>0+Q285</f>
      </c>
      <c r="O285">
        <f>0+R285</f>
      </c>
      <c r="Q285">
        <f>0+I286+I290+I294</f>
      </c>
      <c>
        <f>0+O286+O290+O294</f>
      </c>
    </row>
    <row r="286" spans="1:16" ht="12.75">
      <c r="A286" s="25" t="s">
        <v>45</v>
      </c>
      <c s="29" t="s">
        <v>400</v>
      </c>
      <c s="29" t="s">
        <v>401</v>
      </c>
      <c s="25" t="s">
        <v>47</v>
      </c>
      <c s="30" t="s">
        <v>402</v>
      </c>
      <c s="31" t="s">
        <v>99</v>
      </c>
      <c s="32">
        <v>1</v>
      </c>
      <c s="33">
        <v>0</v>
      </c>
      <c s="32">
        <f>ROUND(ROUND(H286,2)*ROUND(G286,2),2)</f>
      </c>
      <c r="O286">
        <f>(I286*21)/100</f>
      </c>
      <c t="s">
        <v>22</v>
      </c>
    </row>
    <row r="287" spans="1:5" ht="38.25">
      <c r="A287" s="34" t="s">
        <v>50</v>
      </c>
      <c r="E287" s="35" t="s">
        <v>403</v>
      </c>
    </row>
    <row r="288" spans="1:5" ht="12.75">
      <c r="A288" s="36" t="s">
        <v>52</v>
      </c>
      <c r="E288" s="37" t="s">
        <v>47</v>
      </c>
    </row>
    <row r="289" spans="1:5" ht="25.5">
      <c r="A289" t="s">
        <v>53</v>
      </c>
      <c r="E289" s="35" t="s">
        <v>404</v>
      </c>
    </row>
    <row r="290" spans="1:16" ht="12.75">
      <c r="A290" s="25" t="s">
        <v>45</v>
      </c>
      <c s="29" t="s">
        <v>405</v>
      </c>
      <c s="29" t="s">
        <v>406</v>
      </c>
      <c s="25" t="s">
        <v>47</v>
      </c>
      <c s="30" t="s">
        <v>407</v>
      </c>
      <c s="31" t="s">
        <v>99</v>
      </c>
      <c s="32">
        <v>5</v>
      </c>
      <c s="33">
        <v>0</v>
      </c>
      <c s="32">
        <f>ROUND(ROUND(H290,2)*ROUND(G290,2),2)</f>
      </c>
      <c r="O290">
        <f>(I290*21)/100</f>
      </c>
      <c t="s">
        <v>22</v>
      </c>
    </row>
    <row r="291" spans="1:5" ht="51">
      <c r="A291" s="34" t="s">
        <v>50</v>
      </c>
      <c r="E291" s="35" t="s">
        <v>408</v>
      </c>
    </row>
    <row r="292" spans="1:5" ht="12.75">
      <c r="A292" s="36" t="s">
        <v>52</v>
      </c>
      <c r="E292" s="37" t="s">
        <v>47</v>
      </c>
    </row>
    <row r="293" spans="1:5" ht="25.5">
      <c r="A293" t="s">
        <v>53</v>
      </c>
      <c r="E293" s="35" t="s">
        <v>404</v>
      </c>
    </row>
    <row r="294" spans="1:16" ht="12.75">
      <c r="A294" s="25" t="s">
        <v>45</v>
      </c>
      <c s="29" t="s">
        <v>409</v>
      </c>
      <c s="29" t="s">
        <v>410</v>
      </c>
      <c s="25" t="s">
        <v>47</v>
      </c>
      <c s="30" t="s">
        <v>411</v>
      </c>
      <c s="31" t="s">
        <v>99</v>
      </c>
      <c s="32">
        <v>5</v>
      </c>
      <c s="33">
        <v>0</v>
      </c>
      <c s="32">
        <f>ROUND(ROUND(H294,2)*ROUND(G294,2),2)</f>
      </c>
      <c r="O294">
        <f>(I294*21)/100</f>
      </c>
      <c t="s">
        <v>22</v>
      </c>
    </row>
    <row r="295" spans="1:5" ht="38.25">
      <c r="A295" s="34" t="s">
        <v>50</v>
      </c>
      <c r="E295" s="35" t="s">
        <v>412</v>
      </c>
    </row>
    <row r="296" spans="1:5" ht="12.75">
      <c r="A296" s="36" t="s">
        <v>52</v>
      </c>
      <c r="E296" s="37" t="s">
        <v>47</v>
      </c>
    </row>
    <row r="297" spans="1:5" ht="25.5">
      <c r="A297" t="s">
        <v>53</v>
      </c>
      <c r="E297" s="35" t="s">
        <v>413</v>
      </c>
    </row>
    <row r="298" spans="1:18" ht="12.75" customHeight="1">
      <c r="A298" s="6" t="s">
        <v>43</v>
      </c>
      <c s="6"/>
      <c s="40" t="s">
        <v>40</v>
      </c>
      <c s="6"/>
      <c s="27" t="s">
        <v>414</v>
      </c>
      <c s="6"/>
      <c s="6"/>
      <c s="6"/>
      <c s="41">
        <f>0+Q298</f>
      </c>
      <c r="O298">
        <f>0+R298</f>
      </c>
      <c r="Q298">
        <f>0+I299+I303+I307+I311+I315+I319+I323+I327+I331+I335+I339+I343+I347+I351+I355+I359+I363</f>
      </c>
      <c>
        <f>0+O299+O303+O307+O311+O315+O319+O323+O327+O331+O335+O339+O343+O347+O351+O355+O359+O363</f>
      </c>
    </row>
    <row r="299" spans="1:16" ht="25.5">
      <c r="A299" s="25" t="s">
        <v>45</v>
      </c>
      <c s="29" t="s">
        <v>415</v>
      </c>
      <c s="29" t="s">
        <v>416</v>
      </c>
      <c s="25" t="s">
        <v>47</v>
      </c>
      <c s="30" t="s">
        <v>417</v>
      </c>
      <c s="31" t="s">
        <v>99</v>
      </c>
      <c s="32">
        <v>3</v>
      </c>
      <c s="33">
        <v>0</v>
      </c>
      <c s="32">
        <f>ROUND(ROUND(H299,2)*ROUND(G299,2),2)</f>
      </c>
      <c r="O299">
        <f>(I299*21)/100</f>
      </c>
      <c t="s">
        <v>22</v>
      </c>
    </row>
    <row r="300" spans="1:5" ht="25.5">
      <c r="A300" s="34" t="s">
        <v>50</v>
      </c>
      <c r="E300" s="35" t="s">
        <v>418</v>
      </c>
    </row>
    <row r="301" spans="1:5" ht="12.75">
      <c r="A301" s="36" t="s">
        <v>52</v>
      </c>
      <c r="E301" s="37" t="s">
        <v>47</v>
      </c>
    </row>
    <row r="302" spans="1:5" ht="25.5">
      <c r="A302" t="s">
        <v>53</v>
      </c>
      <c r="E302" s="35" t="s">
        <v>419</v>
      </c>
    </row>
    <row r="303" spans="1:16" ht="25.5">
      <c r="A303" s="25" t="s">
        <v>45</v>
      </c>
      <c s="29" t="s">
        <v>420</v>
      </c>
      <c s="29" t="s">
        <v>421</v>
      </c>
      <c s="25" t="s">
        <v>47</v>
      </c>
      <c s="30" t="s">
        <v>422</v>
      </c>
      <c s="31" t="s">
        <v>231</v>
      </c>
      <c s="32">
        <v>16.2</v>
      </c>
      <c s="33">
        <v>0</v>
      </c>
      <c s="32">
        <f>ROUND(ROUND(H303,2)*ROUND(G303,2),2)</f>
      </c>
      <c r="O303">
        <f>(I303*21)/100</f>
      </c>
      <c t="s">
        <v>22</v>
      </c>
    </row>
    <row r="304" spans="1:5" ht="12.75">
      <c r="A304" s="34" t="s">
        <v>50</v>
      </c>
      <c r="E304" s="35" t="s">
        <v>423</v>
      </c>
    </row>
    <row r="305" spans="1:5" ht="12.75">
      <c r="A305" s="36" t="s">
        <v>52</v>
      </c>
      <c r="E305" s="37" t="s">
        <v>424</v>
      </c>
    </row>
    <row r="306" spans="1:5" ht="38.25">
      <c r="A306" t="s">
        <v>53</v>
      </c>
      <c r="E306" s="35" t="s">
        <v>425</v>
      </c>
    </row>
    <row r="307" spans="1:16" ht="25.5">
      <c r="A307" s="25" t="s">
        <v>45</v>
      </c>
      <c s="29" t="s">
        <v>426</v>
      </c>
      <c s="29" t="s">
        <v>427</v>
      </c>
      <c s="25" t="s">
        <v>47</v>
      </c>
      <c s="30" t="s">
        <v>428</v>
      </c>
      <c s="31" t="s">
        <v>231</v>
      </c>
      <c s="32">
        <v>16.2</v>
      </c>
      <c s="33">
        <v>0</v>
      </c>
      <c s="32">
        <f>ROUND(ROUND(H307,2)*ROUND(G307,2),2)</f>
      </c>
      <c r="O307">
        <f>(I307*21)/100</f>
      </c>
      <c t="s">
        <v>22</v>
      </c>
    </row>
    <row r="308" spans="1:5" ht="12.75">
      <c r="A308" s="34" t="s">
        <v>50</v>
      </c>
      <c r="E308" s="35" t="s">
        <v>423</v>
      </c>
    </row>
    <row r="309" spans="1:5" ht="12.75">
      <c r="A309" s="36" t="s">
        <v>52</v>
      </c>
      <c r="E309" s="37" t="s">
        <v>424</v>
      </c>
    </row>
    <row r="310" spans="1:5" ht="38.25">
      <c r="A310" t="s">
        <v>53</v>
      </c>
      <c r="E310" s="35" t="s">
        <v>425</v>
      </c>
    </row>
    <row r="311" spans="1:16" ht="12.75">
      <c r="A311" s="25" t="s">
        <v>45</v>
      </c>
      <c s="29" t="s">
        <v>429</v>
      </c>
      <c s="29" t="s">
        <v>430</v>
      </c>
      <c s="25" t="s">
        <v>47</v>
      </c>
      <c s="30" t="s">
        <v>431</v>
      </c>
      <c s="31" t="s">
        <v>99</v>
      </c>
      <c s="32">
        <v>12</v>
      </c>
      <c s="33">
        <v>0</v>
      </c>
      <c s="32">
        <f>ROUND(ROUND(H311,2)*ROUND(G311,2),2)</f>
      </c>
      <c r="O311">
        <f>(I311*21)/100</f>
      </c>
      <c t="s">
        <v>22</v>
      </c>
    </row>
    <row r="312" spans="1:5" ht="12.75">
      <c r="A312" s="34" t="s">
        <v>50</v>
      </c>
      <c r="E312" s="35" t="s">
        <v>432</v>
      </c>
    </row>
    <row r="313" spans="1:5" ht="12.75">
      <c r="A313" s="36" t="s">
        <v>52</v>
      </c>
      <c r="E313" s="37" t="s">
        <v>433</v>
      </c>
    </row>
    <row r="314" spans="1:5" ht="38.25">
      <c r="A314" t="s">
        <v>53</v>
      </c>
      <c r="E314" s="35" t="s">
        <v>434</v>
      </c>
    </row>
    <row r="315" spans="1:16" ht="12.75">
      <c r="A315" s="25" t="s">
        <v>45</v>
      </c>
      <c s="29" t="s">
        <v>435</v>
      </c>
      <c s="29" t="s">
        <v>436</v>
      </c>
      <c s="25" t="s">
        <v>86</v>
      </c>
      <c s="30" t="s">
        <v>437</v>
      </c>
      <c s="31" t="s">
        <v>155</v>
      </c>
      <c s="32">
        <v>103</v>
      </c>
      <c s="33">
        <v>0</v>
      </c>
      <c s="32">
        <f>ROUND(ROUND(H315,2)*ROUND(G315,2),2)</f>
      </c>
      <c r="O315">
        <f>(I315*21)/100</f>
      </c>
      <c t="s">
        <v>22</v>
      </c>
    </row>
    <row r="316" spans="1:5" ht="25.5">
      <c r="A316" s="34" t="s">
        <v>50</v>
      </c>
      <c r="E316" s="35" t="s">
        <v>438</v>
      </c>
    </row>
    <row r="317" spans="1:5" ht="12.75">
      <c r="A317" s="36" t="s">
        <v>52</v>
      </c>
      <c r="E317" s="37" t="s">
        <v>439</v>
      </c>
    </row>
    <row r="318" spans="1:5" ht="25.5">
      <c r="A318" t="s">
        <v>53</v>
      </c>
      <c r="E318" s="35" t="s">
        <v>440</v>
      </c>
    </row>
    <row r="319" spans="1:16" ht="12.75">
      <c r="A319" s="25" t="s">
        <v>45</v>
      </c>
      <c s="29" t="s">
        <v>441</v>
      </c>
      <c s="29" t="s">
        <v>436</v>
      </c>
      <c s="25" t="s">
        <v>89</v>
      </c>
      <c s="30" t="s">
        <v>437</v>
      </c>
      <c s="31" t="s">
        <v>155</v>
      </c>
      <c s="32">
        <v>41</v>
      </c>
      <c s="33">
        <v>0</v>
      </c>
      <c s="32">
        <f>ROUND(ROUND(H319,2)*ROUND(G319,2),2)</f>
      </c>
      <c r="O319">
        <f>(I319*21)/100</f>
      </c>
      <c t="s">
        <v>22</v>
      </c>
    </row>
    <row r="320" spans="1:5" ht="38.25">
      <c r="A320" s="34" t="s">
        <v>50</v>
      </c>
      <c r="E320" s="35" t="s">
        <v>442</v>
      </c>
    </row>
    <row r="321" spans="1:5" ht="12.75">
      <c r="A321" s="36" t="s">
        <v>52</v>
      </c>
      <c r="E321" s="37" t="s">
        <v>443</v>
      </c>
    </row>
    <row r="322" spans="1:5" ht="25.5">
      <c r="A322" t="s">
        <v>53</v>
      </c>
      <c r="E322" s="35" t="s">
        <v>440</v>
      </c>
    </row>
    <row r="323" spans="1:16" ht="12.75">
      <c r="A323" s="25" t="s">
        <v>45</v>
      </c>
      <c s="29" t="s">
        <v>444</v>
      </c>
      <c s="29" t="s">
        <v>445</v>
      </c>
      <c s="25" t="s">
        <v>86</v>
      </c>
      <c s="30" t="s">
        <v>446</v>
      </c>
      <c s="31" t="s">
        <v>155</v>
      </c>
      <c s="32">
        <v>85</v>
      </c>
      <c s="33">
        <v>0</v>
      </c>
      <c s="32">
        <f>ROUND(ROUND(H323,2)*ROUND(G323,2),2)</f>
      </c>
      <c r="O323">
        <f>(I323*21)/100</f>
      </c>
      <c t="s">
        <v>22</v>
      </c>
    </row>
    <row r="324" spans="1:5" ht="25.5">
      <c r="A324" s="34" t="s">
        <v>50</v>
      </c>
      <c r="E324" s="35" t="s">
        <v>447</v>
      </c>
    </row>
    <row r="325" spans="1:5" ht="12.75">
      <c r="A325" s="36" t="s">
        <v>52</v>
      </c>
      <c r="E325" s="37" t="s">
        <v>448</v>
      </c>
    </row>
    <row r="326" spans="1:5" ht="25.5">
      <c r="A326" t="s">
        <v>53</v>
      </c>
      <c r="E326" s="35" t="s">
        <v>440</v>
      </c>
    </row>
    <row r="327" spans="1:16" ht="12.75">
      <c r="A327" s="25" t="s">
        <v>45</v>
      </c>
      <c s="29" t="s">
        <v>449</v>
      </c>
      <c s="29" t="s">
        <v>445</v>
      </c>
      <c s="25" t="s">
        <v>89</v>
      </c>
      <c s="30" t="s">
        <v>446</v>
      </c>
      <c s="31" t="s">
        <v>155</v>
      </c>
      <c s="32">
        <v>8</v>
      </c>
      <c s="33">
        <v>0</v>
      </c>
      <c s="32">
        <f>ROUND(ROUND(H327,2)*ROUND(G327,2),2)</f>
      </c>
      <c r="O327">
        <f>(I327*21)/100</f>
      </c>
      <c t="s">
        <v>22</v>
      </c>
    </row>
    <row r="328" spans="1:5" ht="25.5">
      <c r="A328" s="34" t="s">
        <v>50</v>
      </c>
      <c r="E328" s="35" t="s">
        <v>450</v>
      </c>
    </row>
    <row r="329" spans="1:5" ht="12.75">
      <c r="A329" s="36" t="s">
        <v>52</v>
      </c>
      <c r="E329" s="37" t="s">
        <v>451</v>
      </c>
    </row>
    <row r="330" spans="1:5" ht="25.5">
      <c r="A330" t="s">
        <v>53</v>
      </c>
      <c r="E330" s="35" t="s">
        <v>440</v>
      </c>
    </row>
    <row r="331" spans="1:16" ht="12.75">
      <c r="A331" s="25" t="s">
        <v>45</v>
      </c>
      <c s="29" t="s">
        <v>452</v>
      </c>
      <c s="29" t="s">
        <v>445</v>
      </c>
      <c s="25" t="s">
        <v>112</v>
      </c>
      <c s="30" t="s">
        <v>446</v>
      </c>
      <c s="31" t="s">
        <v>155</v>
      </c>
      <c s="32">
        <v>27</v>
      </c>
      <c s="33">
        <v>0</v>
      </c>
      <c s="32">
        <f>ROUND(ROUND(H331,2)*ROUND(G331,2),2)</f>
      </c>
      <c r="O331">
        <f>(I331*21)/100</f>
      </c>
      <c t="s">
        <v>22</v>
      </c>
    </row>
    <row r="332" spans="1:5" ht="25.5">
      <c r="A332" s="34" t="s">
        <v>50</v>
      </c>
      <c r="E332" s="35" t="s">
        <v>453</v>
      </c>
    </row>
    <row r="333" spans="1:5" ht="12.75">
      <c r="A333" s="36" t="s">
        <v>52</v>
      </c>
      <c r="E333" s="37" t="s">
        <v>454</v>
      </c>
    </row>
    <row r="334" spans="1:5" ht="25.5">
      <c r="A334" t="s">
        <v>53</v>
      </c>
      <c r="E334" s="35" t="s">
        <v>440</v>
      </c>
    </row>
    <row r="335" spans="1:16" ht="12.75">
      <c r="A335" s="25" t="s">
        <v>45</v>
      </c>
      <c s="29" t="s">
        <v>455</v>
      </c>
      <c s="29" t="s">
        <v>456</v>
      </c>
      <c s="25" t="s">
        <v>86</v>
      </c>
      <c s="30" t="s">
        <v>457</v>
      </c>
      <c s="31" t="s">
        <v>155</v>
      </c>
      <c s="32">
        <v>54</v>
      </c>
      <c s="33">
        <v>0</v>
      </c>
      <c s="32">
        <f>ROUND(ROUND(H335,2)*ROUND(G335,2),2)</f>
      </c>
      <c r="O335">
        <f>(I335*21)/100</f>
      </c>
      <c t="s">
        <v>22</v>
      </c>
    </row>
    <row r="336" spans="1:5" ht="25.5">
      <c r="A336" s="34" t="s">
        <v>50</v>
      </c>
      <c r="E336" s="35" t="s">
        <v>458</v>
      </c>
    </row>
    <row r="337" spans="1:5" ht="12.75">
      <c r="A337" s="36" t="s">
        <v>52</v>
      </c>
      <c r="E337" s="37" t="s">
        <v>459</v>
      </c>
    </row>
    <row r="338" spans="1:5" ht="25.5">
      <c r="A338" t="s">
        <v>53</v>
      </c>
      <c r="E338" s="35" t="s">
        <v>460</v>
      </c>
    </row>
    <row r="339" spans="1:16" ht="12.75">
      <c r="A339" s="25" t="s">
        <v>45</v>
      </c>
      <c s="29" t="s">
        <v>461</v>
      </c>
      <c s="29" t="s">
        <v>456</v>
      </c>
      <c s="25" t="s">
        <v>89</v>
      </c>
      <c s="30" t="s">
        <v>457</v>
      </c>
      <c s="31" t="s">
        <v>155</v>
      </c>
      <c s="32">
        <v>60</v>
      </c>
      <c s="33">
        <v>0</v>
      </c>
      <c s="32">
        <f>ROUND(ROUND(H339,2)*ROUND(G339,2),2)</f>
      </c>
      <c r="O339">
        <f>(I339*21)/100</f>
      </c>
      <c t="s">
        <v>22</v>
      </c>
    </row>
    <row r="340" spans="1:5" ht="25.5">
      <c r="A340" s="34" t="s">
        <v>50</v>
      </c>
      <c r="E340" s="35" t="s">
        <v>462</v>
      </c>
    </row>
    <row r="341" spans="1:5" ht="12.75">
      <c r="A341" s="36" t="s">
        <v>52</v>
      </c>
      <c r="E341" s="37" t="s">
        <v>463</v>
      </c>
    </row>
    <row r="342" spans="1:5" ht="25.5">
      <c r="A342" t="s">
        <v>53</v>
      </c>
      <c r="E342" s="35" t="s">
        <v>460</v>
      </c>
    </row>
    <row r="343" spans="1:16" ht="12.75">
      <c r="A343" s="25" t="s">
        <v>45</v>
      </c>
      <c s="29" t="s">
        <v>464</v>
      </c>
      <c s="29" t="s">
        <v>465</v>
      </c>
      <c s="25" t="s">
        <v>47</v>
      </c>
      <c s="30" t="s">
        <v>466</v>
      </c>
      <c s="31" t="s">
        <v>155</v>
      </c>
      <c s="32">
        <v>116.3</v>
      </c>
      <c s="33">
        <v>0</v>
      </c>
      <c s="32">
        <f>ROUND(ROUND(H343,2)*ROUND(G343,2),2)</f>
      </c>
      <c r="O343">
        <f>(I343*21)/100</f>
      </c>
      <c t="s">
        <v>22</v>
      </c>
    </row>
    <row r="344" spans="1:5" ht="12.75">
      <c r="A344" s="34" t="s">
        <v>50</v>
      </c>
      <c r="E344" s="35" t="s">
        <v>467</v>
      </c>
    </row>
    <row r="345" spans="1:5" ht="12.75">
      <c r="A345" s="36" t="s">
        <v>52</v>
      </c>
      <c r="E345" s="37" t="s">
        <v>390</v>
      </c>
    </row>
    <row r="346" spans="1:5" ht="25.5">
      <c r="A346" t="s">
        <v>53</v>
      </c>
      <c r="E346" s="35" t="s">
        <v>468</v>
      </c>
    </row>
    <row r="347" spans="1:16" ht="12.75">
      <c r="A347" s="25" t="s">
        <v>45</v>
      </c>
      <c s="29" t="s">
        <v>469</v>
      </c>
      <c s="29" t="s">
        <v>470</v>
      </c>
      <c s="25" t="s">
        <v>47</v>
      </c>
      <c s="30" t="s">
        <v>471</v>
      </c>
      <c s="31" t="s">
        <v>155</v>
      </c>
      <c s="32">
        <v>75.9</v>
      </c>
      <c s="33">
        <v>0</v>
      </c>
      <c s="32">
        <f>ROUND(ROUND(H347,2)*ROUND(G347,2),2)</f>
      </c>
      <c r="O347">
        <f>(I347*21)/100</f>
      </c>
      <c t="s">
        <v>22</v>
      </c>
    </row>
    <row r="348" spans="1:5" ht="25.5">
      <c r="A348" s="34" t="s">
        <v>50</v>
      </c>
      <c r="E348" s="35" t="s">
        <v>472</v>
      </c>
    </row>
    <row r="349" spans="1:5" ht="12.75">
      <c r="A349" s="36" t="s">
        <v>52</v>
      </c>
      <c r="E349" s="37" t="s">
        <v>473</v>
      </c>
    </row>
    <row r="350" spans="1:5" ht="25.5">
      <c r="A350" t="s">
        <v>53</v>
      </c>
      <c r="E350" s="35" t="s">
        <v>468</v>
      </c>
    </row>
    <row r="351" spans="1:16" ht="12.75">
      <c r="A351" s="25" t="s">
        <v>45</v>
      </c>
      <c s="29" t="s">
        <v>474</v>
      </c>
      <c s="29" t="s">
        <v>475</v>
      </c>
      <c s="25" t="s">
        <v>86</v>
      </c>
      <c s="30" t="s">
        <v>476</v>
      </c>
      <c s="31" t="s">
        <v>99</v>
      </c>
      <c s="32">
        <v>2</v>
      </c>
      <c s="33">
        <v>0</v>
      </c>
      <c s="32">
        <f>ROUND(ROUND(H351,2)*ROUND(G351,2),2)</f>
      </c>
      <c r="O351">
        <f>(I351*21)/100</f>
      </c>
      <c t="s">
        <v>22</v>
      </c>
    </row>
    <row r="352" spans="1:5" ht="25.5">
      <c r="A352" s="34" t="s">
        <v>50</v>
      </c>
      <c r="E352" s="35" t="s">
        <v>477</v>
      </c>
    </row>
    <row r="353" spans="1:5" ht="12.75">
      <c r="A353" s="36" t="s">
        <v>52</v>
      </c>
      <c r="E353" s="37" t="s">
        <v>478</v>
      </c>
    </row>
    <row r="354" spans="1:5" ht="89.25">
      <c r="A354" t="s">
        <v>53</v>
      </c>
      <c r="E354" s="35" t="s">
        <v>479</v>
      </c>
    </row>
    <row r="355" spans="1:16" ht="12.75">
      <c r="A355" s="25" t="s">
        <v>45</v>
      </c>
      <c s="29" t="s">
        <v>480</v>
      </c>
      <c s="29" t="s">
        <v>475</v>
      </c>
      <c s="25" t="s">
        <v>89</v>
      </c>
      <c s="30" t="s">
        <v>476</v>
      </c>
      <c s="31" t="s">
        <v>99</v>
      </c>
      <c s="32">
        <v>2</v>
      </c>
      <c s="33">
        <v>0</v>
      </c>
      <c s="32">
        <f>ROUND(ROUND(H355,2)*ROUND(G355,2),2)</f>
      </c>
      <c r="O355">
        <f>(I355*21)/100</f>
      </c>
      <c t="s">
        <v>22</v>
      </c>
    </row>
    <row r="356" spans="1:5" ht="25.5">
      <c r="A356" s="34" t="s">
        <v>50</v>
      </c>
      <c r="E356" s="35" t="s">
        <v>481</v>
      </c>
    </row>
    <row r="357" spans="1:5" ht="12.75">
      <c r="A357" s="36" t="s">
        <v>52</v>
      </c>
      <c r="E357" s="37" t="s">
        <v>47</v>
      </c>
    </row>
    <row r="358" spans="1:5" ht="89.25">
      <c r="A358" t="s">
        <v>53</v>
      </c>
      <c r="E358" s="35" t="s">
        <v>479</v>
      </c>
    </row>
    <row r="359" spans="1:16" ht="12.75">
      <c r="A359" s="25" t="s">
        <v>45</v>
      </c>
      <c s="29" t="s">
        <v>482</v>
      </c>
      <c s="29" t="s">
        <v>483</v>
      </c>
      <c s="25" t="s">
        <v>86</v>
      </c>
      <c s="30" t="s">
        <v>484</v>
      </c>
      <c s="31" t="s">
        <v>99</v>
      </c>
      <c s="32">
        <v>2</v>
      </c>
      <c s="33">
        <v>0</v>
      </c>
      <c s="32">
        <f>ROUND(ROUND(H359,2)*ROUND(G359,2),2)</f>
      </c>
      <c r="O359">
        <f>(I359*21)/100</f>
      </c>
      <c t="s">
        <v>22</v>
      </c>
    </row>
    <row r="360" spans="1:5" ht="38.25">
      <c r="A360" s="34" t="s">
        <v>50</v>
      </c>
      <c r="E360" s="35" t="s">
        <v>485</v>
      </c>
    </row>
    <row r="361" spans="1:5" ht="12.75">
      <c r="A361" s="36" t="s">
        <v>52</v>
      </c>
      <c r="E361" s="37" t="s">
        <v>486</v>
      </c>
    </row>
    <row r="362" spans="1:5" ht="89.25">
      <c r="A362" t="s">
        <v>53</v>
      </c>
      <c r="E362" s="35" t="s">
        <v>479</v>
      </c>
    </row>
    <row r="363" spans="1:16" ht="12.75">
      <c r="A363" s="25" t="s">
        <v>45</v>
      </c>
      <c s="29" t="s">
        <v>487</v>
      </c>
      <c s="29" t="s">
        <v>483</v>
      </c>
      <c s="25" t="s">
        <v>89</v>
      </c>
      <c s="30" t="s">
        <v>484</v>
      </c>
      <c s="31" t="s">
        <v>99</v>
      </c>
      <c s="32">
        <v>2</v>
      </c>
      <c s="33">
        <v>0</v>
      </c>
      <c s="32">
        <f>ROUND(ROUND(H363,2)*ROUND(G363,2),2)</f>
      </c>
      <c r="O363">
        <f>(I363*21)/100</f>
      </c>
      <c t="s">
        <v>22</v>
      </c>
    </row>
    <row r="364" spans="1:5" ht="38.25">
      <c r="A364" s="34" t="s">
        <v>50</v>
      </c>
      <c r="E364" s="35" t="s">
        <v>488</v>
      </c>
    </row>
    <row r="365" spans="1:5" ht="12.75">
      <c r="A365" s="36" t="s">
        <v>52</v>
      </c>
      <c r="E365" s="37" t="s">
        <v>47</v>
      </c>
    </row>
    <row r="366" spans="1:5" ht="89.25">
      <c r="A366" t="s">
        <v>53</v>
      </c>
      <c r="E366" s="35" t="s">
        <v>479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0+O8+O13+O26+O31+O36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489</v>
      </c>
      <c s="38">
        <f>0+I8+I13+I26+I31+I36</f>
      </c>
      <c r="O3" t="s">
        <v>19</v>
      </c>
      <c t="s">
        <v>22</v>
      </c>
    </row>
    <row r="4" spans="1:16" ht="15" customHeight="1">
      <c r="A4" t="s">
        <v>17</v>
      </c>
      <c s="16" t="s">
        <v>18</v>
      </c>
      <c s="17" t="s">
        <v>489</v>
      </c>
      <c s="6"/>
      <c s="18" t="s">
        <v>490</v>
      </c>
      <c s="6"/>
      <c s="6"/>
      <c s="19"/>
      <c s="19"/>
      <c r="O4" t="s">
        <v>20</v>
      </c>
      <c t="s">
        <v>22</v>
      </c>
    </row>
    <row r="5" spans="1:16" ht="12.75" customHeight="1">
      <c r="A5" s="15" t="s">
        <v>25</v>
      </c>
      <c s="15" t="s">
        <v>27</v>
      </c>
      <c s="15" t="s">
        <v>29</v>
      </c>
      <c s="15" t="s">
        <v>30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26</v>
      </c>
      <c s="15" t="s">
        <v>28</v>
      </c>
      <c s="15" t="s">
        <v>22</v>
      </c>
      <c s="15" t="s">
        <v>31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26</v>
      </c>
      <c s="19"/>
      <c s="27" t="s">
        <v>103</v>
      </c>
      <c s="19"/>
      <c s="19"/>
      <c s="19"/>
      <c s="28">
        <f>0+Q8</f>
      </c>
      <c r="O8">
        <f>0+R8</f>
      </c>
      <c r="Q8">
        <f>0+I9</f>
      </c>
      <c>
        <f>0+O9</f>
      </c>
    </row>
    <row r="9" spans="1:16" ht="12.75">
      <c r="A9" s="25" t="s">
        <v>45</v>
      </c>
      <c s="29" t="s">
        <v>28</v>
      </c>
      <c s="29" t="s">
        <v>104</v>
      </c>
      <c s="25" t="s">
        <v>47</v>
      </c>
      <c s="30" t="s">
        <v>105</v>
      </c>
      <c s="31" t="s">
        <v>106</v>
      </c>
      <c s="32">
        <v>0.7</v>
      </c>
      <c s="33">
        <v>0</v>
      </c>
      <c s="32">
        <f>ROUND(ROUND(H9,2)*ROUND(G9,2),2)</f>
      </c>
      <c r="O9">
        <f>(I9*21)/100</f>
      </c>
      <c t="s">
        <v>22</v>
      </c>
    </row>
    <row r="10" spans="1:5" ht="25.5">
      <c r="A10" s="34" t="s">
        <v>50</v>
      </c>
      <c r="E10" s="35" t="s">
        <v>491</v>
      </c>
    </row>
    <row r="11" spans="1:5" ht="12.75">
      <c r="A11" s="36" t="s">
        <v>52</v>
      </c>
      <c r="E11" s="37" t="s">
        <v>47</v>
      </c>
    </row>
    <row r="12" spans="1:5" ht="25.5">
      <c r="A12" t="s">
        <v>53</v>
      </c>
      <c r="E12" s="35" t="s">
        <v>109</v>
      </c>
    </row>
    <row r="13" spans="1:18" ht="12.75" customHeight="1">
      <c r="A13" s="6" t="s">
        <v>43</v>
      </c>
      <c s="6"/>
      <c s="40" t="s">
        <v>28</v>
      </c>
      <c s="6"/>
      <c s="27" t="s">
        <v>125</v>
      </c>
      <c s="6"/>
      <c s="6"/>
      <c s="6"/>
      <c s="41">
        <f>0+Q13</f>
      </c>
      <c r="O13">
        <f>0+R13</f>
      </c>
      <c r="Q13">
        <f>0+I14+I18+I22</f>
      </c>
      <c>
        <f>0+O14+O18+O22</f>
      </c>
    </row>
    <row r="14" spans="1:16" ht="12.75">
      <c r="A14" s="25" t="s">
        <v>45</v>
      </c>
      <c s="29" t="s">
        <v>22</v>
      </c>
      <c s="29" t="s">
        <v>186</v>
      </c>
      <c s="25" t="s">
        <v>47</v>
      </c>
      <c s="30" t="s">
        <v>187</v>
      </c>
      <c s="31" t="s">
        <v>106</v>
      </c>
      <c s="32">
        <v>0.6</v>
      </c>
      <c s="33">
        <v>0</v>
      </c>
      <c s="32">
        <f>ROUND(ROUND(H14,2)*ROUND(G14,2),2)</f>
      </c>
      <c r="O14">
        <f>(I14*21)/100</f>
      </c>
      <c t="s">
        <v>22</v>
      </c>
    </row>
    <row r="15" spans="1:5" ht="38.25">
      <c r="A15" s="34" t="s">
        <v>50</v>
      </c>
      <c r="E15" s="35" t="s">
        <v>492</v>
      </c>
    </row>
    <row r="16" spans="1:5" ht="12.75">
      <c r="A16" s="36" t="s">
        <v>52</v>
      </c>
      <c r="E16" s="37" t="s">
        <v>47</v>
      </c>
    </row>
    <row r="17" spans="1:5" ht="25.5">
      <c r="A17" t="s">
        <v>53</v>
      </c>
      <c r="E17" s="35" t="s">
        <v>190</v>
      </c>
    </row>
    <row r="18" spans="1:16" ht="12.75">
      <c r="A18" s="25" t="s">
        <v>45</v>
      </c>
      <c s="29" t="s">
        <v>31</v>
      </c>
      <c s="29" t="s">
        <v>493</v>
      </c>
      <c s="25" t="s">
        <v>47</v>
      </c>
      <c s="30" t="s">
        <v>494</v>
      </c>
      <c s="31" t="s">
        <v>106</v>
      </c>
      <c s="32">
        <v>0.6</v>
      </c>
      <c s="33">
        <v>0</v>
      </c>
      <c s="32">
        <f>ROUND(ROUND(H18,2)*ROUND(G18,2),2)</f>
      </c>
      <c r="O18">
        <f>(I18*21)/100</f>
      </c>
      <c t="s">
        <v>22</v>
      </c>
    </row>
    <row r="19" spans="1:5" ht="25.5">
      <c r="A19" s="34" t="s">
        <v>50</v>
      </c>
      <c r="E19" s="35" t="s">
        <v>495</v>
      </c>
    </row>
    <row r="20" spans="1:5" ht="12.75">
      <c r="A20" s="36" t="s">
        <v>52</v>
      </c>
      <c r="E20" s="37" t="s">
        <v>47</v>
      </c>
    </row>
    <row r="21" spans="1:5" ht="25.5">
      <c r="A21" t="s">
        <v>53</v>
      </c>
      <c r="E21" s="35" t="s">
        <v>254</v>
      </c>
    </row>
    <row r="22" spans="1:16" ht="12.75">
      <c r="A22" s="25" t="s">
        <v>45</v>
      </c>
      <c s="29" t="s">
        <v>33</v>
      </c>
      <c s="29" t="s">
        <v>259</v>
      </c>
      <c s="25" t="s">
        <v>47</v>
      </c>
      <c s="30" t="s">
        <v>260</v>
      </c>
      <c s="31" t="s">
        <v>231</v>
      </c>
      <c s="32">
        <v>12</v>
      </c>
      <c s="33">
        <v>0</v>
      </c>
      <c s="32">
        <f>ROUND(ROUND(H22,2)*ROUND(G22,2),2)</f>
      </c>
      <c r="O22">
        <f>(I22*21)/100</f>
      </c>
      <c t="s">
        <v>22</v>
      </c>
    </row>
    <row r="23" spans="1:5" ht="12.75">
      <c r="A23" s="34" t="s">
        <v>50</v>
      </c>
      <c r="E23" s="35" t="s">
        <v>496</v>
      </c>
    </row>
    <row r="24" spans="1:5" ht="12.75">
      <c r="A24" s="36" t="s">
        <v>52</v>
      </c>
      <c r="E24" s="37" t="s">
        <v>47</v>
      </c>
    </row>
    <row r="25" spans="1:5" ht="25.5">
      <c r="A25" t="s">
        <v>53</v>
      </c>
      <c r="E25" s="35" t="s">
        <v>262</v>
      </c>
    </row>
    <row r="26" spans="1:18" ht="12.75" customHeight="1">
      <c r="A26" s="6" t="s">
        <v>43</v>
      </c>
      <c s="6"/>
      <c s="40" t="s">
        <v>22</v>
      </c>
      <c s="6"/>
      <c s="27" t="s">
        <v>280</v>
      </c>
      <c s="6"/>
      <c s="6"/>
      <c s="6"/>
      <c s="41">
        <f>0+Q26</f>
      </c>
      <c r="O26">
        <f>0+R26</f>
      </c>
      <c r="Q26">
        <f>0+I27</f>
      </c>
      <c>
        <f>0+O27</f>
      </c>
    </row>
    <row r="27" spans="1:16" ht="12.75">
      <c r="A27" s="25" t="s">
        <v>45</v>
      </c>
      <c s="29" t="s">
        <v>35</v>
      </c>
      <c s="29" t="s">
        <v>497</v>
      </c>
      <c s="25" t="s">
        <v>47</v>
      </c>
      <c s="30" t="s">
        <v>498</v>
      </c>
      <c s="31" t="s">
        <v>231</v>
      </c>
      <c s="32">
        <v>12</v>
      </c>
      <c s="33">
        <v>0</v>
      </c>
      <c s="32">
        <f>ROUND(ROUND(H27,2)*ROUND(G27,2),2)</f>
      </c>
      <c r="O27">
        <f>(I27*21)/100</f>
      </c>
      <c t="s">
        <v>22</v>
      </c>
    </row>
    <row r="28" spans="1:5" ht="12.75">
      <c r="A28" s="34" t="s">
        <v>50</v>
      </c>
      <c r="E28" s="35" t="s">
        <v>499</v>
      </c>
    </row>
    <row r="29" spans="1:5" ht="12.75">
      <c r="A29" s="36" t="s">
        <v>52</v>
      </c>
      <c r="E29" s="37" t="s">
        <v>47</v>
      </c>
    </row>
    <row r="30" spans="1:5" ht="102">
      <c r="A30" t="s">
        <v>53</v>
      </c>
      <c r="E30" s="35" t="s">
        <v>301</v>
      </c>
    </row>
    <row r="31" spans="1:18" ht="12.75" customHeight="1">
      <c r="A31" s="6" t="s">
        <v>43</v>
      </c>
      <c s="6"/>
      <c s="40" t="s">
        <v>35</v>
      </c>
      <c s="6"/>
      <c s="27" t="s">
        <v>307</v>
      </c>
      <c s="6"/>
      <c s="6"/>
      <c s="6"/>
      <c s="41">
        <f>0+Q31</f>
      </c>
      <c r="O31">
        <f>0+R31</f>
      </c>
      <c r="Q31">
        <f>0+I32</f>
      </c>
      <c>
        <f>0+O32</f>
      </c>
    </row>
    <row r="32" spans="1:16" ht="12.75">
      <c r="A32" s="25" t="s">
        <v>45</v>
      </c>
      <c s="29" t="s">
        <v>37</v>
      </c>
      <c s="29" t="s">
        <v>500</v>
      </c>
      <c s="25" t="s">
        <v>47</v>
      </c>
      <c s="30" t="s">
        <v>501</v>
      </c>
      <c s="31" t="s">
        <v>231</v>
      </c>
      <c s="32">
        <v>12</v>
      </c>
      <c s="33">
        <v>0</v>
      </c>
      <c s="32">
        <f>ROUND(ROUND(H32,2)*ROUND(G32,2),2)</f>
      </c>
      <c r="O32">
        <f>(I32*21)/100</f>
      </c>
      <c t="s">
        <v>22</v>
      </c>
    </row>
    <row r="33" spans="1:5" ht="25.5">
      <c r="A33" s="34" t="s">
        <v>50</v>
      </c>
      <c r="E33" s="35" t="s">
        <v>502</v>
      </c>
    </row>
    <row r="34" spans="1:5" ht="12.75">
      <c r="A34" s="36" t="s">
        <v>52</v>
      </c>
      <c r="E34" s="37" t="s">
        <v>47</v>
      </c>
    </row>
    <row r="35" spans="1:5" ht="102">
      <c r="A35" t="s">
        <v>53</v>
      </c>
      <c r="E35" s="35" t="s">
        <v>503</v>
      </c>
    </row>
    <row r="36" spans="1:18" ht="12.75" customHeight="1">
      <c r="A36" s="6" t="s">
        <v>43</v>
      </c>
      <c s="6"/>
      <c s="40" t="s">
        <v>40</v>
      </c>
      <c s="6"/>
      <c s="27" t="s">
        <v>414</v>
      </c>
      <c s="6"/>
      <c s="6"/>
      <c s="6"/>
      <c s="41">
        <f>0+Q36</f>
      </c>
      <c r="O36">
        <f>0+R36</f>
      </c>
      <c r="Q36">
        <f>0+I37+I41+I45+I49+I53+I57+I61</f>
      </c>
      <c>
        <f>0+O37+O41+O45+O49+O53+O57+O61</f>
      </c>
    </row>
    <row r="37" spans="1:16" ht="12.75">
      <c r="A37" s="25" t="s">
        <v>45</v>
      </c>
      <c s="29" t="s">
        <v>75</v>
      </c>
      <c s="29" t="s">
        <v>504</v>
      </c>
      <c s="25" t="s">
        <v>47</v>
      </c>
      <c s="30" t="s">
        <v>505</v>
      </c>
      <c s="31" t="s">
        <v>506</v>
      </c>
      <c s="32">
        <v>7140</v>
      </c>
      <c s="33">
        <v>0</v>
      </c>
      <c s="32">
        <f>ROUND(ROUND(H37,2)*ROUND(G37,2),2)</f>
      </c>
      <c r="O37">
        <f>(I37*21)/100</f>
      </c>
      <c t="s">
        <v>22</v>
      </c>
    </row>
    <row r="38" spans="1:5" ht="38.25">
      <c r="A38" s="34" t="s">
        <v>50</v>
      </c>
      <c r="E38" s="35" t="s">
        <v>507</v>
      </c>
    </row>
    <row r="39" spans="1:5" ht="12.75">
      <c r="A39" s="36" t="s">
        <v>52</v>
      </c>
      <c r="E39" s="37" t="s">
        <v>47</v>
      </c>
    </row>
    <row r="40" spans="1:5" ht="25.5">
      <c r="A40" t="s">
        <v>53</v>
      </c>
      <c r="E40" s="35" t="s">
        <v>508</v>
      </c>
    </row>
    <row r="41" spans="1:16" ht="12.75">
      <c r="A41" s="25" t="s">
        <v>45</v>
      </c>
      <c s="29" t="s">
        <v>80</v>
      </c>
      <c s="29" t="s">
        <v>509</v>
      </c>
      <c s="25" t="s">
        <v>47</v>
      </c>
      <c s="30" t="s">
        <v>510</v>
      </c>
      <c s="31" t="s">
        <v>506</v>
      </c>
      <c s="32">
        <v>504</v>
      </c>
      <c s="33">
        <v>0</v>
      </c>
      <c s="32">
        <f>ROUND(ROUND(H41,2)*ROUND(G41,2),2)</f>
      </c>
      <c r="O41">
        <f>(I41*21)/100</f>
      </c>
      <c t="s">
        <v>22</v>
      </c>
    </row>
    <row r="42" spans="1:5" ht="38.25">
      <c r="A42" s="34" t="s">
        <v>50</v>
      </c>
      <c r="E42" s="35" t="s">
        <v>511</v>
      </c>
    </row>
    <row r="43" spans="1:5" ht="12.75">
      <c r="A43" s="36" t="s">
        <v>52</v>
      </c>
      <c r="E43" s="37" t="s">
        <v>47</v>
      </c>
    </row>
    <row r="44" spans="1:5" ht="25.5">
      <c r="A44" t="s">
        <v>53</v>
      </c>
      <c r="E44" s="35" t="s">
        <v>508</v>
      </c>
    </row>
    <row r="45" spans="1:16" ht="12.75">
      <c r="A45" s="25" t="s">
        <v>45</v>
      </c>
      <c s="29" t="s">
        <v>40</v>
      </c>
      <c s="29" t="s">
        <v>512</v>
      </c>
      <c s="25" t="s">
        <v>47</v>
      </c>
      <c s="30" t="s">
        <v>513</v>
      </c>
      <c s="31" t="s">
        <v>506</v>
      </c>
      <c s="32">
        <v>140</v>
      </c>
      <c s="33">
        <v>0</v>
      </c>
      <c s="32">
        <f>ROUND(ROUND(H45,2)*ROUND(G45,2),2)</f>
      </c>
      <c r="O45">
        <f>(I45*21)/100</f>
      </c>
      <c t="s">
        <v>22</v>
      </c>
    </row>
    <row r="46" spans="1:5" ht="38.25">
      <c r="A46" s="34" t="s">
        <v>50</v>
      </c>
      <c r="E46" s="35" t="s">
        <v>514</v>
      </c>
    </row>
    <row r="47" spans="1:5" ht="12.75">
      <c r="A47" s="36" t="s">
        <v>52</v>
      </c>
      <c r="E47" s="37" t="s">
        <v>47</v>
      </c>
    </row>
    <row r="48" spans="1:5" ht="25.5">
      <c r="A48" t="s">
        <v>53</v>
      </c>
      <c r="E48" s="35" t="s">
        <v>515</v>
      </c>
    </row>
    <row r="49" spans="1:16" ht="12.75">
      <c r="A49" s="25" t="s">
        <v>45</v>
      </c>
      <c s="29" t="s">
        <v>42</v>
      </c>
      <c s="29" t="s">
        <v>516</v>
      </c>
      <c s="25" t="s">
        <v>47</v>
      </c>
      <c s="30" t="s">
        <v>517</v>
      </c>
      <c s="31" t="s">
        <v>506</v>
      </c>
      <c s="32">
        <v>84</v>
      </c>
      <c s="33">
        <v>0</v>
      </c>
      <c s="32">
        <f>ROUND(ROUND(H49,2)*ROUND(G49,2),2)</f>
      </c>
      <c r="O49">
        <f>(I49*21)/100</f>
      </c>
      <c t="s">
        <v>22</v>
      </c>
    </row>
    <row r="50" spans="1:5" ht="38.25">
      <c r="A50" s="34" t="s">
        <v>50</v>
      </c>
      <c r="E50" s="35" t="s">
        <v>518</v>
      </c>
    </row>
    <row r="51" spans="1:5" ht="12.75">
      <c r="A51" s="36" t="s">
        <v>52</v>
      </c>
      <c r="E51" s="37" t="s">
        <v>47</v>
      </c>
    </row>
    <row r="52" spans="1:5" ht="25.5">
      <c r="A52" t="s">
        <v>53</v>
      </c>
      <c r="E52" s="35" t="s">
        <v>515</v>
      </c>
    </row>
    <row r="53" spans="1:16" ht="12.75">
      <c r="A53" s="25" t="s">
        <v>45</v>
      </c>
      <c s="29" t="s">
        <v>91</v>
      </c>
      <c s="29" t="s">
        <v>519</v>
      </c>
      <c s="25" t="s">
        <v>47</v>
      </c>
      <c s="30" t="s">
        <v>520</v>
      </c>
      <c s="31" t="s">
        <v>506</v>
      </c>
      <c s="32">
        <v>420</v>
      </c>
      <c s="33">
        <v>0</v>
      </c>
      <c s="32">
        <f>ROUND(ROUND(H53,2)*ROUND(G53,2),2)</f>
      </c>
      <c r="O53">
        <f>(I53*21)/100</f>
      </c>
      <c t="s">
        <v>22</v>
      </c>
    </row>
    <row r="54" spans="1:5" ht="38.25">
      <c r="A54" s="34" t="s">
        <v>50</v>
      </c>
      <c r="E54" s="35" t="s">
        <v>521</v>
      </c>
    </row>
    <row r="55" spans="1:5" ht="12.75">
      <c r="A55" s="36" t="s">
        <v>52</v>
      </c>
      <c r="E55" s="37" t="s">
        <v>47</v>
      </c>
    </row>
    <row r="56" spans="1:5" ht="25.5">
      <c r="A56" t="s">
        <v>53</v>
      </c>
      <c r="E56" s="35" t="s">
        <v>515</v>
      </c>
    </row>
    <row r="57" spans="1:16" ht="12.75">
      <c r="A57" s="25" t="s">
        <v>45</v>
      </c>
      <c s="29" t="s">
        <v>96</v>
      </c>
      <c s="29" t="s">
        <v>522</v>
      </c>
      <c s="25" t="s">
        <v>47</v>
      </c>
      <c s="30" t="s">
        <v>523</v>
      </c>
      <c s="31" t="s">
        <v>506</v>
      </c>
      <c s="32">
        <v>1400</v>
      </c>
      <c s="33">
        <v>0</v>
      </c>
      <c s="32">
        <f>ROUND(ROUND(H57,2)*ROUND(G57,2),2)</f>
      </c>
      <c r="O57">
        <f>(I57*21)/100</f>
      </c>
      <c t="s">
        <v>22</v>
      </c>
    </row>
    <row r="58" spans="1:5" ht="38.25">
      <c r="A58" s="34" t="s">
        <v>50</v>
      </c>
      <c r="E58" s="35" t="s">
        <v>524</v>
      </c>
    </row>
    <row r="59" spans="1:5" ht="12.75">
      <c r="A59" s="36" t="s">
        <v>52</v>
      </c>
      <c r="E59" s="37" t="s">
        <v>47</v>
      </c>
    </row>
    <row r="60" spans="1:5" ht="25.5">
      <c r="A60" t="s">
        <v>53</v>
      </c>
      <c r="E60" s="35" t="s">
        <v>515</v>
      </c>
    </row>
    <row r="61" spans="1:16" ht="12.75">
      <c r="A61" s="25" t="s">
        <v>45</v>
      </c>
      <c s="29" t="s">
        <v>144</v>
      </c>
      <c s="29" t="s">
        <v>525</v>
      </c>
      <c s="25" t="s">
        <v>47</v>
      </c>
      <c s="30" t="s">
        <v>526</v>
      </c>
      <c s="31" t="s">
        <v>527</v>
      </c>
      <c s="32">
        <v>21000</v>
      </c>
      <c s="33">
        <v>0</v>
      </c>
      <c s="32">
        <f>ROUND(ROUND(H61,2)*ROUND(G61,2),2)</f>
      </c>
      <c r="O61">
        <f>(I61*21)/100</f>
      </c>
      <c t="s">
        <v>22</v>
      </c>
    </row>
    <row r="62" spans="1:5" ht="38.25">
      <c r="A62" s="34" t="s">
        <v>50</v>
      </c>
      <c r="E62" s="35" t="s">
        <v>528</v>
      </c>
    </row>
    <row r="63" spans="1:5" ht="12.75">
      <c r="A63" s="36" t="s">
        <v>52</v>
      </c>
      <c r="E63" s="37" t="s">
        <v>47</v>
      </c>
    </row>
    <row r="64" spans="1:5" ht="25.5">
      <c r="A64" t="s">
        <v>53</v>
      </c>
      <c r="E64" s="35" t="s">
        <v>529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4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0+O8+O17+O42+O51+O68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530</v>
      </c>
      <c s="38">
        <f>0+I8+I17+I42+I51+I68</f>
      </c>
      <c r="O3" t="s">
        <v>19</v>
      </c>
      <c t="s">
        <v>22</v>
      </c>
    </row>
    <row r="4" spans="1:16" ht="15" customHeight="1">
      <c r="A4" t="s">
        <v>17</v>
      </c>
      <c s="16" t="s">
        <v>18</v>
      </c>
      <c s="17" t="s">
        <v>530</v>
      </c>
      <c s="6"/>
      <c s="18" t="s">
        <v>531</v>
      </c>
      <c s="6"/>
      <c s="6"/>
      <c s="19"/>
      <c s="19"/>
      <c r="O4" t="s">
        <v>20</v>
      </c>
      <c t="s">
        <v>22</v>
      </c>
    </row>
    <row r="5" spans="1:16" ht="12.75" customHeight="1">
      <c r="A5" s="15" t="s">
        <v>25</v>
      </c>
      <c s="15" t="s">
        <v>27</v>
      </c>
      <c s="15" t="s">
        <v>29</v>
      </c>
      <c s="15" t="s">
        <v>30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26</v>
      </c>
      <c s="15" t="s">
        <v>28</v>
      </c>
      <c s="15" t="s">
        <v>22</v>
      </c>
      <c s="15" t="s">
        <v>31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26</v>
      </c>
      <c s="19"/>
      <c s="27" t="s">
        <v>103</v>
      </c>
      <c s="19"/>
      <c s="19"/>
      <c s="19"/>
      <c s="28">
        <f>0+Q8</f>
      </c>
      <c r="O8">
        <f>0+R8</f>
      </c>
      <c r="Q8">
        <f>0+I9+I13</f>
      </c>
      <c>
        <f>0+O9+O13</f>
      </c>
    </row>
    <row r="9" spans="1:16" ht="12.75">
      <c r="A9" s="25" t="s">
        <v>45</v>
      </c>
      <c s="29" t="s">
        <v>28</v>
      </c>
      <c s="29" t="s">
        <v>104</v>
      </c>
      <c s="25" t="s">
        <v>86</v>
      </c>
      <c s="30" t="s">
        <v>105</v>
      </c>
      <c s="31" t="s">
        <v>106</v>
      </c>
      <c s="32">
        <v>151</v>
      </c>
      <c s="33">
        <v>0</v>
      </c>
      <c s="32">
        <f>ROUND(ROUND(H9,2)*ROUND(G9,2),2)</f>
      </c>
      <c r="O9">
        <f>(I9*21)/100</f>
      </c>
      <c t="s">
        <v>22</v>
      </c>
    </row>
    <row r="10" spans="1:5" ht="25.5">
      <c r="A10" s="34" t="s">
        <v>50</v>
      </c>
      <c r="E10" s="35" t="s">
        <v>532</v>
      </c>
    </row>
    <row r="11" spans="1:5" ht="12.75">
      <c r="A11" s="36" t="s">
        <v>52</v>
      </c>
      <c r="E11" s="37" t="s">
        <v>533</v>
      </c>
    </row>
    <row r="12" spans="1:5" ht="25.5">
      <c r="A12" t="s">
        <v>53</v>
      </c>
      <c r="E12" s="35" t="s">
        <v>109</v>
      </c>
    </row>
    <row r="13" spans="1:16" ht="12.75">
      <c r="A13" s="25" t="s">
        <v>45</v>
      </c>
      <c s="29" t="s">
        <v>22</v>
      </c>
      <c s="29" t="s">
        <v>104</v>
      </c>
      <c s="25" t="s">
        <v>89</v>
      </c>
      <c s="30" t="s">
        <v>105</v>
      </c>
      <c s="31" t="s">
        <v>106</v>
      </c>
      <c s="32">
        <v>17</v>
      </c>
      <c s="33">
        <v>0</v>
      </c>
      <c s="32">
        <f>ROUND(ROUND(H13,2)*ROUND(G13,2),2)</f>
      </c>
      <c r="O13">
        <f>(I13*21)/100</f>
      </c>
      <c t="s">
        <v>22</v>
      </c>
    </row>
    <row r="14" spans="1:5" ht="25.5">
      <c r="A14" s="34" t="s">
        <v>50</v>
      </c>
      <c r="E14" s="35" t="s">
        <v>534</v>
      </c>
    </row>
    <row r="15" spans="1:5" ht="12.75">
      <c r="A15" s="36" t="s">
        <v>52</v>
      </c>
      <c r="E15" s="37" t="s">
        <v>535</v>
      </c>
    </row>
    <row r="16" spans="1:5" ht="25.5">
      <c r="A16" t="s">
        <v>53</v>
      </c>
      <c r="E16" s="35" t="s">
        <v>109</v>
      </c>
    </row>
    <row r="17" spans="1:18" ht="12.75" customHeight="1">
      <c r="A17" s="6" t="s">
        <v>43</v>
      </c>
      <c s="6"/>
      <c s="40" t="s">
        <v>28</v>
      </c>
      <c s="6"/>
      <c s="27" t="s">
        <v>125</v>
      </c>
      <c s="6"/>
      <c s="6"/>
      <c s="6"/>
      <c s="41">
        <f>0+Q17</f>
      </c>
      <c r="O17">
        <f>0+R17</f>
      </c>
      <c r="Q17">
        <f>0+I18+I22+I26+I30+I34+I38</f>
      </c>
      <c>
        <f>0+O18+O22+O26+O30+O34+O38</f>
      </c>
    </row>
    <row r="18" spans="1:16" ht="12.75">
      <c r="A18" s="25" t="s">
        <v>45</v>
      </c>
      <c s="29" t="s">
        <v>31</v>
      </c>
      <c s="29" t="s">
        <v>536</v>
      </c>
      <c s="25" t="s">
        <v>47</v>
      </c>
      <c s="30" t="s">
        <v>537</v>
      </c>
      <c s="31" t="s">
        <v>538</v>
      </c>
      <c s="32">
        <v>160</v>
      </c>
      <c s="33">
        <v>0</v>
      </c>
      <c s="32">
        <f>ROUND(ROUND(H18,2)*ROUND(G18,2),2)</f>
      </c>
      <c r="O18">
        <f>(I18*21)/100</f>
      </c>
      <c t="s">
        <v>22</v>
      </c>
    </row>
    <row r="19" spans="1:5" ht="25.5">
      <c r="A19" s="34" t="s">
        <v>50</v>
      </c>
      <c r="E19" s="35" t="s">
        <v>539</v>
      </c>
    </row>
    <row r="20" spans="1:5" ht="12.75">
      <c r="A20" s="36" t="s">
        <v>52</v>
      </c>
      <c r="E20" s="37" t="s">
        <v>47</v>
      </c>
    </row>
    <row r="21" spans="1:5" ht="38.25">
      <c r="A21" t="s">
        <v>53</v>
      </c>
      <c r="E21" s="35" t="s">
        <v>540</v>
      </c>
    </row>
    <row r="22" spans="1:16" ht="12.75">
      <c r="A22" s="25" t="s">
        <v>45</v>
      </c>
      <c s="29" t="s">
        <v>33</v>
      </c>
      <c s="29" t="s">
        <v>204</v>
      </c>
      <c s="25" t="s">
        <v>86</v>
      </c>
      <c s="30" t="s">
        <v>205</v>
      </c>
      <c s="31" t="s">
        <v>106</v>
      </c>
      <c s="32">
        <v>22.5</v>
      </c>
      <c s="33">
        <v>0</v>
      </c>
      <c s="32">
        <f>ROUND(ROUND(H22,2)*ROUND(G22,2),2)</f>
      </c>
      <c r="O22">
        <f>(I22*21)/100</f>
      </c>
      <c t="s">
        <v>22</v>
      </c>
    </row>
    <row r="23" spans="1:5" ht="12.75">
      <c r="A23" s="34" t="s">
        <v>50</v>
      </c>
      <c r="E23" s="35" t="s">
        <v>541</v>
      </c>
    </row>
    <row r="24" spans="1:5" ht="12.75">
      <c r="A24" s="36" t="s">
        <v>52</v>
      </c>
      <c r="E24" s="37" t="s">
        <v>542</v>
      </c>
    </row>
    <row r="25" spans="1:5" ht="318.75">
      <c r="A25" t="s">
        <v>53</v>
      </c>
      <c r="E25" s="35" t="s">
        <v>208</v>
      </c>
    </row>
    <row r="26" spans="1:16" ht="12.75">
      <c r="A26" s="25" t="s">
        <v>45</v>
      </c>
      <c s="29" t="s">
        <v>35</v>
      </c>
      <c s="29" t="s">
        <v>204</v>
      </c>
      <c s="25" t="s">
        <v>89</v>
      </c>
      <c s="30" t="s">
        <v>205</v>
      </c>
      <c s="31" t="s">
        <v>106</v>
      </c>
      <c s="32">
        <v>8.5</v>
      </c>
      <c s="33">
        <v>0</v>
      </c>
      <c s="32">
        <f>ROUND(ROUND(H26,2)*ROUND(G26,2),2)</f>
      </c>
      <c r="O26">
        <f>(I26*21)/100</f>
      </c>
      <c t="s">
        <v>22</v>
      </c>
    </row>
    <row r="27" spans="1:5" ht="25.5">
      <c r="A27" s="34" t="s">
        <v>50</v>
      </c>
      <c r="E27" s="35" t="s">
        <v>543</v>
      </c>
    </row>
    <row r="28" spans="1:5" ht="12.75">
      <c r="A28" s="36" t="s">
        <v>52</v>
      </c>
      <c r="E28" s="37" t="s">
        <v>544</v>
      </c>
    </row>
    <row r="29" spans="1:5" ht="318.75">
      <c r="A29" t="s">
        <v>53</v>
      </c>
      <c r="E29" s="35" t="s">
        <v>208</v>
      </c>
    </row>
    <row r="30" spans="1:16" ht="12.75">
      <c r="A30" s="25" t="s">
        <v>45</v>
      </c>
      <c s="29" t="s">
        <v>37</v>
      </c>
      <c s="29" t="s">
        <v>545</v>
      </c>
      <c s="25" t="s">
        <v>47</v>
      </c>
      <c s="30" t="s">
        <v>546</v>
      </c>
      <c s="31" t="s">
        <v>106</v>
      </c>
      <c s="32">
        <v>110.4</v>
      </c>
      <c s="33">
        <v>0</v>
      </c>
      <c s="32">
        <f>ROUND(ROUND(H30,2)*ROUND(G30,2),2)</f>
      </c>
      <c r="O30">
        <f>(I30*21)/100</f>
      </c>
      <c t="s">
        <v>22</v>
      </c>
    </row>
    <row r="31" spans="1:5" ht="12.75">
      <c r="A31" s="34" t="s">
        <v>50</v>
      </c>
      <c r="E31" s="35" t="s">
        <v>547</v>
      </c>
    </row>
    <row r="32" spans="1:5" ht="12.75">
      <c r="A32" s="36" t="s">
        <v>52</v>
      </c>
      <c r="E32" s="37" t="s">
        <v>548</v>
      </c>
    </row>
    <row r="33" spans="1:5" ht="318.75">
      <c r="A33" t="s">
        <v>53</v>
      </c>
      <c r="E33" s="35" t="s">
        <v>208</v>
      </c>
    </row>
    <row r="34" spans="1:16" ht="12.75">
      <c r="A34" s="25" t="s">
        <v>45</v>
      </c>
      <c s="29" t="s">
        <v>75</v>
      </c>
      <c s="29" t="s">
        <v>224</v>
      </c>
      <c s="25" t="s">
        <v>47</v>
      </c>
      <c s="30" t="s">
        <v>225</v>
      </c>
      <c s="31" t="s">
        <v>106</v>
      </c>
      <c s="32">
        <v>112</v>
      </c>
      <c s="33">
        <v>0</v>
      </c>
      <c s="32">
        <f>ROUND(ROUND(H34,2)*ROUND(G34,2),2)</f>
      </c>
      <c r="O34">
        <f>(I34*21)/100</f>
      </c>
      <c t="s">
        <v>22</v>
      </c>
    </row>
    <row r="35" spans="1:5" ht="38.25">
      <c r="A35" s="34" t="s">
        <v>50</v>
      </c>
      <c r="E35" s="35" t="s">
        <v>549</v>
      </c>
    </row>
    <row r="36" spans="1:5" ht="25.5">
      <c r="A36" s="36" t="s">
        <v>52</v>
      </c>
      <c r="E36" s="37" t="s">
        <v>550</v>
      </c>
    </row>
    <row r="37" spans="1:5" ht="229.5">
      <c r="A37" t="s">
        <v>53</v>
      </c>
      <c r="E37" s="35" t="s">
        <v>227</v>
      </c>
    </row>
    <row r="38" spans="1:16" ht="12.75">
      <c r="A38" s="25" t="s">
        <v>45</v>
      </c>
      <c s="29" t="s">
        <v>80</v>
      </c>
      <c s="29" t="s">
        <v>551</v>
      </c>
      <c s="25" t="s">
        <v>47</v>
      </c>
      <c s="30" t="s">
        <v>552</v>
      </c>
      <c s="31" t="s">
        <v>106</v>
      </c>
      <c s="32">
        <v>16.7</v>
      </c>
      <c s="33">
        <v>0</v>
      </c>
      <c s="32">
        <f>ROUND(ROUND(H38,2)*ROUND(G38,2),2)</f>
      </c>
      <c r="O38">
        <f>(I38*21)/100</f>
      </c>
      <c t="s">
        <v>22</v>
      </c>
    </row>
    <row r="39" spans="1:5" ht="25.5">
      <c r="A39" s="34" t="s">
        <v>50</v>
      </c>
      <c r="E39" s="35" t="s">
        <v>553</v>
      </c>
    </row>
    <row r="40" spans="1:5" ht="25.5">
      <c r="A40" s="36" t="s">
        <v>52</v>
      </c>
      <c r="E40" s="37" t="s">
        <v>554</v>
      </c>
    </row>
    <row r="41" spans="1:5" ht="293.25">
      <c r="A41" t="s">
        <v>53</v>
      </c>
      <c r="E41" s="35" t="s">
        <v>555</v>
      </c>
    </row>
    <row r="42" spans="1:18" ht="12.75" customHeight="1">
      <c r="A42" s="6" t="s">
        <v>43</v>
      </c>
      <c s="6"/>
      <c s="40" t="s">
        <v>33</v>
      </c>
      <c s="6"/>
      <c s="27" t="s">
        <v>556</v>
      </c>
      <c s="6"/>
      <c s="6"/>
      <c s="6"/>
      <c s="41">
        <f>0+Q42</f>
      </c>
      <c r="O42">
        <f>0+R42</f>
      </c>
      <c r="Q42">
        <f>0+I43+I47</f>
      </c>
      <c>
        <f>0+O43+O47</f>
      </c>
    </row>
    <row r="43" spans="1:16" ht="12.75">
      <c r="A43" s="25" t="s">
        <v>45</v>
      </c>
      <c s="29" t="s">
        <v>40</v>
      </c>
      <c s="29" t="s">
        <v>557</v>
      </c>
      <c s="25" t="s">
        <v>47</v>
      </c>
      <c s="30" t="s">
        <v>558</v>
      </c>
      <c s="31" t="s">
        <v>106</v>
      </c>
      <c s="32">
        <v>1.8</v>
      </c>
      <c s="33">
        <v>0</v>
      </c>
      <c s="32">
        <f>ROUND(ROUND(H43,2)*ROUND(G43,2),2)</f>
      </c>
      <c r="O43">
        <f>(I43*21)/100</f>
      </c>
      <c t="s">
        <v>22</v>
      </c>
    </row>
    <row r="44" spans="1:5" ht="12.75">
      <c r="A44" s="34" t="s">
        <v>50</v>
      </c>
      <c r="E44" s="35" t="s">
        <v>559</v>
      </c>
    </row>
    <row r="45" spans="1:5" ht="12.75">
      <c r="A45" s="36" t="s">
        <v>52</v>
      </c>
      <c r="E45" s="37" t="s">
        <v>560</v>
      </c>
    </row>
    <row r="46" spans="1:5" ht="369.75">
      <c r="A46" t="s">
        <v>53</v>
      </c>
      <c r="E46" s="35" t="s">
        <v>561</v>
      </c>
    </row>
    <row r="47" spans="1:16" ht="12.75">
      <c r="A47" s="25" t="s">
        <v>45</v>
      </c>
      <c s="29" t="s">
        <v>42</v>
      </c>
      <c s="29" t="s">
        <v>562</v>
      </c>
      <c s="25" t="s">
        <v>47</v>
      </c>
      <c s="30" t="s">
        <v>563</v>
      </c>
      <c s="31" t="s">
        <v>106</v>
      </c>
      <c s="32">
        <v>4.8</v>
      </c>
      <c s="33">
        <v>0</v>
      </c>
      <c s="32">
        <f>ROUND(ROUND(H47,2)*ROUND(G47,2),2)</f>
      </c>
      <c r="O47">
        <f>(I47*21)/100</f>
      </c>
      <c t="s">
        <v>22</v>
      </c>
    </row>
    <row r="48" spans="1:5" ht="25.5">
      <c r="A48" s="34" t="s">
        <v>50</v>
      </c>
      <c r="E48" s="35" t="s">
        <v>564</v>
      </c>
    </row>
    <row r="49" spans="1:5" ht="12.75">
      <c r="A49" s="36" t="s">
        <v>52</v>
      </c>
      <c r="E49" s="37" t="s">
        <v>565</v>
      </c>
    </row>
    <row r="50" spans="1:5" ht="38.25">
      <c r="A50" t="s">
        <v>53</v>
      </c>
      <c r="E50" s="35" t="s">
        <v>292</v>
      </c>
    </row>
    <row r="51" spans="1:18" ht="12.75" customHeight="1">
      <c r="A51" s="6" t="s">
        <v>43</v>
      </c>
      <c s="6"/>
      <c s="40" t="s">
        <v>35</v>
      </c>
      <c s="6"/>
      <c s="27" t="s">
        <v>307</v>
      </c>
      <c s="6"/>
      <c s="6"/>
      <c s="6"/>
      <c s="41">
        <f>0+Q51</f>
      </c>
      <c r="O51">
        <f>0+R51</f>
      </c>
      <c r="Q51">
        <f>0+I52+I56+I60+I64</f>
      </c>
      <c>
        <f>0+O52+O56+O60+O64</f>
      </c>
    </row>
    <row r="52" spans="1:16" ht="12.75">
      <c r="A52" s="25" t="s">
        <v>45</v>
      </c>
      <c s="29" t="s">
        <v>91</v>
      </c>
      <c s="29" t="s">
        <v>566</v>
      </c>
      <c s="25" t="s">
        <v>47</v>
      </c>
      <c s="30" t="s">
        <v>567</v>
      </c>
      <c s="31" t="s">
        <v>155</v>
      </c>
      <c s="32">
        <v>49</v>
      </c>
      <c s="33">
        <v>0</v>
      </c>
      <c s="32">
        <f>ROUND(ROUND(H52,2)*ROUND(G52,2),2)</f>
      </c>
      <c r="O52">
        <f>(I52*21)/100</f>
      </c>
      <c t="s">
        <v>22</v>
      </c>
    </row>
    <row r="53" spans="1:5" ht="25.5">
      <c r="A53" s="34" t="s">
        <v>50</v>
      </c>
      <c r="E53" s="35" t="s">
        <v>568</v>
      </c>
    </row>
    <row r="54" spans="1:5" ht="12.75">
      <c r="A54" s="36" t="s">
        <v>52</v>
      </c>
      <c r="E54" s="37" t="s">
        <v>47</v>
      </c>
    </row>
    <row r="55" spans="1:5" ht="242.25">
      <c r="A55" t="s">
        <v>53</v>
      </c>
      <c r="E55" s="35" t="s">
        <v>569</v>
      </c>
    </row>
    <row r="56" spans="1:16" ht="12.75">
      <c r="A56" s="25" t="s">
        <v>45</v>
      </c>
      <c s="29" t="s">
        <v>96</v>
      </c>
      <c s="29" t="s">
        <v>570</v>
      </c>
      <c s="25" t="s">
        <v>47</v>
      </c>
      <c s="30" t="s">
        <v>571</v>
      </c>
      <c s="31" t="s">
        <v>99</v>
      </c>
      <c s="32">
        <v>2</v>
      </c>
      <c s="33">
        <v>0</v>
      </c>
      <c s="32">
        <f>ROUND(ROUND(H56,2)*ROUND(G56,2),2)</f>
      </c>
      <c r="O56">
        <f>(I56*21)/100</f>
      </c>
      <c t="s">
        <v>22</v>
      </c>
    </row>
    <row r="57" spans="1:5" ht="63.75">
      <c r="A57" s="34" t="s">
        <v>50</v>
      </c>
      <c r="E57" s="35" t="s">
        <v>572</v>
      </c>
    </row>
    <row r="58" spans="1:5" ht="12.75">
      <c r="A58" s="36" t="s">
        <v>52</v>
      </c>
      <c r="E58" s="37" t="s">
        <v>47</v>
      </c>
    </row>
    <row r="59" spans="1:5" ht="242.25">
      <c r="A59" t="s">
        <v>53</v>
      </c>
      <c r="E59" s="35" t="s">
        <v>573</v>
      </c>
    </row>
    <row r="60" spans="1:16" ht="12.75">
      <c r="A60" s="25" t="s">
        <v>45</v>
      </c>
      <c s="29" t="s">
        <v>144</v>
      </c>
      <c s="29" t="s">
        <v>574</v>
      </c>
      <c s="25" t="s">
        <v>47</v>
      </c>
      <c s="30" t="s">
        <v>575</v>
      </c>
      <c s="31" t="s">
        <v>99</v>
      </c>
      <c s="32">
        <v>9</v>
      </c>
      <c s="33">
        <v>0</v>
      </c>
      <c s="32">
        <f>ROUND(ROUND(H60,2)*ROUND(G60,2),2)</f>
      </c>
      <c r="O60">
        <f>(I60*21)/100</f>
      </c>
      <c t="s">
        <v>22</v>
      </c>
    </row>
    <row r="61" spans="1:5" ht="25.5">
      <c r="A61" s="34" t="s">
        <v>50</v>
      </c>
      <c r="E61" s="35" t="s">
        <v>576</v>
      </c>
    </row>
    <row r="62" spans="1:5" ht="12.75">
      <c r="A62" s="36" t="s">
        <v>52</v>
      </c>
      <c r="E62" s="37" t="s">
        <v>47</v>
      </c>
    </row>
    <row r="63" spans="1:5" ht="76.5">
      <c r="A63" t="s">
        <v>53</v>
      </c>
      <c r="E63" s="35" t="s">
        <v>577</v>
      </c>
    </row>
    <row r="64" spans="1:16" ht="12.75">
      <c r="A64" s="25" t="s">
        <v>45</v>
      </c>
      <c s="29" t="s">
        <v>149</v>
      </c>
      <c s="29" t="s">
        <v>578</v>
      </c>
      <c s="25" t="s">
        <v>47</v>
      </c>
      <c s="30" t="s">
        <v>579</v>
      </c>
      <c s="31" t="s">
        <v>155</v>
      </c>
      <c s="32">
        <v>49</v>
      </c>
      <c s="33">
        <v>0</v>
      </c>
      <c s="32">
        <f>ROUND(ROUND(H64,2)*ROUND(G64,2),2)</f>
      </c>
      <c r="O64">
        <f>(I64*21)/100</f>
      </c>
      <c t="s">
        <v>22</v>
      </c>
    </row>
    <row r="65" spans="1:5" ht="25.5">
      <c r="A65" s="34" t="s">
        <v>50</v>
      </c>
      <c r="E65" s="35" t="s">
        <v>580</v>
      </c>
    </row>
    <row r="66" spans="1:5" ht="12.75">
      <c r="A66" s="36" t="s">
        <v>52</v>
      </c>
      <c r="E66" s="37" t="s">
        <v>47</v>
      </c>
    </row>
    <row r="67" spans="1:5" ht="25.5">
      <c r="A67" t="s">
        <v>53</v>
      </c>
      <c r="E67" s="35" t="s">
        <v>581</v>
      </c>
    </row>
    <row r="68" spans="1:18" ht="12.75" customHeight="1">
      <c r="A68" s="6" t="s">
        <v>43</v>
      </c>
      <c s="6"/>
      <c s="40" t="s">
        <v>40</v>
      </c>
      <c s="6"/>
      <c s="27" t="s">
        <v>414</v>
      </c>
      <c s="6"/>
      <c s="6"/>
      <c s="6"/>
      <c s="41">
        <f>0+Q68</f>
      </c>
      <c r="O68">
        <f>0+R68</f>
      </c>
      <c r="Q68">
        <f>0+I69+I73+I77+I81</f>
      </c>
      <c>
        <f>0+O69+O73+O77+O81</f>
      </c>
    </row>
    <row r="69" spans="1:16" ht="12.75">
      <c r="A69" s="25" t="s">
        <v>45</v>
      </c>
      <c s="29" t="s">
        <v>152</v>
      </c>
      <c s="29" t="s">
        <v>582</v>
      </c>
      <c s="25" t="s">
        <v>47</v>
      </c>
      <c s="30" t="s">
        <v>583</v>
      </c>
      <c s="31" t="s">
        <v>99</v>
      </c>
      <c s="32">
        <v>7</v>
      </c>
      <c s="33">
        <v>0</v>
      </c>
      <c s="32">
        <f>ROUND(ROUND(H69,2)*ROUND(G69,2),2)</f>
      </c>
      <c r="O69">
        <f>(I69*21)/100</f>
      </c>
      <c t="s">
        <v>22</v>
      </c>
    </row>
    <row r="70" spans="1:5" ht="25.5">
      <c r="A70" s="34" t="s">
        <v>50</v>
      </c>
      <c r="E70" s="35" t="s">
        <v>584</v>
      </c>
    </row>
    <row r="71" spans="1:5" ht="12.75">
      <c r="A71" s="36" t="s">
        <v>52</v>
      </c>
      <c r="E71" s="37" t="s">
        <v>585</v>
      </c>
    </row>
    <row r="72" spans="1:5" ht="89.25">
      <c r="A72" t="s">
        <v>53</v>
      </c>
      <c r="E72" s="35" t="s">
        <v>586</v>
      </c>
    </row>
    <row r="73" spans="1:16" ht="12.75">
      <c r="A73" s="25" t="s">
        <v>45</v>
      </c>
      <c s="29" t="s">
        <v>158</v>
      </c>
      <c s="29" t="s">
        <v>587</v>
      </c>
      <c s="25" t="s">
        <v>47</v>
      </c>
      <c s="30" t="s">
        <v>588</v>
      </c>
      <c s="31" t="s">
        <v>99</v>
      </c>
      <c s="32">
        <v>2</v>
      </c>
      <c s="33">
        <v>0</v>
      </c>
      <c s="32">
        <f>ROUND(ROUND(H73,2)*ROUND(G73,2),2)</f>
      </c>
      <c r="O73">
        <f>(I73*21)/100</f>
      </c>
      <c t="s">
        <v>22</v>
      </c>
    </row>
    <row r="74" spans="1:5" ht="25.5">
      <c r="A74" s="34" t="s">
        <v>50</v>
      </c>
      <c r="E74" s="35" t="s">
        <v>589</v>
      </c>
    </row>
    <row r="75" spans="1:5" ht="12.75">
      <c r="A75" s="36" t="s">
        <v>52</v>
      </c>
      <c r="E75" s="37" t="s">
        <v>590</v>
      </c>
    </row>
    <row r="76" spans="1:5" ht="89.25">
      <c r="A76" t="s">
        <v>53</v>
      </c>
      <c r="E76" s="35" t="s">
        <v>586</v>
      </c>
    </row>
    <row r="77" spans="1:16" ht="12.75">
      <c r="A77" s="25" t="s">
        <v>45</v>
      </c>
      <c s="29" t="s">
        <v>163</v>
      </c>
      <c s="29" t="s">
        <v>591</v>
      </c>
      <c s="25" t="s">
        <v>47</v>
      </c>
      <c s="30" t="s">
        <v>592</v>
      </c>
      <c s="31" t="s">
        <v>106</v>
      </c>
      <c s="32">
        <v>5</v>
      </c>
      <c s="33">
        <v>0</v>
      </c>
      <c s="32">
        <f>ROUND(ROUND(H77,2)*ROUND(G77,2),2)</f>
      </c>
      <c r="O77">
        <f>(I77*21)/100</f>
      </c>
      <c t="s">
        <v>22</v>
      </c>
    </row>
    <row r="78" spans="1:5" ht="12.75">
      <c r="A78" s="34" t="s">
        <v>50</v>
      </c>
      <c r="E78" s="35" t="s">
        <v>593</v>
      </c>
    </row>
    <row r="79" spans="1:5" ht="12.75">
      <c r="A79" s="36" t="s">
        <v>52</v>
      </c>
      <c r="E79" s="37" t="s">
        <v>47</v>
      </c>
    </row>
    <row r="80" spans="1:5" ht="76.5">
      <c r="A80" t="s">
        <v>53</v>
      </c>
      <c r="E80" s="35" t="s">
        <v>594</v>
      </c>
    </row>
    <row r="81" spans="1:16" ht="12.75">
      <c r="A81" s="25" t="s">
        <v>45</v>
      </c>
      <c s="29" t="s">
        <v>168</v>
      </c>
      <c s="29" t="s">
        <v>595</v>
      </c>
      <c s="25" t="s">
        <v>47</v>
      </c>
      <c s="30" t="s">
        <v>596</v>
      </c>
      <c s="31" t="s">
        <v>155</v>
      </c>
      <c s="32">
        <v>27.9</v>
      </c>
      <c s="33">
        <v>0</v>
      </c>
      <c s="32">
        <f>ROUND(ROUND(H81,2)*ROUND(G81,2),2)</f>
      </c>
      <c r="O81">
        <f>(I81*21)/100</f>
      </c>
      <c t="s">
        <v>22</v>
      </c>
    </row>
    <row r="82" spans="1:5" ht="12.75">
      <c r="A82" s="34" t="s">
        <v>50</v>
      </c>
      <c r="E82" s="35" t="s">
        <v>597</v>
      </c>
    </row>
    <row r="83" spans="1:5" ht="12.75">
      <c r="A83" s="36" t="s">
        <v>52</v>
      </c>
      <c r="E83" s="37" t="s">
        <v>598</v>
      </c>
    </row>
    <row r="84" spans="1:5" ht="76.5">
      <c r="A84" t="s">
        <v>53</v>
      </c>
      <c r="E84" s="35" t="s">
        <v>599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