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6995" windowHeight="747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Rekapitulace!$G$15</definedName>
    <definedName name="Dodavka0">Položky!#REF!</definedName>
    <definedName name="HSV">Rekapitulace!$E$15</definedName>
    <definedName name="HSV0">Položky!#REF!</definedName>
    <definedName name="HZS">Rekapitulace!$I$15</definedName>
    <definedName name="HZS0">Položky!#REF!</definedName>
    <definedName name="JKSO">'Krycí list'!$F$4</definedName>
    <definedName name="MJ">'Krycí list'!$G$4</definedName>
    <definedName name="Mont">Rekapitulace!$H$15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Položky!$A$1:$K$177</definedName>
    <definedName name="_xlnm.Print_Area" localSheetId="1">Rekapitulace!$A$1:$I$21</definedName>
    <definedName name="PocetMJ">'Krycí list'!$G$7</definedName>
    <definedName name="Poznamka">'Krycí list'!$B$37</definedName>
    <definedName name="Projektant">'Krycí list'!$C$7</definedName>
    <definedName name="PSV">Rekapitulace!$F$15</definedName>
    <definedName name="PSV0">Položky!#REF!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Rekapitulace!$H$21</definedName>
    <definedName name="VRNKc">Rekapitulace!$E$20</definedName>
    <definedName name="VRNnazev">Rekapitulace!$A$20</definedName>
    <definedName name="VRNproc">Rekapitulace!$F$20</definedName>
    <definedName name="VRNzakl">Rekapitulace!$G$20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25725" fullCalcOnLoad="1"/>
</workbook>
</file>

<file path=xl/calcChain.xml><?xml version="1.0" encoding="utf-8"?>
<calcChain xmlns="http://schemas.openxmlformats.org/spreadsheetml/2006/main">
  <c r="BG176" i="3"/>
  <c r="BF176"/>
  <c r="BE176"/>
  <c r="BD176"/>
  <c r="K176"/>
  <c r="I176"/>
  <c r="G176"/>
  <c r="BC176" s="1"/>
  <c r="BG175"/>
  <c r="BF175"/>
  <c r="BE175"/>
  <c r="BD175"/>
  <c r="K175"/>
  <c r="I175"/>
  <c r="G175"/>
  <c r="BC175" s="1"/>
  <c r="BG172"/>
  <c r="BF172"/>
  <c r="BE172"/>
  <c r="BD172"/>
  <c r="K172"/>
  <c r="I172"/>
  <c r="G172"/>
  <c r="BC172" s="1"/>
  <c r="BG171"/>
  <c r="BF171"/>
  <c r="BE171"/>
  <c r="BD171"/>
  <c r="K171"/>
  <c r="I171"/>
  <c r="G171"/>
  <c r="BC171" s="1"/>
  <c r="BG170"/>
  <c r="BF170"/>
  <c r="BE170"/>
  <c r="BD170"/>
  <c r="K170"/>
  <c r="I170"/>
  <c r="G170"/>
  <c r="BC170" s="1"/>
  <c r="BG168"/>
  <c r="BF168"/>
  <c r="BE168"/>
  <c r="BD168"/>
  <c r="K168"/>
  <c r="I168"/>
  <c r="G168"/>
  <c r="BC168" s="1"/>
  <c r="BG167"/>
  <c r="BF167"/>
  <c r="BE167"/>
  <c r="BD167"/>
  <c r="K167"/>
  <c r="I167"/>
  <c r="G167"/>
  <c r="BC167" s="1"/>
  <c r="B14" i="2"/>
  <c r="A14"/>
  <c r="BG177" i="3"/>
  <c r="I14" i="2" s="1"/>
  <c r="BF177" i="3"/>
  <c r="H14" i="2" s="1"/>
  <c r="BE177" i="3"/>
  <c r="G14" i="2" s="1"/>
  <c r="BD177" i="3"/>
  <c r="F14" i="2" s="1"/>
  <c r="K177" i="3"/>
  <c r="I177"/>
  <c r="G177"/>
  <c r="C177"/>
  <c r="BG162"/>
  <c r="BF162"/>
  <c r="BE162"/>
  <c r="BD162"/>
  <c r="K162"/>
  <c r="I162"/>
  <c r="G162"/>
  <c r="BC162" s="1"/>
  <c r="BG159"/>
  <c r="BF159"/>
  <c r="BE159"/>
  <c r="BD159"/>
  <c r="K159"/>
  <c r="I159"/>
  <c r="G159"/>
  <c r="BC159" s="1"/>
  <c r="BG158"/>
  <c r="BF158"/>
  <c r="BE158"/>
  <c r="BD158"/>
  <c r="K158"/>
  <c r="I158"/>
  <c r="G158"/>
  <c r="BC158" s="1"/>
  <c r="BG155"/>
  <c r="BF155"/>
  <c r="BE155"/>
  <c r="BD155"/>
  <c r="K155"/>
  <c r="I155"/>
  <c r="G155"/>
  <c r="BC155" s="1"/>
  <c r="BG152"/>
  <c r="BF152"/>
  <c r="BE152"/>
  <c r="BD152"/>
  <c r="K152"/>
  <c r="I152"/>
  <c r="G152"/>
  <c r="BC152" s="1"/>
  <c r="BG149"/>
  <c r="BF149"/>
  <c r="BE149"/>
  <c r="BD149"/>
  <c r="K149"/>
  <c r="I149"/>
  <c r="G149"/>
  <c r="BC149" s="1"/>
  <c r="BG146"/>
  <c r="BF146"/>
  <c r="BE146"/>
  <c r="BD146"/>
  <c r="K146"/>
  <c r="I146"/>
  <c r="G146"/>
  <c r="BC146" s="1"/>
  <c r="BG143"/>
  <c r="BF143"/>
  <c r="BE143"/>
  <c r="BD143"/>
  <c r="K143"/>
  <c r="I143"/>
  <c r="G143"/>
  <c r="BC143" s="1"/>
  <c r="BG140"/>
  <c r="BF140"/>
  <c r="BE140"/>
  <c r="BD140"/>
  <c r="K140"/>
  <c r="I140"/>
  <c r="G140"/>
  <c r="BC140" s="1"/>
  <c r="BG137"/>
  <c r="BF137"/>
  <c r="BE137"/>
  <c r="BD137"/>
  <c r="K137"/>
  <c r="I137"/>
  <c r="G137"/>
  <c r="BC137" s="1"/>
  <c r="BG134"/>
  <c r="BF134"/>
  <c r="BF165" s="1"/>
  <c r="H13" i="2" s="1"/>
  <c r="BE134" i="3"/>
  <c r="BD134"/>
  <c r="BD165" s="1"/>
  <c r="F13" i="2" s="1"/>
  <c r="K134" i="3"/>
  <c r="K165" s="1"/>
  <c r="I134"/>
  <c r="G134"/>
  <c r="BC134" s="1"/>
  <c r="BC165" s="1"/>
  <c r="E13" i="2" s="1"/>
  <c r="B13"/>
  <c r="A13"/>
  <c r="BG165" i="3"/>
  <c r="I13" i="2" s="1"/>
  <c r="BE165" i="3"/>
  <c r="G13" i="2" s="1"/>
  <c r="I165" i="3"/>
  <c r="C165"/>
  <c r="BG129"/>
  <c r="BF129"/>
  <c r="BE129"/>
  <c r="BD129"/>
  <c r="K129"/>
  <c r="I129"/>
  <c r="G129"/>
  <c r="BC129" s="1"/>
  <c r="BG127"/>
  <c r="BF127"/>
  <c r="BE127"/>
  <c r="BD127"/>
  <c r="K127"/>
  <c r="I127"/>
  <c r="G127"/>
  <c r="BC127" s="1"/>
  <c r="BG125"/>
  <c r="BF125"/>
  <c r="BE125"/>
  <c r="BD125"/>
  <c r="K125"/>
  <c r="I125"/>
  <c r="G125"/>
  <c r="BC125" s="1"/>
  <c r="BG122"/>
  <c r="BF122"/>
  <c r="BF132" s="1"/>
  <c r="H12" i="2" s="1"/>
  <c r="BE122" i="3"/>
  <c r="BD122"/>
  <c r="BD132" s="1"/>
  <c r="F12" i="2" s="1"/>
  <c r="K122" i="3"/>
  <c r="K132" s="1"/>
  <c r="I122"/>
  <c r="G122"/>
  <c r="BC122" s="1"/>
  <c r="BC132" s="1"/>
  <c r="E12" i="2" s="1"/>
  <c r="B12"/>
  <c r="A12"/>
  <c r="BG132" i="3"/>
  <c r="I12" i="2" s="1"/>
  <c r="BE132" i="3"/>
  <c r="G12" i="2" s="1"/>
  <c r="I132" i="3"/>
  <c r="C132"/>
  <c r="BG119"/>
  <c r="BF119"/>
  <c r="BE119"/>
  <c r="BC119"/>
  <c r="K119"/>
  <c r="I119"/>
  <c r="G119"/>
  <c r="BD119" s="1"/>
  <c r="BG116"/>
  <c r="BF116"/>
  <c r="BF120" s="1"/>
  <c r="H11" i="2" s="1"/>
  <c r="BE116" i="3"/>
  <c r="BC116"/>
  <c r="K116"/>
  <c r="K120" s="1"/>
  <c r="I116"/>
  <c r="G116"/>
  <c r="G120" s="1"/>
  <c r="B11" i="2"/>
  <c r="A11"/>
  <c r="BG120" i="3"/>
  <c r="I11" i="2" s="1"/>
  <c r="BE120" i="3"/>
  <c r="G11" i="2" s="1"/>
  <c r="BC120" i="3"/>
  <c r="E11" i="2" s="1"/>
  <c r="I120" i="3"/>
  <c r="C120"/>
  <c r="BG111"/>
  <c r="BF111"/>
  <c r="BF114" s="1"/>
  <c r="H10" i="2" s="1"/>
  <c r="BE111" i="3"/>
  <c r="BC111"/>
  <c r="K111"/>
  <c r="K114" s="1"/>
  <c r="I111"/>
  <c r="G111"/>
  <c r="G114" s="1"/>
  <c r="B10" i="2"/>
  <c r="A10"/>
  <c r="BG114" i="3"/>
  <c r="I10" i="2" s="1"/>
  <c r="BE114" i="3"/>
  <c r="G10" i="2" s="1"/>
  <c r="BC114" i="3"/>
  <c r="E10" i="2" s="1"/>
  <c r="I114" i="3"/>
  <c r="C114"/>
  <c r="BG108"/>
  <c r="BF108"/>
  <c r="BE108"/>
  <c r="BC108"/>
  <c r="K108"/>
  <c r="I108"/>
  <c r="G108"/>
  <c r="BD108" s="1"/>
  <c r="BG106"/>
  <c r="BF106"/>
  <c r="BE106"/>
  <c r="BC106"/>
  <c r="K106"/>
  <c r="I106"/>
  <c r="G106"/>
  <c r="BD106" s="1"/>
  <c r="BG105"/>
  <c r="BF105"/>
  <c r="BE105"/>
  <c r="BC105"/>
  <c r="K105"/>
  <c r="I105"/>
  <c r="G105"/>
  <c r="BD105" s="1"/>
  <c r="BG103"/>
  <c r="BF103"/>
  <c r="BE103"/>
  <c r="BC103"/>
  <c r="K103"/>
  <c r="I103"/>
  <c r="G103"/>
  <c r="BD103" s="1"/>
  <c r="BG101"/>
  <c r="BF101"/>
  <c r="BE101"/>
  <c r="BC101"/>
  <c r="K101"/>
  <c r="I101"/>
  <c r="G101"/>
  <c r="BD101" s="1"/>
  <c r="BG100"/>
  <c r="BF100"/>
  <c r="BE100"/>
  <c r="BC100"/>
  <c r="K100"/>
  <c r="I100"/>
  <c r="G100"/>
  <c r="BD100" s="1"/>
  <c r="BG99"/>
  <c r="BF99"/>
  <c r="BE99"/>
  <c r="BC99"/>
  <c r="K99"/>
  <c r="I99"/>
  <c r="G99"/>
  <c r="BD99" s="1"/>
  <c r="BG98"/>
  <c r="BF98"/>
  <c r="BE98"/>
  <c r="BC98"/>
  <c r="K98"/>
  <c r="I98"/>
  <c r="G98"/>
  <c r="BD98" s="1"/>
  <c r="BG97"/>
  <c r="BF97"/>
  <c r="BE97"/>
  <c r="BC97"/>
  <c r="K97"/>
  <c r="I97"/>
  <c r="G97"/>
  <c r="BD97" s="1"/>
  <c r="BG96"/>
  <c r="BF96"/>
  <c r="BE96"/>
  <c r="BC96"/>
  <c r="K96"/>
  <c r="I96"/>
  <c r="G96"/>
  <c r="BD96" s="1"/>
  <c r="BG95"/>
  <c r="BF95"/>
  <c r="BE95"/>
  <c r="BC95"/>
  <c r="K95"/>
  <c r="I95"/>
  <c r="G95"/>
  <c r="BD95" s="1"/>
  <c r="BG94"/>
  <c r="BF94"/>
  <c r="BE94"/>
  <c r="BC94"/>
  <c r="K94"/>
  <c r="I94"/>
  <c r="G94"/>
  <c r="BD94" s="1"/>
  <c r="BG93"/>
  <c r="BF93"/>
  <c r="BE93"/>
  <c r="BC93"/>
  <c r="K93"/>
  <c r="I93"/>
  <c r="G93"/>
  <c r="BD93" s="1"/>
  <c r="BG92"/>
  <c r="BF92"/>
  <c r="BE92"/>
  <c r="BC92"/>
  <c r="K92"/>
  <c r="I92"/>
  <c r="G92"/>
  <c r="BD92" s="1"/>
  <c r="BG91"/>
  <c r="BF91"/>
  <c r="BE91"/>
  <c r="BC91"/>
  <c r="K91"/>
  <c r="I91"/>
  <c r="G91"/>
  <c r="BD91" s="1"/>
  <c r="BG90"/>
  <c r="BF90"/>
  <c r="BE90"/>
  <c r="BC90"/>
  <c r="K90"/>
  <c r="I90"/>
  <c r="G90"/>
  <c r="BD90" s="1"/>
  <c r="BG89"/>
  <c r="BF89"/>
  <c r="BE89"/>
  <c r="BC89"/>
  <c r="K89"/>
  <c r="I89"/>
  <c r="G89"/>
  <c r="BD89" s="1"/>
  <c r="BG86"/>
  <c r="BF86"/>
  <c r="BE86"/>
  <c r="BC86"/>
  <c r="K86"/>
  <c r="I86"/>
  <c r="G86"/>
  <c r="BD86" s="1"/>
  <c r="BG83"/>
  <c r="BF83"/>
  <c r="BE83"/>
  <c r="BC83"/>
  <c r="K83"/>
  <c r="I83"/>
  <c r="G83"/>
  <c r="BD83" s="1"/>
  <c r="BG80"/>
  <c r="BF80"/>
  <c r="BE80"/>
  <c r="BC80"/>
  <c r="K80"/>
  <c r="I80"/>
  <c r="G80"/>
  <c r="BD80" s="1"/>
  <c r="BG77"/>
  <c r="BF77"/>
  <c r="BE77"/>
  <c r="BC77"/>
  <c r="K77"/>
  <c r="I77"/>
  <c r="G77"/>
  <c r="BD77" s="1"/>
  <c r="BG74"/>
  <c r="BF74"/>
  <c r="BE74"/>
  <c r="BC74"/>
  <c r="K74"/>
  <c r="I74"/>
  <c r="G74"/>
  <c r="BD74" s="1"/>
  <c r="BG71"/>
  <c r="BF71"/>
  <c r="BE71"/>
  <c r="BC71"/>
  <c r="K71"/>
  <c r="I71"/>
  <c r="G71"/>
  <c r="BD71" s="1"/>
  <c r="BG70"/>
  <c r="BF70"/>
  <c r="BE70"/>
  <c r="BC70"/>
  <c r="K70"/>
  <c r="I70"/>
  <c r="G70"/>
  <c r="BD70" s="1"/>
  <c r="BG69"/>
  <c r="BF69"/>
  <c r="BE69"/>
  <c r="BC69"/>
  <c r="K69"/>
  <c r="I69"/>
  <c r="G69"/>
  <c r="BD69" s="1"/>
  <c r="BG68"/>
  <c r="BF68"/>
  <c r="BE68"/>
  <c r="BC68"/>
  <c r="K68"/>
  <c r="I68"/>
  <c r="G68"/>
  <c r="BD68" s="1"/>
  <c r="BG67"/>
  <c r="BF67"/>
  <c r="BE67"/>
  <c r="BC67"/>
  <c r="K67"/>
  <c r="I67"/>
  <c r="G67"/>
  <c r="BD67" s="1"/>
  <c r="BG66"/>
  <c r="BF66"/>
  <c r="BE66"/>
  <c r="BC66"/>
  <c r="K66"/>
  <c r="I66"/>
  <c r="G66"/>
  <c r="BD66" s="1"/>
  <c r="BG65"/>
  <c r="BF65"/>
  <c r="BE65"/>
  <c r="BC65"/>
  <c r="K65"/>
  <c r="I65"/>
  <c r="G65"/>
  <c r="BD65" s="1"/>
  <c r="BG62"/>
  <c r="BF62"/>
  <c r="BE62"/>
  <c r="BC62"/>
  <c r="K62"/>
  <c r="I62"/>
  <c r="G62"/>
  <c r="BD62" s="1"/>
  <c r="BG57"/>
  <c r="BF57"/>
  <c r="BE57"/>
  <c r="BC57"/>
  <c r="K57"/>
  <c r="I57"/>
  <c r="G57"/>
  <c r="BD57" s="1"/>
  <c r="BG54"/>
  <c r="BF54"/>
  <c r="BE54"/>
  <c r="BC54"/>
  <c r="K54"/>
  <c r="I54"/>
  <c r="G54"/>
  <c r="BD54" s="1"/>
  <c r="BG51"/>
  <c r="BF51"/>
  <c r="BE51"/>
  <c r="BC51"/>
  <c r="K51"/>
  <c r="I51"/>
  <c r="G51"/>
  <c r="BD51" s="1"/>
  <c r="BG48"/>
  <c r="BF48"/>
  <c r="BE48"/>
  <c r="BC48"/>
  <c r="K48"/>
  <c r="I48"/>
  <c r="G48"/>
  <c r="BD48" s="1"/>
  <c r="BG45"/>
  <c r="BF45"/>
  <c r="BE45"/>
  <c r="BC45"/>
  <c r="K45"/>
  <c r="I45"/>
  <c r="G45"/>
  <c r="BD45" s="1"/>
  <c r="BG36"/>
  <c r="BF36"/>
  <c r="BF109" s="1"/>
  <c r="H9" i="2" s="1"/>
  <c r="BE36" i="3"/>
  <c r="BC36"/>
  <c r="K36"/>
  <c r="K109" s="1"/>
  <c r="I36"/>
  <c r="G36"/>
  <c r="G109" s="1"/>
  <c r="B9" i="2"/>
  <c r="A9"/>
  <c r="BG109" i="3"/>
  <c r="I9" i="2" s="1"/>
  <c r="BE109" i="3"/>
  <c r="G9" i="2" s="1"/>
  <c r="BC109" i="3"/>
  <c r="E9" i="2" s="1"/>
  <c r="I109" i="3"/>
  <c r="C109"/>
  <c r="BG30"/>
  <c r="BF30"/>
  <c r="BE30"/>
  <c r="BC30"/>
  <c r="K30"/>
  <c r="I30"/>
  <c r="G30"/>
  <c r="BD30" s="1"/>
  <c r="BG27"/>
  <c r="BF27"/>
  <c r="BE27"/>
  <c r="BC27"/>
  <c r="K27"/>
  <c r="I27"/>
  <c r="G27"/>
  <c r="BD27" s="1"/>
  <c r="BG26"/>
  <c r="BF26"/>
  <c r="BE26"/>
  <c r="BC26"/>
  <c r="K26"/>
  <c r="I26"/>
  <c r="G26"/>
  <c r="BD26" s="1"/>
  <c r="BG21"/>
  <c r="BF21"/>
  <c r="BF34" s="1"/>
  <c r="H8" i="2" s="1"/>
  <c r="BE21" i="3"/>
  <c r="BC21"/>
  <c r="K21"/>
  <c r="K34" s="1"/>
  <c r="I21"/>
  <c r="G21"/>
  <c r="G34" s="1"/>
  <c r="B8" i="2"/>
  <c r="A8"/>
  <c r="BG34" i="3"/>
  <c r="I8" i="2" s="1"/>
  <c r="BE34" i="3"/>
  <c r="G8" i="2" s="1"/>
  <c r="BC34" i="3"/>
  <c r="E8" i="2" s="1"/>
  <c r="I34" i="3"/>
  <c r="C34"/>
  <c r="BG16"/>
  <c r="BF16"/>
  <c r="BE16"/>
  <c r="BD16"/>
  <c r="K16"/>
  <c r="I16"/>
  <c r="G16"/>
  <c r="BC16" s="1"/>
  <c r="BG15"/>
  <c r="BF15"/>
  <c r="BE15"/>
  <c r="BD15"/>
  <c r="K15"/>
  <c r="I15"/>
  <c r="G15"/>
  <c r="BC15" s="1"/>
  <c r="BG8"/>
  <c r="BF8"/>
  <c r="BF19" s="1"/>
  <c r="H7" i="2" s="1"/>
  <c r="BE8" i="3"/>
  <c r="BD8"/>
  <c r="BD19" s="1"/>
  <c r="F7" i="2" s="1"/>
  <c r="K8" i="3"/>
  <c r="K19" s="1"/>
  <c r="I8"/>
  <c r="G8"/>
  <c r="BC8" s="1"/>
  <c r="BC19" s="1"/>
  <c r="E7" i="2" s="1"/>
  <c r="B7"/>
  <c r="A7"/>
  <c r="BG19" i="3"/>
  <c r="I7" i="2" s="1"/>
  <c r="BE19" i="3"/>
  <c r="G7" i="2" s="1"/>
  <c r="I19" i="3"/>
  <c r="C19"/>
  <c r="C4"/>
  <c r="H3"/>
  <c r="C3"/>
  <c r="H21" i="2"/>
  <c r="G20"/>
  <c r="I20" s="1"/>
  <c r="C2"/>
  <c r="C1"/>
  <c r="F33" i="1"/>
  <c r="F31"/>
  <c r="F34" s="1"/>
  <c r="G22"/>
  <c r="G21"/>
  <c r="G8"/>
  <c r="G15" i="2" l="1"/>
  <c r="C14" i="1" s="1"/>
  <c r="I15" i="2"/>
  <c r="C20" i="1" s="1"/>
  <c r="H15" i="2"/>
  <c r="C15" i="1" s="1"/>
  <c r="BC177" i="3"/>
  <c r="E14" i="2" s="1"/>
  <c r="E15" s="1"/>
  <c r="C16" i="1" s="1"/>
  <c r="BD21" i="3"/>
  <c r="BD34" s="1"/>
  <c r="F8" i="2" s="1"/>
  <c r="BD36" i="3"/>
  <c r="BD109" s="1"/>
  <c r="F9" i="2" s="1"/>
  <c r="BD111" i="3"/>
  <c r="BD114" s="1"/>
  <c r="F10" i="2" s="1"/>
  <c r="BD116" i="3"/>
  <c r="BD120" s="1"/>
  <c r="F11" i="2" s="1"/>
  <c r="G19" i="3"/>
  <c r="G132"/>
  <c r="G165"/>
  <c r="F15" i="2" l="1"/>
  <c r="C17" i="1" s="1"/>
  <c r="C18" s="1"/>
  <c r="C21" s="1"/>
  <c r="C22" s="1"/>
</calcChain>
</file>

<file path=xl/sharedStrings.xml><?xml version="1.0" encoding="utf-8"?>
<sst xmlns="http://schemas.openxmlformats.org/spreadsheetml/2006/main" count="486" uniqueCount="302">
  <si>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</si>
  <si>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</si>
  <si>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</si>
  <si>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</si>
  <si>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</si>
  <si>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</si>
  <si>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</si>
  <si>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</si>
  <si>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</si>
  <si>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</si>
  <si>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</si>
  <si>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</si>
  <si>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</si>
  <si>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</si>
  <si>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</si>
  <si>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</si>
  <si>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</si>
  <si>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</si>
  <si>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</si>
  <si>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</si>
  <si>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</si>
  <si>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</si>
  <si>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</si>
  <si>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</si>
  <si>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</si>
  <si>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</si>
  <si>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</si>
  <si>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</si>
  <si>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</si>
  <si>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</si>
  <si>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</si>
  <si>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</si>
  <si>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</si>
  <si>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</si>
  <si>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</si>
  <si>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</si>
  <si>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</si>
  <si>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</si>
  <si>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</si>
  <si>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</si>
  <si>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</si>
  <si>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</si>
  <si>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</si>
  <si>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</si>
  <si>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</si>
  <si>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</si>
  <si>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</si>
  <si>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</si>
  <si>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</si>
  <si>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</si>
  <si>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</si>
  <si>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</si>
  <si>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</si>
  <si>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</si>
  <si>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</si>
  <si>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</si>
  <si>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</si>
  <si>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</si>
  <si>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</si>
  <si>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</si>
  <si>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</si>
  <si>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</si>
  <si>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</si>
  <si>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</si>
  <si>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</si>
  <si>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</si>
  <si>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</si>
  <si>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demhmot / MJ</t>
  </si>
  <si>
    <t>demhmot celk.(t)</t>
  </si>
  <si>
    <t>Díl:</t>
  </si>
  <si>
    <t>Celkem za</t>
  </si>
  <si>
    <t>ZŠ výměna oken</t>
  </si>
  <si>
    <t>Základní škola nám.Horníků</t>
  </si>
  <si>
    <t>61</t>
  </si>
  <si>
    <t>Upravy povrchů vnitřní</t>
  </si>
  <si>
    <t>612 42-5931.RT2</t>
  </si>
  <si>
    <t>Omítka vápenná vnitřního ostění - štuková s použitím suché maltové směsi</t>
  </si>
  <si>
    <t>m2</t>
  </si>
  <si>
    <t xml:space="preserve">;doplnění omítky vnitřního ostění cca předběžně, </t>
  </si>
  <si>
    <t>0,25*(2,82*2*10+0,62*10)+0,25*(2,84*2*2+1,52*2)+0,25*(1,24*2+1,52)</t>
  </si>
  <si>
    <t>0,25*(1,53*2*4+1,52*4)+0,25*(1,85*2+1,52)+0,25*(2,23*2*4+1,52*4)</t>
  </si>
  <si>
    <t>0,25*(2,84*2*18+1,52*18)+0,25*(2,8*2*18+0,88*18)+0,25*(2,8*2+1,3)</t>
  </si>
  <si>
    <t>0,25*(1,02*2*2+0,7*2)+0,25*(4,80*3*2+0,81*3)+0,25*2,74</t>
  </si>
  <si>
    <t>0,25*(3,9*2+2)+0,25*(2,25*2+3)+0,25*(1*2+0,47)</t>
  </si>
  <si>
    <t>612 45-6211.R00</t>
  </si>
  <si>
    <t>Postřik izolací nebo konstrukcí stěn MC</t>
  </si>
  <si>
    <t>632 45-0020.RA0</t>
  </si>
  <si>
    <t>Vyrovnávací potěr          tl. 20mm</t>
  </si>
  <si>
    <t>;vyrovnání parapetu po demont. stávajícího</t>
  </si>
  <si>
    <t>0,25*78,52</t>
  </si>
  <si>
    <t>764</t>
  </si>
  <si>
    <t>Konstrukce klempířské</t>
  </si>
  <si>
    <t>764 41-0850.R00</t>
  </si>
  <si>
    <t>Demontáž oplechování parapetů,rš od 100 do 330 mm</t>
  </si>
  <si>
    <t>m</t>
  </si>
  <si>
    <t>;okna na WC 1+2.NP</t>
  </si>
  <si>
    <t>2+2</t>
  </si>
  <si>
    <t xml:space="preserve">;okna měněná </t>
  </si>
  <si>
    <t>0,65*10+1,55*(2+1+4+1+4+18)+0,90*18+1,35+0,75*2+0,85*3+1,8+0,36*2+2,05</t>
  </si>
  <si>
    <t>998 76-4101.R00</t>
  </si>
  <si>
    <t>Přesun hmot pro klempířské konstr., výšky do 6 m</t>
  </si>
  <si>
    <t>t</t>
  </si>
  <si>
    <t>764 41-1300.R00</t>
  </si>
  <si>
    <t>Oplechování parapetů, eloxovaný Al, rš 300 mm PL/21</t>
  </si>
  <si>
    <t>;parapety na již měněných oknech WC 1. +2. np</t>
  </si>
  <si>
    <t>1,52*4</t>
  </si>
  <si>
    <t>Oplechování parapetů, eloxovaný Al, rš 300 mm</t>
  </si>
  <si>
    <t>;nová okna</t>
  </si>
  <si>
    <t>0,62*10+1,52*(2+1+4+1+4+18)+0,88*18+1,3+0,7*2+0,81*3+1,75+0,36*2+1,98</t>
  </si>
  <si>
    <t>0,47</t>
  </si>
  <si>
    <t>766</t>
  </si>
  <si>
    <t>Konstrukce truhlářské</t>
  </si>
  <si>
    <t>766 62-9301.R00</t>
  </si>
  <si>
    <t>Montáž oken plastových plochy do 1,50 m2</t>
  </si>
  <si>
    <t>kus</t>
  </si>
  <si>
    <t>;SKLEPNÍ OKNA PL/16-20</t>
  </si>
  <si>
    <t>;okno knihovna Pl/15 1ks, PL/10-2ks</t>
  </si>
  <si>
    <t>1+2</t>
  </si>
  <si>
    <t>;okno ;PL/12-půda oblouk</t>
  </si>
  <si>
    <t>;okno PL/1</t>
  </si>
  <si>
    <t>766 62-9303.R00</t>
  </si>
  <si>
    <t>Montáž oken plastových plochy do 4,50 m2</t>
  </si>
  <si>
    <t>;okno PL/2,PL/5, PL/6, PL/7, PL/9, PL/11</t>
  </si>
  <si>
    <t>2+1+4+18+1+3</t>
  </si>
  <si>
    <t>766 62-9302.R00</t>
  </si>
  <si>
    <t>Montáž oken plastových plochy do 2,70 m2</t>
  </si>
  <si>
    <t>;okno PL/3, PL/4, PL/8</t>
  </si>
  <si>
    <t>1+4+18</t>
  </si>
  <si>
    <t>766 62-9310.R00</t>
  </si>
  <si>
    <t>Montáž plastových stěn prosklených s dveřmi PL/13 dveře dem, mont., likvidace -dle výpisu</t>
  </si>
  <si>
    <t>;dveře+nadsvětlík PL/13</t>
  </si>
  <si>
    <t>1,96*3,9</t>
  </si>
  <si>
    <t>766 62-9306.R01</t>
  </si>
  <si>
    <t>Montáž oken plastových plochy do 6 m2- PL/14 přip.spára, - dle výpisu</t>
  </si>
  <si>
    <t>;okno atyp PL/14</t>
  </si>
  <si>
    <t>766 60-1211.R00</t>
  </si>
  <si>
    <t>Těsnění připoj. spáry-fólie PT+páska PP kompr.</t>
  </si>
  <si>
    <t>10*(0,62*2+2,82*2)+2*(1,52*2+2,84*2)+(1,52*2+1,24*2)+4*(1,52*1,53*2)</t>
  </si>
  <si>
    <t>(1,52*2+1,85*2)+4*(1,52*2+2,23*2)+18*(1,52*2+2,84*2)+18*(0,88*2+2,8*2)</t>
  </si>
  <si>
    <t>(1,3*2+2,8*2)+2*(0,7*2+1*2)+3*(0,81*2+4,80*2)+(1,75+2,75)+(2*2+1,65*2)</t>
  </si>
  <si>
    <t>(1,98+2,25*2+3)+(0,47*2+1*2)</t>
  </si>
  <si>
    <t>766 71-1099.R00</t>
  </si>
  <si>
    <t>Lišta začišťovací PVC APU</t>
  </si>
  <si>
    <t>;APU lišta</t>
  </si>
  <si>
    <t>509,4248-10*0,62-30*1,52-18*0,88-1,3-2*0,7-0,81*3-1,75-2-2</t>
  </si>
  <si>
    <t>766 99-9999.RP1</t>
  </si>
  <si>
    <t>Doprava oken- při dodávce s montáží zdarma</t>
  </si>
  <si>
    <t>611-43042</t>
  </si>
  <si>
    <t>Okno plastové 1-křídlé 620x2820mm OS1- PL/1 připoj.spára,mezisk.mřížka-dle výpisu</t>
  </si>
  <si>
    <t>611-43043</t>
  </si>
  <si>
    <t>Okno plastové 6-ti křídlé 1520x2840mm O+OS-PL/2 připoj.spára, mezisk.mřížka-dle výpisu</t>
  </si>
  <si>
    <t>611-43044</t>
  </si>
  <si>
    <t>Okno plastové 2-křídlé 1520 x 1240m O+OS-PL/3 připoj.spára, mezisk.mřížky-dle výpisu</t>
  </si>
  <si>
    <t>611-43045</t>
  </si>
  <si>
    <t>Okno plastové 3-křídlé 1520 x 1530mm O+OS -PL/4 připoj.spára, mezisk.mřížky-dle výpisu</t>
  </si>
  <si>
    <t>611-43046</t>
  </si>
  <si>
    <t>Okno plastové 2křídlé 1520 x 1850mm O+OS  -PL/5 pohyblivý sloupek, připoj.spára, mřížky-dle výpis</t>
  </si>
  <si>
    <t>611-43047</t>
  </si>
  <si>
    <t>Okno plastové 4 křídlé 1520x 2230mm O+OS -PL/6 přip.spára,mezisk.mřížka-dle výpisu</t>
  </si>
  <si>
    <t xml:space="preserve">;PL/6 - 1NP- mřížky jen svisle-horní křídla </t>
  </si>
  <si>
    <t xml:space="preserve">;PL/6 - 2NP- mřížky svisle+vodorovně horní křídla </t>
  </si>
  <si>
    <t xml:space="preserve">611-43048 </t>
  </si>
  <si>
    <t>Okno plastové 4 křídlé 1520x 2840mm O+OS -PL/7 přip.spára,mezisk.mřížka-dle výpisu</t>
  </si>
  <si>
    <t>;PL/7-1.NP mřížka vodorovně+klapka vent.</t>
  </si>
  <si>
    <t>;PL/7-2.NP okna bez mřížek, s klapkou vent.</t>
  </si>
  <si>
    <t xml:space="preserve">611-43049 </t>
  </si>
  <si>
    <t>Okno plastové 2-křídlé 880x 2800mm O+OS -PL/8 přip.spára,mezisk.mřížka-dle výpisu</t>
  </si>
  <si>
    <t>;PL/8-1.NP, mřížky horní vod.i svis., dolní nejsou</t>
  </si>
  <si>
    <t xml:space="preserve">611-43050 </t>
  </si>
  <si>
    <t>Okno plastové 2-křídlé 880x 2800mm O+OS -PL/8* okno dtto PL/8- s ventilační klapkou samoregul.</t>
  </si>
  <si>
    <t xml:space="preserve">;PL/8*  2.NP-vent.klapka, mřížky horní vod.i svis., dolní kř. svisle </t>
  </si>
  <si>
    <t xml:space="preserve">611-43051 </t>
  </si>
  <si>
    <t>Okno plastové 4-křídlé 1300x2800mm O+OS -PL/9 připoj.spára, mezisk.mřížka-dle výpisu</t>
  </si>
  <si>
    <t>611-43052</t>
  </si>
  <si>
    <t>Okno plastové 1-křídlé 700x1020mm OS -PL/10 připoj.spára, mezisk.mřížka-dle výpisu</t>
  </si>
  <si>
    <t>611-43053</t>
  </si>
  <si>
    <t>Okno plastové 3-křídlé 810x4800mm OS -PL/11 připoj.spára, mezisk.mřížka-dle výpisu</t>
  </si>
  <si>
    <t>611-43054</t>
  </si>
  <si>
    <t>Okno plastové 3-křídlé 1750x860mm -PL/12 půlkruh  připoj.spára, mezisk.mřížka-dle výpisu</t>
  </si>
  <si>
    <t>611-43055</t>
  </si>
  <si>
    <t>Stěna s dveřmi plast 1300x2250mm+nadsvětlik -PL/13 připoj.spára, mezisk.mřížka-dle výpisu</t>
  </si>
  <si>
    <t>611-43056</t>
  </si>
  <si>
    <t>Okno plast atyp 1980x3000mm půlkruh  -PL/14  připoj.spára, mezisk.mřížka-dle výpisu</t>
  </si>
  <si>
    <t>611-43057</t>
  </si>
  <si>
    <t>Okno plast 470x1000mm  -PL/15 přip.spára, mezisk.mřížka-dle výpisu</t>
  </si>
  <si>
    <t>611-43058</t>
  </si>
  <si>
    <t>Okno plast 620x360mm  -PL/16 sklep sklo "kůra" mezisk.mřížka-dle výpisu</t>
  </si>
  <si>
    <t>611-43059</t>
  </si>
  <si>
    <t>Okno plast 820x400mm  -PL/17 sklep sklo "kůra", mezisk.mřížka-dle výpisu</t>
  </si>
  <si>
    <t>611-43060</t>
  </si>
  <si>
    <t>Okno plast 670x640mm  -PL/18 sklep sklo "kůra", mezisk.mřížka-dle výpisu</t>
  </si>
  <si>
    <t>611-43061</t>
  </si>
  <si>
    <t>Okno plast 880x580mm  -PL/19 sklep sklo "kůra", mezisk.mřížka-dle výpisu</t>
  </si>
  <si>
    <t>611-43062</t>
  </si>
  <si>
    <t>Okno plast 860x700mm  -PL/20 sklep sklo "kůra", mezisk.mřížka-dle výpisu</t>
  </si>
  <si>
    <t>766 69-4111.R00</t>
  </si>
  <si>
    <t>Montáž parapetních desek š.do 30 cm,dl.do 100 cm</t>
  </si>
  <si>
    <t>10+18+2+3+1</t>
  </si>
  <si>
    <t>766 69-4112.R00</t>
  </si>
  <si>
    <t>Montáž parapetních desek š.do 30 cm,dl.do 160 cm</t>
  </si>
  <si>
    <t>2+1+4+1+4+18+1+1</t>
  </si>
  <si>
    <t>766 69-4113.R00</t>
  </si>
  <si>
    <t>Montáž parapetních desek š.do 30 cm,dl.do 260 cm</t>
  </si>
  <si>
    <t>607-80013</t>
  </si>
  <si>
    <t>Parapet interiér PVC š. 300 mm s nosem</t>
  </si>
  <si>
    <t>0,70*10+1,6*(2+1+4+1+4+18)+0,95*18+1,35+0,8*2+0,9*3+1,85+2+0,5</t>
  </si>
  <si>
    <t>998 76-6101.R00</t>
  </si>
  <si>
    <t>Přesun hmot pro truhlářské konstr., výšky do 6 m</t>
  </si>
  <si>
    <t>767</t>
  </si>
  <si>
    <t>Konstrukce zámečnické</t>
  </si>
  <si>
    <t>767 66-2120.R00</t>
  </si>
  <si>
    <t>Montáž mříží pevných - svařováním</t>
  </si>
  <si>
    <t xml:space="preserve">;PL/9,10,15 - zpět navaření mříží na oc.profily v ostění </t>
  </si>
  <si>
    <t>1,1*2,6+0,6*0,9*2+0,35*0,9</t>
  </si>
  <si>
    <t>784</t>
  </si>
  <si>
    <t>Malby</t>
  </si>
  <si>
    <t>784 19-1101.R00</t>
  </si>
  <si>
    <t>Penetrace podkladu univerzální Primalex 1x</t>
  </si>
  <si>
    <t>;dle výměry omítky ostění</t>
  </si>
  <si>
    <t>784 19-5212.R00</t>
  </si>
  <si>
    <t>Malba tekutá Primalex Plus, bílá, 2 x</t>
  </si>
  <si>
    <t>94</t>
  </si>
  <si>
    <t>Lešení a stavební výtahy</t>
  </si>
  <si>
    <t>941 95-5003.R00</t>
  </si>
  <si>
    <t>Lešení lehké pomocné, výška podlahy do 2,5m</t>
  </si>
  <si>
    <t>;zadní katr, okno nad katrem, ostatní</t>
  </si>
  <si>
    <t>1,8*1,2+2*1,2+2*1,5*1,2*4+1,5*1,2*(2+1+4+1+4+18+1)+1*1,2*18</t>
  </si>
  <si>
    <t>944 94-2101.R00</t>
  </si>
  <si>
    <t>Záchytné ohrazení na kov. konzolách, do 60°</t>
  </si>
  <si>
    <t>4+6</t>
  </si>
  <si>
    <t>944 94-4101.R00</t>
  </si>
  <si>
    <t>Montáž záchytné sítě z umělých vláken nebo drátů</t>
  </si>
  <si>
    <t>4*4+6*4</t>
  </si>
  <si>
    <t>941 95-5102.R00</t>
  </si>
  <si>
    <t>Lešení lehké pomocné,schodiště, H podlahy do 3,5 m</t>
  </si>
  <si>
    <t>;okna nad schodištěm</t>
  </si>
  <si>
    <t>6*1,2+4*1,2</t>
  </si>
  <si>
    <t>96</t>
  </si>
  <si>
    <t>Bourání konstrukcí</t>
  </si>
  <si>
    <t>968 09-5002.R00</t>
  </si>
  <si>
    <t>Bourání parapetů dřevěných š. do 50 cm</t>
  </si>
  <si>
    <t>;vnitřní parapety dřevěné,laminové ap.</t>
  </si>
  <si>
    <t>0,7*10+1,6*2+1,6*1+1,6*4+1,6*1+1,6*4+1,6*18+0,95*18+1,35*1+0,75*2+0,85</t>
  </si>
  <si>
    <t>968 06-1112.R00</t>
  </si>
  <si>
    <t>Vyvěšení dřevěných okenních křídel pl. do 1,5 m2</t>
  </si>
  <si>
    <t>;jednotlivá křídla oken &lt;1,5m2</t>
  </si>
  <si>
    <t>6*2+2+3*4+2+4*4+2*18+4+2+3*3+3+6+1+2</t>
  </si>
  <si>
    <t>968 06-2456.R00</t>
  </si>
  <si>
    <t>Vybourání dřevěných dveřních zárubní pl. nad 2 m2</t>
  </si>
  <si>
    <t>;PL/13 dvoukřídlové dveře</t>
  </si>
  <si>
    <t>1,3*2,25</t>
  </si>
  <si>
    <t>968 06-2244.R00</t>
  </si>
  <si>
    <t>Vybourání dřevěných rámů oken jednoduch. pl. 1 m2</t>
  </si>
  <si>
    <t>;PL/10,  PL/15</t>
  </si>
  <si>
    <t>0,714*2+0,47</t>
  </si>
  <si>
    <t>968 06-2245.R00</t>
  </si>
  <si>
    <t>Vybourání dřevěných rámů oken jednoduch. pl. 2 m2</t>
  </si>
  <si>
    <t xml:space="preserve">;PL/1, PL/3, PL/12, </t>
  </si>
  <si>
    <t>1,75*10+1,88*1+1,21</t>
  </si>
  <si>
    <t>968 06-2246.R00</t>
  </si>
  <si>
    <t>Vybourání dřevěných rámů oken jednoduch. pl. 4 m2</t>
  </si>
  <si>
    <t xml:space="preserve">;PL/4, PL/5, PL/8, </t>
  </si>
  <si>
    <t>2,33*4+2,81+2,46*18</t>
  </si>
  <si>
    <t>968 06-2247.R00</t>
  </si>
  <si>
    <t>Vybourání dřevěných rámů oken jednoduch. nad 4 m2</t>
  </si>
  <si>
    <t xml:space="preserve">;PL/2, 6, 7, 9, 11, 13 okno nad dveřmi, PL/14 </t>
  </si>
  <si>
    <t>4,32*2+3,39*4+4,32*18+3,64*1+3,89*3+3,28+5,9</t>
  </si>
  <si>
    <t>968 06-1113.R00</t>
  </si>
  <si>
    <t>Vyvěšení dřevěných okenních křídel pl. nad 1,5 m2</t>
  </si>
  <si>
    <t>;PL/1, PL/7, PL/13</t>
  </si>
  <si>
    <t>10+4*18+2</t>
  </si>
  <si>
    <t>968 06-1125.R00</t>
  </si>
  <si>
    <t>Vyvěšení dřevěných dveřních křídel pl. do 2 m2</t>
  </si>
  <si>
    <t>968 07-2244.R00</t>
  </si>
  <si>
    <t>Vybourání kovových rámů oken jednod. pl. 1 m2</t>
  </si>
  <si>
    <t>;sklep</t>
  </si>
  <si>
    <t>0,62*0,36*2+0,82*0,4*1+0,67*0,64*1+0,88*0,58*2+0,86*0,7*2</t>
  </si>
  <si>
    <t>976 08-9999.R01</t>
  </si>
  <si>
    <t>Přerušení oc. profilu-kotvení mříží</t>
  </si>
  <si>
    <t>;úchyty mříží na PL/9.10.15</t>
  </si>
  <si>
    <t>6+2*4+4</t>
  </si>
  <si>
    <t>97</t>
  </si>
  <si>
    <t>Prorážení otvorů</t>
  </si>
  <si>
    <t>979 01-1211.R00</t>
  </si>
  <si>
    <t>Svislá doprava suti a vybour. hmot za 2.NP nošením</t>
  </si>
  <si>
    <t>979 99-0162.R00</t>
  </si>
  <si>
    <t>Poplatek za skládku suti - dřevo+sklo</t>
  </si>
  <si>
    <t>6,6806-0,22282</t>
  </si>
  <si>
    <t>979 99-0109.R00</t>
  </si>
  <si>
    <t>Poplatek za skládku suti - sklo, drátosklo</t>
  </si>
  <si>
    <t>979 08-1111.R00</t>
  </si>
  <si>
    <t>Odvoz suti a vybour. hmot na skládku do 1 km</t>
  </si>
  <si>
    <t>979 08-1121.R00</t>
  </si>
  <si>
    <t>Příplatek k odvozu za každý další 1 km</t>
  </si>
  <si>
    <t>6,6806*2</t>
  </si>
  <si>
    <t>;skládka Rtyně v P. -Pod Haldou 3km</t>
  </si>
  <si>
    <t>979 08-2111.R00</t>
  </si>
  <si>
    <t>Vnitrostaveništní doprava suti do 10 m</t>
  </si>
  <si>
    <t>979 08-2121.R00</t>
  </si>
  <si>
    <t>Příplatek k vnitrost. dopravě suti za dalších 5 m</t>
  </si>
  <si>
    <t>FIRMA dle výběru</t>
  </si>
  <si>
    <t>Město Rtyně v Podkrkonoší</t>
  </si>
</sst>
</file>

<file path=xl/styles.xml><?xml version="1.0" encoding="utf-8"?>
<styleSheet xmlns="http://schemas.openxmlformats.org/spreadsheetml/2006/main">
  <numFmts count="4">
    <numFmt numFmtId="164" formatCode="dd/mm/yy"/>
    <numFmt numFmtId="165" formatCode="#,##0.00\ &quot;Kč&quot;"/>
    <numFmt numFmtId="166" formatCode="0.0"/>
    <numFmt numFmtId="167" formatCode="#,##0.00000"/>
  </numFmts>
  <fonts count="22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9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2" fillId="2" borderId="6" xfId="0" applyNumberFormat="1" applyFont="1" applyFill="1" applyBorder="1"/>
    <xf numFmtId="49" fontId="0" fillId="2" borderId="7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0" fillId="0" borderId="8" xfId="0" applyNumberForma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0" fillId="0" borderId="13" xfId="0" applyNumberFormat="1" applyBorder="1"/>
    <xf numFmtId="0" fontId="0" fillId="0" borderId="12" xfId="0" applyNumberFormat="1" applyBorder="1"/>
    <xf numFmtId="0" fontId="0" fillId="0" borderId="14" xfId="0" applyNumberFormat="1" applyBorder="1"/>
    <xf numFmtId="0" fontId="0" fillId="0" borderId="0" xfId="0" applyNumberFormat="1"/>
    <xf numFmtId="3" fontId="0" fillId="0" borderId="14" xfId="0" applyNumberFormat="1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6" xfId="0" applyBorder="1"/>
    <xf numFmtId="0" fontId="0" fillId="0" borderId="0" xfId="0" applyBorder="1"/>
    <xf numFmtId="3" fontId="0" fillId="0" borderId="0" xfId="0" applyNumberFormat="1"/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1" fillId="0" borderId="23" xfId="0" applyFont="1" applyBorder="1" applyAlignment="1">
      <alignment horizontal="centerContinuous" vertical="center"/>
    </xf>
    <xf numFmtId="0" fontId="6" fillId="0" borderId="24" xfId="0" applyFont="1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5" fillId="0" borderId="26" xfId="0" applyFont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Continuous"/>
    </xf>
    <xf numFmtId="0" fontId="5" fillId="0" borderId="27" xfId="0" applyFont="1" applyBorder="1" applyAlignment="1">
      <alignment horizontal="centerContinuous"/>
    </xf>
    <xf numFmtId="0" fontId="0" fillId="0" borderId="27" xfId="0" applyBorder="1" applyAlignment="1">
      <alignment horizontal="centerContinuous"/>
    </xf>
    <xf numFmtId="0" fontId="0" fillId="0" borderId="29" xfId="0" applyBorder="1"/>
    <xf numFmtId="0" fontId="0" fillId="0" borderId="21" xfId="0" applyBorder="1"/>
    <xf numFmtId="3" fontId="0" fillId="0" borderId="30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3" fontId="0" fillId="0" borderId="15" xfId="0" applyNumberFormat="1" applyBorder="1"/>
    <xf numFmtId="0" fontId="0" fillId="0" borderId="16" xfId="0" applyBorder="1"/>
    <xf numFmtId="0" fontId="0" fillId="0" borderId="34" xfId="0" applyBorder="1"/>
    <xf numFmtId="0" fontId="0" fillId="0" borderId="35" xfId="0" applyBorder="1"/>
    <xf numFmtId="0" fontId="7" fillId="0" borderId="17" xfId="0" applyFon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3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7" xfId="0" applyFont="1" applyFill="1" applyBorder="1"/>
    <xf numFmtId="0" fontId="6" fillId="0" borderId="38" xfId="0" applyFont="1" applyFill="1" applyBorder="1"/>
    <xf numFmtId="0" fontId="6" fillId="0" borderId="40" xfId="0" applyFont="1" applyFill="1" applyBorder="1"/>
    <xf numFmtId="165" fontId="6" fillId="0" borderId="38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0" fontId="9" fillId="0" borderId="48" xfId="1" applyFont="1" applyBorder="1" applyAlignment="1">
      <alignment horizontal="left" shrinkToFit="1"/>
    </xf>
    <xf numFmtId="0" fontId="9" fillId="0" borderId="49" xfId="1" applyFont="1" applyBorder="1" applyAlignment="1">
      <alignment horizontal="left" shrinkToFit="1"/>
    </xf>
    <xf numFmtId="49" fontId="1" fillId="0" borderId="0" xfId="0" applyNumberFormat="1" applyFont="1" applyAlignment="1">
      <alignment horizontal="centerContinuous"/>
    </xf>
    <xf numFmtId="49" fontId="5" fillId="0" borderId="26" xfId="0" applyNumberFormat="1" applyFont="1" applyFill="1" applyBorder="1"/>
    <xf numFmtId="0" fontId="5" fillId="0" borderId="27" xfId="0" applyFont="1" applyFill="1" applyBorder="1"/>
    <xf numFmtId="0" fontId="5" fillId="0" borderId="2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9" xfId="0" applyNumberFormat="1" applyFont="1" applyFill="1" applyBorder="1"/>
    <xf numFmtId="0" fontId="5" fillId="0" borderId="26" xfId="0" applyFont="1" applyFill="1" applyBorder="1"/>
    <xf numFmtId="3" fontId="5" fillId="0" borderId="28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1" xfId="0" applyFont="1" applyFill="1" applyBorder="1"/>
    <xf numFmtId="0" fontId="11" fillId="0" borderId="32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right"/>
    </xf>
    <xf numFmtId="0" fontId="11" fillId="0" borderId="33" xfId="0" applyFont="1" applyFill="1" applyBorder="1" applyAlignment="1">
      <alignment horizontal="center"/>
    </xf>
    <xf numFmtId="4" fontId="12" fillId="0" borderId="32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5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3" fontId="7" fillId="0" borderId="34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right"/>
    </xf>
    <xf numFmtId="0" fontId="0" fillId="0" borderId="37" xfId="0" applyFill="1" applyBorder="1"/>
    <xf numFmtId="0" fontId="5" fillId="0" borderId="38" xfId="0" applyFont="1" applyFill="1" applyBorder="1"/>
    <xf numFmtId="0" fontId="0" fillId="0" borderId="38" xfId="0" applyFill="1" applyBorder="1"/>
    <xf numFmtId="4" fontId="0" fillId="0" borderId="59" xfId="0" applyNumberFormat="1" applyFill="1" applyBorder="1"/>
    <xf numFmtId="4" fontId="0" fillId="0" borderId="37" xfId="0" applyNumberFormat="1" applyFill="1" applyBorder="1"/>
    <xf numFmtId="4" fontId="0" fillId="0" borderId="38" xfId="0" applyNumberFormat="1" applyFill="1" applyBorder="1"/>
    <xf numFmtId="3" fontId="5" fillId="0" borderId="38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13" fillId="0" borderId="0" xfId="1" applyFont="1" applyAlignment="1">
      <alignment horizontal="center"/>
    </xf>
    <xf numFmtId="0" fontId="9" fillId="0" borderId="0" xfId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9" fillId="0" borderId="44" xfId="1" applyFont="1" applyBorder="1" applyAlignment="1">
      <alignment horizontal="center"/>
    </xf>
    <xf numFmtId="0" fontId="9" fillId="0" borderId="44" xfId="1" applyBorder="1" applyAlignment="1">
      <alignment horizontal="left"/>
    </xf>
    <xf numFmtId="0" fontId="9" fillId="0" borderId="45" xfId="1" applyBorder="1"/>
    <xf numFmtId="49" fontId="9" fillId="0" borderId="46" xfId="1" applyNumberFormat="1" applyFont="1" applyBorder="1" applyAlignment="1">
      <alignment horizontal="center"/>
    </xf>
    <xf numFmtId="0" fontId="9" fillId="0" borderId="48" xfId="1" applyBorder="1" applyAlignment="1">
      <alignment horizontal="left" shrinkToFit="1"/>
    </xf>
    <xf numFmtId="0" fontId="9" fillId="0" borderId="49" xfId="1" applyBorder="1" applyAlignment="1">
      <alignment horizontal="left" shrinkToFit="1"/>
    </xf>
    <xf numFmtId="0" fontId="10" fillId="0" borderId="0" xfId="1" applyFont="1" applyFill="1"/>
    <xf numFmtId="0" fontId="9" fillId="0" borderId="0" xfId="1" applyFont="1" applyFill="1"/>
    <xf numFmtId="0" fontId="9" fillId="0" borderId="0" xfId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6" xfId="1" applyFont="1" applyFill="1" applyBorder="1" applyAlignment="1">
      <alignment horizontal="center"/>
    </xf>
    <xf numFmtId="0" fontId="4" fillId="0" borderId="16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16" fillId="0" borderId="57" xfId="1" applyFont="1" applyFill="1" applyBorder="1"/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8" fillId="0" borderId="60" xfId="1" applyNumberFormat="1" applyFont="1" applyFill="1" applyBorder="1"/>
    <xf numFmtId="0" fontId="17" fillId="0" borderId="0" xfId="1" applyFont="1"/>
    <xf numFmtId="0" fontId="7" fillId="0" borderId="53" xfId="1" applyFont="1" applyFill="1" applyBorder="1" applyAlignment="1">
      <alignment horizontal="center"/>
    </xf>
    <xf numFmtId="49" fontId="7" fillId="0" borderId="53" xfId="1" applyNumberFormat="1" applyFont="1" applyFill="1" applyBorder="1" applyAlignment="1">
      <alignment horizontal="left"/>
    </xf>
    <xf numFmtId="0" fontId="7" fillId="0" borderId="53" xfId="1" applyFont="1" applyFill="1" applyBorder="1" applyAlignment="1">
      <alignment wrapText="1"/>
    </xf>
    <xf numFmtId="49" fontId="7" fillId="0" borderId="53" xfId="1" applyNumberFormat="1" applyFont="1" applyFill="1" applyBorder="1" applyAlignment="1">
      <alignment horizontal="center" shrinkToFit="1"/>
    </xf>
    <xf numFmtId="4" fontId="7" fillId="0" borderId="53" xfId="1" applyNumberFormat="1" applyFont="1" applyFill="1" applyBorder="1" applyAlignment="1">
      <alignment horizontal="right"/>
    </xf>
    <xf numFmtId="4" fontId="7" fillId="0" borderId="53" xfId="1" applyNumberFormat="1" applyFont="1" applyFill="1" applyBorder="1"/>
    <xf numFmtId="167" fontId="7" fillId="0" borderId="53" xfId="1" applyNumberFormat="1" applyFont="1" applyFill="1" applyBorder="1"/>
    <xf numFmtId="0" fontId="10" fillId="0" borderId="53" xfId="1" applyFont="1" applyFill="1" applyBorder="1" applyAlignment="1">
      <alignment horizontal="center"/>
    </xf>
    <xf numFmtId="49" fontId="10" fillId="0" borderId="53" xfId="1" applyNumberFormat="1" applyFont="1" applyFill="1" applyBorder="1" applyAlignment="1">
      <alignment horizontal="left"/>
    </xf>
    <xf numFmtId="0" fontId="18" fillId="0" borderId="8" xfId="1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4" fontId="18" fillId="0" borderId="53" xfId="1" applyNumberFormat="1" applyFont="1" applyFill="1" applyBorder="1" applyAlignment="1">
      <alignment horizontal="right" wrapText="1"/>
    </xf>
    <xf numFmtId="0" fontId="18" fillId="0" borderId="53" xfId="1" applyFont="1" applyFill="1" applyBorder="1" applyAlignment="1">
      <alignment horizontal="left" wrapText="1"/>
    </xf>
    <xf numFmtId="0" fontId="18" fillId="0" borderId="53" xfId="0" applyFont="1" applyFill="1" applyBorder="1" applyAlignment="1">
      <alignment horizontal="right"/>
    </xf>
    <xf numFmtId="0" fontId="9" fillId="0" borderId="53" xfId="1" applyFill="1" applyBorder="1"/>
    <xf numFmtId="0" fontId="19" fillId="0" borderId="0" xfId="1" applyFont="1"/>
    <xf numFmtId="0" fontId="9" fillId="0" borderId="61" xfId="1" applyFill="1" applyBorder="1" applyAlignment="1">
      <alignment horizontal="center"/>
    </xf>
    <xf numFmtId="49" fontId="3" fillId="0" borderId="61" xfId="1" applyNumberFormat="1" applyFont="1" applyFill="1" applyBorder="1" applyAlignment="1">
      <alignment horizontal="left"/>
    </xf>
    <xf numFmtId="0" fontId="3" fillId="0" borderId="61" xfId="1" applyFont="1" applyFill="1" applyBorder="1"/>
    <xf numFmtId="4" fontId="9" fillId="0" borderId="61" xfId="1" applyNumberFormat="1" applyFill="1" applyBorder="1" applyAlignment="1">
      <alignment horizontal="right"/>
    </xf>
    <xf numFmtId="4" fontId="5" fillId="0" borderId="61" xfId="1" applyNumberFormat="1" applyFont="1" applyFill="1" applyBorder="1"/>
    <xf numFmtId="0" fontId="5" fillId="0" borderId="61" xfId="1" applyFont="1" applyFill="1" applyBorder="1"/>
    <xf numFmtId="167" fontId="5" fillId="0" borderId="61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20" fillId="0" borderId="0" xfId="1" applyFont="1" applyAlignment="1"/>
    <xf numFmtId="0" fontId="9" fillId="0" borderId="0" xfId="1" applyAlignment="1">
      <alignment horizontal="right"/>
    </xf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6" xfId="0" applyNumberFormat="1" applyFont="1" applyFill="1" applyBorder="1"/>
    <xf numFmtId="3" fontId="7" fillId="0" borderId="7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3" fontId="18" fillId="0" borderId="8" xfId="1" applyNumberFormat="1" applyFont="1" applyFill="1" applyBorder="1" applyAlignment="1">
      <alignment horizontal="left" wrapTex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topLeftCell="A19" workbookViewId="0"/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2.28515625" customWidth="1"/>
    <col min="6" max="6" width="19.7109375" customWidth="1"/>
    <col min="7" max="7" width="14.140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6" t="s">
        <v>3</v>
      </c>
      <c r="G3" s="7"/>
    </row>
    <row r="4" spans="1:57" ht="12.95" customHeight="1">
      <c r="A4" s="8"/>
      <c r="B4" s="9"/>
      <c r="C4" s="10" t="s">
        <v>72</v>
      </c>
      <c r="D4" s="11"/>
      <c r="E4" s="11"/>
      <c r="F4" s="12"/>
      <c r="G4" s="13"/>
    </row>
    <row r="5" spans="1:57" ht="12.95" customHeight="1">
      <c r="A5" s="14" t="s">
        <v>5</v>
      </c>
      <c r="B5" s="15"/>
      <c r="C5" s="16" t="s">
        <v>6</v>
      </c>
      <c r="D5" s="16"/>
      <c r="E5" s="16"/>
      <c r="F5" s="17" t="s">
        <v>7</v>
      </c>
      <c r="G5" s="18"/>
    </row>
    <row r="6" spans="1:57" ht="12.95" customHeight="1">
      <c r="A6" s="8"/>
      <c r="B6" s="9"/>
      <c r="C6" s="10" t="s">
        <v>71</v>
      </c>
      <c r="D6" s="11"/>
      <c r="E6" s="11"/>
      <c r="F6" s="19"/>
      <c r="G6" s="13"/>
    </row>
    <row r="7" spans="1:57">
      <c r="A7" s="14" t="s">
        <v>8</v>
      </c>
      <c r="B7" s="16"/>
      <c r="C7" s="20"/>
      <c r="D7" s="21"/>
      <c r="E7" s="22" t="s">
        <v>9</v>
      </c>
      <c r="F7" s="23"/>
      <c r="G7" s="24">
        <v>0</v>
      </c>
      <c r="H7" s="25"/>
      <c r="I7" s="25"/>
    </row>
    <row r="8" spans="1:57">
      <c r="A8" s="14" t="s">
        <v>10</v>
      </c>
      <c r="B8" s="16"/>
      <c r="C8" s="20" t="s">
        <v>301</v>
      </c>
      <c r="D8" s="21"/>
      <c r="E8" s="17" t="s">
        <v>11</v>
      </c>
      <c r="F8" s="16"/>
      <c r="G8" s="26">
        <f>IF(PocetMJ=0,,ROUND((F30+F32)/PocetMJ,1))</f>
        <v>0</v>
      </c>
    </row>
    <row r="9" spans="1:57">
      <c r="A9" s="27" t="s">
        <v>12</v>
      </c>
      <c r="B9" s="28"/>
      <c r="C9" s="28"/>
      <c r="D9" s="28"/>
      <c r="E9" s="29" t="s">
        <v>13</v>
      </c>
      <c r="F9" s="28"/>
      <c r="G9" s="30"/>
    </row>
    <row r="10" spans="1:57">
      <c r="A10" s="31" t="s">
        <v>14</v>
      </c>
      <c r="B10" s="32"/>
      <c r="C10" s="32"/>
      <c r="D10" s="32"/>
      <c r="E10" s="12" t="s">
        <v>15</v>
      </c>
      <c r="F10" s="32"/>
      <c r="G10" s="13"/>
      <c r="BA10" s="33"/>
      <c r="BB10" s="33"/>
      <c r="BC10" s="33"/>
      <c r="BD10" s="33"/>
      <c r="BE10" s="33"/>
    </row>
    <row r="11" spans="1:57">
      <c r="A11" s="31"/>
      <c r="B11" s="32"/>
      <c r="C11" s="32"/>
      <c r="D11" s="32"/>
      <c r="E11" s="34" t="s">
        <v>300</v>
      </c>
      <c r="F11" s="35"/>
      <c r="G11" s="36"/>
    </row>
    <row r="12" spans="1:57" ht="28.5" customHeight="1" thickBot="1">
      <c r="A12" s="37" t="s">
        <v>16</v>
      </c>
      <c r="B12" s="38"/>
      <c r="C12" s="38"/>
      <c r="D12" s="38"/>
      <c r="E12" s="39"/>
      <c r="F12" s="39"/>
      <c r="G12" s="40"/>
    </row>
    <row r="13" spans="1:57" ht="17.25" customHeight="1" thickBot="1">
      <c r="A13" s="41" t="s">
        <v>17</v>
      </c>
      <c r="B13" s="42"/>
      <c r="C13" s="43"/>
      <c r="D13" s="44" t="s">
        <v>18</v>
      </c>
      <c r="E13" s="45"/>
      <c r="F13" s="45"/>
      <c r="G13" s="43"/>
    </row>
    <row r="14" spans="1:57" ht="15.95" customHeight="1">
      <c r="A14" s="46"/>
      <c r="B14" s="47" t="s">
        <v>19</v>
      </c>
      <c r="C14" s="48">
        <f>Dodavka</f>
        <v>0</v>
      </c>
      <c r="D14" s="49"/>
      <c r="E14" s="50"/>
      <c r="F14" s="51"/>
      <c r="G14" s="48"/>
    </row>
    <row r="15" spans="1:57" ht="15.95" customHeight="1">
      <c r="A15" s="46" t="s">
        <v>20</v>
      </c>
      <c r="B15" s="47" t="s">
        <v>21</v>
      </c>
      <c r="C15" s="48">
        <f>Mont</f>
        <v>0</v>
      </c>
      <c r="D15" s="27"/>
      <c r="E15" s="52"/>
      <c r="F15" s="53"/>
      <c r="G15" s="48"/>
    </row>
    <row r="16" spans="1:57" ht="15.95" customHeight="1">
      <c r="A16" s="46" t="s">
        <v>22</v>
      </c>
      <c r="B16" s="47" t="s">
        <v>23</v>
      </c>
      <c r="C16" s="48">
        <f>HSV</f>
        <v>0</v>
      </c>
      <c r="D16" s="27"/>
      <c r="E16" s="52"/>
      <c r="F16" s="53"/>
      <c r="G16" s="48"/>
    </row>
    <row r="17" spans="1:7" ht="15.95" customHeight="1">
      <c r="A17" s="54" t="s">
        <v>24</v>
      </c>
      <c r="B17" s="47" t="s">
        <v>25</v>
      </c>
      <c r="C17" s="48">
        <f>PSV</f>
        <v>0</v>
      </c>
      <c r="D17" s="27"/>
      <c r="E17" s="52"/>
      <c r="F17" s="53"/>
      <c r="G17" s="48"/>
    </row>
    <row r="18" spans="1:7" ht="15.95" customHeight="1">
      <c r="A18" s="55" t="s">
        <v>26</v>
      </c>
      <c r="B18" s="47"/>
      <c r="C18" s="48">
        <f>SUM(C14:C17)</f>
        <v>0</v>
      </c>
      <c r="D18" s="56"/>
      <c r="E18" s="52"/>
      <c r="F18" s="53"/>
      <c r="G18" s="48"/>
    </row>
    <row r="19" spans="1:7" ht="15.95" customHeight="1">
      <c r="A19" s="55"/>
      <c r="B19" s="47"/>
      <c r="C19" s="48"/>
      <c r="D19" s="27"/>
      <c r="E19" s="52"/>
      <c r="F19" s="53"/>
      <c r="G19" s="48"/>
    </row>
    <row r="20" spans="1:7" ht="15.95" customHeight="1">
      <c r="A20" s="55" t="s">
        <v>27</v>
      </c>
      <c r="B20" s="47"/>
      <c r="C20" s="48">
        <f>HZS</f>
        <v>0</v>
      </c>
      <c r="D20" s="27"/>
      <c r="E20" s="52"/>
      <c r="F20" s="53"/>
      <c r="G20" s="48"/>
    </row>
    <row r="21" spans="1:7" ht="15.95" customHeight="1">
      <c r="A21" s="31" t="s">
        <v>28</v>
      </c>
      <c r="B21" s="32"/>
      <c r="C21" s="48">
        <f>C18+C20</f>
        <v>0</v>
      </c>
      <c r="D21" s="27" t="s">
        <v>29</v>
      </c>
      <c r="E21" s="52"/>
      <c r="F21" s="53"/>
      <c r="G21" s="48">
        <f>G22-SUM(G14:G20)</f>
        <v>0</v>
      </c>
    </row>
    <row r="22" spans="1:7" ht="15.95" customHeight="1" thickBot="1">
      <c r="A22" s="27" t="s">
        <v>30</v>
      </c>
      <c r="B22" s="28"/>
      <c r="C22" s="57">
        <f>C21+G22</f>
        <v>0</v>
      </c>
      <c r="D22" s="58" t="s">
        <v>31</v>
      </c>
      <c r="E22" s="59"/>
      <c r="F22" s="60"/>
      <c r="G22" s="48">
        <f>VRN</f>
        <v>0</v>
      </c>
    </row>
    <row r="23" spans="1:7">
      <c r="A23" s="3" t="s">
        <v>32</v>
      </c>
      <c r="B23" s="5"/>
      <c r="C23" s="6" t="s">
        <v>33</v>
      </c>
      <c r="D23" s="5"/>
      <c r="E23" s="6" t="s">
        <v>34</v>
      </c>
      <c r="F23" s="5"/>
      <c r="G23" s="7"/>
    </row>
    <row r="24" spans="1:7">
      <c r="A24" s="14"/>
      <c r="B24" s="16"/>
      <c r="C24" s="17" t="s">
        <v>35</v>
      </c>
      <c r="D24" s="16"/>
      <c r="E24" s="17" t="s">
        <v>35</v>
      </c>
      <c r="F24" s="16"/>
      <c r="G24" s="18"/>
    </row>
    <row r="25" spans="1:7">
      <c r="A25" s="31" t="s">
        <v>36</v>
      </c>
      <c r="B25" s="61"/>
      <c r="C25" s="12" t="s">
        <v>36</v>
      </c>
      <c r="D25" s="32"/>
      <c r="E25" s="12" t="s">
        <v>36</v>
      </c>
      <c r="F25" s="32"/>
      <c r="G25" s="13"/>
    </row>
    <row r="26" spans="1:7">
      <c r="A26" s="31"/>
      <c r="B26" s="62"/>
      <c r="C26" s="12" t="s">
        <v>37</v>
      </c>
      <c r="D26" s="32"/>
      <c r="E26" s="12" t="s">
        <v>38</v>
      </c>
      <c r="F26" s="32"/>
      <c r="G26" s="13"/>
    </row>
    <row r="27" spans="1:7">
      <c r="A27" s="31"/>
      <c r="B27" s="32"/>
      <c r="C27" s="12"/>
      <c r="D27" s="32"/>
      <c r="E27" s="12"/>
      <c r="F27" s="32"/>
      <c r="G27" s="13"/>
    </row>
    <row r="28" spans="1:7" ht="97.5" customHeight="1">
      <c r="A28" s="31"/>
      <c r="B28" s="32"/>
      <c r="C28" s="12"/>
      <c r="D28" s="32"/>
      <c r="E28" s="12"/>
      <c r="F28" s="32"/>
      <c r="G28" s="13"/>
    </row>
    <row r="29" spans="1:7">
      <c r="A29" s="14" t="s">
        <v>39</v>
      </c>
      <c r="B29" s="16"/>
      <c r="C29" s="63">
        <v>0</v>
      </c>
      <c r="D29" s="16" t="s">
        <v>40</v>
      </c>
      <c r="E29" s="17"/>
      <c r="F29" s="64">
        <v>0</v>
      </c>
      <c r="G29" s="18"/>
    </row>
    <row r="30" spans="1:7">
      <c r="A30" s="14" t="s">
        <v>39</v>
      </c>
      <c r="B30" s="16"/>
      <c r="C30" s="63">
        <v>15</v>
      </c>
      <c r="D30" s="16" t="s">
        <v>40</v>
      </c>
      <c r="E30" s="17"/>
      <c r="F30" s="64">
        <v>0</v>
      </c>
      <c r="G30" s="18"/>
    </row>
    <row r="31" spans="1:7">
      <c r="A31" s="14" t="s">
        <v>41</v>
      </c>
      <c r="B31" s="16"/>
      <c r="C31" s="63">
        <v>15</v>
      </c>
      <c r="D31" s="16" t="s">
        <v>40</v>
      </c>
      <c r="E31" s="17"/>
      <c r="F31" s="65">
        <f>ROUND(PRODUCT(F30,C31/100),0)</f>
        <v>0</v>
      </c>
      <c r="G31" s="30"/>
    </row>
    <row r="32" spans="1:7">
      <c r="A32" s="14" t="s">
        <v>39</v>
      </c>
      <c r="B32" s="16"/>
      <c r="C32" s="63">
        <v>21</v>
      </c>
      <c r="D32" s="16" t="s">
        <v>40</v>
      </c>
      <c r="E32" s="17"/>
      <c r="F32" s="64">
        <v>0</v>
      </c>
      <c r="G32" s="18"/>
    </row>
    <row r="33" spans="1:8">
      <c r="A33" s="14" t="s">
        <v>41</v>
      </c>
      <c r="B33" s="16"/>
      <c r="C33" s="63">
        <v>21</v>
      </c>
      <c r="D33" s="16" t="s">
        <v>40</v>
      </c>
      <c r="E33" s="17"/>
      <c r="F33" s="65">
        <f>ROUND(PRODUCT(F32,C33/100),0)</f>
        <v>0</v>
      </c>
      <c r="G33" s="30"/>
    </row>
    <row r="34" spans="1:8" s="71" customFormat="1" ht="19.5" customHeight="1" thickBot="1">
      <c r="A34" s="66" t="s">
        <v>42</v>
      </c>
      <c r="B34" s="67"/>
      <c r="C34" s="67"/>
      <c r="D34" s="67"/>
      <c r="E34" s="68"/>
      <c r="F34" s="69">
        <f>ROUND(SUM(F29:F33),0)</f>
        <v>0</v>
      </c>
      <c r="G34" s="70"/>
    </row>
    <row r="36" spans="1:8">
      <c r="A36" s="72" t="s">
        <v>43</v>
      </c>
      <c r="B36" s="72"/>
      <c r="C36" s="72"/>
      <c r="D36" s="72"/>
      <c r="E36" s="72"/>
      <c r="F36" s="72"/>
      <c r="G36" s="72"/>
      <c r="H36" t="s">
        <v>4</v>
      </c>
    </row>
    <row r="37" spans="1:8" ht="14.25" customHeight="1">
      <c r="A37" s="72"/>
      <c r="B37" s="73"/>
      <c r="C37" s="73"/>
      <c r="D37" s="73"/>
      <c r="E37" s="73"/>
      <c r="F37" s="73"/>
      <c r="G37" s="73"/>
      <c r="H37" t="s">
        <v>4</v>
      </c>
    </row>
    <row r="38" spans="1:8" ht="12.75" customHeight="1">
      <c r="A38" s="74"/>
      <c r="B38" s="73"/>
      <c r="C38" s="73"/>
      <c r="D38" s="73"/>
      <c r="E38" s="73"/>
      <c r="F38" s="73"/>
      <c r="G38" s="73"/>
      <c r="H38" t="s">
        <v>4</v>
      </c>
    </row>
    <row r="39" spans="1:8">
      <c r="A39" s="74"/>
      <c r="B39" s="73"/>
      <c r="C39" s="73"/>
      <c r="D39" s="73"/>
      <c r="E39" s="73"/>
      <c r="F39" s="73"/>
      <c r="G39" s="73"/>
      <c r="H39" t="s">
        <v>4</v>
      </c>
    </row>
    <row r="40" spans="1:8">
      <c r="A40" s="74"/>
      <c r="B40" s="73"/>
      <c r="C40" s="73"/>
      <c r="D40" s="73"/>
      <c r="E40" s="73"/>
      <c r="F40" s="73"/>
      <c r="G40" s="73"/>
      <c r="H40" t="s">
        <v>4</v>
      </c>
    </row>
    <row r="41" spans="1:8">
      <c r="A41" s="74"/>
      <c r="B41" s="73"/>
      <c r="C41" s="73"/>
      <c r="D41" s="73"/>
      <c r="E41" s="73"/>
      <c r="F41" s="73"/>
      <c r="G41" s="73"/>
      <c r="H41" t="s">
        <v>4</v>
      </c>
    </row>
    <row r="42" spans="1:8">
      <c r="A42" s="74"/>
      <c r="B42" s="73"/>
      <c r="C42" s="73"/>
      <c r="D42" s="73"/>
      <c r="E42" s="73"/>
      <c r="F42" s="73"/>
      <c r="G42" s="73"/>
      <c r="H42" t="s">
        <v>4</v>
      </c>
    </row>
    <row r="43" spans="1:8">
      <c r="A43" s="74"/>
      <c r="B43" s="73"/>
      <c r="C43" s="73"/>
      <c r="D43" s="73"/>
      <c r="E43" s="73"/>
      <c r="F43" s="73"/>
      <c r="G43" s="73"/>
      <c r="H43" t="s">
        <v>4</v>
      </c>
    </row>
    <row r="44" spans="1:8">
      <c r="A44" s="74"/>
      <c r="B44" s="73"/>
      <c r="C44" s="73"/>
      <c r="D44" s="73"/>
      <c r="E44" s="73"/>
      <c r="F44" s="73"/>
      <c r="G44" s="73"/>
      <c r="H44" t="s">
        <v>4</v>
      </c>
    </row>
    <row r="45" spans="1:8">
      <c r="A45" s="74"/>
      <c r="B45" s="73"/>
      <c r="C45" s="73"/>
      <c r="D45" s="73"/>
      <c r="E45" s="73"/>
      <c r="F45" s="73"/>
      <c r="G45" s="73"/>
      <c r="H45" t="s">
        <v>4</v>
      </c>
    </row>
    <row r="46" spans="1:8">
      <c r="B46" s="75"/>
      <c r="C46" s="75"/>
      <c r="D46" s="75"/>
      <c r="E46" s="75"/>
      <c r="F46" s="75"/>
      <c r="G46" s="75"/>
    </row>
    <row r="47" spans="1:8">
      <c r="B47" s="75"/>
      <c r="C47" s="75"/>
      <c r="D47" s="75"/>
      <c r="E47" s="75"/>
      <c r="F47" s="75"/>
      <c r="G47" s="75"/>
    </row>
    <row r="48" spans="1:8">
      <c r="B48" s="75"/>
      <c r="C48" s="75"/>
      <c r="D48" s="75"/>
      <c r="E48" s="75"/>
      <c r="F48" s="75"/>
      <c r="G48" s="75"/>
    </row>
    <row r="49" spans="2:7">
      <c r="B49" s="75"/>
      <c r="C49" s="75"/>
      <c r="D49" s="75"/>
      <c r="E49" s="75"/>
      <c r="F49" s="75"/>
      <c r="G49" s="75"/>
    </row>
    <row r="50" spans="2:7">
      <c r="B50" s="75"/>
      <c r="C50" s="75"/>
      <c r="D50" s="75"/>
      <c r="E50" s="75"/>
      <c r="F50" s="75"/>
      <c r="G50" s="75"/>
    </row>
    <row r="51" spans="2:7">
      <c r="B51" s="75"/>
      <c r="C51" s="75"/>
      <c r="D51" s="75"/>
      <c r="E51" s="75"/>
      <c r="F51" s="75"/>
      <c r="G51" s="75"/>
    </row>
    <row r="52" spans="2:7">
      <c r="B52" s="75"/>
      <c r="C52" s="75"/>
      <c r="D52" s="75"/>
      <c r="E52" s="75"/>
      <c r="F52" s="75"/>
      <c r="G52" s="75"/>
    </row>
    <row r="53" spans="2:7">
      <c r="B53" s="75"/>
      <c r="C53" s="75"/>
      <c r="D53" s="75"/>
      <c r="E53" s="75"/>
      <c r="F53" s="75"/>
      <c r="G53" s="75"/>
    </row>
    <row r="54" spans="2:7">
      <c r="B54" s="75"/>
      <c r="C54" s="75"/>
      <c r="D54" s="75"/>
      <c r="E54" s="75"/>
      <c r="F54" s="75"/>
      <c r="G54" s="75"/>
    </row>
    <row r="55" spans="2:7">
      <c r="B55" s="75"/>
      <c r="C55" s="75"/>
      <c r="D55" s="75"/>
      <c r="E55" s="75"/>
      <c r="F55" s="75"/>
      <c r="G55" s="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C7:D7"/>
    <mergeCell ref="C8:D8"/>
    <mergeCell ref="E11:G11"/>
    <mergeCell ref="B37:G45"/>
    <mergeCell ref="B46:G46"/>
    <mergeCell ref="B47:G47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72"/>
  <sheetViews>
    <sheetView workbookViewId="0">
      <selection activeCell="A20" sqref="A20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76" t="s">
        <v>5</v>
      </c>
      <c r="B1" s="77"/>
      <c r="C1" s="78" t="str">
        <f>CONCATENATE(cislostavby," ",nazevstavby)</f>
        <v xml:space="preserve"> ZŠ výměna oken</v>
      </c>
      <c r="D1" s="79"/>
      <c r="E1" s="80"/>
      <c r="F1" s="79"/>
      <c r="G1" s="81"/>
      <c r="H1" s="82"/>
      <c r="I1" s="83"/>
    </row>
    <row r="2" spans="1:9" ht="13.5" thickBot="1">
      <c r="A2" s="84" t="s">
        <v>1</v>
      </c>
      <c r="B2" s="85"/>
      <c r="C2" s="86" t="str">
        <f>CONCATENATE(cisloobjektu," ",nazevobjektu)</f>
        <v xml:space="preserve"> Základní škola nám.Horníků</v>
      </c>
      <c r="D2" s="87"/>
      <c r="E2" s="88"/>
      <c r="F2" s="87"/>
      <c r="G2" s="89"/>
      <c r="H2" s="89"/>
      <c r="I2" s="90"/>
    </row>
    <row r="3" spans="1:9" ht="13.5" thickTop="1"/>
    <row r="4" spans="1:9" ht="19.5" customHeight="1">
      <c r="A4" s="91" t="s">
        <v>44</v>
      </c>
      <c r="B4" s="1"/>
      <c r="C4" s="1"/>
      <c r="D4" s="1"/>
      <c r="E4" s="1"/>
      <c r="F4" s="1"/>
      <c r="G4" s="1"/>
      <c r="H4" s="1"/>
      <c r="I4" s="1"/>
    </row>
    <row r="5" spans="1:9" ht="13.5" thickBot="1"/>
    <row r="6" spans="1:9" s="32" customFormat="1" ht="13.5" thickBot="1">
      <c r="A6" s="92"/>
      <c r="B6" s="93" t="s">
        <v>45</v>
      </c>
      <c r="C6" s="93"/>
      <c r="D6" s="94"/>
      <c r="E6" s="95" t="s">
        <v>46</v>
      </c>
      <c r="F6" s="96" t="s">
        <v>47</v>
      </c>
      <c r="G6" s="96" t="s">
        <v>48</v>
      </c>
      <c r="H6" s="96" t="s">
        <v>49</v>
      </c>
      <c r="I6" s="97" t="s">
        <v>27</v>
      </c>
    </row>
    <row r="7" spans="1:9" s="32" customFormat="1">
      <c r="A7" s="198" t="str">
        <f>Položky!B7</f>
        <v>61</v>
      </c>
      <c r="B7" s="98" t="str">
        <f>Položky!C7</f>
        <v>Upravy povrchů vnitřní</v>
      </c>
      <c r="C7" s="99"/>
      <c r="D7" s="100"/>
      <c r="E7" s="199">
        <f>Položky!BC19</f>
        <v>0</v>
      </c>
      <c r="F7" s="200">
        <f>Položky!BD19</f>
        <v>0</v>
      </c>
      <c r="G7" s="200">
        <f>Položky!BE19</f>
        <v>0</v>
      </c>
      <c r="H7" s="200">
        <f>Položky!BF19</f>
        <v>0</v>
      </c>
      <c r="I7" s="201">
        <f>Položky!BG19</f>
        <v>0</v>
      </c>
    </row>
    <row r="8" spans="1:9" s="32" customFormat="1">
      <c r="A8" s="198" t="str">
        <f>Položky!B20</f>
        <v>764</v>
      </c>
      <c r="B8" s="98" t="str">
        <f>Položky!C20</f>
        <v>Konstrukce klempířské</v>
      </c>
      <c r="C8" s="99"/>
      <c r="D8" s="100"/>
      <c r="E8" s="199">
        <f>Položky!BC34</f>
        <v>0</v>
      </c>
      <c r="F8" s="200">
        <f>Položky!BD34</f>
        <v>0</v>
      </c>
      <c r="G8" s="200">
        <f>Položky!BE34</f>
        <v>0</v>
      </c>
      <c r="H8" s="200">
        <f>Položky!BF34</f>
        <v>0</v>
      </c>
      <c r="I8" s="201">
        <f>Položky!BG34</f>
        <v>0</v>
      </c>
    </row>
    <row r="9" spans="1:9" s="32" customFormat="1">
      <c r="A9" s="198" t="str">
        <f>Položky!B35</f>
        <v>766</v>
      </c>
      <c r="B9" s="98" t="str">
        <f>Položky!C35</f>
        <v>Konstrukce truhlářské</v>
      </c>
      <c r="C9" s="99"/>
      <c r="D9" s="100"/>
      <c r="E9" s="199">
        <f>Položky!BC109</f>
        <v>0</v>
      </c>
      <c r="F9" s="200">
        <f>Položky!BD109</f>
        <v>0</v>
      </c>
      <c r="G9" s="200">
        <f>Položky!BE109</f>
        <v>0</v>
      </c>
      <c r="H9" s="200">
        <f>Položky!BF109</f>
        <v>0</v>
      </c>
      <c r="I9" s="201">
        <f>Položky!BG109</f>
        <v>0</v>
      </c>
    </row>
    <row r="10" spans="1:9" s="32" customFormat="1">
      <c r="A10" s="198" t="str">
        <f>Položky!B110</f>
        <v>767</v>
      </c>
      <c r="B10" s="98" t="str">
        <f>Položky!C110</f>
        <v>Konstrukce zámečnické</v>
      </c>
      <c r="C10" s="99"/>
      <c r="D10" s="100"/>
      <c r="E10" s="199">
        <f>Položky!BC114</f>
        <v>0</v>
      </c>
      <c r="F10" s="200">
        <f>Položky!BD114</f>
        <v>0</v>
      </c>
      <c r="G10" s="200">
        <f>Položky!BE114</f>
        <v>0</v>
      </c>
      <c r="H10" s="200">
        <f>Položky!BF114</f>
        <v>0</v>
      </c>
      <c r="I10" s="201">
        <f>Položky!BG114</f>
        <v>0</v>
      </c>
    </row>
    <row r="11" spans="1:9" s="32" customFormat="1">
      <c r="A11" s="198" t="str">
        <f>Položky!B115</f>
        <v>784</v>
      </c>
      <c r="B11" s="98" t="str">
        <f>Položky!C115</f>
        <v>Malby</v>
      </c>
      <c r="C11" s="99"/>
      <c r="D11" s="100"/>
      <c r="E11" s="199">
        <f>Položky!BC120</f>
        <v>0</v>
      </c>
      <c r="F11" s="200">
        <f>Položky!BD120</f>
        <v>0</v>
      </c>
      <c r="G11" s="200">
        <f>Položky!BE120</f>
        <v>0</v>
      </c>
      <c r="H11" s="200">
        <f>Položky!BF120</f>
        <v>0</v>
      </c>
      <c r="I11" s="201">
        <f>Položky!BG120</f>
        <v>0</v>
      </c>
    </row>
    <row r="12" spans="1:9" s="32" customFormat="1">
      <c r="A12" s="198" t="str">
        <f>Položky!B121</f>
        <v>94</v>
      </c>
      <c r="B12" s="98" t="str">
        <f>Položky!C121</f>
        <v>Lešení a stavební výtahy</v>
      </c>
      <c r="C12" s="99"/>
      <c r="D12" s="100"/>
      <c r="E12" s="199">
        <f>Položky!BC132</f>
        <v>0</v>
      </c>
      <c r="F12" s="200">
        <f>Položky!BD132</f>
        <v>0</v>
      </c>
      <c r="G12" s="200">
        <f>Položky!BE132</f>
        <v>0</v>
      </c>
      <c r="H12" s="200">
        <f>Položky!BF132</f>
        <v>0</v>
      </c>
      <c r="I12" s="201">
        <f>Položky!BG132</f>
        <v>0</v>
      </c>
    </row>
    <row r="13" spans="1:9" s="32" customFormat="1">
      <c r="A13" s="198" t="str">
        <f>Položky!B133</f>
        <v>96</v>
      </c>
      <c r="B13" s="98" t="str">
        <f>Položky!C133</f>
        <v>Bourání konstrukcí</v>
      </c>
      <c r="C13" s="99"/>
      <c r="D13" s="100"/>
      <c r="E13" s="199">
        <f>Položky!BC165</f>
        <v>0</v>
      </c>
      <c r="F13" s="200">
        <f>Položky!BD165</f>
        <v>0</v>
      </c>
      <c r="G13" s="200">
        <f>Položky!BE165</f>
        <v>0</v>
      </c>
      <c r="H13" s="200">
        <f>Položky!BF165</f>
        <v>0</v>
      </c>
      <c r="I13" s="201">
        <f>Položky!BG165</f>
        <v>0</v>
      </c>
    </row>
    <row r="14" spans="1:9" s="32" customFormat="1" ht="13.5" thickBot="1">
      <c r="A14" s="198" t="str">
        <f>Položky!B166</f>
        <v>97</v>
      </c>
      <c r="B14" s="98" t="str">
        <f>Položky!C166</f>
        <v>Prorážení otvorů</v>
      </c>
      <c r="C14" s="99"/>
      <c r="D14" s="100"/>
      <c r="E14" s="199">
        <f>Položky!BC177</f>
        <v>0</v>
      </c>
      <c r="F14" s="200">
        <f>Položky!BD177</f>
        <v>0</v>
      </c>
      <c r="G14" s="200">
        <f>Položky!BE177</f>
        <v>0</v>
      </c>
      <c r="H14" s="200">
        <f>Položky!BF177</f>
        <v>0</v>
      </c>
      <c r="I14" s="201">
        <f>Položky!BG177</f>
        <v>0</v>
      </c>
    </row>
    <row r="15" spans="1:9" s="106" customFormat="1" ht="13.5" thickBot="1">
      <c r="A15" s="101"/>
      <c r="B15" s="93" t="s">
        <v>50</v>
      </c>
      <c r="C15" s="93"/>
      <c r="D15" s="102"/>
      <c r="E15" s="103">
        <f>SUM(E7:E14)</f>
        <v>0</v>
      </c>
      <c r="F15" s="104">
        <f>SUM(F7:F14)</f>
        <v>0</v>
      </c>
      <c r="G15" s="104">
        <f>SUM(G7:G14)</f>
        <v>0</v>
      </c>
      <c r="H15" s="104">
        <f>SUM(H7:H14)</f>
        <v>0</v>
      </c>
      <c r="I15" s="105">
        <f>SUM(I7:I14)</f>
        <v>0</v>
      </c>
    </row>
    <row r="16" spans="1:9">
      <c r="A16" s="99"/>
      <c r="B16" s="99"/>
      <c r="C16" s="99"/>
      <c r="D16" s="99"/>
      <c r="E16" s="99"/>
      <c r="F16" s="99"/>
      <c r="G16" s="99"/>
      <c r="H16" s="99"/>
      <c r="I16" s="99"/>
    </row>
    <row r="17" spans="1:57" ht="19.5" customHeight="1">
      <c r="A17" s="107" t="s">
        <v>51</v>
      </c>
      <c r="B17" s="107"/>
      <c r="C17" s="107"/>
      <c r="D17" s="107"/>
      <c r="E17" s="107"/>
      <c r="F17" s="107"/>
      <c r="G17" s="108"/>
      <c r="H17" s="107"/>
      <c r="I17" s="107"/>
      <c r="BA17" s="33"/>
      <c r="BB17" s="33"/>
      <c r="BC17" s="33"/>
      <c r="BD17" s="33"/>
      <c r="BE17" s="33"/>
    </row>
    <row r="18" spans="1:57" ht="13.5" thickBot="1">
      <c r="A18" s="109"/>
      <c r="B18" s="109"/>
      <c r="C18" s="109"/>
      <c r="D18" s="109"/>
      <c r="E18" s="109"/>
      <c r="F18" s="109"/>
      <c r="G18" s="109"/>
      <c r="H18" s="109"/>
      <c r="I18" s="109"/>
    </row>
    <row r="19" spans="1:57">
      <c r="A19" s="110" t="s">
        <v>52</v>
      </c>
      <c r="B19" s="111"/>
      <c r="C19" s="111"/>
      <c r="D19" s="112"/>
      <c r="E19" s="113" t="s">
        <v>53</v>
      </c>
      <c r="F19" s="114" t="s">
        <v>54</v>
      </c>
      <c r="G19" s="115" t="s">
        <v>55</v>
      </c>
      <c r="H19" s="116"/>
      <c r="I19" s="117" t="s">
        <v>53</v>
      </c>
    </row>
    <row r="20" spans="1:57">
      <c r="A20" s="118"/>
      <c r="B20" s="119"/>
      <c r="C20" s="119"/>
      <c r="D20" s="120"/>
      <c r="E20" s="121"/>
      <c r="F20" s="122"/>
      <c r="G20" s="123">
        <f>CHOOSE(BA20+1,HSV+PSV,HSV+PSV+Mont,HSV+PSV+Dodavka+Mont,HSV,PSV,Mont,Dodavka,Mont+Dodavka,0)</f>
        <v>0</v>
      </c>
      <c r="H20" s="124"/>
      <c r="I20" s="125">
        <f>E20+F20*G20/100</f>
        <v>0</v>
      </c>
      <c r="BA20">
        <v>8</v>
      </c>
    </row>
    <row r="21" spans="1:57" ht="13.5" thickBot="1">
      <c r="A21" s="126"/>
      <c r="B21" s="127" t="s">
        <v>56</v>
      </c>
      <c r="C21" s="128"/>
      <c r="D21" s="129"/>
      <c r="E21" s="130"/>
      <c r="F21" s="131"/>
      <c r="G21" s="131"/>
      <c r="H21" s="132">
        <f>SUM(H20:H20)</f>
        <v>0</v>
      </c>
      <c r="I21" s="133"/>
    </row>
    <row r="23" spans="1:57">
      <c r="B23" s="106"/>
      <c r="F23" s="134"/>
      <c r="G23" s="135"/>
      <c r="H23" s="135"/>
      <c r="I23" s="136"/>
    </row>
    <row r="24" spans="1:57">
      <c r="F24" s="134"/>
      <c r="G24" s="135"/>
      <c r="H24" s="135"/>
      <c r="I24" s="136"/>
    </row>
    <row r="25" spans="1:57">
      <c r="F25" s="134"/>
      <c r="G25" s="135"/>
      <c r="H25" s="135"/>
      <c r="I25" s="136"/>
    </row>
    <row r="26" spans="1:57">
      <c r="F26" s="134"/>
      <c r="G26" s="135"/>
      <c r="H26" s="135"/>
      <c r="I26" s="136"/>
    </row>
    <row r="27" spans="1:57">
      <c r="F27" s="134"/>
      <c r="G27" s="135"/>
      <c r="H27" s="135"/>
      <c r="I27" s="136"/>
    </row>
    <row r="28" spans="1:57">
      <c r="F28" s="134"/>
      <c r="G28" s="135"/>
      <c r="H28" s="135"/>
      <c r="I28" s="136"/>
    </row>
    <row r="29" spans="1:57">
      <c r="F29" s="134"/>
      <c r="G29" s="135"/>
      <c r="H29" s="135"/>
      <c r="I29" s="136"/>
    </row>
    <row r="30" spans="1:57">
      <c r="F30" s="134"/>
      <c r="G30" s="135"/>
      <c r="H30" s="135"/>
      <c r="I30" s="136"/>
    </row>
    <row r="31" spans="1:57">
      <c r="F31" s="134"/>
      <c r="G31" s="135"/>
      <c r="H31" s="135"/>
      <c r="I31" s="136"/>
    </row>
    <row r="32" spans="1:57">
      <c r="F32" s="134"/>
      <c r="G32" s="135"/>
      <c r="H32" s="135"/>
      <c r="I32" s="136"/>
    </row>
    <row r="33" spans="6:9">
      <c r="F33" s="134"/>
      <c r="G33" s="135"/>
      <c r="H33" s="135"/>
      <c r="I33" s="136"/>
    </row>
    <row r="34" spans="6:9">
      <c r="F34" s="134"/>
      <c r="G34" s="135"/>
      <c r="H34" s="135"/>
      <c r="I34" s="136"/>
    </row>
    <row r="35" spans="6:9">
      <c r="F35" s="134"/>
      <c r="G35" s="135"/>
      <c r="H35" s="135"/>
      <c r="I35" s="136"/>
    </row>
    <row r="36" spans="6:9">
      <c r="F36" s="134"/>
      <c r="G36" s="135"/>
      <c r="H36" s="135"/>
      <c r="I36" s="136"/>
    </row>
    <row r="37" spans="6:9">
      <c r="F37" s="134"/>
      <c r="G37" s="135"/>
      <c r="H37" s="135"/>
      <c r="I37" s="136"/>
    </row>
    <row r="38" spans="6:9">
      <c r="F38" s="134"/>
      <c r="G38" s="135"/>
      <c r="H38" s="135"/>
      <c r="I38" s="136"/>
    </row>
    <row r="39" spans="6:9">
      <c r="F39" s="134"/>
      <c r="G39" s="135"/>
      <c r="H39" s="135"/>
      <c r="I39" s="136"/>
    </row>
    <row r="40" spans="6:9">
      <c r="F40" s="134"/>
      <c r="G40" s="135"/>
      <c r="H40" s="135"/>
      <c r="I40" s="136"/>
    </row>
    <row r="41" spans="6:9">
      <c r="F41" s="134"/>
      <c r="G41" s="135"/>
      <c r="H41" s="135"/>
      <c r="I41" s="136"/>
    </row>
    <row r="42" spans="6:9">
      <c r="F42" s="134"/>
      <c r="G42" s="135"/>
      <c r="H42" s="135"/>
      <c r="I42" s="136"/>
    </row>
    <row r="43" spans="6:9">
      <c r="F43" s="134"/>
      <c r="G43" s="135"/>
      <c r="H43" s="135"/>
      <c r="I43" s="136"/>
    </row>
    <row r="44" spans="6:9">
      <c r="F44" s="134"/>
      <c r="G44" s="135"/>
      <c r="H44" s="135"/>
      <c r="I44" s="136"/>
    </row>
    <row r="45" spans="6:9">
      <c r="F45" s="134"/>
      <c r="G45" s="135"/>
      <c r="H45" s="135"/>
      <c r="I45" s="136"/>
    </row>
    <row r="46" spans="6:9">
      <c r="F46" s="134"/>
      <c r="G46" s="135"/>
      <c r="H46" s="135"/>
      <c r="I46" s="136"/>
    </row>
    <row r="47" spans="6:9">
      <c r="F47" s="134"/>
      <c r="G47" s="135"/>
      <c r="H47" s="135"/>
      <c r="I47" s="136"/>
    </row>
    <row r="48" spans="6:9">
      <c r="F48" s="134"/>
      <c r="G48" s="135"/>
      <c r="H48" s="135"/>
      <c r="I48" s="136"/>
    </row>
    <row r="49" spans="6:9">
      <c r="F49" s="134"/>
      <c r="G49" s="135"/>
      <c r="H49" s="135"/>
      <c r="I49" s="136"/>
    </row>
    <row r="50" spans="6:9">
      <c r="F50" s="134"/>
      <c r="G50" s="135"/>
      <c r="H50" s="135"/>
      <c r="I50" s="136"/>
    </row>
    <row r="51" spans="6:9">
      <c r="F51" s="134"/>
      <c r="G51" s="135"/>
      <c r="H51" s="135"/>
      <c r="I51" s="136"/>
    </row>
    <row r="52" spans="6:9">
      <c r="F52" s="134"/>
      <c r="G52" s="135"/>
      <c r="H52" s="135"/>
      <c r="I52" s="136"/>
    </row>
    <row r="53" spans="6:9">
      <c r="F53" s="134"/>
      <c r="G53" s="135"/>
      <c r="H53" s="135"/>
      <c r="I53" s="136"/>
    </row>
    <row r="54" spans="6:9">
      <c r="F54" s="134"/>
      <c r="G54" s="135"/>
      <c r="H54" s="135"/>
      <c r="I54" s="136"/>
    </row>
    <row r="55" spans="6:9">
      <c r="F55" s="134"/>
      <c r="G55" s="135"/>
      <c r="H55" s="135"/>
      <c r="I55" s="136"/>
    </row>
    <row r="56" spans="6:9">
      <c r="F56" s="134"/>
      <c r="G56" s="135"/>
      <c r="H56" s="135"/>
      <c r="I56" s="136"/>
    </row>
    <row r="57" spans="6:9">
      <c r="F57" s="134"/>
      <c r="G57" s="135"/>
      <c r="H57" s="135"/>
      <c r="I57" s="136"/>
    </row>
    <row r="58" spans="6:9">
      <c r="F58" s="134"/>
      <c r="G58" s="135"/>
      <c r="H58" s="135"/>
      <c r="I58" s="136"/>
    </row>
    <row r="59" spans="6:9">
      <c r="F59" s="134"/>
      <c r="G59" s="135"/>
      <c r="H59" s="135"/>
      <c r="I59" s="136"/>
    </row>
    <row r="60" spans="6:9">
      <c r="F60" s="134"/>
      <c r="G60" s="135"/>
      <c r="H60" s="135"/>
      <c r="I60" s="136"/>
    </row>
    <row r="61" spans="6:9">
      <c r="F61" s="134"/>
      <c r="G61" s="135"/>
      <c r="H61" s="135"/>
      <c r="I61" s="136"/>
    </row>
    <row r="62" spans="6:9">
      <c r="F62" s="134"/>
      <c r="G62" s="135"/>
      <c r="H62" s="135"/>
      <c r="I62" s="136"/>
    </row>
    <row r="63" spans="6:9">
      <c r="F63" s="134"/>
      <c r="G63" s="135"/>
      <c r="H63" s="135"/>
      <c r="I63" s="136"/>
    </row>
    <row r="64" spans="6:9">
      <c r="F64" s="134"/>
      <c r="G64" s="135"/>
      <c r="H64" s="135"/>
      <c r="I64" s="136"/>
    </row>
    <row r="65" spans="6:9">
      <c r="F65" s="134"/>
      <c r="G65" s="135"/>
      <c r="H65" s="135"/>
      <c r="I65" s="136"/>
    </row>
    <row r="66" spans="6:9">
      <c r="F66" s="134"/>
      <c r="G66" s="135"/>
      <c r="H66" s="135"/>
      <c r="I66" s="136"/>
    </row>
    <row r="67" spans="6:9">
      <c r="F67" s="134"/>
      <c r="G67" s="135"/>
      <c r="H67" s="135"/>
      <c r="I67" s="136"/>
    </row>
    <row r="68" spans="6:9">
      <c r="F68" s="134"/>
      <c r="G68" s="135"/>
      <c r="H68" s="135"/>
      <c r="I68" s="136"/>
    </row>
    <row r="69" spans="6:9">
      <c r="F69" s="134"/>
      <c r="G69" s="135"/>
      <c r="H69" s="135"/>
      <c r="I69" s="136"/>
    </row>
    <row r="70" spans="6:9">
      <c r="F70" s="134"/>
      <c r="G70" s="135"/>
      <c r="H70" s="135"/>
      <c r="I70" s="136"/>
    </row>
    <row r="71" spans="6:9">
      <c r="F71" s="134"/>
      <c r="G71" s="135"/>
      <c r="H71" s="135"/>
      <c r="I71" s="136"/>
    </row>
    <row r="72" spans="6:9">
      <c r="F72" s="134"/>
      <c r="G72" s="135"/>
      <c r="H72" s="135"/>
      <c r="I72" s="136"/>
    </row>
  </sheetData>
  <mergeCells count="4">
    <mergeCell ref="A1:B1"/>
    <mergeCell ref="A2:B2"/>
    <mergeCell ref="G2:I2"/>
    <mergeCell ref="H21:I21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BG244"/>
  <sheetViews>
    <sheetView showGridLines="0" showZeros="0" zoomScale="80" zoomScaleNormal="100" workbookViewId="0">
      <selection activeCell="A177" sqref="A177:IV179"/>
    </sheetView>
  </sheetViews>
  <sheetFormatPr defaultRowHeight="12.75"/>
  <cols>
    <col min="1" max="1" width="4.42578125" style="138" customWidth="1"/>
    <col min="2" max="2" width="14.140625" style="138" customWidth="1"/>
    <col min="3" max="3" width="47.5703125" style="138" customWidth="1"/>
    <col min="4" max="4" width="5.5703125" style="138" customWidth="1"/>
    <col min="5" max="5" width="10" style="192" customWidth="1"/>
    <col min="6" max="6" width="11.28515625" style="138" customWidth="1"/>
    <col min="7" max="7" width="16.140625" style="138" customWidth="1"/>
    <col min="8" max="8" width="13.140625" style="138" customWidth="1"/>
    <col min="9" max="9" width="14.5703125" style="138" customWidth="1"/>
    <col min="10" max="10" width="13.140625" style="138" customWidth="1"/>
    <col min="11" max="11" width="13.5703125" style="138" customWidth="1"/>
    <col min="12" max="16384" width="9.140625" style="138"/>
  </cols>
  <sheetData>
    <row r="1" spans="1:59" ht="15.75">
      <c r="A1" s="137" t="s">
        <v>57</v>
      </c>
      <c r="B1" s="137"/>
      <c r="C1" s="137"/>
      <c r="D1" s="137"/>
      <c r="E1" s="137"/>
      <c r="F1" s="137"/>
      <c r="G1" s="137"/>
      <c r="H1" s="137"/>
      <c r="I1" s="137"/>
    </row>
    <row r="2" spans="1:59" ht="13.5" thickBot="1">
      <c r="B2" s="139"/>
      <c r="C2" s="140"/>
      <c r="D2" s="140"/>
      <c r="E2" s="141"/>
      <c r="F2" s="140"/>
      <c r="G2" s="140"/>
    </row>
    <row r="3" spans="1:59" ht="13.5" thickTop="1">
      <c r="A3" s="76" t="s">
        <v>5</v>
      </c>
      <c r="B3" s="77"/>
      <c r="C3" s="78" t="str">
        <f>CONCATENATE(cislostavby," ",nazevstavby)</f>
        <v xml:space="preserve"> ZŠ výměna oken</v>
      </c>
      <c r="D3" s="79"/>
      <c r="E3" s="80"/>
      <c r="F3" s="79"/>
      <c r="G3" s="142"/>
      <c r="H3" s="143">
        <f>Rekapitulace!H1</f>
        <v>0</v>
      </c>
      <c r="I3" s="144"/>
    </row>
    <row r="4" spans="1:59" ht="13.5" thickBot="1">
      <c r="A4" s="145" t="s">
        <v>1</v>
      </c>
      <c r="B4" s="85"/>
      <c r="C4" s="86" t="str">
        <f>CONCATENATE(cisloobjektu," ",nazevobjektu)</f>
        <v xml:space="preserve"> Základní škola nám.Horníků</v>
      </c>
      <c r="D4" s="87"/>
      <c r="E4" s="88"/>
      <c r="F4" s="87"/>
      <c r="G4" s="146"/>
      <c r="H4" s="146"/>
      <c r="I4" s="147"/>
    </row>
    <row r="5" spans="1:59" ht="13.5" thickTop="1">
      <c r="A5" s="148"/>
      <c r="B5" s="149"/>
      <c r="C5" s="149"/>
      <c r="D5" s="150"/>
      <c r="E5" s="151"/>
      <c r="F5" s="150"/>
      <c r="G5" s="152"/>
      <c r="H5" s="150"/>
      <c r="I5" s="150"/>
    </row>
    <row r="6" spans="1:59">
      <c r="A6" s="153" t="s">
        <v>58</v>
      </c>
      <c r="B6" s="154" t="s">
        <v>59</v>
      </c>
      <c r="C6" s="154" t="s">
        <v>60</v>
      </c>
      <c r="D6" s="154" t="s">
        <v>61</v>
      </c>
      <c r="E6" s="155" t="s">
        <v>62</v>
      </c>
      <c r="F6" s="154" t="s">
        <v>63</v>
      </c>
      <c r="G6" s="156" t="s">
        <v>64</v>
      </c>
      <c r="H6" s="157" t="s">
        <v>65</v>
      </c>
      <c r="I6" s="157" t="s">
        <v>66</v>
      </c>
      <c r="J6" s="157" t="s">
        <v>67</v>
      </c>
      <c r="K6" s="157" t="s">
        <v>68</v>
      </c>
    </row>
    <row r="7" spans="1:59">
      <c r="A7" s="158" t="s">
        <v>69</v>
      </c>
      <c r="B7" s="159" t="s">
        <v>73</v>
      </c>
      <c r="C7" s="160" t="s">
        <v>74</v>
      </c>
      <c r="D7" s="161"/>
      <c r="E7" s="162"/>
      <c r="F7" s="162"/>
      <c r="G7" s="163"/>
      <c r="H7" s="164"/>
      <c r="I7" s="164"/>
      <c r="J7" s="164"/>
      <c r="K7" s="164"/>
      <c r="Q7" s="165">
        <v>1</v>
      </c>
    </row>
    <row r="8" spans="1:59" ht="25.5">
      <c r="A8" s="166">
        <v>1</v>
      </c>
      <c r="B8" s="167" t="s">
        <v>75</v>
      </c>
      <c r="C8" s="168" t="s">
        <v>76</v>
      </c>
      <c r="D8" s="169" t="s">
        <v>77</v>
      </c>
      <c r="E8" s="170">
        <v>110.205</v>
      </c>
      <c r="F8" s="170">
        <v>0</v>
      </c>
      <c r="G8" s="171">
        <f>E8*F8</f>
        <v>0</v>
      </c>
      <c r="H8" s="172">
        <v>3.3709999999999997E-2</v>
      </c>
      <c r="I8" s="172">
        <f>E8*H8</f>
        <v>3.7150105499999997</v>
      </c>
      <c r="J8" s="172">
        <v>0</v>
      </c>
      <c r="K8" s="172">
        <f>E8*J8</f>
        <v>0</v>
      </c>
      <c r="Q8" s="165">
        <v>2</v>
      </c>
      <c r="AA8" s="138">
        <v>12</v>
      </c>
      <c r="AB8" s="138">
        <v>0</v>
      </c>
      <c r="AC8" s="138">
        <v>1</v>
      </c>
      <c r="BB8" s="138">
        <v>1</v>
      </c>
      <c r="BC8" s="138">
        <f>IF(BB8=1,G8,0)</f>
        <v>0</v>
      </c>
      <c r="BD8" s="138">
        <f>IF(BB8=2,G8,0)</f>
        <v>0</v>
      </c>
      <c r="BE8" s="138">
        <f>IF(BB8=3,G8,0)</f>
        <v>0</v>
      </c>
      <c r="BF8" s="138">
        <f>IF(BB8=4,G8,0)</f>
        <v>0</v>
      </c>
      <c r="BG8" s="138">
        <f>IF(BB8=5,G8,0)</f>
        <v>0</v>
      </c>
    </row>
    <row r="9" spans="1:59">
      <c r="A9" s="173"/>
      <c r="B9" s="174"/>
      <c r="C9" s="175" t="s">
        <v>78</v>
      </c>
      <c r="D9" s="176"/>
      <c r="E9" s="177">
        <v>0</v>
      </c>
      <c r="F9" s="178"/>
      <c r="G9" s="179"/>
      <c r="H9" s="180"/>
      <c r="I9" s="180"/>
      <c r="J9" s="180"/>
      <c r="K9" s="180"/>
      <c r="M9" s="138" t="s">
        <v>78</v>
      </c>
      <c r="O9" s="181"/>
      <c r="Q9" s="165"/>
    </row>
    <row r="10" spans="1:59">
      <c r="A10" s="173"/>
      <c r="B10" s="174"/>
      <c r="C10" s="175" t="s">
        <v>79</v>
      </c>
      <c r="D10" s="176"/>
      <c r="E10" s="177">
        <v>20.25</v>
      </c>
      <c r="F10" s="178"/>
      <c r="G10" s="179"/>
      <c r="H10" s="180"/>
      <c r="I10" s="180"/>
      <c r="J10" s="180"/>
      <c r="K10" s="180"/>
      <c r="M10" s="138" t="s">
        <v>79</v>
      </c>
      <c r="O10" s="181"/>
      <c r="Q10" s="165"/>
    </row>
    <row r="11" spans="1:59">
      <c r="A11" s="173"/>
      <c r="B11" s="174"/>
      <c r="C11" s="175" t="s">
        <v>80</v>
      </c>
      <c r="D11" s="176"/>
      <c r="E11" s="177">
        <v>11.865</v>
      </c>
      <c r="F11" s="178"/>
      <c r="G11" s="179"/>
      <c r="H11" s="180"/>
      <c r="I11" s="180"/>
      <c r="J11" s="180"/>
      <c r="K11" s="180"/>
      <c r="M11" s="138" t="s">
        <v>80</v>
      </c>
      <c r="O11" s="181"/>
      <c r="Q11" s="165"/>
    </row>
    <row r="12" spans="1:59">
      <c r="A12" s="173"/>
      <c r="B12" s="174"/>
      <c r="C12" s="175" t="s">
        <v>81</v>
      </c>
      <c r="D12" s="176"/>
      <c r="E12" s="177">
        <v>63.284999999999997</v>
      </c>
      <c r="F12" s="178"/>
      <c r="G12" s="179"/>
      <c r="H12" s="180"/>
      <c r="I12" s="180"/>
      <c r="J12" s="180"/>
      <c r="K12" s="180"/>
      <c r="M12" s="138" t="s">
        <v>81</v>
      </c>
      <c r="O12" s="181"/>
      <c r="Q12" s="165"/>
    </row>
    <row r="13" spans="1:59">
      <c r="A13" s="173"/>
      <c r="B13" s="174"/>
      <c r="C13" s="175" t="s">
        <v>82</v>
      </c>
      <c r="D13" s="176"/>
      <c r="E13" s="177">
        <v>9.8625000000000007</v>
      </c>
      <c r="F13" s="178"/>
      <c r="G13" s="179"/>
      <c r="H13" s="180"/>
      <c r="I13" s="180"/>
      <c r="J13" s="180"/>
      <c r="K13" s="180"/>
      <c r="M13" s="138" t="s">
        <v>82</v>
      </c>
      <c r="O13" s="181"/>
      <c r="Q13" s="165"/>
    </row>
    <row r="14" spans="1:59">
      <c r="A14" s="173"/>
      <c r="B14" s="174"/>
      <c r="C14" s="175" t="s">
        <v>83</v>
      </c>
      <c r="D14" s="176"/>
      <c r="E14" s="177">
        <v>4.9424999999999999</v>
      </c>
      <c r="F14" s="178"/>
      <c r="G14" s="179"/>
      <c r="H14" s="180"/>
      <c r="I14" s="180"/>
      <c r="J14" s="180"/>
      <c r="K14" s="180"/>
      <c r="M14" s="138" t="s">
        <v>83</v>
      </c>
      <c r="O14" s="181"/>
      <c r="Q14" s="165"/>
    </row>
    <row r="15" spans="1:59">
      <c r="A15" s="166">
        <v>2</v>
      </c>
      <c r="B15" s="167" t="s">
        <v>84</v>
      </c>
      <c r="C15" s="168" t="s">
        <v>85</v>
      </c>
      <c r="D15" s="169" t="s">
        <v>77</v>
      </c>
      <c r="E15" s="170">
        <v>110.205</v>
      </c>
      <c r="F15" s="170">
        <v>0</v>
      </c>
      <c r="G15" s="171">
        <f>E15*F15</f>
        <v>0</v>
      </c>
      <c r="H15" s="172">
        <v>1.3140000000000001E-2</v>
      </c>
      <c r="I15" s="172">
        <f>E15*H15</f>
        <v>1.4480937</v>
      </c>
      <c r="J15" s="172">
        <v>0</v>
      </c>
      <c r="K15" s="172">
        <f>E15*J15</f>
        <v>0</v>
      </c>
      <c r="Q15" s="165">
        <v>2</v>
      </c>
      <c r="AA15" s="138">
        <v>12</v>
      </c>
      <c r="AB15" s="138">
        <v>0</v>
      </c>
      <c r="AC15" s="138">
        <v>2</v>
      </c>
      <c r="BB15" s="138">
        <v>1</v>
      </c>
      <c r="BC15" s="138">
        <f>IF(BB15=1,G15,0)</f>
        <v>0</v>
      </c>
      <c r="BD15" s="138">
        <f>IF(BB15=2,G15,0)</f>
        <v>0</v>
      </c>
      <c r="BE15" s="138">
        <f>IF(BB15=3,G15,0)</f>
        <v>0</v>
      </c>
      <c r="BF15" s="138">
        <f>IF(BB15=4,G15,0)</f>
        <v>0</v>
      </c>
      <c r="BG15" s="138">
        <f>IF(BB15=5,G15,0)</f>
        <v>0</v>
      </c>
    </row>
    <row r="16" spans="1:59">
      <c r="A16" s="166">
        <v>3</v>
      </c>
      <c r="B16" s="167" t="s">
        <v>86</v>
      </c>
      <c r="C16" s="168" t="s">
        <v>87</v>
      </c>
      <c r="D16" s="169" t="s">
        <v>77</v>
      </c>
      <c r="E16" s="170">
        <v>19.63</v>
      </c>
      <c r="F16" s="170">
        <v>0</v>
      </c>
      <c r="G16" s="171">
        <f>E16*F16</f>
        <v>0</v>
      </c>
      <c r="H16" s="172">
        <v>4.9840000000000002E-2</v>
      </c>
      <c r="I16" s="172">
        <f>E16*H16</f>
        <v>0.97835919999999998</v>
      </c>
      <c r="J16" s="172">
        <v>0</v>
      </c>
      <c r="K16" s="172">
        <f>E16*J16</f>
        <v>0</v>
      </c>
      <c r="Q16" s="165">
        <v>2</v>
      </c>
      <c r="AA16" s="138">
        <v>12</v>
      </c>
      <c r="AB16" s="138">
        <v>0</v>
      </c>
      <c r="AC16" s="138">
        <v>3</v>
      </c>
      <c r="BB16" s="138">
        <v>1</v>
      </c>
      <c r="BC16" s="138">
        <f>IF(BB16=1,G16,0)</f>
        <v>0</v>
      </c>
      <c r="BD16" s="138">
        <f>IF(BB16=2,G16,0)</f>
        <v>0</v>
      </c>
      <c r="BE16" s="138">
        <f>IF(BB16=3,G16,0)</f>
        <v>0</v>
      </c>
      <c r="BF16" s="138">
        <f>IF(BB16=4,G16,0)</f>
        <v>0</v>
      </c>
      <c r="BG16" s="138">
        <f>IF(BB16=5,G16,0)</f>
        <v>0</v>
      </c>
    </row>
    <row r="17" spans="1:59">
      <c r="A17" s="173"/>
      <c r="B17" s="174"/>
      <c r="C17" s="175" t="s">
        <v>88</v>
      </c>
      <c r="D17" s="176"/>
      <c r="E17" s="177">
        <v>0</v>
      </c>
      <c r="F17" s="178"/>
      <c r="G17" s="179"/>
      <c r="H17" s="180"/>
      <c r="I17" s="180"/>
      <c r="J17" s="180"/>
      <c r="K17" s="180"/>
      <c r="M17" s="138" t="s">
        <v>88</v>
      </c>
      <c r="O17" s="181"/>
      <c r="Q17" s="165"/>
    </row>
    <row r="18" spans="1:59">
      <c r="A18" s="173"/>
      <c r="B18" s="174"/>
      <c r="C18" s="175" t="s">
        <v>89</v>
      </c>
      <c r="D18" s="176"/>
      <c r="E18" s="177">
        <v>19.63</v>
      </c>
      <c r="F18" s="178"/>
      <c r="G18" s="179"/>
      <c r="H18" s="180"/>
      <c r="I18" s="180"/>
      <c r="J18" s="180"/>
      <c r="K18" s="180"/>
      <c r="M18" s="138" t="s">
        <v>89</v>
      </c>
      <c r="O18" s="181"/>
      <c r="Q18" s="165"/>
    </row>
    <row r="19" spans="1:59">
      <c r="A19" s="182"/>
      <c r="B19" s="183" t="s">
        <v>70</v>
      </c>
      <c r="C19" s="184" t="str">
        <f>CONCATENATE(B7," ",C7)</f>
        <v>61 Upravy povrchů vnitřní</v>
      </c>
      <c r="D19" s="182"/>
      <c r="E19" s="185"/>
      <c r="F19" s="185"/>
      <c r="G19" s="186">
        <f>SUM(G7:G18)</f>
        <v>0</v>
      </c>
      <c r="H19" s="187"/>
      <c r="I19" s="188">
        <f>SUM(I7:I18)</f>
        <v>6.1414634499999998</v>
      </c>
      <c r="J19" s="187"/>
      <c r="K19" s="188">
        <f>SUM(K7:K18)</f>
        <v>0</v>
      </c>
      <c r="Q19" s="165">
        <v>4</v>
      </c>
      <c r="BC19" s="189">
        <f>SUM(BC7:BC18)</f>
        <v>0</v>
      </c>
      <c r="BD19" s="189">
        <f>SUM(BD7:BD18)</f>
        <v>0</v>
      </c>
      <c r="BE19" s="189">
        <f>SUM(BE7:BE18)</f>
        <v>0</v>
      </c>
      <c r="BF19" s="189">
        <f>SUM(BF7:BF18)</f>
        <v>0</v>
      </c>
      <c r="BG19" s="189">
        <f>SUM(BG7:BG18)</f>
        <v>0</v>
      </c>
    </row>
    <row r="20" spans="1:59">
      <c r="A20" s="158" t="s">
        <v>69</v>
      </c>
      <c r="B20" s="159" t="s">
        <v>90</v>
      </c>
      <c r="C20" s="160" t="s">
        <v>91</v>
      </c>
      <c r="D20" s="161"/>
      <c r="E20" s="162"/>
      <c r="F20" s="162"/>
      <c r="G20" s="163"/>
      <c r="H20" s="164"/>
      <c r="I20" s="164"/>
      <c r="J20" s="164"/>
      <c r="K20" s="164"/>
      <c r="Q20" s="165">
        <v>1</v>
      </c>
    </row>
    <row r="21" spans="1:59">
      <c r="A21" s="166">
        <v>4</v>
      </c>
      <c r="B21" s="167" t="s">
        <v>92</v>
      </c>
      <c r="C21" s="168" t="s">
        <v>93</v>
      </c>
      <c r="D21" s="169" t="s">
        <v>94</v>
      </c>
      <c r="E21" s="170">
        <v>83.17</v>
      </c>
      <c r="F21" s="170">
        <v>0</v>
      </c>
      <c r="G21" s="171">
        <f>E21*F21</f>
        <v>0</v>
      </c>
      <c r="H21" s="172">
        <v>0</v>
      </c>
      <c r="I21" s="172">
        <f>E21*H21</f>
        <v>0</v>
      </c>
      <c r="J21" s="172">
        <v>-1.3500000000000001E-3</v>
      </c>
      <c r="K21" s="172">
        <f>E21*J21</f>
        <v>-0.1122795</v>
      </c>
      <c r="Q21" s="165">
        <v>2</v>
      </c>
      <c r="AA21" s="138">
        <v>12</v>
      </c>
      <c r="AB21" s="138">
        <v>0</v>
      </c>
      <c r="AC21" s="138">
        <v>4</v>
      </c>
      <c r="BB21" s="138">
        <v>2</v>
      </c>
      <c r="BC21" s="138">
        <f>IF(BB21=1,G21,0)</f>
        <v>0</v>
      </c>
      <c r="BD21" s="138">
        <f>IF(BB21=2,G21,0)</f>
        <v>0</v>
      </c>
      <c r="BE21" s="138">
        <f>IF(BB21=3,G21,0)</f>
        <v>0</v>
      </c>
      <c r="BF21" s="138">
        <f>IF(BB21=4,G21,0)</f>
        <v>0</v>
      </c>
      <c r="BG21" s="138">
        <f>IF(BB21=5,G21,0)</f>
        <v>0</v>
      </c>
    </row>
    <row r="22" spans="1:59">
      <c r="A22" s="173"/>
      <c r="B22" s="174"/>
      <c r="C22" s="175" t="s">
        <v>95</v>
      </c>
      <c r="D22" s="176"/>
      <c r="E22" s="177">
        <v>0</v>
      </c>
      <c r="F22" s="178"/>
      <c r="G22" s="179"/>
      <c r="H22" s="180"/>
      <c r="I22" s="180"/>
      <c r="J22" s="180"/>
      <c r="K22" s="180"/>
      <c r="M22" s="138" t="s">
        <v>95</v>
      </c>
      <c r="O22" s="181"/>
      <c r="Q22" s="165"/>
    </row>
    <row r="23" spans="1:59">
      <c r="A23" s="173"/>
      <c r="B23" s="174"/>
      <c r="C23" s="175" t="s">
        <v>96</v>
      </c>
      <c r="D23" s="176"/>
      <c r="E23" s="177">
        <v>4</v>
      </c>
      <c r="F23" s="178"/>
      <c r="G23" s="179"/>
      <c r="H23" s="180"/>
      <c r="I23" s="180"/>
      <c r="J23" s="180"/>
      <c r="K23" s="180"/>
      <c r="M23" s="138" t="s">
        <v>96</v>
      </c>
      <c r="O23" s="181"/>
      <c r="Q23" s="165"/>
    </row>
    <row r="24" spans="1:59">
      <c r="A24" s="173"/>
      <c r="B24" s="174"/>
      <c r="C24" s="175" t="s">
        <v>97</v>
      </c>
      <c r="D24" s="176"/>
      <c r="E24" s="177">
        <v>0</v>
      </c>
      <c r="F24" s="178"/>
      <c r="G24" s="179"/>
      <c r="H24" s="180"/>
      <c r="I24" s="180"/>
      <c r="J24" s="180"/>
      <c r="K24" s="180"/>
      <c r="M24" s="138" t="s">
        <v>97</v>
      </c>
      <c r="O24" s="181"/>
      <c r="Q24" s="165"/>
    </row>
    <row r="25" spans="1:59">
      <c r="A25" s="173"/>
      <c r="B25" s="174"/>
      <c r="C25" s="175" t="s">
        <v>98</v>
      </c>
      <c r="D25" s="176"/>
      <c r="E25" s="177">
        <v>79.17</v>
      </c>
      <c r="F25" s="178"/>
      <c r="G25" s="179"/>
      <c r="H25" s="180"/>
      <c r="I25" s="180"/>
      <c r="J25" s="180"/>
      <c r="K25" s="180"/>
      <c r="M25" s="138" t="s">
        <v>98</v>
      </c>
      <c r="O25" s="181"/>
      <c r="Q25" s="165"/>
    </row>
    <row r="26" spans="1:59">
      <c r="A26" s="166">
        <v>5</v>
      </c>
      <c r="B26" s="167" t="s">
        <v>99</v>
      </c>
      <c r="C26" s="168" t="s">
        <v>100</v>
      </c>
      <c r="D26" s="169" t="s">
        <v>101</v>
      </c>
      <c r="E26" s="170">
        <v>0.1148</v>
      </c>
      <c r="F26" s="170">
        <v>0</v>
      </c>
      <c r="G26" s="171">
        <f>E26*F26</f>
        <v>0</v>
      </c>
      <c r="H26" s="172">
        <v>0</v>
      </c>
      <c r="I26" s="172">
        <f>E26*H26</f>
        <v>0</v>
      </c>
      <c r="J26" s="172">
        <v>0</v>
      </c>
      <c r="K26" s="172">
        <f>E26*J26</f>
        <v>0</v>
      </c>
      <c r="Q26" s="165">
        <v>2</v>
      </c>
      <c r="AA26" s="138">
        <v>12</v>
      </c>
      <c r="AB26" s="138">
        <v>0</v>
      </c>
      <c r="AC26" s="138">
        <v>5</v>
      </c>
      <c r="BB26" s="138">
        <v>2</v>
      </c>
      <c r="BC26" s="138">
        <f>IF(BB26=1,G26,0)</f>
        <v>0</v>
      </c>
      <c r="BD26" s="138">
        <f>IF(BB26=2,G26,0)</f>
        <v>0</v>
      </c>
      <c r="BE26" s="138">
        <f>IF(BB26=3,G26,0)</f>
        <v>0</v>
      </c>
      <c r="BF26" s="138">
        <f>IF(BB26=4,G26,0)</f>
        <v>0</v>
      </c>
      <c r="BG26" s="138">
        <f>IF(BB26=5,G26,0)</f>
        <v>0</v>
      </c>
    </row>
    <row r="27" spans="1:59">
      <c r="A27" s="166">
        <v>6</v>
      </c>
      <c r="B27" s="167" t="s">
        <v>102</v>
      </c>
      <c r="C27" s="168" t="s">
        <v>103</v>
      </c>
      <c r="D27" s="169" t="s">
        <v>94</v>
      </c>
      <c r="E27" s="170">
        <v>6.08</v>
      </c>
      <c r="F27" s="170">
        <v>0</v>
      </c>
      <c r="G27" s="171">
        <f>E27*F27</f>
        <v>0</v>
      </c>
      <c r="H27" s="172">
        <v>1.3699999999999999E-3</v>
      </c>
      <c r="I27" s="172">
        <f>E27*H27</f>
        <v>8.3295999999999995E-3</v>
      </c>
      <c r="J27" s="172">
        <v>0</v>
      </c>
      <c r="K27" s="172">
        <f>E27*J27</f>
        <v>0</v>
      </c>
      <c r="Q27" s="165">
        <v>2</v>
      </c>
      <c r="AA27" s="138">
        <v>12</v>
      </c>
      <c r="AB27" s="138">
        <v>0</v>
      </c>
      <c r="AC27" s="138">
        <v>6</v>
      </c>
      <c r="BB27" s="138">
        <v>2</v>
      </c>
      <c r="BC27" s="138">
        <f>IF(BB27=1,G27,0)</f>
        <v>0</v>
      </c>
      <c r="BD27" s="138">
        <f>IF(BB27=2,G27,0)</f>
        <v>0</v>
      </c>
      <c r="BE27" s="138">
        <f>IF(BB27=3,G27,0)</f>
        <v>0</v>
      </c>
      <c r="BF27" s="138">
        <f>IF(BB27=4,G27,0)</f>
        <v>0</v>
      </c>
      <c r="BG27" s="138">
        <f>IF(BB27=5,G27,0)</f>
        <v>0</v>
      </c>
    </row>
    <row r="28" spans="1:59">
      <c r="A28" s="173"/>
      <c r="B28" s="174"/>
      <c r="C28" s="175" t="s">
        <v>104</v>
      </c>
      <c r="D28" s="176"/>
      <c r="E28" s="177">
        <v>0</v>
      </c>
      <c r="F28" s="178"/>
      <c r="G28" s="179"/>
      <c r="H28" s="180"/>
      <c r="I28" s="180"/>
      <c r="J28" s="180"/>
      <c r="K28" s="180"/>
      <c r="M28" s="138" t="s">
        <v>104</v>
      </c>
      <c r="O28" s="181"/>
      <c r="Q28" s="165"/>
    </row>
    <row r="29" spans="1:59">
      <c r="A29" s="173"/>
      <c r="B29" s="174"/>
      <c r="C29" s="175" t="s">
        <v>105</v>
      </c>
      <c r="D29" s="176"/>
      <c r="E29" s="177">
        <v>6.08</v>
      </c>
      <c r="F29" s="178"/>
      <c r="G29" s="179"/>
      <c r="H29" s="180"/>
      <c r="I29" s="180"/>
      <c r="J29" s="180"/>
      <c r="K29" s="180"/>
      <c r="M29" s="138" t="s">
        <v>105</v>
      </c>
      <c r="O29" s="181"/>
      <c r="Q29" s="165"/>
    </row>
    <row r="30" spans="1:59">
      <c r="A30" s="166">
        <v>7</v>
      </c>
      <c r="B30" s="167" t="s">
        <v>102</v>
      </c>
      <c r="C30" s="168" t="s">
        <v>106</v>
      </c>
      <c r="D30" s="169" t="s">
        <v>94</v>
      </c>
      <c r="E30" s="170">
        <v>77.69</v>
      </c>
      <c r="F30" s="170">
        <v>0</v>
      </c>
      <c r="G30" s="171">
        <f>E30*F30</f>
        <v>0</v>
      </c>
      <c r="H30" s="172">
        <v>1.3699999999999999E-3</v>
      </c>
      <c r="I30" s="172">
        <f>E30*H30</f>
        <v>0.1064353</v>
      </c>
      <c r="J30" s="172">
        <v>0</v>
      </c>
      <c r="K30" s="172">
        <f>E30*J30</f>
        <v>0</v>
      </c>
      <c r="Q30" s="165">
        <v>2</v>
      </c>
      <c r="AA30" s="138">
        <v>12</v>
      </c>
      <c r="AB30" s="138">
        <v>0</v>
      </c>
      <c r="AC30" s="138">
        <v>7</v>
      </c>
      <c r="BB30" s="138">
        <v>2</v>
      </c>
      <c r="BC30" s="138">
        <f>IF(BB30=1,G30,0)</f>
        <v>0</v>
      </c>
      <c r="BD30" s="138">
        <f>IF(BB30=2,G30,0)</f>
        <v>0</v>
      </c>
      <c r="BE30" s="138">
        <f>IF(BB30=3,G30,0)</f>
        <v>0</v>
      </c>
      <c r="BF30" s="138">
        <f>IF(BB30=4,G30,0)</f>
        <v>0</v>
      </c>
      <c r="BG30" s="138">
        <f>IF(BB30=5,G30,0)</f>
        <v>0</v>
      </c>
    </row>
    <row r="31" spans="1:59">
      <c r="A31" s="173"/>
      <c r="B31" s="174"/>
      <c r="C31" s="175" t="s">
        <v>107</v>
      </c>
      <c r="D31" s="176"/>
      <c r="E31" s="177">
        <v>0</v>
      </c>
      <c r="F31" s="178"/>
      <c r="G31" s="179"/>
      <c r="H31" s="180"/>
      <c r="I31" s="180"/>
      <c r="J31" s="180"/>
      <c r="K31" s="180"/>
      <c r="M31" s="138" t="s">
        <v>107</v>
      </c>
      <c r="O31" s="181"/>
      <c r="Q31" s="165"/>
    </row>
    <row r="32" spans="1:59">
      <c r="A32" s="173"/>
      <c r="B32" s="174"/>
      <c r="C32" s="175" t="s">
        <v>108</v>
      </c>
      <c r="D32" s="176"/>
      <c r="E32" s="177">
        <v>77.22</v>
      </c>
      <c r="F32" s="178"/>
      <c r="G32" s="179"/>
      <c r="H32" s="180"/>
      <c r="I32" s="180"/>
      <c r="J32" s="180"/>
      <c r="K32" s="180"/>
      <c r="M32" s="138" t="s">
        <v>108</v>
      </c>
      <c r="O32" s="181"/>
      <c r="Q32" s="165"/>
    </row>
    <row r="33" spans="1:59">
      <c r="A33" s="173"/>
      <c r="B33" s="174"/>
      <c r="C33" s="175" t="s">
        <v>109</v>
      </c>
      <c r="D33" s="176"/>
      <c r="E33" s="177">
        <v>0.47</v>
      </c>
      <c r="F33" s="178"/>
      <c r="G33" s="179"/>
      <c r="H33" s="180"/>
      <c r="I33" s="180"/>
      <c r="J33" s="180"/>
      <c r="K33" s="180"/>
      <c r="M33" s="138" t="s">
        <v>109</v>
      </c>
      <c r="O33" s="181"/>
      <c r="Q33" s="165"/>
    </row>
    <row r="34" spans="1:59">
      <c r="A34" s="182"/>
      <c r="B34" s="183" t="s">
        <v>70</v>
      </c>
      <c r="C34" s="184" t="str">
        <f>CONCATENATE(B20," ",C20)</f>
        <v>764 Konstrukce klempířské</v>
      </c>
      <c r="D34" s="182"/>
      <c r="E34" s="185"/>
      <c r="F34" s="185"/>
      <c r="G34" s="186">
        <f>SUM(G20:G33)</f>
        <v>0</v>
      </c>
      <c r="H34" s="187"/>
      <c r="I34" s="188">
        <f>SUM(I20:I33)</f>
        <v>0.1147649</v>
      </c>
      <c r="J34" s="187"/>
      <c r="K34" s="188">
        <f>SUM(K20:K33)</f>
        <v>-0.1122795</v>
      </c>
      <c r="Q34" s="165">
        <v>4</v>
      </c>
      <c r="BC34" s="189">
        <f>SUM(BC20:BC33)</f>
        <v>0</v>
      </c>
      <c r="BD34" s="189">
        <f>SUM(BD20:BD33)</f>
        <v>0</v>
      </c>
      <c r="BE34" s="189">
        <f>SUM(BE20:BE33)</f>
        <v>0</v>
      </c>
      <c r="BF34" s="189">
        <f>SUM(BF20:BF33)</f>
        <v>0</v>
      </c>
      <c r="BG34" s="189">
        <f>SUM(BG20:BG33)</f>
        <v>0</v>
      </c>
    </row>
    <row r="35" spans="1:59">
      <c r="A35" s="158" t="s">
        <v>69</v>
      </c>
      <c r="B35" s="159" t="s">
        <v>110</v>
      </c>
      <c r="C35" s="160" t="s">
        <v>111</v>
      </c>
      <c r="D35" s="161"/>
      <c r="E35" s="162"/>
      <c r="F35" s="162"/>
      <c r="G35" s="163"/>
      <c r="H35" s="164"/>
      <c r="I35" s="164"/>
      <c r="J35" s="164"/>
      <c r="K35" s="164"/>
      <c r="Q35" s="165">
        <v>1</v>
      </c>
    </row>
    <row r="36" spans="1:59">
      <c r="A36" s="166">
        <v>8</v>
      </c>
      <c r="B36" s="167" t="s">
        <v>112</v>
      </c>
      <c r="C36" s="168" t="s">
        <v>113</v>
      </c>
      <c r="D36" s="169" t="s">
        <v>114</v>
      </c>
      <c r="E36" s="170">
        <v>22</v>
      </c>
      <c r="F36" s="170">
        <v>0</v>
      </c>
      <c r="G36" s="171">
        <f>E36*F36</f>
        <v>0</v>
      </c>
      <c r="H36" s="172">
        <v>8.9999999999999998E-4</v>
      </c>
      <c r="I36" s="172">
        <f>E36*H36</f>
        <v>1.9799999999999998E-2</v>
      </c>
      <c r="J36" s="172">
        <v>0</v>
      </c>
      <c r="K36" s="172">
        <f>E36*J36</f>
        <v>0</v>
      </c>
      <c r="Q36" s="165">
        <v>2</v>
      </c>
      <c r="AA36" s="138">
        <v>12</v>
      </c>
      <c r="AB36" s="138">
        <v>0</v>
      </c>
      <c r="AC36" s="138">
        <v>8</v>
      </c>
      <c r="BB36" s="138">
        <v>2</v>
      </c>
      <c r="BC36" s="138">
        <f>IF(BB36=1,G36,0)</f>
        <v>0</v>
      </c>
      <c r="BD36" s="138">
        <f>IF(BB36=2,G36,0)</f>
        <v>0</v>
      </c>
      <c r="BE36" s="138">
        <f>IF(BB36=3,G36,0)</f>
        <v>0</v>
      </c>
      <c r="BF36" s="138">
        <f>IF(BB36=4,G36,0)</f>
        <v>0</v>
      </c>
      <c r="BG36" s="138">
        <f>IF(BB36=5,G36,0)</f>
        <v>0</v>
      </c>
    </row>
    <row r="37" spans="1:59">
      <c r="A37" s="173"/>
      <c r="B37" s="174"/>
      <c r="C37" s="175" t="s">
        <v>115</v>
      </c>
      <c r="D37" s="176"/>
      <c r="E37" s="177">
        <v>0</v>
      </c>
      <c r="F37" s="178"/>
      <c r="G37" s="179"/>
      <c r="H37" s="180"/>
      <c r="I37" s="180"/>
      <c r="J37" s="180"/>
      <c r="K37" s="180"/>
      <c r="M37" s="138" t="s">
        <v>115</v>
      </c>
      <c r="O37" s="181"/>
      <c r="Q37" s="165"/>
    </row>
    <row r="38" spans="1:59">
      <c r="A38" s="173"/>
      <c r="B38" s="174"/>
      <c r="C38" s="175">
        <v>8</v>
      </c>
      <c r="D38" s="176"/>
      <c r="E38" s="177">
        <v>8</v>
      </c>
      <c r="F38" s="178"/>
      <c r="G38" s="179"/>
      <c r="H38" s="180"/>
      <c r="I38" s="180"/>
      <c r="J38" s="180"/>
      <c r="K38" s="180"/>
      <c r="M38" s="138">
        <v>8</v>
      </c>
      <c r="O38" s="181"/>
      <c r="Q38" s="165"/>
    </row>
    <row r="39" spans="1:59">
      <c r="A39" s="173"/>
      <c r="B39" s="174"/>
      <c r="C39" s="175" t="s">
        <v>116</v>
      </c>
      <c r="D39" s="176"/>
      <c r="E39" s="177">
        <v>0</v>
      </c>
      <c r="F39" s="178"/>
      <c r="G39" s="179"/>
      <c r="H39" s="180"/>
      <c r="I39" s="180"/>
      <c r="J39" s="180"/>
      <c r="K39" s="180"/>
      <c r="M39" s="138" t="s">
        <v>116</v>
      </c>
      <c r="O39" s="181"/>
      <c r="Q39" s="165"/>
    </row>
    <row r="40" spans="1:59">
      <c r="A40" s="173"/>
      <c r="B40" s="174"/>
      <c r="C40" s="175" t="s">
        <v>117</v>
      </c>
      <c r="D40" s="176"/>
      <c r="E40" s="177">
        <v>3</v>
      </c>
      <c r="F40" s="178"/>
      <c r="G40" s="179"/>
      <c r="H40" s="180"/>
      <c r="I40" s="180"/>
      <c r="J40" s="180"/>
      <c r="K40" s="180"/>
      <c r="M40" s="138" t="s">
        <v>117</v>
      </c>
      <c r="O40" s="181"/>
      <c r="Q40" s="165"/>
    </row>
    <row r="41" spans="1:59">
      <c r="A41" s="173"/>
      <c r="B41" s="174"/>
      <c r="C41" s="175" t="s">
        <v>118</v>
      </c>
      <c r="D41" s="176"/>
      <c r="E41" s="177">
        <v>0</v>
      </c>
      <c r="F41" s="178"/>
      <c r="G41" s="179"/>
      <c r="H41" s="180"/>
      <c r="I41" s="180"/>
      <c r="J41" s="180"/>
      <c r="K41" s="180"/>
      <c r="M41" s="138" t="s">
        <v>118</v>
      </c>
      <c r="O41" s="181"/>
      <c r="Q41" s="165"/>
    </row>
    <row r="42" spans="1:59">
      <c r="A42" s="173"/>
      <c r="B42" s="174"/>
      <c r="C42" s="175">
        <v>1</v>
      </c>
      <c r="D42" s="176"/>
      <c r="E42" s="177">
        <v>1</v>
      </c>
      <c r="F42" s="178"/>
      <c r="G42" s="179"/>
      <c r="H42" s="180"/>
      <c r="I42" s="180"/>
      <c r="J42" s="180"/>
      <c r="K42" s="180"/>
      <c r="M42" s="138">
        <v>1</v>
      </c>
      <c r="O42" s="181"/>
      <c r="Q42" s="165"/>
    </row>
    <row r="43" spans="1:59">
      <c r="A43" s="173"/>
      <c r="B43" s="174"/>
      <c r="C43" s="175" t="s">
        <v>119</v>
      </c>
      <c r="D43" s="176"/>
      <c r="E43" s="177">
        <v>0</v>
      </c>
      <c r="F43" s="178"/>
      <c r="G43" s="179"/>
      <c r="H43" s="180"/>
      <c r="I43" s="180"/>
      <c r="J43" s="180"/>
      <c r="K43" s="180"/>
      <c r="M43" s="138" t="s">
        <v>119</v>
      </c>
      <c r="O43" s="181"/>
      <c r="Q43" s="165"/>
    </row>
    <row r="44" spans="1:59">
      <c r="A44" s="173"/>
      <c r="B44" s="174"/>
      <c r="C44" s="175">
        <v>10</v>
      </c>
      <c r="D44" s="176"/>
      <c r="E44" s="177">
        <v>10</v>
      </c>
      <c r="F44" s="178"/>
      <c r="G44" s="179"/>
      <c r="H44" s="180"/>
      <c r="I44" s="180"/>
      <c r="J44" s="180"/>
      <c r="K44" s="180"/>
      <c r="M44" s="138">
        <v>10</v>
      </c>
      <c r="O44" s="181"/>
      <c r="Q44" s="165"/>
    </row>
    <row r="45" spans="1:59">
      <c r="A45" s="166">
        <v>9</v>
      </c>
      <c r="B45" s="167" t="s">
        <v>120</v>
      </c>
      <c r="C45" s="168" t="s">
        <v>121</v>
      </c>
      <c r="D45" s="169" t="s">
        <v>114</v>
      </c>
      <c r="E45" s="170">
        <v>29</v>
      </c>
      <c r="F45" s="170">
        <v>0</v>
      </c>
      <c r="G45" s="171">
        <f>E45*F45</f>
        <v>0</v>
      </c>
      <c r="H45" s="172">
        <v>1.65E-3</v>
      </c>
      <c r="I45" s="172">
        <f>E45*H45</f>
        <v>4.7849999999999997E-2</v>
      </c>
      <c r="J45" s="172">
        <v>0</v>
      </c>
      <c r="K45" s="172">
        <f>E45*J45</f>
        <v>0</v>
      </c>
      <c r="Q45" s="165">
        <v>2</v>
      </c>
      <c r="AA45" s="138">
        <v>12</v>
      </c>
      <c r="AB45" s="138">
        <v>0</v>
      </c>
      <c r="AC45" s="138">
        <v>9</v>
      </c>
      <c r="BB45" s="138">
        <v>2</v>
      </c>
      <c r="BC45" s="138">
        <f>IF(BB45=1,G45,0)</f>
        <v>0</v>
      </c>
      <c r="BD45" s="138">
        <f>IF(BB45=2,G45,0)</f>
        <v>0</v>
      </c>
      <c r="BE45" s="138">
        <f>IF(BB45=3,G45,0)</f>
        <v>0</v>
      </c>
      <c r="BF45" s="138">
        <f>IF(BB45=4,G45,0)</f>
        <v>0</v>
      </c>
      <c r="BG45" s="138">
        <f>IF(BB45=5,G45,0)</f>
        <v>0</v>
      </c>
    </row>
    <row r="46" spans="1:59">
      <c r="A46" s="173"/>
      <c r="B46" s="174"/>
      <c r="C46" s="175" t="s">
        <v>122</v>
      </c>
      <c r="D46" s="176"/>
      <c r="E46" s="177">
        <v>0</v>
      </c>
      <c r="F46" s="178"/>
      <c r="G46" s="179"/>
      <c r="H46" s="180"/>
      <c r="I46" s="180"/>
      <c r="J46" s="180"/>
      <c r="K46" s="180"/>
      <c r="M46" s="138" t="s">
        <v>122</v>
      </c>
      <c r="O46" s="181"/>
      <c r="Q46" s="165"/>
    </row>
    <row r="47" spans="1:59">
      <c r="A47" s="173"/>
      <c r="B47" s="174"/>
      <c r="C47" s="175" t="s">
        <v>123</v>
      </c>
      <c r="D47" s="176"/>
      <c r="E47" s="177">
        <v>29</v>
      </c>
      <c r="F47" s="178"/>
      <c r="G47" s="179"/>
      <c r="H47" s="180"/>
      <c r="I47" s="180"/>
      <c r="J47" s="180"/>
      <c r="K47" s="180"/>
      <c r="M47" s="138" t="s">
        <v>123</v>
      </c>
      <c r="O47" s="181"/>
      <c r="Q47" s="165"/>
    </row>
    <row r="48" spans="1:59">
      <c r="A48" s="166">
        <v>10</v>
      </c>
      <c r="B48" s="167" t="s">
        <v>124</v>
      </c>
      <c r="C48" s="168" t="s">
        <v>125</v>
      </c>
      <c r="D48" s="169" t="s">
        <v>114</v>
      </c>
      <c r="E48" s="170">
        <v>23</v>
      </c>
      <c r="F48" s="170">
        <v>0</v>
      </c>
      <c r="G48" s="171">
        <f>E48*F48</f>
        <v>0</v>
      </c>
      <c r="H48" s="172">
        <v>1.1999999999999999E-3</v>
      </c>
      <c r="I48" s="172">
        <f>E48*H48</f>
        <v>2.7599999999999996E-2</v>
      </c>
      <c r="J48" s="172">
        <v>0</v>
      </c>
      <c r="K48" s="172">
        <f>E48*J48</f>
        <v>0</v>
      </c>
      <c r="Q48" s="165">
        <v>2</v>
      </c>
      <c r="AA48" s="138">
        <v>12</v>
      </c>
      <c r="AB48" s="138">
        <v>0</v>
      </c>
      <c r="AC48" s="138">
        <v>10</v>
      </c>
      <c r="BB48" s="138">
        <v>2</v>
      </c>
      <c r="BC48" s="138">
        <f>IF(BB48=1,G48,0)</f>
        <v>0</v>
      </c>
      <c r="BD48" s="138">
        <f>IF(BB48=2,G48,0)</f>
        <v>0</v>
      </c>
      <c r="BE48" s="138">
        <f>IF(BB48=3,G48,0)</f>
        <v>0</v>
      </c>
      <c r="BF48" s="138">
        <f>IF(BB48=4,G48,0)</f>
        <v>0</v>
      </c>
      <c r="BG48" s="138">
        <f>IF(BB48=5,G48,0)</f>
        <v>0</v>
      </c>
    </row>
    <row r="49" spans="1:59">
      <c r="A49" s="173"/>
      <c r="B49" s="174"/>
      <c r="C49" s="175" t="s">
        <v>126</v>
      </c>
      <c r="D49" s="176"/>
      <c r="E49" s="177">
        <v>0</v>
      </c>
      <c r="F49" s="178"/>
      <c r="G49" s="179"/>
      <c r="H49" s="180"/>
      <c r="I49" s="180"/>
      <c r="J49" s="180"/>
      <c r="K49" s="180"/>
      <c r="M49" s="138" t="s">
        <v>126</v>
      </c>
      <c r="O49" s="181"/>
      <c r="Q49" s="165"/>
    </row>
    <row r="50" spans="1:59">
      <c r="A50" s="173"/>
      <c r="B50" s="174"/>
      <c r="C50" s="175" t="s">
        <v>127</v>
      </c>
      <c r="D50" s="176"/>
      <c r="E50" s="177">
        <v>23</v>
      </c>
      <c r="F50" s="178"/>
      <c r="G50" s="179"/>
      <c r="H50" s="180"/>
      <c r="I50" s="180"/>
      <c r="J50" s="180"/>
      <c r="K50" s="180"/>
      <c r="M50" s="138" t="s">
        <v>127</v>
      </c>
      <c r="O50" s="181"/>
      <c r="Q50" s="165"/>
    </row>
    <row r="51" spans="1:59" ht="25.5">
      <c r="A51" s="166">
        <v>11</v>
      </c>
      <c r="B51" s="167" t="s">
        <v>128</v>
      </c>
      <c r="C51" s="168" t="s">
        <v>129</v>
      </c>
      <c r="D51" s="169" t="s">
        <v>77</v>
      </c>
      <c r="E51" s="170">
        <v>7.6440000000000001</v>
      </c>
      <c r="F51" s="170">
        <v>0</v>
      </c>
      <c r="G51" s="171">
        <f>E51*F51</f>
        <v>0</v>
      </c>
      <c r="H51" s="172">
        <v>3.2000000000000003E-4</v>
      </c>
      <c r="I51" s="172">
        <f>E51*H51</f>
        <v>2.4460800000000002E-3</v>
      </c>
      <c r="J51" s="172">
        <v>0</v>
      </c>
      <c r="K51" s="172">
        <f>E51*J51</f>
        <v>0</v>
      </c>
      <c r="Q51" s="165">
        <v>2</v>
      </c>
      <c r="AA51" s="138">
        <v>12</v>
      </c>
      <c r="AB51" s="138">
        <v>0</v>
      </c>
      <c r="AC51" s="138">
        <v>11</v>
      </c>
      <c r="BB51" s="138">
        <v>2</v>
      </c>
      <c r="BC51" s="138">
        <f>IF(BB51=1,G51,0)</f>
        <v>0</v>
      </c>
      <c r="BD51" s="138">
        <f>IF(BB51=2,G51,0)</f>
        <v>0</v>
      </c>
      <c r="BE51" s="138">
        <f>IF(BB51=3,G51,0)</f>
        <v>0</v>
      </c>
      <c r="BF51" s="138">
        <f>IF(BB51=4,G51,0)</f>
        <v>0</v>
      </c>
      <c r="BG51" s="138">
        <f>IF(BB51=5,G51,0)</f>
        <v>0</v>
      </c>
    </row>
    <row r="52" spans="1:59">
      <c r="A52" s="173"/>
      <c r="B52" s="174"/>
      <c r="C52" s="175" t="s">
        <v>130</v>
      </c>
      <c r="D52" s="176"/>
      <c r="E52" s="177">
        <v>0</v>
      </c>
      <c r="F52" s="178"/>
      <c r="G52" s="179"/>
      <c r="H52" s="180"/>
      <c r="I52" s="180"/>
      <c r="J52" s="180"/>
      <c r="K52" s="180"/>
      <c r="M52" s="138" t="s">
        <v>130</v>
      </c>
      <c r="O52" s="181"/>
      <c r="Q52" s="165"/>
    </row>
    <row r="53" spans="1:59">
      <c r="A53" s="173"/>
      <c r="B53" s="174"/>
      <c r="C53" s="175" t="s">
        <v>131</v>
      </c>
      <c r="D53" s="176"/>
      <c r="E53" s="177">
        <v>7.6440000000000001</v>
      </c>
      <c r="F53" s="178"/>
      <c r="G53" s="179"/>
      <c r="H53" s="180"/>
      <c r="I53" s="180"/>
      <c r="J53" s="180"/>
      <c r="K53" s="180"/>
      <c r="M53" s="138" t="s">
        <v>131</v>
      </c>
      <c r="O53" s="181"/>
      <c r="Q53" s="165"/>
    </row>
    <row r="54" spans="1:59" ht="25.5">
      <c r="A54" s="166">
        <v>12</v>
      </c>
      <c r="B54" s="167" t="s">
        <v>132</v>
      </c>
      <c r="C54" s="168" t="s">
        <v>133</v>
      </c>
      <c r="D54" s="169" t="s">
        <v>114</v>
      </c>
      <c r="E54" s="170">
        <v>1</v>
      </c>
      <c r="F54" s="170">
        <v>0</v>
      </c>
      <c r="G54" s="171">
        <f>E54*F54</f>
        <v>0</v>
      </c>
      <c r="H54" s="172">
        <v>1.65E-3</v>
      </c>
      <c r="I54" s="172">
        <f>E54*H54</f>
        <v>1.65E-3</v>
      </c>
      <c r="J54" s="172">
        <v>0</v>
      </c>
      <c r="K54" s="172">
        <f>E54*J54</f>
        <v>0</v>
      </c>
      <c r="Q54" s="165">
        <v>2</v>
      </c>
      <c r="AA54" s="138">
        <v>12</v>
      </c>
      <c r="AB54" s="138">
        <v>0</v>
      </c>
      <c r="AC54" s="138">
        <v>12</v>
      </c>
      <c r="BB54" s="138">
        <v>2</v>
      </c>
      <c r="BC54" s="138">
        <f>IF(BB54=1,G54,0)</f>
        <v>0</v>
      </c>
      <c r="BD54" s="138">
        <f>IF(BB54=2,G54,0)</f>
        <v>0</v>
      </c>
      <c r="BE54" s="138">
        <f>IF(BB54=3,G54,0)</f>
        <v>0</v>
      </c>
      <c r="BF54" s="138">
        <f>IF(BB54=4,G54,0)</f>
        <v>0</v>
      </c>
      <c r="BG54" s="138">
        <f>IF(BB54=5,G54,0)</f>
        <v>0</v>
      </c>
    </row>
    <row r="55" spans="1:59">
      <c r="A55" s="173"/>
      <c r="B55" s="174"/>
      <c r="C55" s="175" t="s">
        <v>134</v>
      </c>
      <c r="D55" s="176"/>
      <c r="E55" s="177">
        <v>0</v>
      </c>
      <c r="F55" s="178"/>
      <c r="G55" s="179"/>
      <c r="H55" s="180"/>
      <c r="I55" s="180"/>
      <c r="J55" s="180"/>
      <c r="K55" s="180"/>
      <c r="M55" s="138" t="s">
        <v>134</v>
      </c>
      <c r="O55" s="181"/>
      <c r="Q55" s="165"/>
    </row>
    <row r="56" spans="1:59">
      <c r="A56" s="173"/>
      <c r="B56" s="174"/>
      <c r="C56" s="175">
        <v>1</v>
      </c>
      <c r="D56" s="176"/>
      <c r="E56" s="177">
        <v>1</v>
      </c>
      <c r="F56" s="178"/>
      <c r="G56" s="179"/>
      <c r="H56" s="180"/>
      <c r="I56" s="180"/>
      <c r="J56" s="180"/>
      <c r="K56" s="180"/>
      <c r="M56" s="138">
        <v>1</v>
      </c>
      <c r="O56" s="181"/>
      <c r="Q56" s="165"/>
    </row>
    <row r="57" spans="1:59">
      <c r="A57" s="166">
        <v>13</v>
      </c>
      <c r="B57" s="167" t="s">
        <v>135</v>
      </c>
      <c r="C57" s="168" t="s">
        <v>136</v>
      </c>
      <c r="D57" s="169" t="s">
        <v>94</v>
      </c>
      <c r="E57" s="170">
        <v>509.4248</v>
      </c>
      <c r="F57" s="170">
        <v>0</v>
      </c>
      <c r="G57" s="171">
        <f>E57*F57</f>
        <v>0</v>
      </c>
      <c r="H57" s="172">
        <v>0</v>
      </c>
      <c r="I57" s="172">
        <f>E57*H57</f>
        <v>0</v>
      </c>
      <c r="J57" s="172">
        <v>0</v>
      </c>
      <c r="K57" s="172">
        <f>E57*J57</f>
        <v>0</v>
      </c>
      <c r="Q57" s="165">
        <v>2</v>
      </c>
      <c r="AA57" s="138">
        <v>12</v>
      </c>
      <c r="AB57" s="138">
        <v>0</v>
      </c>
      <c r="AC57" s="138">
        <v>13</v>
      </c>
      <c r="BB57" s="138">
        <v>2</v>
      </c>
      <c r="BC57" s="138">
        <f>IF(BB57=1,G57,0)</f>
        <v>0</v>
      </c>
      <c r="BD57" s="138">
        <f>IF(BB57=2,G57,0)</f>
        <v>0</v>
      </c>
      <c r="BE57" s="138">
        <f>IF(BB57=3,G57,0)</f>
        <v>0</v>
      </c>
      <c r="BF57" s="138">
        <f>IF(BB57=4,G57,0)</f>
        <v>0</v>
      </c>
      <c r="BG57" s="138">
        <f>IF(BB57=5,G57,0)</f>
        <v>0</v>
      </c>
    </row>
    <row r="58" spans="1:59">
      <c r="A58" s="173"/>
      <c r="B58" s="174"/>
      <c r="C58" s="175" t="s">
        <v>137</v>
      </c>
      <c r="D58" s="176"/>
      <c r="E58" s="177">
        <v>110.3648</v>
      </c>
      <c r="F58" s="178"/>
      <c r="G58" s="179"/>
      <c r="H58" s="180"/>
      <c r="I58" s="180"/>
      <c r="J58" s="180"/>
      <c r="K58" s="180"/>
      <c r="M58" s="138" t="s">
        <v>137</v>
      </c>
      <c r="O58" s="181"/>
      <c r="Q58" s="165"/>
    </row>
    <row r="59" spans="1:59">
      <c r="A59" s="173"/>
      <c r="B59" s="174"/>
      <c r="C59" s="175" t="s">
        <v>138</v>
      </c>
      <c r="D59" s="176"/>
      <c r="E59" s="177">
        <v>326.18</v>
      </c>
      <c r="F59" s="178"/>
      <c r="G59" s="179"/>
      <c r="H59" s="180"/>
      <c r="I59" s="180"/>
      <c r="J59" s="180"/>
      <c r="K59" s="180"/>
      <c r="M59" s="138" t="s">
        <v>138</v>
      </c>
      <c r="O59" s="181"/>
      <c r="Q59" s="165"/>
    </row>
    <row r="60" spans="1:59">
      <c r="A60" s="173"/>
      <c r="B60" s="174"/>
      <c r="C60" s="175" t="s">
        <v>139</v>
      </c>
      <c r="D60" s="176"/>
      <c r="E60" s="177">
        <v>60.46</v>
      </c>
      <c r="F60" s="178"/>
      <c r="G60" s="179"/>
      <c r="H60" s="180"/>
      <c r="I60" s="180"/>
      <c r="J60" s="180"/>
      <c r="K60" s="180"/>
      <c r="M60" s="138" t="s">
        <v>139</v>
      </c>
      <c r="O60" s="181"/>
      <c r="Q60" s="165"/>
    </row>
    <row r="61" spans="1:59">
      <c r="A61" s="173"/>
      <c r="B61" s="174"/>
      <c r="C61" s="175" t="s">
        <v>140</v>
      </c>
      <c r="D61" s="176"/>
      <c r="E61" s="177">
        <v>12.42</v>
      </c>
      <c r="F61" s="178"/>
      <c r="G61" s="179"/>
      <c r="H61" s="180"/>
      <c r="I61" s="180"/>
      <c r="J61" s="180"/>
      <c r="K61" s="180"/>
      <c r="M61" s="138" t="s">
        <v>140</v>
      </c>
      <c r="O61" s="181"/>
      <c r="Q61" s="165"/>
    </row>
    <row r="62" spans="1:59">
      <c r="A62" s="166">
        <v>14</v>
      </c>
      <c r="B62" s="167" t="s">
        <v>141</v>
      </c>
      <c r="C62" s="168" t="s">
        <v>142</v>
      </c>
      <c r="D62" s="169" t="s">
        <v>94</v>
      </c>
      <c r="E62" s="170">
        <v>430.90480000000002</v>
      </c>
      <c r="F62" s="170">
        <v>0</v>
      </c>
      <c r="G62" s="171">
        <f>E62*F62</f>
        <v>0</v>
      </c>
      <c r="H62" s="172">
        <v>3.4000000000000002E-4</v>
      </c>
      <c r="I62" s="172">
        <f>E62*H62</f>
        <v>0.14650763200000003</v>
      </c>
      <c r="J62" s="172">
        <v>0</v>
      </c>
      <c r="K62" s="172">
        <f>E62*J62</f>
        <v>0</v>
      </c>
      <c r="Q62" s="165">
        <v>2</v>
      </c>
      <c r="AA62" s="138">
        <v>12</v>
      </c>
      <c r="AB62" s="138">
        <v>0</v>
      </c>
      <c r="AC62" s="138">
        <v>14</v>
      </c>
      <c r="BB62" s="138">
        <v>2</v>
      </c>
      <c r="BC62" s="138">
        <f>IF(BB62=1,G62,0)</f>
        <v>0</v>
      </c>
      <c r="BD62" s="138">
        <f>IF(BB62=2,G62,0)</f>
        <v>0</v>
      </c>
      <c r="BE62" s="138">
        <f>IF(BB62=3,G62,0)</f>
        <v>0</v>
      </c>
      <c r="BF62" s="138">
        <f>IF(BB62=4,G62,0)</f>
        <v>0</v>
      </c>
      <c r="BG62" s="138">
        <f>IF(BB62=5,G62,0)</f>
        <v>0</v>
      </c>
    </row>
    <row r="63" spans="1:59">
      <c r="A63" s="173"/>
      <c r="B63" s="174"/>
      <c r="C63" s="175" t="s">
        <v>143</v>
      </c>
      <c r="D63" s="176"/>
      <c r="E63" s="177">
        <v>0</v>
      </c>
      <c r="F63" s="178"/>
      <c r="G63" s="179"/>
      <c r="H63" s="180"/>
      <c r="I63" s="180"/>
      <c r="J63" s="180"/>
      <c r="K63" s="180"/>
      <c r="M63" s="138" t="s">
        <v>143</v>
      </c>
      <c r="O63" s="181"/>
      <c r="Q63" s="165"/>
    </row>
    <row r="64" spans="1:59">
      <c r="A64" s="173"/>
      <c r="B64" s="174"/>
      <c r="C64" s="175" t="s">
        <v>144</v>
      </c>
      <c r="D64" s="176"/>
      <c r="E64" s="177">
        <v>430.90480000000002</v>
      </c>
      <c r="F64" s="178"/>
      <c r="G64" s="179"/>
      <c r="H64" s="180"/>
      <c r="I64" s="180"/>
      <c r="J64" s="180"/>
      <c r="K64" s="180"/>
      <c r="M64" s="138" t="s">
        <v>144</v>
      </c>
      <c r="O64" s="181"/>
      <c r="Q64" s="165"/>
    </row>
    <row r="65" spans="1:59">
      <c r="A65" s="166">
        <v>15</v>
      </c>
      <c r="B65" s="167" t="s">
        <v>145</v>
      </c>
      <c r="C65" s="168" t="s">
        <v>146</v>
      </c>
      <c r="D65" s="169" t="s">
        <v>53</v>
      </c>
      <c r="E65" s="170">
        <v>1</v>
      </c>
      <c r="F65" s="170">
        <v>0</v>
      </c>
      <c r="G65" s="171">
        <f>E65*F65</f>
        <v>0</v>
      </c>
      <c r="H65" s="172">
        <v>0</v>
      </c>
      <c r="I65" s="172">
        <f>E65*H65</f>
        <v>0</v>
      </c>
      <c r="J65" s="172">
        <v>0</v>
      </c>
      <c r="K65" s="172">
        <f>E65*J65</f>
        <v>0</v>
      </c>
      <c r="Q65" s="165">
        <v>2</v>
      </c>
      <c r="AA65" s="138">
        <v>12</v>
      </c>
      <c r="AB65" s="138">
        <v>0</v>
      </c>
      <c r="AC65" s="138">
        <v>15</v>
      </c>
      <c r="BB65" s="138">
        <v>2</v>
      </c>
      <c r="BC65" s="138">
        <f>IF(BB65=1,G65,0)</f>
        <v>0</v>
      </c>
      <c r="BD65" s="138">
        <f>IF(BB65=2,G65,0)</f>
        <v>0</v>
      </c>
      <c r="BE65" s="138">
        <f>IF(BB65=3,G65,0)</f>
        <v>0</v>
      </c>
      <c r="BF65" s="138">
        <f>IF(BB65=4,G65,0)</f>
        <v>0</v>
      </c>
      <c r="BG65" s="138">
        <f>IF(BB65=5,G65,0)</f>
        <v>0</v>
      </c>
    </row>
    <row r="66" spans="1:59" ht="25.5">
      <c r="A66" s="166">
        <v>16</v>
      </c>
      <c r="B66" s="167" t="s">
        <v>147</v>
      </c>
      <c r="C66" s="168" t="s">
        <v>148</v>
      </c>
      <c r="D66" s="169" t="s">
        <v>114</v>
      </c>
      <c r="E66" s="170">
        <v>10</v>
      </c>
      <c r="F66" s="170">
        <v>0</v>
      </c>
      <c r="G66" s="171">
        <f>E66*F66</f>
        <v>0</v>
      </c>
      <c r="H66" s="172">
        <v>3.2000000000000001E-2</v>
      </c>
      <c r="I66" s="172">
        <f>E66*H66</f>
        <v>0.32</v>
      </c>
      <c r="J66" s="172">
        <v>0</v>
      </c>
      <c r="K66" s="172">
        <f>E66*J66</f>
        <v>0</v>
      </c>
      <c r="Q66" s="165">
        <v>2</v>
      </c>
      <c r="AA66" s="138">
        <v>12</v>
      </c>
      <c r="AB66" s="138">
        <v>1</v>
      </c>
      <c r="AC66" s="138">
        <v>16</v>
      </c>
      <c r="BB66" s="138">
        <v>2</v>
      </c>
      <c r="BC66" s="138">
        <f>IF(BB66=1,G66,0)</f>
        <v>0</v>
      </c>
      <c r="BD66" s="138">
        <f>IF(BB66=2,G66,0)</f>
        <v>0</v>
      </c>
      <c r="BE66" s="138">
        <f>IF(BB66=3,G66,0)</f>
        <v>0</v>
      </c>
      <c r="BF66" s="138">
        <f>IF(BB66=4,G66,0)</f>
        <v>0</v>
      </c>
      <c r="BG66" s="138">
        <f>IF(BB66=5,G66,0)</f>
        <v>0</v>
      </c>
    </row>
    <row r="67" spans="1:59" ht="25.5">
      <c r="A67" s="166">
        <v>17</v>
      </c>
      <c r="B67" s="167" t="s">
        <v>149</v>
      </c>
      <c r="C67" s="168" t="s">
        <v>150</v>
      </c>
      <c r="D67" s="169" t="s">
        <v>114</v>
      </c>
      <c r="E67" s="170">
        <v>2</v>
      </c>
      <c r="F67" s="170">
        <v>0</v>
      </c>
      <c r="G67" s="171">
        <f>E67*F67</f>
        <v>0</v>
      </c>
      <c r="H67" s="172">
        <v>7.8E-2</v>
      </c>
      <c r="I67" s="172">
        <f>E67*H67</f>
        <v>0.156</v>
      </c>
      <c r="J67" s="172">
        <v>0</v>
      </c>
      <c r="K67" s="172">
        <f>E67*J67</f>
        <v>0</v>
      </c>
      <c r="Q67" s="165">
        <v>2</v>
      </c>
      <c r="AA67" s="138">
        <v>12</v>
      </c>
      <c r="AB67" s="138">
        <v>1</v>
      </c>
      <c r="AC67" s="138">
        <v>17</v>
      </c>
      <c r="BB67" s="138">
        <v>2</v>
      </c>
      <c r="BC67" s="138">
        <f>IF(BB67=1,G67,0)</f>
        <v>0</v>
      </c>
      <c r="BD67" s="138">
        <f>IF(BB67=2,G67,0)</f>
        <v>0</v>
      </c>
      <c r="BE67" s="138">
        <f>IF(BB67=3,G67,0)</f>
        <v>0</v>
      </c>
      <c r="BF67" s="138">
        <f>IF(BB67=4,G67,0)</f>
        <v>0</v>
      </c>
      <c r="BG67" s="138">
        <f>IF(BB67=5,G67,0)</f>
        <v>0</v>
      </c>
    </row>
    <row r="68" spans="1:59" ht="25.5">
      <c r="A68" s="166">
        <v>18</v>
      </c>
      <c r="B68" s="167" t="s">
        <v>151</v>
      </c>
      <c r="C68" s="168" t="s">
        <v>152</v>
      </c>
      <c r="D68" s="169" t="s">
        <v>114</v>
      </c>
      <c r="E68" s="170">
        <v>1</v>
      </c>
      <c r="F68" s="170">
        <v>0</v>
      </c>
      <c r="G68" s="171">
        <f>E68*F68</f>
        <v>0</v>
      </c>
      <c r="H68" s="172">
        <v>3.4000000000000002E-2</v>
      </c>
      <c r="I68" s="172">
        <f>E68*H68</f>
        <v>3.4000000000000002E-2</v>
      </c>
      <c r="J68" s="172">
        <v>0</v>
      </c>
      <c r="K68" s="172">
        <f>E68*J68</f>
        <v>0</v>
      </c>
      <c r="Q68" s="165">
        <v>2</v>
      </c>
      <c r="AA68" s="138">
        <v>12</v>
      </c>
      <c r="AB68" s="138">
        <v>1</v>
      </c>
      <c r="AC68" s="138">
        <v>18</v>
      </c>
      <c r="BB68" s="138">
        <v>2</v>
      </c>
      <c r="BC68" s="138">
        <f>IF(BB68=1,G68,0)</f>
        <v>0</v>
      </c>
      <c r="BD68" s="138">
        <f>IF(BB68=2,G68,0)</f>
        <v>0</v>
      </c>
      <c r="BE68" s="138">
        <f>IF(BB68=3,G68,0)</f>
        <v>0</v>
      </c>
      <c r="BF68" s="138">
        <f>IF(BB68=4,G68,0)</f>
        <v>0</v>
      </c>
      <c r="BG68" s="138">
        <f>IF(BB68=5,G68,0)</f>
        <v>0</v>
      </c>
    </row>
    <row r="69" spans="1:59" ht="25.5">
      <c r="A69" s="166">
        <v>19</v>
      </c>
      <c r="B69" s="167" t="s">
        <v>153</v>
      </c>
      <c r="C69" s="168" t="s">
        <v>154</v>
      </c>
      <c r="D69" s="169" t="s">
        <v>114</v>
      </c>
      <c r="E69" s="170">
        <v>4</v>
      </c>
      <c r="F69" s="170">
        <v>0</v>
      </c>
      <c r="G69" s="171">
        <f>E69*F69</f>
        <v>0</v>
      </c>
      <c r="H69" s="172">
        <v>4.2000000000000003E-2</v>
      </c>
      <c r="I69" s="172">
        <f>E69*H69</f>
        <v>0.16800000000000001</v>
      </c>
      <c r="J69" s="172">
        <v>0</v>
      </c>
      <c r="K69" s="172">
        <f>E69*J69</f>
        <v>0</v>
      </c>
      <c r="Q69" s="165">
        <v>2</v>
      </c>
      <c r="AA69" s="138">
        <v>12</v>
      </c>
      <c r="AB69" s="138">
        <v>1</v>
      </c>
      <c r="AC69" s="138">
        <v>19</v>
      </c>
      <c r="BB69" s="138">
        <v>2</v>
      </c>
      <c r="BC69" s="138">
        <f>IF(BB69=1,G69,0)</f>
        <v>0</v>
      </c>
      <c r="BD69" s="138">
        <f>IF(BB69=2,G69,0)</f>
        <v>0</v>
      </c>
      <c r="BE69" s="138">
        <f>IF(BB69=3,G69,0)</f>
        <v>0</v>
      </c>
      <c r="BF69" s="138">
        <f>IF(BB69=4,G69,0)</f>
        <v>0</v>
      </c>
      <c r="BG69" s="138">
        <f>IF(BB69=5,G69,0)</f>
        <v>0</v>
      </c>
    </row>
    <row r="70" spans="1:59" ht="25.5">
      <c r="A70" s="166">
        <v>20</v>
      </c>
      <c r="B70" s="167" t="s">
        <v>155</v>
      </c>
      <c r="C70" s="168" t="s">
        <v>156</v>
      </c>
      <c r="D70" s="169" t="s">
        <v>114</v>
      </c>
      <c r="E70" s="170">
        <v>1</v>
      </c>
      <c r="F70" s="170">
        <v>0</v>
      </c>
      <c r="G70" s="171">
        <f>E70*F70</f>
        <v>0</v>
      </c>
      <c r="H70" s="172">
        <v>5.0999999999999997E-2</v>
      </c>
      <c r="I70" s="172">
        <f>E70*H70</f>
        <v>5.0999999999999997E-2</v>
      </c>
      <c r="J70" s="172">
        <v>0</v>
      </c>
      <c r="K70" s="172">
        <f>E70*J70</f>
        <v>0</v>
      </c>
      <c r="Q70" s="165">
        <v>2</v>
      </c>
      <c r="AA70" s="138">
        <v>12</v>
      </c>
      <c r="AB70" s="138">
        <v>1</v>
      </c>
      <c r="AC70" s="138">
        <v>20</v>
      </c>
      <c r="BB70" s="138">
        <v>2</v>
      </c>
      <c r="BC70" s="138">
        <f>IF(BB70=1,G70,0)</f>
        <v>0</v>
      </c>
      <c r="BD70" s="138">
        <f>IF(BB70=2,G70,0)</f>
        <v>0</v>
      </c>
      <c r="BE70" s="138">
        <f>IF(BB70=3,G70,0)</f>
        <v>0</v>
      </c>
      <c r="BF70" s="138">
        <f>IF(BB70=4,G70,0)</f>
        <v>0</v>
      </c>
      <c r="BG70" s="138">
        <f>IF(BB70=5,G70,0)</f>
        <v>0</v>
      </c>
    </row>
    <row r="71" spans="1:59" ht="25.5">
      <c r="A71" s="166">
        <v>21</v>
      </c>
      <c r="B71" s="167" t="s">
        <v>157</v>
      </c>
      <c r="C71" s="168" t="s">
        <v>158</v>
      </c>
      <c r="D71" s="169" t="s">
        <v>114</v>
      </c>
      <c r="E71" s="170">
        <v>2</v>
      </c>
      <c r="F71" s="170">
        <v>0</v>
      </c>
      <c r="G71" s="171">
        <f>E71*F71</f>
        <v>0</v>
      </c>
      <c r="H71" s="172">
        <v>6.2E-2</v>
      </c>
      <c r="I71" s="172">
        <f>E71*H71</f>
        <v>0.124</v>
      </c>
      <c r="J71" s="172">
        <v>0</v>
      </c>
      <c r="K71" s="172">
        <f>E71*J71</f>
        <v>0</v>
      </c>
      <c r="Q71" s="165">
        <v>2</v>
      </c>
      <c r="AA71" s="138">
        <v>12</v>
      </c>
      <c r="AB71" s="138">
        <v>1</v>
      </c>
      <c r="AC71" s="138">
        <v>21</v>
      </c>
      <c r="BB71" s="138">
        <v>2</v>
      </c>
      <c r="BC71" s="138">
        <f>IF(BB71=1,G71,0)</f>
        <v>0</v>
      </c>
      <c r="BD71" s="138">
        <f>IF(BB71=2,G71,0)</f>
        <v>0</v>
      </c>
      <c r="BE71" s="138">
        <f>IF(BB71=3,G71,0)</f>
        <v>0</v>
      </c>
      <c r="BF71" s="138">
        <f>IF(BB71=4,G71,0)</f>
        <v>0</v>
      </c>
      <c r="BG71" s="138">
        <f>IF(BB71=5,G71,0)</f>
        <v>0</v>
      </c>
    </row>
    <row r="72" spans="1:59">
      <c r="A72" s="173"/>
      <c r="B72" s="174"/>
      <c r="C72" s="175" t="s">
        <v>159</v>
      </c>
      <c r="D72" s="176"/>
      <c r="E72" s="177">
        <v>0</v>
      </c>
      <c r="F72" s="178"/>
      <c r="G72" s="179"/>
      <c r="H72" s="180"/>
      <c r="I72" s="180"/>
      <c r="J72" s="180"/>
      <c r="K72" s="180"/>
      <c r="M72" s="138" t="s">
        <v>159</v>
      </c>
      <c r="O72" s="181"/>
      <c r="Q72" s="165"/>
    </row>
    <row r="73" spans="1:59">
      <c r="A73" s="173"/>
      <c r="B73" s="174"/>
      <c r="C73" s="175">
        <v>2</v>
      </c>
      <c r="D73" s="176"/>
      <c r="E73" s="177">
        <v>2</v>
      </c>
      <c r="F73" s="178"/>
      <c r="G73" s="179"/>
      <c r="H73" s="180"/>
      <c r="I73" s="180"/>
      <c r="J73" s="180"/>
      <c r="K73" s="180"/>
      <c r="M73" s="138">
        <v>2</v>
      </c>
      <c r="O73" s="181"/>
      <c r="Q73" s="165"/>
    </row>
    <row r="74" spans="1:59" ht="25.5">
      <c r="A74" s="166">
        <v>22</v>
      </c>
      <c r="B74" s="167" t="s">
        <v>157</v>
      </c>
      <c r="C74" s="168" t="s">
        <v>158</v>
      </c>
      <c r="D74" s="169" t="s">
        <v>114</v>
      </c>
      <c r="E74" s="170">
        <v>2</v>
      </c>
      <c r="F74" s="170">
        <v>0</v>
      </c>
      <c r="G74" s="171">
        <f>E74*F74</f>
        <v>0</v>
      </c>
      <c r="H74" s="172">
        <v>6.2E-2</v>
      </c>
      <c r="I74" s="172">
        <f>E74*H74</f>
        <v>0.124</v>
      </c>
      <c r="J74" s="172">
        <v>0</v>
      </c>
      <c r="K74" s="172">
        <f>E74*J74</f>
        <v>0</v>
      </c>
      <c r="Q74" s="165">
        <v>2</v>
      </c>
      <c r="AA74" s="138">
        <v>12</v>
      </c>
      <c r="AB74" s="138">
        <v>1</v>
      </c>
      <c r="AC74" s="138">
        <v>22</v>
      </c>
      <c r="BB74" s="138">
        <v>2</v>
      </c>
      <c r="BC74" s="138">
        <f>IF(BB74=1,G74,0)</f>
        <v>0</v>
      </c>
      <c r="BD74" s="138">
        <f>IF(BB74=2,G74,0)</f>
        <v>0</v>
      </c>
      <c r="BE74" s="138">
        <f>IF(BB74=3,G74,0)</f>
        <v>0</v>
      </c>
      <c r="BF74" s="138">
        <f>IF(BB74=4,G74,0)</f>
        <v>0</v>
      </c>
      <c r="BG74" s="138">
        <f>IF(BB74=5,G74,0)</f>
        <v>0</v>
      </c>
    </row>
    <row r="75" spans="1:59">
      <c r="A75" s="173"/>
      <c r="B75" s="174"/>
      <c r="C75" s="175" t="s">
        <v>160</v>
      </c>
      <c r="D75" s="176"/>
      <c r="E75" s="177">
        <v>0</v>
      </c>
      <c r="F75" s="178"/>
      <c r="G75" s="179"/>
      <c r="H75" s="180"/>
      <c r="I75" s="180"/>
      <c r="J75" s="180"/>
      <c r="K75" s="180"/>
      <c r="M75" s="138" t="s">
        <v>160</v>
      </c>
      <c r="O75" s="181"/>
      <c r="Q75" s="165"/>
    </row>
    <row r="76" spans="1:59">
      <c r="A76" s="173"/>
      <c r="B76" s="174"/>
      <c r="C76" s="175">
        <v>2</v>
      </c>
      <c r="D76" s="176"/>
      <c r="E76" s="177">
        <v>2</v>
      </c>
      <c r="F76" s="178"/>
      <c r="G76" s="179"/>
      <c r="H76" s="180"/>
      <c r="I76" s="180"/>
      <c r="J76" s="180"/>
      <c r="K76" s="180"/>
      <c r="M76" s="138">
        <v>2</v>
      </c>
      <c r="O76" s="181"/>
      <c r="Q76" s="165"/>
    </row>
    <row r="77" spans="1:59" ht="25.5">
      <c r="A77" s="166">
        <v>23</v>
      </c>
      <c r="B77" s="167" t="s">
        <v>161</v>
      </c>
      <c r="C77" s="168" t="s">
        <v>162</v>
      </c>
      <c r="D77" s="169" t="s">
        <v>114</v>
      </c>
      <c r="E77" s="170">
        <v>9</v>
      </c>
      <c r="F77" s="170">
        <v>0</v>
      </c>
      <c r="G77" s="171">
        <f>E77*F77</f>
        <v>0</v>
      </c>
      <c r="H77" s="172">
        <v>7.8E-2</v>
      </c>
      <c r="I77" s="172">
        <f>E77*H77</f>
        <v>0.70199999999999996</v>
      </c>
      <c r="J77" s="172">
        <v>0</v>
      </c>
      <c r="K77" s="172">
        <f>E77*J77</f>
        <v>0</v>
      </c>
      <c r="Q77" s="165">
        <v>2</v>
      </c>
      <c r="AA77" s="138">
        <v>12</v>
      </c>
      <c r="AB77" s="138">
        <v>1</v>
      </c>
      <c r="AC77" s="138">
        <v>23</v>
      </c>
      <c r="BB77" s="138">
        <v>2</v>
      </c>
      <c r="BC77" s="138">
        <f>IF(BB77=1,G77,0)</f>
        <v>0</v>
      </c>
      <c r="BD77" s="138">
        <f>IF(BB77=2,G77,0)</f>
        <v>0</v>
      </c>
      <c r="BE77" s="138">
        <f>IF(BB77=3,G77,0)</f>
        <v>0</v>
      </c>
      <c r="BF77" s="138">
        <f>IF(BB77=4,G77,0)</f>
        <v>0</v>
      </c>
      <c r="BG77" s="138">
        <f>IF(BB77=5,G77,0)</f>
        <v>0</v>
      </c>
    </row>
    <row r="78" spans="1:59">
      <c r="A78" s="173"/>
      <c r="B78" s="174"/>
      <c r="C78" s="175" t="s">
        <v>163</v>
      </c>
      <c r="D78" s="176"/>
      <c r="E78" s="177">
        <v>0</v>
      </c>
      <c r="F78" s="178"/>
      <c r="G78" s="179"/>
      <c r="H78" s="180"/>
      <c r="I78" s="180"/>
      <c r="J78" s="180"/>
      <c r="K78" s="180"/>
      <c r="M78" s="138" t="s">
        <v>163</v>
      </c>
      <c r="O78" s="181"/>
      <c r="Q78" s="165"/>
    </row>
    <row r="79" spans="1:59">
      <c r="A79" s="173"/>
      <c r="B79" s="174"/>
      <c r="C79" s="175">
        <v>9</v>
      </c>
      <c r="D79" s="176"/>
      <c r="E79" s="177">
        <v>9</v>
      </c>
      <c r="F79" s="178"/>
      <c r="G79" s="179"/>
      <c r="H79" s="180"/>
      <c r="I79" s="180"/>
      <c r="J79" s="180"/>
      <c r="K79" s="180"/>
      <c r="M79" s="138">
        <v>9</v>
      </c>
      <c r="O79" s="181"/>
      <c r="Q79" s="165"/>
    </row>
    <row r="80" spans="1:59" ht="25.5">
      <c r="A80" s="166">
        <v>24</v>
      </c>
      <c r="B80" s="167" t="s">
        <v>161</v>
      </c>
      <c r="C80" s="168" t="s">
        <v>162</v>
      </c>
      <c r="D80" s="169" t="s">
        <v>114</v>
      </c>
      <c r="E80" s="170">
        <v>9</v>
      </c>
      <c r="F80" s="170">
        <v>0</v>
      </c>
      <c r="G80" s="171">
        <f>E80*F80</f>
        <v>0</v>
      </c>
      <c r="H80" s="172">
        <v>7.8E-2</v>
      </c>
      <c r="I80" s="172">
        <f>E80*H80</f>
        <v>0.70199999999999996</v>
      </c>
      <c r="J80" s="172">
        <v>0</v>
      </c>
      <c r="K80" s="172">
        <f>E80*J80</f>
        <v>0</v>
      </c>
      <c r="Q80" s="165">
        <v>2</v>
      </c>
      <c r="AA80" s="138">
        <v>12</v>
      </c>
      <c r="AB80" s="138">
        <v>1</v>
      </c>
      <c r="AC80" s="138">
        <v>24</v>
      </c>
      <c r="BB80" s="138">
        <v>2</v>
      </c>
      <c r="BC80" s="138">
        <f>IF(BB80=1,G80,0)</f>
        <v>0</v>
      </c>
      <c r="BD80" s="138">
        <f>IF(BB80=2,G80,0)</f>
        <v>0</v>
      </c>
      <c r="BE80" s="138">
        <f>IF(BB80=3,G80,0)</f>
        <v>0</v>
      </c>
      <c r="BF80" s="138">
        <f>IF(BB80=4,G80,0)</f>
        <v>0</v>
      </c>
      <c r="BG80" s="138">
        <f>IF(BB80=5,G80,0)</f>
        <v>0</v>
      </c>
    </row>
    <row r="81" spans="1:59">
      <c r="A81" s="173"/>
      <c r="B81" s="174"/>
      <c r="C81" s="175" t="s">
        <v>164</v>
      </c>
      <c r="D81" s="176"/>
      <c r="E81" s="177">
        <v>0</v>
      </c>
      <c r="F81" s="178"/>
      <c r="G81" s="179"/>
      <c r="H81" s="180"/>
      <c r="I81" s="180"/>
      <c r="J81" s="180"/>
      <c r="K81" s="180"/>
      <c r="M81" s="138" t="s">
        <v>164</v>
      </c>
      <c r="O81" s="181"/>
      <c r="Q81" s="165"/>
    </row>
    <row r="82" spans="1:59">
      <c r="A82" s="173"/>
      <c r="B82" s="174"/>
      <c r="C82" s="175">
        <v>9</v>
      </c>
      <c r="D82" s="176"/>
      <c r="E82" s="177">
        <v>9</v>
      </c>
      <c r="F82" s="178"/>
      <c r="G82" s="179"/>
      <c r="H82" s="180"/>
      <c r="I82" s="180"/>
      <c r="J82" s="180"/>
      <c r="K82" s="180"/>
      <c r="M82" s="138">
        <v>9</v>
      </c>
      <c r="O82" s="181"/>
      <c r="Q82" s="165"/>
    </row>
    <row r="83" spans="1:59" ht="25.5">
      <c r="A83" s="166">
        <v>25</v>
      </c>
      <c r="B83" s="167" t="s">
        <v>165</v>
      </c>
      <c r="C83" s="168" t="s">
        <v>166</v>
      </c>
      <c r="D83" s="169" t="s">
        <v>114</v>
      </c>
      <c r="E83" s="170">
        <v>9</v>
      </c>
      <c r="F83" s="170">
        <v>0</v>
      </c>
      <c r="G83" s="171">
        <f>E83*F83</f>
        <v>0</v>
      </c>
      <c r="H83" s="172">
        <v>4.4999999999999998E-2</v>
      </c>
      <c r="I83" s="172">
        <f>E83*H83</f>
        <v>0.40499999999999997</v>
      </c>
      <c r="J83" s="172">
        <v>0</v>
      </c>
      <c r="K83" s="172">
        <f>E83*J83</f>
        <v>0</v>
      </c>
      <c r="Q83" s="165">
        <v>2</v>
      </c>
      <c r="AA83" s="138">
        <v>12</v>
      </c>
      <c r="AB83" s="138">
        <v>1</v>
      </c>
      <c r="AC83" s="138">
        <v>25</v>
      </c>
      <c r="BB83" s="138">
        <v>2</v>
      </c>
      <c r="BC83" s="138">
        <f>IF(BB83=1,G83,0)</f>
        <v>0</v>
      </c>
      <c r="BD83" s="138">
        <f>IF(BB83=2,G83,0)</f>
        <v>0</v>
      </c>
      <c r="BE83" s="138">
        <f>IF(BB83=3,G83,0)</f>
        <v>0</v>
      </c>
      <c r="BF83" s="138">
        <f>IF(BB83=4,G83,0)</f>
        <v>0</v>
      </c>
      <c r="BG83" s="138">
        <f>IF(BB83=5,G83,0)</f>
        <v>0</v>
      </c>
    </row>
    <row r="84" spans="1:59">
      <c r="A84" s="173"/>
      <c r="B84" s="174"/>
      <c r="C84" s="175" t="s">
        <v>167</v>
      </c>
      <c r="D84" s="176"/>
      <c r="E84" s="177">
        <v>0</v>
      </c>
      <c r="F84" s="178"/>
      <c r="G84" s="179"/>
      <c r="H84" s="180"/>
      <c r="I84" s="180"/>
      <c r="J84" s="180"/>
      <c r="K84" s="180"/>
      <c r="M84" s="138" t="s">
        <v>167</v>
      </c>
      <c r="O84" s="181"/>
      <c r="Q84" s="165"/>
    </row>
    <row r="85" spans="1:59">
      <c r="A85" s="173"/>
      <c r="B85" s="174"/>
      <c r="C85" s="175">
        <v>9</v>
      </c>
      <c r="D85" s="176"/>
      <c r="E85" s="177">
        <v>9</v>
      </c>
      <c r="F85" s="178"/>
      <c r="G85" s="179"/>
      <c r="H85" s="180"/>
      <c r="I85" s="180"/>
      <c r="J85" s="180"/>
      <c r="K85" s="180"/>
      <c r="M85" s="138">
        <v>9</v>
      </c>
      <c r="O85" s="181"/>
      <c r="Q85" s="165"/>
    </row>
    <row r="86" spans="1:59" ht="25.5">
      <c r="A86" s="166">
        <v>26</v>
      </c>
      <c r="B86" s="167" t="s">
        <v>168</v>
      </c>
      <c r="C86" s="168" t="s">
        <v>169</v>
      </c>
      <c r="D86" s="169" t="s">
        <v>114</v>
      </c>
      <c r="E86" s="170">
        <v>9</v>
      </c>
      <c r="F86" s="170">
        <v>0</v>
      </c>
      <c r="G86" s="171">
        <f>E86*F86</f>
        <v>0</v>
      </c>
      <c r="H86" s="172">
        <v>4.4999999999999998E-2</v>
      </c>
      <c r="I86" s="172">
        <f>E86*H86</f>
        <v>0.40499999999999997</v>
      </c>
      <c r="J86" s="172">
        <v>0</v>
      </c>
      <c r="K86" s="172">
        <f>E86*J86</f>
        <v>0</v>
      </c>
      <c r="Q86" s="165">
        <v>2</v>
      </c>
      <c r="AA86" s="138">
        <v>12</v>
      </c>
      <c r="AB86" s="138">
        <v>1</v>
      </c>
      <c r="AC86" s="138">
        <v>26</v>
      </c>
      <c r="BB86" s="138">
        <v>2</v>
      </c>
      <c r="BC86" s="138">
        <f>IF(BB86=1,G86,0)</f>
        <v>0</v>
      </c>
      <c r="BD86" s="138">
        <f>IF(BB86=2,G86,0)</f>
        <v>0</v>
      </c>
      <c r="BE86" s="138">
        <f>IF(BB86=3,G86,0)</f>
        <v>0</v>
      </c>
      <c r="BF86" s="138">
        <f>IF(BB86=4,G86,0)</f>
        <v>0</v>
      </c>
      <c r="BG86" s="138">
        <f>IF(BB86=5,G86,0)</f>
        <v>0</v>
      </c>
    </row>
    <row r="87" spans="1:59">
      <c r="A87" s="173"/>
      <c r="B87" s="174"/>
      <c r="C87" s="175" t="s">
        <v>170</v>
      </c>
      <c r="D87" s="176"/>
      <c r="E87" s="177">
        <v>0</v>
      </c>
      <c r="F87" s="178"/>
      <c r="G87" s="179"/>
      <c r="H87" s="180"/>
      <c r="I87" s="180"/>
      <c r="J87" s="180"/>
      <c r="K87" s="180"/>
      <c r="M87" s="138" t="s">
        <v>170</v>
      </c>
      <c r="O87" s="181"/>
      <c r="Q87" s="165"/>
    </row>
    <row r="88" spans="1:59">
      <c r="A88" s="173"/>
      <c r="B88" s="174"/>
      <c r="C88" s="175">
        <v>9</v>
      </c>
      <c r="D88" s="176"/>
      <c r="E88" s="177">
        <v>9</v>
      </c>
      <c r="F88" s="178"/>
      <c r="G88" s="179"/>
      <c r="H88" s="180"/>
      <c r="I88" s="180"/>
      <c r="J88" s="180"/>
      <c r="K88" s="180"/>
      <c r="M88" s="138">
        <v>9</v>
      </c>
      <c r="O88" s="181"/>
      <c r="Q88" s="165"/>
    </row>
    <row r="89" spans="1:59" ht="25.5">
      <c r="A89" s="166">
        <v>27</v>
      </c>
      <c r="B89" s="167" t="s">
        <v>171</v>
      </c>
      <c r="C89" s="168" t="s">
        <v>172</v>
      </c>
      <c r="D89" s="169" t="s">
        <v>114</v>
      </c>
      <c r="E89" s="170">
        <v>1</v>
      </c>
      <c r="F89" s="170">
        <v>0</v>
      </c>
      <c r="G89" s="171">
        <f>E89*F89</f>
        <v>0</v>
      </c>
      <c r="H89" s="172">
        <v>6.6000000000000003E-2</v>
      </c>
      <c r="I89" s="172">
        <f>E89*H89</f>
        <v>6.6000000000000003E-2</v>
      </c>
      <c r="J89" s="172">
        <v>0</v>
      </c>
      <c r="K89" s="172">
        <f>E89*J89</f>
        <v>0</v>
      </c>
      <c r="Q89" s="165">
        <v>2</v>
      </c>
      <c r="AA89" s="138">
        <v>12</v>
      </c>
      <c r="AB89" s="138">
        <v>1</v>
      </c>
      <c r="AC89" s="138">
        <v>27</v>
      </c>
      <c r="BB89" s="138">
        <v>2</v>
      </c>
      <c r="BC89" s="138">
        <f>IF(BB89=1,G89,0)</f>
        <v>0</v>
      </c>
      <c r="BD89" s="138">
        <f>IF(BB89=2,G89,0)</f>
        <v>0</v>
      </c>
      <c r="BE89" s="138">
        <f>IF(BB89=3,G89,0)</f>
        <v>0</v>
      </c>
      <c r="BF89" s="138">
        <f>IF(BB89=4,G89,0)</f>
        <v>0</v>
      </c>
      <c r="BG89" s="138">
        <f>IF(BB89=5,G89,0)</f>
        <v>0</v>
      </c>
    </row>
    <row r="90" spans="1:59" ht="25.5">
      <c r="A90" s="166">
        <v>28</v>
      </c>
      <c r="B90" s="167" t="s">
        <v>173</v>
      </c>
      <c r="C90" s="168" t="s">
        <v>174</v>
      </c>
      <c r="D90" s="169" t="s">
        <v>114</v>
      </c>
      <c r="E90" s="170">
        <v>2</v>
      </c>
      <c r="F90" s="170">
        <v>0</v>
      </c>
      <c r="G90" s="171">
        <f>E90*F90</f>
        <v>0</v>
      </c>
      <c r="H90" s="172">
        <v>1.2999999999999999E-2</v>
      </c>
      <c r="I90" s="172">
        <f>E90*H90</f>
        <v>2.5999999999999999E-2</v>
      </c>
      <c r="J90" s="172">
        <v>0</v>
      </c>
      <c r="K90" s="172">
        <f>E90*J90</f>
        <v>0</v>
      </c>
      <c r="Q90" s="165">
        <v>2</v>
      </c>
      <c r="AA90" s="138">
        <v>12</v>
      </c>
      <c r="AB90" s="138">
        <v>1</v>
      </c>
      <c r="AC90" s="138">
        <v>28</v>
      </c>
      <c r="BB90" s="138">
        <v>2</v>
      </c>
      <c r="BC90" s="138">
        <f>IF(BB90=1,G90,0)</f>
        <v>0</v>
      </c>
      <c r="BD90" s="138">
        <f>IF(BB90=2,G90,0)</f>
        <v>0</v>
      </c>
      <c r="BE90" s="138">
        <f>IF(BB90=3,G90,0)</f>
        <v>0</v>
      </c>
      <c r="BF90" s="138">
        <f>IF(BB90=4,G90,0)</f>
        <v>0</v>
      </c>
      <c r="BG90" s="138">
        <f>IF(BB90=5,G90,0)</f>
        <v>0</v>
      </c>
    </row>
    <row r="91" spans="1:59" ht="25.5">
      <c r="A91" s="166">
        <v>29</v>
      </c>
      <c r="B91" s="167" t="s">
        <v>175</v>
      </c>
      <c r="C91" s="168" t="s">
        <v>176</v>
      </c>
      <c r="D91" s="169" t="s">
        <v>114</v>
      </c>
      <c r="E91" s="170">
        <v>3</v>
      </c>
      <c r="F91" s="170">
        <v>0</v>
      </c>
      <c r="G91" s="171">
        <f>E91*F91</f>
        <v>0</v>
      </c>
      <c r="H91" s="172">
        <v>7.0999999999999994E-2</v>
      </c>
      <c r="I91" s="172">
        <f>E91*H91</f>
        <v>0.21299999999999997</v>
      </c>
      <c r="J91" s="172">
        <v>0</v>
      </c>
      <c r="K91" s="172">
        <f>E91*J91</f>
        <v>0</v>
      </c>
      <c r="Q91" s="165">
        <v>2</v>
      </c>
      <c r="AA91" s="138">
        <v>12</v>
      </c>
      <c r="AB91" s="138">
        <v>1</v>
      </c>
      <c r="AC91" s="138">
        <v>29</v>
      </c>
      <c r="BB91" s="138">
        <v>2</v>
      </c>
      <c r="BC91" s="138">
        <f>IF(BB91=1,G91,0)</f>
        <v>0</v>
      </c>
      <c r="BD91" s="138">
        <f>IF(BB91=2,G91,0)</f>
        <v>0</v>
      </c>
      <c r="BE91" s="138">
        <f>IF(BB91=3,G91,0)</f>
        <v>0</v>
      </c>
      <c r="BF91" s="138">
        <f>IF(BB91=4,G91,0)</f>
        <v>0</v>
      </c>
      <c r="BG91" s="138">
        <f>IF(BB91=5,G91,0)</f>
        <v>0</v>
      </c>
    </row>
    <row r="92" spans="1:59" ht="25.5">
      <c r="A92" s="166">
        <v>30</v>
      </c>
      <c r="B92" s="167" t="s">
        <v>177</v>
      </c>
      <c r="C92" s="168" t="s">
        <v>178</v>
      </c>
      <c r="D92" s="169" t="s">
        <v>114</v>
      </c>
      <c r="E92" s="170">
        <v>1</v>
      </c>
      <c r="F92" s="170">
        <v>0</v>
      </c>
      <c r="G92" s="171">
        <f>E92*F92</f>
        <v>0</v>
      </c>
      <c r="H92" s="172">
        <v>2.1999999999999999E-2</v>
      </c>
      <c r="I92" s="172">
        <f>E92*H92</f>
        <v>2.1999999999999999E-2</v>
      </c>
      <c r="J92" s="172">
        <v>0</v>
      </c>
      <c r="K92" s="172">
        <f>E92*J92</f>
        <v>0</v>
      </c>
      <c r="Q92" s="165">
        <v>2</v>
      </c>
      <c r="AA92" s="138">
        <v>12</v>
      </c>
      <c r="AB92" s="138">
        <v>1</v>
      </c>
      <c r="AC92" s="138">
        <v>30</v>
      </c>
      <c r="BB92" s="138">
        <v>2</v>
      </c>
      <c r="BC92" s="138">
        <f>IF(BB92=1,G92,0)</f>
        <v>0</v>
      </c>
      <c r="BD92" s="138">
        <f>IF(BB92=2,G92,0)</f>
        <v>0</v>
      </c>
      <c r="BE92" s="138">
        <f>IF(BB92=3,G92,0)</f>
        <v>0</v>
      </c>
      <c r="BF92" s="138">
        <f>IF(BB92=4,G92,0)</f>
        <v>0</v>
      </c>
      <c r="BG92" s="138">
        <f>IF(BB92=5,G92,0)</f>
        <v>0</v>
      </c>
    </row>
    <row r="93" spans="1:59" ht="25.5">
      <c r="A93" s="166">
        <v>31</v>
      </c>
      <c r="B93" s="167" t="s">
        <v>179</v>
      </c>
      <c r="C93" s="168" t="s">
        <v>180</v>
      </c>
      <c r="D93" s="169" t="s">
        <v>114</v>
      </c>
      <c r="E93" s="170">
        <v>1</v>
      </c>
      <c r="F93" s="170">
        <v>0</v>
      </c>
      <c r="G93" s="171">
        <f>E93*F93</f>
        <v>0</v>
      </c>
      <c r="H93" s="172">
        <v>0.11</v>
      </c>
      <c r="I93" s="172">
        <f>E93*H93</f>
        <v>0.11</v>
      </c>
      <c r="J93" s="172">
        <v>0</v>
      </c>
      <c r="K93" s="172">
        <f>E93*J93</f>
        <v>0</v>
      </c>
      <c r="Q93" s="165">
        <v>2</v>
      </c>
      <c r="AA93" s="138">
        <v>12</v>
      </c>
      <c r="AB93" s="138">
        <v>1</v>
      </c>
      <c r="AC93" s="138">
        <v>31</v>
      </c>
      <c r="BB93" s="138">
        <v>2</v>
      </c>
      <c r="BC93" s="138">
        <f>IF(BB93=1,G93,0)</f>
        <v>0</v>
      </c>
      <c r="BD93" s="138">
        <f>IF(BB93=2,G93,0)</f>
        <v>0</v>
      </c>
      <c r="BE93" s="138">
        <f>IF(BB93=3,G93,0)</f>
        <v>0</v>
      </c>
      <c r="BF93" s="138">
        <f>IF(BB93=4,G93,0)</f>
        <v>0</v>
      </c>
      <c r="BG93" s="138">
        <f>IF(BB93=5,G93,0)</f>
        <v>0</v>
      </c>
    </row>
    <row r="94" spans="1:59" ht="25.5">
      <c r="A94" s="166">
        <v>32</v>
      </c>
      <c r="B94" s="167" t="s">
        <v>181</v>
      </c>
      <c r="C94" s="168" t="s">
        <v>182</v>
      </c>
      <c r="D94" s="169" t="s">
        <v>114</v>
      </c>
      <c r="E94" s="170">
        <v>1</v>
      </c>
      <c r="F94" s="170">
        <v>0</v>
      </c>
      <c r="G94" s="171">
        <f>E94*F94</f>
        <v>0</v>
      </c>
      <c r="H94" s="172">
        <v>0.108</v>
      </c>
      <c r="I94" s="172">
        <f>E94*H94</f>
        <v>0.108</v>
      </c>
      <c r="J94" s="172">
        <v>0</v>
      </c>
      <c r="K94" s="172">
        <f>E94*J94</f>
        <v>0</v>
      </c>
      <c r="Q94" s="165">
        <v>2</v>
      </c>
      <c r="AA94" s="138">
        <v>12</v>
      </c>
      <c r="AB94" s="138">
        <v>1</v>
      </c>
      <c r="AC94" s="138">
        <v>32</v>
      </c>
      <c r="BB94" s="138">
        <v>2</v>
      </c>
      <c r="BC94" s="138">
        <f>IF(BB94=1,G94,0)</f>
        <v>0</v>
      </c>
      <c r="BD94" s="138">
        <f>IF(BB94=2,G94,0)</f>
        <v>0</v>
      </c>
      <c r="BE94" s="138">
        <f>IF(BB94=3,G94,0)</f>
        <v>0</v>
      </c>
      <c r="BF94" s="138">
        <f>IF(BB94=4,G94,0)</f>
        <v>0</v>
      </c>
      <c r="BG94" s="138">
        <f>IF(BB94=5,G94,0)</f>
        <v>0</v>
      </c>
    </row>
    <row r="95" spans="1:59" ht="25.5">
      <c r="A95" s="166">
        <v>33</v>
      </c>
      <c r="B95" s="167" t="s">
        <v>183</v>
      </c>
      <c r="C95" s="168" t="s">
        <v>184</v>
      </c>
      <c r="D95" s="169" t="s">
        <v>114</v>
      </c>
      <c r="E95" s="170">
        <v>1</v>
      </c>
      <c r="F95" s="170">
        <v>0</v>
      </c>
      <c r="G95" s="171">
        <f>E95*F95</f>
        <v>0</v>
      </c>
      <c r="H95" s="172">
        <v>8.9999999999999993E-3</v>
      </c>
      <c r="I95" s="172">
        <f>E95*H95</f>
        <v>8.9999999999999993E-3</v>
      </c>
      <c r="J95" s="172">
        <v>0</v>
      </c>
      <c r="K95" s="172">
        <f>E95*J95</f>
        <v>0</v>
      </c>
      <c r="Q95" s="165">
        <v>2</v>
      </c>
      <c r="AA95" s="138">
        <v>12</v>
      </c>
      <c r="AB95" s="138">
        <v>1</v>
      </c>
      <c r="AC95" s="138">
        <v>33</v>
      </c>
      <c r="BB95" s="138">
        <v>2</v>
      </c>
      <c r="BC95" s="138">
        <f>IF(BB95=1,G95,0)</f>
        <v>0</v>
      </c>
      <c r="BD95" s="138">
        <f>IF(BB95=2,G95,0)</f>
        <v>0</v>
      </c>
      <c r="BE95" s="138">
        <f>IF(BB95=3,G95,0)</f>
        <v>0</v>
      </c>
      <c r="BF95" s="138">
        <f>IF(BB95=4,G95,0)</f>
        <v>0</v>
      </c>
      <c r="BG95" s="138">
        <f>IF(BB95=5,G95,0)</f>
        <v>0</v>
      </c>
    </row>
    <row r="96" spans="1:59" ht="25.5">
      <c r="A96" s="166">
        <v>34</v>
      </c>
      <c r="B96" s="167" t="s">
        <v>185</v>
      </c>
      <c r="C96" s="168" t="s">
        <v>186</v>
      </c>
      <c r="D96" s="169" t="s">
        <v>114</v>
      </c>
      <c r="E96" s="170">
        <v>2</v>
      </c>
      <c r="F96" s="170">
        <v>0</v>
      </c>
      <c r="G96" s="171">
        <f>E96*F96</f>
        <v>0</v>
      </c>
      <c r="H96" s="172">
        <v>5.0000000000000001E-3</v>
      </c>
      <c r="I96" s="172">
        <f>E96*H96</f>
        <v>0.01</v>
      </c>
      <c r="J96" s="172">
        <v>0</v>
      </c>
      <c r="K96" s="172">
        <f>E96*J96</f>
        <v>0</v>
      </c>
      <c r="Q96" s="165">
        <v>2</v>
      </c>
      <c r="AA96" s="138">
        <v>12</v>
      </c>
      <c r="AB96" s="138">
        <v>1</v>
      </c>
      <c r="AC96" s="138">
        <v>34</v>
      </c>
      <c r="BB96" s="138">
        <v>2</v>
      </c>
      <c r="BC96" s="138">
        <f>IF(BB96=1,G96,0)</f>
        <v>0</v>
      </c>
      <c r="BD96" s="138">
        <f>IF(BB96=2,G96,0)</f>
        <v>0</v>
      </c>
      <c r="BE96" s="138">
        <f>IF(BB96=3,G96,0)</f>
        <v>0</v>
      </c>
      <c r="BF96" s="138">
        <f>IF(BB96=4,G96,0)</f>
        <v>0</v>
      </c>
      <c r="BG96" s="138">
        <f>IF(BB96=5,G96,0)</f>
        <v>0</v>
      </c>
    </row>
    <row r="97" spans="1:59" ht="25.5">
      <c r="A97" s="166">
        <v>35</v>
      </c>
      <c r="B97" s="167" t="s">
        <v>187</v>
      </c>
      <c r="C97" s="168" t="s">
        <v>188</v>
      </c>
      <c r="D97" s="169" t="s">
        <v>114</v>
      </c>
      <c r="E97" s="170">
        <v>1</v>
      </c>
      <c r="F97" s="170">
        <v>0</v>
      </c>
      <c r="G97" s="171">
        <f>E97*F97</f>
        <v>0</v>
      </c>
      <c r="H97" s="172">
        <v>6.0000000000000001E-3</v>
      </c>
      <c r="I97" s="172">
        <f>E97*H97</f>
        <v>6.0000000000000001E-3</v>
      </c>
      <c r="J97" s="172">
        <v>0</v>
      </c>
      <c r="K97" s="172">
        <f>E97*J97</f>
        <v>0</v>
      </c>
      <c r="Q97" s="165">
        <v>2</v>
      </c>
      <c r="AA97" s="138">
        <v>12</v>
      </c>
      <c r="AB97" s="138">
        <v>1</v>
      </c>
      <c r="AC97" s="138">
        <v>35</v>
      </c>
      <c r="BB97" s="138">
        <v>2</v>
      </c>
      <c r="BC97" s="138">
        <f>IF(BB97=1,G97,0)</f>
        <v>0</v>
      </c>
      <c r="BD97" s="138">
        <f>IF(BB97=2,G97,0)</f>
        <v>0</v>
      </c>
      <c r="BE97" s="138">
        <f>IF(BB97=3,G97,0)</f>
        <v>0</v>
      </c>
      <c r="BF97" s="138">
        <f>IF(BB97=4,G97,0)</f>
        <v>0</v>
      </c>
      <c r="BG97" s="138">
        <f>IF(BB97=5,G97,0)</f>
        <v>0</v>
      </c>
    </row>
    <row r="98" spans="1:59" ht="25.5">
      <c r="A98" s="166">
        <v>36</v>
      </c>
      <c r="B98" s="167" t="s">
        <v>189</v>
      </c>
      <c r="C98" s="168" t="s">
        <v>190</v>
      </c>
      <c r="D98" s="169" t="s">
        <v>114</v>
      </c>
      <c r="E98" s="170">
        <v>1</v>
      </c>
      <c r="F98" s="170">
        <v>0</v>
      </c>
      <c r="G98" s="171">
        <f>E98*F98</f>
        <v>0</v>
      </c>
      <c r="H98" s="172">
        <v>8.0000000000000002E-3</v>
      </c>
      <c r="I98" s="172">
        <f>E98*H98</f>
        <v>8.0000000000000002E-3</v>
      </c>
      <c r="J98" s="172">
        <v>0</v>
      </c>
      <c r="K98" s="172">
        <f>E98*J98</f>
        <v>0</v>
      </c>
      <c r="Q98" s="165">
        <v>2</v>
      </c>
      <c r="AA98" s="138">
        <v>12</v>
      </c>
      <c r="AB98" s="138">
        <v>1</v>
      </c>
      <c r="AC98" s="138">
        <v>36</v>
      </c>
      <c r="BB98" s="138">
        <v>2</v>
      </c>
      <c r="BC98" s="138">
        <f>IF(BB98=1,G98,0)</f>
        <v>0</v>
      </c>
      <c r="BD98" s="138">
        <f>IF(BB98=2,G98,0)</f>
        <v>0</v>
      </c>
      <c r="BE98" s="138">
        <f>IF(BB98=3,G98,0)</f>
        <v>0</v>
      </c>
      <c r="BF98" s="138">
        <f>IF(BB98=4,G98,0)</f>
        <v>0</v>
      </c>
      <c r="BG98" s="138">
        <f>IF(BB98=5,G98,0)</f>
        <v>0</v>
      </c>
    </row>
    <row r="99" spans="1:59" ht="25.5">
      <c r="A99" s="166">
        <v>37</v>
      </c>
      <c r="B99" s="167" t="s">
        <v>191</v>
      </c>
      <c r="C99" s="168" t="s">
        <v>192</v>
      </c>
      <c r="D99" s="169" t="s">
        <v>114</v>
      </c>
      <c r="E99" s="170">
        <v>2</v>
      </c>
      <c r="F99" s="170">
        <v>0</v>
      </c>
      <c r="G99" s="171">
        <f>E99*F99</f>
        <v>0</v>
      </c>
      <c r="H99" s="172">
        <v>9.1999999999999998E-3</v>
      </c>
      <c r="I99" s="172">
        <f>E99*H99</f>
        <v>1.84E-2</v>
      </c>
      <c r="J99" s="172">
        <v>0</v>
      </c>
      <c r="K99" s="172">
        <f>E99*J99</f>
        <v>0</v>
      </c>
      <c r="Q99" s="165">
        <v>2</v>
      </c>
      <c r="AA99" s="138">
        <v>12</v>
      </c>
      <c r="AB99" s="138">
        <v>1</v>
      </c>
      <c r="AC99" s="138">
        <v>37</v>
      </c>
      <c r="BB99" s="138">
        <v>2</v>
      </c>
      <c r="BC99" s="138">
        <f>IF(BB99=1,G99,0)</f>
        <v>0</v>
      </c>
      <c r="BD99" s="138">
        <f>IF(BB99=2,G99,0)</f>
        <v>0</v>
      </c>
      <c r="BE99" s="138">
        <f>IF(BB99=3,G99,0)</f>
        <v>0</v>
      </c>
      <c r="BF99" s="138">
        <f>IF(BB99=4,G99,0)</f>
        <v>0</v>
      </c>
      <c r="BG99" s="138">
        <f>IF(BB99=5,G99,0)</f>
        <v>0</v>
      </c>
    </row>
    <row r="100" spans="1:59" ht="25.5">
      <c r="A100" s="166">
        <v>38</v>
      </c>
      <c r="B100" s="167" t="s">
        <v>193</v>
      </c>
      <c r="C100" s="168" t="s">
        <v>194</v>
      </c>
      <c r="D100" s="169" t="s">
        <v>114</v>
      </c>
      <c r="E100" s="170">
        <v>2</v>
      </c>
      <c r="F100" s="170">
        <v>0</v>
      </c>
      <c r="G100" s="171">
        <f>E100*F100</f>
        <v>0</v>
      </c>
      <c r="H100" s="172">
        <v>1.0999999999999999E-2</v>
      </c>
      <c r="I100" s="172">
        <f>E100*H100</f>
        <v>2.1999999999999999E-2</v>
      </c>
      <c r="J100" s="172">
        <v>0</v>
      </c>
      <c r="K100" s="172">
        <f>E100*J100</f>
        <v>0</v>
      </c>
      <c r="Q100" s="165">
        <v>2</v>
      </c>
      <c r="AA100" s="138">
        <v>12</v>
      </c>
      <c r="AB100" s="138">
        <v>1</v>
      </c>
      <c r="AC100" s="138">
        <v>38</v>
      </c>
      <c r="BB100" s="138">
        <v>2</v>
      </c>
      <c r="BC100" s="138">
        <f>IF(BB100=1,G100,0)</f>
        <v>0</v>
      </c>
      <c r="BD100" s="138">
        <f>IF(BB100=2,G100,0)</f>
        <v>0</v>
      </c>
      <c r="BE100" s="138">
        <f>IF(BB100=3,G100,0)</f>
        <v>0</v>
      </c>
      <c r="BF100" s="138">
        <f>IF(BB100=4,G100,0)</f>
        <v>0</v>
      </c>
      <c r="BG100" s="138">
        <f>IF(BB100=5,G100,0)</f>
        <v>0</v>
      </c>
    </row>
    <row r="101" spans="1:59">
      <c r="A101" s="166">
        <v>39</v>
      </c>
      <c r="B101" s="167" t="s">
        <v>195</v>
      </c>
      <c r="C101" s="168" t="s">
        <v>196</v>
      </c>
      <c r="D101" s="169" t="s">
        <v>114</v>
      </c>
      <c r="E101" s="170">
        <v>34</v>
      </c>
      <c r="F101" s="170">
        <v>0</v>
      </c>
      <c r="G101" s="171">
        <f>E101*F101</f>
        <v>0</v>
      </c>
      <c r="H101" s="172">
        <v>1.0000000000000001E-5</v>
      </c>
      <c r="I101" s="172">
        <f>E101*H101</f>
        <v>3.4000000000000002E-4</v>
      </c>
      <c r="J101" s="172">
        <v>0</v>
      </c>
      <c r="K101" s="172">
        <f>E101*J101</f>
        <v>0</v>
      </c>
      <c r="Q101" s="165">
        <v>2</v>
      </c>
      <c r="AA101" s="138">
        <v>12</v>
      </c>
      <c r="AB101" s="138">
        <v>0</v>
      </c>
      <c r="AC101" s="138">
        <v>39</v>
      </c>
      <c r="BB101" s="138">
        <v>2</v>
      </c>
      <c r="BC101" s="138">
        <f>IF(BB101=1,G101,0)</f>
        <v>0</v>
      </c>
      <c r="BD101" s="138">
        <f>IF(BB101=2,G101,0)</f>
        <v>0</v>
      </c>
      <c r="BE101" s="138">
        <f>IF(BB101=3,G101,0)</f>
        <v>0</v>
      </c>
      <c r="BF101" s="138">
        <f>IF(BB101=4,G101,0)</f>
        <v>0</v>
      </c>
      <c r="BG101" s="138">
        <f>IF(BB101=5,G101,0)</f>
        <v>0</v>
      </c>
    </row>
    <row r="102" spans="1:59">
      <c r="A102" s="173"/>
      <c r="B102" s="174"/>
      <c r="C102" s="175" t="s">
        <v>197</v>
      </c>
      <c r="D102" s="176"/>
      <c r="E102" s="177">
        <v>34</v>
      </c>
      <c r="F102" s="178"/>
      <c r="G102" s="179"/>
      <c r="H102" s="180"/>
      <c r="I102" s="180"/>
      <c r="J102" s="180"/>
      <c r="K102" s="180"/>
      <c r="M102" s="138" t="s">
        <v>197</v>
      </c>
      <c r="O102" s="181"/>
      <c r="Q102" s="165"/>
    </row>
    <row r="103" spans="1:59">
      <c r="A103" s="166">
        <v>40</v>
      </c>
      <c r="B103" s="167" t="s">
        <v>198</v>
      </c>
      <c r="C103" s="168" t="s">
        <v>199</v>
      </c>
      <c r="D103" s="169" t="s">
        <v>114</v>
      </c>
      <c r="E103" s="170">
        <v>32</v>
      </c>
      <c r="F103" s="170">
        <v>0</v>
      </c>
      <c r="G103" s="171">
        <f>E103*F103</f>
        <v>0</v>
      </c>
      <c r="H103" s="172">
        <v>1.0000000000000001E-5</v>
      </c>
      <c r="I103" s="172">
        <f>E103*H103</f>
        <v>3.2000000000000003E-4</v>
      </c>
      <c r="J103" s="172">
        <v>0</v>
      </c>
      <c r="K103" s="172">
        <f>E103*J103</f>
        <v>0</v>
      </c>
      <c r="Q103" s="165">
        <v>2</v>
      </c>
      <c r="AA103" s="138">
        <v>12</v>
      </c>
      <c r="AB103" s="138">
        <v>0</v>
      </c>
      <c r="AC103" s="138">
        <v>40</v>
      </c>
      <c r="BB103" s="138">
        <v>2</v>
      </c>
      <c r="BC103" s="138">
        <f>IF(BB103=1,G103,0)</f>
        <v>0</v>
      </c>
      <c r="BD103" s="138">
        <f>IF(BB103=2,G103,0)</f>
        <v>0</v>
      </c>
      <c r="BE103" s="138">
        <f>IF(BB103=3,G103,0)</f>
        <v>0</v>
      </c>
      <c r="BF103" s="138">
        <f>IF(BB103=4,G103,0)</f>
        <v>0</v>
      </c>
      <c r="BG103" s="138">
        <f>IF(BB103=5,G103,0)</f>
        <v>0</v>
      </c>
    </row>
    <row r="104" spans="1:59">
      <c r="A104" s="173"/>
      <c r="B104" s="174"/>
      <c r="C104" s="175" t="s">
        <v>200</v>
      </c>
      <c r="D104" s="176"/>
      <c r="E104" s="177">
        <v>32</v>
      </c>
      <c r="F104" s="178"/>
      <c r="G104" s="179"/>
      <c r="H104" s="180"/>
      <c r="I104" s="180"/>
      <c r="J104" s="180"/>
      <c r="K104" s="180"/>
      <c r="M104" s="138" t="s">
        <v>200</v>
      </c>
      <c r="O104" s="181"/>
      <c r="Q104" s="165"/>
    </row>
    <row r="105" spans="1:59">
      <c r="A105" s="166">
        <v>41</v>
      </c>
      <c r="B105" s="167" t="s">
        <v>201</v>
      </c>
      <c r="C105" s="168" t="s">
        <v>202</v>
      </c>
      <c r="D105" s="169" t="s">
        <v>114</v>
      </c>
      <c r="E105" s="170">
        <v>1</v>
      </c>
      <c r="F105" s="170">
        <v>0</v>
      </c>
      <c r="G105" s="171">
        <f>E105*F105</f>
        <v>0</v>
      </c>
      <c r="H105" s="172">
        <v>2.0000000000000002E-5</v>
      </c>
      <c r="I105" s="172">
        <f>E105*H105</f>
        <v>2.0000000000000002E-5</v>
      </c>
      <c r="J105" s="172">
        <v>0</v>
      </c>
      <c r="K105" s="172">
        <f>E105*J105</f>
        <v>0</v>
      </c>
      <c r="Q105" s="165">
        <v>2</v>
      </c>
      <c r="AA105" s="138">
        <v>12</v>
      </c>
      <c r="AB105" s="138">
        <v>0</v>
      </c>
      <c r="AC105" s="138">
        <v>41</v>
      </c>
      <c r="BB105" s="138">
        <v>2</v>
      </c>
      <c r="BC105" s="138">
        <f>IF(BB105=1,G105,0)</f>
        <v>0</v>
      </c>
      <c r="BD105" s="138">
        <f>IF(BB105=2,G105,0)</f>
        <v>0</v>
      </c>
      <c r="BE105" s="138">
        <f>IF(BB105=3,G105,0)</f>
        <v>0</v>
      </c>
      <c r="BF105" s="138">
        <f>IF(BB105=4,G105,0)</f>
        <v>0</v>
      </c>
      <c r="BG105" s="138">
        <f>IF(BB105=5,G105,0)</f>
        <v>0</v>
      </c>
    </row>
    <row r="106" spans="1:59">
      <c r="A106" s="166">
        <v>42</v>
      </c>
      <c r="B106" s="167" t="s">
        <v>203</v>
      </c>
      <c r="C106" s="168" t="s">
        <v>204</v>
      </c>
      <c r="D106" s="169" t="s">
        <v>94</v>
      </c>
      <c r="E106" s="170">
        <v>82.1</v>
      </c>
      <c r="F106" s="170">
        <v>0</v>
      </c>
      <c r="G106" s="171">
        <f>E106*F106</f>
        <v>0</v>
      </c>
      <c r="H106" s="172">
        <v>3.64E-3</v>
      </c>
      <c r="I106" s="172">
        <f>E106*H106</f>
        <v>0.298844</v>
      </c>
      <c r="J106" s="172">
        <v>0</v>
      </c>
      <c r="K106" s="172">
        <f>E106*J106</f>
        <v>0</v>
      </c>
      <c r="Q106" s="165">
        <v>2</v>
      </c>
      <c r="AA106" s="138">
        <v>12</v>
      </c>
      <c r="AB106" s="138">
        <v>1</v>
      </c>
      <c r="AC106" s="138">
        <v>42</v>
      </c>
      <c r="BB106" s="138">
        <v>2</v>
      </c>
      <c r="BC106" s="138">
        <f>IF(BB106=1,G106,0)</f>
        <v>0</v>
      </c>
      <c r="BD106" s="138">
        <f>IF(BB106=2,G106,0)</f>
        <v>0</v>
      </c>
      <c r="BE106" s="138">
        <f>IF(BB106=3,G106,0)</f>
        <v>0</v>
      </c>
      <c r="BF106" s="138">
        <f>IF(BB106=4,G106,0)</f>
        <v>0</v>
      </c>
      <c r="BG106" s="138">
        <f>IF(BB106=5,G106,0)</f>
        <v>0</v>
      </c>
    </row>
    <row r="107" spans="1:59">
      <c r="A107" s="173"/>
      <c r="B107" s="174"/>
      <c r="C107" s="175" t="s">
        <v>205</v>
      </c>
      <c r="D107" s="176"/>
      <c r="E107" s="177">
        <v>82.1</v>
      </c>
      <c r="F107" s="178"/>
      <c r="G107" s="179"/>
      <c r="H107" s="180"/>
      <c r="I107" s="180"/>
      <c r="J107" s="180"/>
      <c r="K107" s="180"/>
      <c r="M107" s="138" t="s">
        <v>205</v>
      </c>
      <c r="O107" s="181"/>
      <c r="Q107" s="165"/>
    </row>
    <row r="108" spans="1:59">
      <c r="A108" s="166">
        <v>43</v>
      </c>
      <c r="B108" s="167" t="s">
        <v>206</v>
      </c>
      <c r="C108" s="168" t="s">
        <v>207</v>
      </c>
      <c r="D108" s="169" t="s">
        <v>101</v>
      </c>
      <c r="E108" s="170">
        <v>4.2083000000000004</v>
      </c>
      <c r="F108" s="170">
        <v>0</v>
      </c>
      <c r="G108" s="171">
        <f>E108*F108</f>
        <v>0</v>
      </c>
      <c r="H108" s="172">
        <v>0</v>
      </c>
      <c r="I108" s="172">
        <f>E108*H108</f>
        <v>0</v>
      </c>
      <c r="J108" s="172">
        <v>0</v>
      </c>
      <c r="K108" s="172">
        <f>E108*J108</f>
        <v>0</v>
      </c>
      <c r="Q108" s="165">
        <v>2</v>
      </c>
      <c r="AA108" s="138">
        <v>12</v>
      </c>
      <c r="AB108" s="138">
        <v>0</v>
      </c>
      <c r="AC108" s="138">
        <v>43</v>
      </c>
      <c r="BB108" s="138">
        <v>2</v>
      </c>
      <c r="BC108" s="138">
        <f>IF(BB108=1,G108,0)</f>
        <v>0</v>
      </c>
      <c r="BD108" s="138">
        <f>IF(BB108=2,G108,0)</f>
        <v>0</v>
      </c>
      <c r="BE108" s="138">
        <f>IF(BB108=3,G108,0)</f>
        <v>0</v>
      </c>
      <c r="BF108" s="138">
        <f>IF(BB108=4,G108,0)</f>
        <v>0</v>
      </c>
      <c r="BG108" s="138">
        <f>IF(BB108=5,G108,0)</f>
        <v>0</v>
      </c>
    </row>
    <row r="109" spans="1:59">
      <c r="A109" s="182"/>
      <c r="B109" s="183" t="s">
        <v>70</v>
      </c>
      <c r="C109" s="184" t="str">
        <f>CONCATENATE(B35," ",C35)</f>
        <v>766 Konstrukce truhlářské</v>
      </c>
      <c r="D109" s="182"/>
      <c r="E109" s="185"/>
      <c r="F109" s="185"/>
      <c r="G109" s="186">
        <f>SUM(G35:G108)</f>
        <v>0</v>
      </c>
      <c r="H109" s="187"/>
      <c r="I109" s="188">
        <f>SUM(I35:I108)</f>
        <v>4.3547777119999989</v>
      </c>
      <c r="J109" s="187"/>
      <c r="K109" s="188">
        <f>SUM(K35:K108)</f>
        <v>0</v>
      </c>
      <c r="Q109" s="165">
        <v>4</v>
      </c>
      <c r="BC109" s="189">
        <f>SUM(BC35:BC108)</f>
        <v>0</v>
      </c>
      <c r="BD109" s="189">
        <f>SUM(BD35:BD108)</f>
        <v>0</v>
      </c>
      <c r="BE109" s="189">
        <f>SUM(BE35:BE108)</f>
        <v>0</v>
      </c>
      <c r="BF109" s="189">
        <f>SUM(BF35:BF108)</f>
        <v>0</v>
      </c>
      <c r="BG109" s="189">
        <f>SUM(BG35:BG108)</f>
        <v>0</v>
      </c>
    </row>
    <row r="110" spans="1:59">
      <c r="A110" s="158" t="s">
        <v>69</v>
      </c>
      <c r="B110" s="159" t="s">
        <v>208</v>
      </c>
      <c r="C110" s="160" t="s">
        <v>209</v>
      </c>
      <c r="D110" s="161"/>
      <c r="E110" s="162"/>
      <c r="F110" s="162"/>
      <c r="G110" s="163"/>
      <c r="H110" s="164"/>
      <c r="I110" s="164"/>
      <c r="J110" s="164"/>
      <c r="K110" s="164"/>
      <c r="Q110" s="165">
        <v>1</v>
      </c>
    </row>
    <row r="111" spans="1:59">
      <c r="A111" s="166">
        <v>44</v>
      </c>
      <c r="B111" s="167" t="s">
        <v>210</v>
      </c>
      <c r="C111" s="168" t="s">
        <v>211</v>
      </c>
      <c r="D111" s="169" t="s">
        <v>77</v>
      </c>
      <c r="E111" s="170">
        <v>4.2549999999999999</v>
      </c>
      <c r="F111" s="170">
        <v>0</v>
      </c>
      <c r="G111" s="171">
        <f>E111*F111</f>
        <v>0</v>
      </c>
      <c r="H111" s="172">
        <v>5.0000000000000001E-4</v>
      </c>
      <c r="I111" s="172">
        <f>E111*H111</f>
        <v>2.1275000000000001E-3</v>
      </c>
      <c r="J111" s="172">
        <v>0</v>
      </c>
      <c r="K111" s="172">
        <f>E111*J111</f>
        <v>0</v>
      </c>
      <c r="Q111" s="165">
        <v>2</v>
      </c>
      <c r="AA111" s="138">
        <v>12</v>
      </c>
      <c r="AB111" s="138">
        <v>0</v>
      </c>
      <c r="AC111" s="138">
        <v>44</v>
      </c>
      <c r="BB111" s="138">
        <v>2</v>
      </c>
      <c r="BC111" s="138">
        <f>IF(BB111=1,G111,0)</f>
        <v>0</v>
      </c>
      <c r="BD111" s="138">
        <f>IF(BB111=2,G111,0)</f>
        <v>0</v>
      </c>
      <c r="BE111" s="138">
        <f>IF(BB111=3,G111,0)</f>
        <v>0</v>
      </c>
      <c r="BF111" s="138">
        <f>IF(BB111=4,G111,0)</f>
        <v>0</v>
      </c>
      <c r="BG111" s="138">
        <f>IF(BB111=5,G111,0)</f>
        <v>0</v>
      </c>
    </row>
    <row r="112" spans="1:59">
      <c r="A112" s="173"/>
      <c r="B112" s="174"/>
      <c r="C112" s="175" t="s">
        <v>212</v>
      </c>
      <c r="D112" s="176"/>
      <c r="E112" s="177">
        <v>0</v>
      </c>
      <c r="F112" s="178"/>
      <c r="G112" s="179"/>
      <c r="H112" s="180"/>
      <c r="I112" s="180"/>
      <c r="J112" s="180"/>
      <c r="K112" s="180"/>
      <c r="M112" s="138" t="s">
        <v>212</v>
      </c>
      <c r="O112" s="181"/>
      <c r="Q112" s="165"/>
    </row>
    <row r="113" spans="1:59">
      <c r="A113" s="173"/>
      <c r="B113" s="174"/>
      <c r="C113" s="175" t="s">
        <v>213</v>
      </c>
      <c r="D113" s="176"/>
      <c r="E113" s="177">
        <v>4.2549999999999999</v>
      </c>
      <c r="F113" s="178"/>
      <c r="G113" s="179"/>
      <c r="H113" s="180"/>
      <c r="I113" s="180"/>
      <c r="J113" s="180"/>
      <c r="K113" s="180"/>
      <c r="M113" s="138" t="s">
        <v>213</v>
      </c>
      <c r="O113" s="181"/>
      <c r="Q113" s="165"/>
    </row>
    <row r="114" spans="1:59">
      <c r="A114" s="182"/>
      <c r="B114" s="183" t="s">
        <v>70</v>
      </c>
      <c r="C114" s="184" t="str">
        <f>CONCATENATE(B110," ",C110)</f>
        <v>767 Konstrukce zámečnické</v>
      </c>
      <c r="D114" s="182"/>
      <c r="E114" s="185"/>
      <c r="F114" s="185"/>
      <c r="G114" s="186">
        <f>SUM(G110:G113)</f>
        <v>0</v>
      </c>
      <c r="H114" s="187"/>
      <c r="I114" s="188">
        <f>SUM(I110:I113)</f>
        <v>2.1275000000000001E-3</v>
      </c>
      <c r="J114" s="187"/>
      <c r="K114" s="188">
        <f>SUM(K110:K113)</f>
        <v>0</v>
      </c>
      <c r="Q114" s="165">
        <v>4</v>
      </c>
      <c r="BC114" s="189">
        <f>SUM(BC110:BC113)</f>
        <v>0</v>
      </c>
      <c r="BD114" s="189">
        <f>SUM(BD110:BD113)</f>
        <v>0</v>
      </c>
      <c r="BE114" s="189">
        <f>SUM(BE110:BE113)</f>
        <v>0</v>
      </c>
      <c r="BF114" s="189">
        <f>SUM(BF110:BF113)</f>
        <v>0</v>
      </c>
      <c r="BG114" s="189">
        <f>SUM(BG110:BG113)</f>
        <v>0</v>
      </c>
    </row>
    <row r="115" spans="1:59">
      <c r="A115" s="158" t="s">
        <v>69</v>
      </c>
      <c r="B115" s="159" t="s">
        <v>214</v>
      </c>
      <c r="C115" s="160" t="s">
        <v>215</v>
      </c>
      <c r="D115" s="161"/>
      <c r="E115" s="162"/>
      <c r="F115" s="162"/>
      <c r="G115" s="163"/>
      <c r="H115" s="164"/>
      <c r="I115" s="164"/>
      <c r="J115" s="164"/>
      <c r="K115" s="164"/>
      <c r="Q115" s="165">
        <v>1</v>
      </c>
    </row>
    <row r="116" spans="1:59">
      <c r="A116" s="166">
        <v>45</v>
      </c>
      <c r="B116" s="167" t="s">
        <v>216</v>
      </c>
      <c r="C116" s="168" t="s">
        <v>217</v>
      </c>
      <c r="D116" s="169" t="s">
        <v>77</v>
      </c>
      <c r="E116" s="170">
        <v>110.205</v>
      </c>
      <c r="F116" s="170">
        <v>0</v>
      </c>
      <c r="G116" s="171">
        <f>E116*F116</f>
        <v>0</v>
      </c>
      <c r="H116" s="172">
        <v>6.9999999999999994E-5</v>
      </c>
      <c r="I116" s="172">
        <f>E116*H116</f>
        <v>7.7143499999999992E-3</v>
      </c>
      <c r="J116" s="172">
        <v>0</v>
      </c>
      <c r="K116" s="172">
        <f>E116*J116</f>
        <v>0</v>
      </c>
      <c r="Q116" s="165">
        <v>2</v>
      </c>
      <c r="AA116" s="138">
        <v>12</v>
      </c>
      <c r="AB116" s="138">
        <v>0</v>
      </c>
      <c r="AC116" s="138">
        <v>45</v>
      </c>
      <c r="BB116" s="138">
        <v>2</v>
      </c>
      <c r="BC116" s="138">
        <f>IF(BB116=1,G116,0)</f>
        <v>0</v>
      </c>
      <c r="BD116" s="138">
        <f>IF(BB116=2,G116,0)</f>
        <v>0</v>
      </c>
      <c r="BE116" s="138">
        <f>IF(BB116=3,G116,0)</f>
        <v>0</v>
      </c>
      <c r="BF116" s="138">
        <f>IF(BB116=4,G116,0)</f>
        <v>0</v>
      </c>
      <c r="BG116" s="138">
        <f>IF(BB116=5,G116,0)</f>
        <v>0</v>
      </c>
    </row>
    <row r="117" spans="1:59">
      <c r="A117" s="173"/>
      <c r="B117" s="174"/>
      <c r="C117" s="175" t="s">
        <v>218</v>
      </c>
      <c r="D117" s="176"/>
      <c r="E117" s="177">
        <v>0</v>
      </c>
      <c r="F117" s="178"/>
      <c r="G117" s="179"/>
      <c r="H117" s="180"/>
      <c r="I117" s="180"/>
      <c r="J117" s="180"/>
      <c r="K117" s="180"/>
      <c r="M117" s="138" t="s">
        <v>218</v>
      </c>
      <c r="O117" s="181"/>
      <c r="Q117" s="165"/>
    </row>
    <row r="118" spans="1:59">
      <c r="A118" s="173"/>
      <c r="B118" s="174"/>
      <c r="C118" s="202">
        <v>110205</v>
      </c>
      <c r="D118" s="176"/>
      <c r="E118" s="177">
        <v>110.205</v>
      </c>
      <c r="F118" s="178"/>
      <c r="G118" s="179"/>
      <c r="H118" s="180"/>
      <c r="I118" s="180"/>
      <c r="J118" s="180"/>
      <c r="K118" s="180"/>
      <c r="M118" s="189">
        <v>110205</v>
      </c>
      <c r="O118" s="181"/>
      <c r="Q118" s="165"/>
    </row>
    <row r="119" spans="1:59">
      <c r="A119" s="166">
        <v>46</v>
      </c>
      <c r="B119" s="167" t="s">
        <v>219</v>
      </c>
      <c r="C119" s="168" t="s">
        <v>220</v>
      </c>
      <c r="D119" s="169" t="s">
        <v>77</v>
      </c>
      <c r="E119" s="170">
        <v>110.205</v>
      </c>
      <c r="F119" s="170">
        <v>0</v>
      </c>
      <c r="G119" s="171">
        <f>E119*F119</f>
        <v>0</v>
      </c>
      <c r="H119" s="172">
        <v>1.4999999999999999E-4</v>
      </c>
      <c r="I119" s="172">
        <f>E119*H119</f>
        <v>1.6530749999999997E-2</v>
      </c>
      <c r="J119" s="172">
        <v>0</v>
      </c>
      <c r="K119" s="172">
        <f>E119*J119</f>
        <v>0</v>
      </c>
      <c r="Q119" s="165">
        <v>2</v>
      </c>
      <c r="AA119" s="138">
        <v>12</v>
      </c>
      <c r="AB119" s="138">
        <v>0</v>
      </c>
      <c r="AC119" s="138">
        <v>46</v>
      </c>
      <c r="BB119" s="138">
        <v>2</v>
      </c>
      <c r="BC119" s="138">
        <f>IF(BB119=1,G119,0)</f>
        <v>0</v>
      </c>
      <c r="BD119" s="138">
        <f>IF(BB119=2,G119,0)</f>
        <v>0</v>
      </c>
      <c r="BE119" s="138">
        <f>IF(BB119=3,G119,0)</f>
        <v>0</v>
      </c>
      <c r="BF119" s="138">
        <f>IF(BB119=4,G119,0)</f>
        <v>0</v>
      </c>
      <c r="BG119" s="138">
        <f>IF(BB119=5,G119,0)</f>
        <v>0</v>
      </c>
    </row>
    <row r="120" spans="1:59">
      <c r="A120" s="182"/>
      <c r="B120" s="183" t="s">
        <v>70</v>
      </c>
      <c r="C120" s="184" t="str">
        <f>CONCATENATE(B115," ",C115)</f>
        <v>784 Malby</v>
      </c>
      <c r="D120" s="182"/>
      <c r="E120" s="185"/>
      <c r="F120" s="185"/>
      <c r="G120" s="186">
        <f>SUM(G115:G119)</f>
        <v>0</v>
      </c>
      <c r="H120" s="187"/>
      <c r="I120" s="188">
        <f>SUM(I115:I119)</f>
        <v>2.4245099999999995E-2</v>
      </c>
      <c r="J120" s="187"/>
      <c r="K120" s="188">
        <f>SUM(K115:K119)</f>
        <v>0</v>
      </c>
      <c r="Q120" s="165">
        <v>4</v>
      </c>
      <c r="BC120" s="189">
        <f>SUM(BC115:BC119)</f>
        <v>0</v>
      </c>
      <c r="BD120" s="189">
        <f>SUM(BD115:BD119)</f>
        <v>0</v>
      </c>
      <c r="BE120" s="189">
        <f>SUM(BE115:BE119)</f>
        <v>0</v>
      </c>
      <c r="BF120" s="189">
        <f>SUM(BF115:BF119)</f>
        <v>0</v>
      </c>
      <c r="BG120" s="189">
        <f>SUM(BG115:BG119)</f>
        <v>0</v>
      </c>
    </row>
    <row r="121" spans="1:59">
      <c r="A121" s="158" t="s">
        <v>69</v>
      </c>
      <c r="B121" s="159" t="s">
        <v>221</v>
      </c>
      <c r="C121" s="160" t="s">
        <v>222</v>
      </c>
      <c r="D121" s="161"/>
      <c r="E121" s="162"/>
      <c r="F121" s="162"/>
      <c r="G121" s="163"/>
      <c r="H121" s="164"/>
      <c r="I121" s="164"/>
      <c r="J121" s="164"/>
      <c r="K121" s="164"/>
      <c r="Q121" s="165">
        <v>1</v>
      </c>
    </row>
    <row r="122" spans="1:59">
      <c r="A122" s="166">
        <v>47</v>
      </c>
      <c r="B122" s="167" t="s">
        <v>223</v>
      </c>
      <c r="C122" s="168" t="s">
        <v>224</v>
      </c>
      <c r="D122" s="169" t="s">
        <v>77</v>
      </c>
      <c r="E122" s="170">
        <v>96.36</v>
      </c>
      <c r="F122" s="170">
        <v>0</v>
      </c>
      <c r="G122" s="171">
        <f>E122*F122</f>
        <v>0</v>
      </c>
      <c r="H122" s="172">
        <v>1.8380000000000001E-2</v>
      </c>
      <c r="I122" s="172">
        <f>E122*H122</f>
        <v>1.7710968</v>
      </c>
      <c r="J122" s="172">
        <v>0</v>
      </c>
      <c r="K122" s="172">
        <f>E122*J122</f>
        <v>0</v>
      </c>
      <c r="Q122" s="165">
        <v>2</v>
      </c>
      <c r="AA122" s="138">
        <v>12</v>
      </c>
      <c r="AB122" s="138">
        <v>0</v>
      </c>
      <c r="AC122" s="138">
        <v>47</v>
      </c>
      <c r="BB122" s="138">
        <v>1</v>
      </c>
      <c r="BC122" s="138">
        <f>IF(BB122=1,G122,0)</f>
        <v>0</v>
      </c>
      <c r="BD122" s="138">
        <f>IF(BB122=2,G122,0)</f>
        <v>0</v>
      </c>
      <c r="BE122" s="138">
        <f>IF(BB122=3,G122,0)</f>
        <v>0</v>
      </c>
      <c r="BF122" s="138">
        <f>IF(BB122=4,G122,0)</f>
        <v>0</v>
      </c>
      <c r="BG122" s="138">
        <f>IF(BB122=5,G122,0)</f>
        <v>0</v>
      </c>
    </row>
    <row r="123" spans="1:59">
      <c r="A123" s="173"/>
      <c r="B123" s="174"/>
      <c r="C123" s="175" t="s">
        <v>225</v>
      </c>
      <c r="D123" s="176"/>
      <c r="E123" s="177">
        <v>0</v>
      </c>
      <c r="F123" s="178"/>
      <c r="G123" s="179"/>
      <c r="H123" s="180"/>
      <c r="I123" s="180"/>
      <c r="J123" s="180"/>
      <c r="K123" s="180"/>
      <c r="M123" s="138" t="s">
        <v>225</v>
      </c>
      <c r="O123" s="181"/>
      <c r="Q123" s="165"/>
    </row>
    <row r="124" spans="1:59">
      <c r="A124" s="173"/>
      <c r="B124" s="174"/>
      <c r="C124" s="175" t="s">
        <v>226</v>
      </c>
      <c r="D124" s="176"/>
      <c r="E124" s="177">
        <v>96.36</v>
      </c>
      <c r="F124" s="178"/>
      <c r="G124" s="179"/>
      <c r="H124" s="180"/>
      <c r="I124" s="180"/>
      <c r="J124" s="180"/>
      <c r="K124" s="180"/>
      <c r="M124" s="138" t="s">
        <v>226</v>
      </c>
      <c r="O124" s="181"/>
      <c r="Q124" s="165"/>
    </row>
    <row r="125" spans="1:59">
      <c r="A125" s="166">
        <v>48</v>
      </c>
      <c r="B125" s="167" t="s">
        <v>227</v>
      </c>
      <c r="C125" s="168" t="s">
        <v>228</v>
      </c>
      <c r="D125" s="169" t="s">
        <v>94</v>
      </c>
      <c r="E125" s="170">
        <v>10</v>
      </c>
      <c r="F125" s="170">
        <v>0</v>
      </c>
      <c r="G125" s="171">
        <f>E125*F125</f>
        <v>0</v>
      </c>
      <c r="H125" s="172">
        <v>2.7539999999999999E-2</v>
      </c>
      <c r="I125" s="172">
        <f>E125*H125</f>
        <v>0.27539999999999998</v>
      </c>
      <c r="J125" s="172">
        <v>0</v>
      </c>
      <c r="K125" s="172">
        <f>E125*J125</f>
        <v>0</v>
      </c>
      <c r="Q125" s="165">
        <v>2</v>
      </c>
      <c r="AA125" s="138">
        <v>12</v>
      </c>
      <c r="AB125" s="138">
        <v>0</v>
      </c>
      <c r="AC125" s="138">
        <v>48</v>
      </c>
      <c r="BB125" s="138">
        <v>1</v>
      </c>
      <c r="BC125" s="138">
        <f>IF(BB125=1,G125,0)</f>
        <v>0</v>
      </c>
      <c r="BD125" s="138">
        <f>IF(BB125=2,G125,0)</f>
        <v>0</v>
      </c>
      <c r="BE125" s="138">
        <f>IF(BB125=3,G125,0)</f>
        <v>0</v>
      </c>
      <c r="BF125" s="138">
        <f>IF(BB125=4,G125,0)</f>
        <v>0</v>
      </c>
      <c r="BG125" s="138">
        <f>IF(BB125=5,G125,0)</f>
        <v>0</v>
      </c>
    </row>
    <row r="126" spans="1:59">
      <c r="A126" s="173"/>
      <c r="B126" s="174"/>
      <c r="C126" s="175" t="s">
        <v>229</v>
      </c>
      <c r="D126" s="176"/>
      <c r="E126" s="177">
        <v>10</v>
      </c>
      <c r="F126" s="178"/>
      <c r="G126" s="179"/>
      <c r="H126" s="180"/>
      <c r="I126" s="180"/>
      <c r="J126" s="180"/>
      <c r="K126" s="180"/>
      <c r="M126" s="138" t="s">
        <v>229</v>
      </c>
      <c r="O126" s="181"/>
      <c r="Q126" s="165"/>
    </row>
    <row r="127" spans="1:59">
      <c r="A127" s="166">
        <v>49</v>
      </c>
      <c r="B127" s="167" t="s">
        <v>230</v>
      </c>
      <c r="C127" s="168" t="s">
        <v>231</v>
      </c>
      <c r="D127" s="169" t="s">
        <v>77</v>
      </c>
      <c r="E127" s="170">
        <v>40</v>
      </c>
      <c r="F127" s="170">
        <v>0</v>
      </c>
      <c r="G127" s="171">
        <f>E127*F127</f>
        <v>0</v>
      </c>
      <c r="H127" s="172">
        <v>5.0000000000000002E-5</v>
      </c>
      <c r="I127" s="172">
        <f>E127*H127</f>
        <v>2E-3</v>
      </c>
      <c r="J127" s="172">
        <v>0</v>
      </c>
      <c r="K127" s="172">
        <f>E127*J127</f>
        <v>0</v>
      </c>
      <c r="Q127" s="165">
        <v>2</v>
      </c>
      <c r="AA127" s="138">
        <v>12</v>
      </c>
      <c r="AB127" s="138">
        <v>0</v>
      </c>
      <c r="AC127" s="138">
        <v>49</v>
      </c>
      <c r="BB127" s="138">
        <v>1</v>
      </c>
      <c r="BC127" s="138">
        <f>IF(BB127=1,G127,0)</f>
        <v>0</v>
      </c>
      <c r="BD127" s="138">
        <f>IF(BB127=2,G127,0)</f>
        <v>0</v>
      </c>
      <c r="BE127" s="138">
        <f>IF(BB127=3,G127,0)</f>
        <v>0</v>
      </c>
      <c r="BF127" s="138">
        <f>IF(BB127=4,G127,0)</f>
        <v>0</v>
      </c>
      <c r="BG127" s="138">
        <f>IF(BB127=5,G127,0)</f>
        <v>0</v>
      </c>
    </row>
    <row r="128" spans="1:59">
      <c r="A128" s="173"/>
      <c r="B128" s="174"/>
      <c r="C128" s="175" t="s">
        <v>232</v>
      </c>
      <c r="D128" s="176"/>
      <c r="E128" s="177">
        <v>40</v>
      </c>
      <c r="F128" s="178"/>
      <c r="G128" s="179"/>
      <c r="H128" s="180"/>
      <c r="I128" s="180"/>
      <c r="J128" s="180"/>
      <c r="K128" s="180"/>
      <c r="M128" s="138" t="s">
        <v>232</v>
      </c>
      <c r="O128" s="181"/>
      <c r="Q128" s="165"/>
    </row>
    <row r="129" spans="1:59">
      <c r="A129" s="166">
        <v>50</v>
      </c>
      <c r="B129" s="167" t="s">
        <v>233</v>
      </c>
      <c r="C129" s="168" t="s">
        <v>234</v>
      </c>
      <c r="D129" s="169" t="s">
        <v>77</v>
      </c>
      <c r="E129" s="170">
        <v>12</v>
      </c>
      <c r="F129" s="170">
        <v>0</v>
      </c>
      <c r="G129" s="171">
        <f>E129*F129</f>
        <v>0</v>
      </c>
      <c r="H129" s="172">
        <v>5.8599999999999998E-3</v>
      </c>
      <c r="I129" s="172">
        <f>E129*H129</f>
        <v>7.0319999999999994E-2</v>
      </c>
      <c r="J129" s="172">
        <v>0</v>
      </c>
      <c r="K129" s="172">
        <f>E129*J129</f>
        <v>0</v>
      </c>
      <c r="Q129" s="165">
        <v>2</v>
      </c>
      <c r="AA129" s="138">
        <v>12</v>
      </c>
      <c r="AB129" s="138">
        <v>0</v>
      </c>
      <c r="AC129" s="138">
        <v>50</v>
      </c>
      <c r="BB129" s="138">
        <v>1</v>
      </c>
      <c r="BC129" s="138">
        <f>IF(BB129=1,G129,0)</f>
        <v>0</v>
      </c>
      <c r="BD129" s="138">
        <f>IF(BB129=2,G129,0)</f>
        <v>0</v>
      </c>
      <c r="BE129" s="138">
        <f>IF(BB129=3,G129,0)</f>
        <v>0</v>
      </c>
      <c r="BF129" s="138">
        <f>IF(BB129=4,G129,0)</f>
        <v>0</v>
      </c>
      <c r="BG129" s="138">
        <f>IF(BB129=5,G129,0)</f>
        <v>0</v>
      </c>
    </row>
    <row r="130" spans="1:59">
      <c r="A130" s="173"/>
      <c r="B130" s="174"/>
      <c r="C130" s="175" t="s">
        <v>235</v>
      </c>
      <c r="D130" s="176"/>
      <c r="E130" s="177">
        <v>0</v>
      </c>
      <c r="F130" s="178"/>
      <c r="G130" s="179"/>
      <c r="H130" s="180"/>
      <c r="I130" s="180"/>
      <c r="J130" s="180"/>
      <c r="K130" s="180"/>
      <c r="M130" s="138" t="s">
        <v>235</v>
      </c>
      <c r="O130" s="181"/>
      <c r="Q130" s="165"/>
    </row>
    <row r="131" spans="1:59">
      <c r="A131" s="173"/>
      <c r="B131" s="174"/>
      <c r="C131" s="175" t="s">
        <v>236</v>
      </c>
      <c r="D131" s="176"/>
      <c r="E131" s="177">
        <v>12</v>
      </c>
      <c r="F131" s="178"/>
      <c r="G131" s="179"/>
      <c r="H131" s="180"/>
      <c r="I131" s="180"/>
      <c r="J131" s="180"/>
      <c r="K131" s="180"/>
      <c r="M131" s="138" t="s">
        <v>236</v>
      </c>
      <c r="O131" s="181"/>
      <c r="Q131" s="165"/>
    </row>
    <row r="132" spans="1:59">
      <c r="A132" s="182"/>
      <c r="B132" s="183" t="s">
        <v>70</v>
      </c>
      <c r="C132" s="184" t="str">
        <f>CONCATENATE(B121," ",C121)</f>
        <v>94 Lešení a stavební výtahy</v>
      </c>
      <c r="D132" s="182"/>
      <c r="E132" s="185"/>
      <c r="F132" s="185"/>
      <c r="G132" s="186">
        <f>SUM(G121:G131)</f>
        <v>0</v>
      </c>
      <c r="H132" s="187"/>
      <c r="I132" s="188">
        <f>SUM(I121:I131)</f>
        <v>2.1188167999999998</v>
      </c>
      <c r="J132" s="187"/>
      <c r="K132" s="188">
        <f>SUM(K121:K131)</f>
        <v>0</v>
      </c>
      <c r="Q132" s="165">
        <v>4</v>
      </c>
      <c r="BC132" s="189">
        <f>SUM(BC121:BC131)</f>
        <v>0</v>
      </c>
      <c r="BD132" s="189">
        <f>SUM(BD121:BD131)</f>
        <v>0</v>
      </c>
      <c r="BE132" s="189">
        <f>SUM(BE121:BE131)</f>
        <v>0</v>
      </c>
      <c r="BF132" s="189">
        <f>SUM(BF121:BF131)</f>
        <v>0</v>
      </c>
      <c r="BG132" s="189">
        <f>SUM(BG121:BG131)</f>
        <v>0</v>
      </c>
    </row>
    <row r="133" spans="1:59">
      <c r="A133" s="158" t="s">
        <v>69</v>
      </c>
      <c r="B133" s="159" t="s">
        <v>237</v>
      </c>
      <c r="C133" s="160" t="s">
        <v>238</v>
      </c>
      <c r="D133" s="161"/>
      <c r="E133" s="162"/>
      <c r="F133" s="162"/>
      <c r="G133" s="163"/>
      <c r="H133" s="164"/>
      <c r="I133" s="164"/>
      <c r="J133" s="164"/>
      <c r="K133" s="164"/>
      <c r="Q133" s="165">
        <v>1</v>
      </c>
    </row>
    <row r="134" spans="1:59">
      <c r="A134" s="166">
        <v>51</v>
      </c>
      <c r="B134" s="167" t="s">
        <v>239</v>
      </c>
      <c r="C134" s="168" t="s">
        <v>240</v>
      </c>
      <c r="D134" s="169" t="s">
        <v>94</v>
      </c>
      <c r="E134" s="170">
        <v>75.8</v>
      </c>
      <c r="F134" s="170">
        <v>0</v>
      </c>
      <c r="G134" s="171">
        <f>E134*F134</f>
        <v>0</v>
      </c>
      <c r="H134" s="172">
        <v>0</v>
      </c>
      <c r="I134" s="172">
        <f>E134*H134</f>
        <v>0</v>
      </c>
      <c r="J134" s="172">
        <v>-1.507E-2</v>
      </c>
      <c r="K134" s="172">
        <f>E134*J134</f>
        <v>-1.142306</v>
      </c>
      <c r="Q134" s="165">
        <v>2</v>
      </c>
      <c r="AA134" s="138">
        <v>12</v>
      </c>
      <c r="AB134" s="138">
        <v>0</v>
      </c>
      <c r="AC134" s="138">
        <v>51</v>
      </c>
      <c r="BB134" s="138">
        <v>1</v>
      </c>
      <c r="BC134" s="138">
        <f>IF(BB134=1,G134,0)</f>
        <v>0</v>
      </c>
      <c r="BD134" s="138">
        <f>IF(BB134=2,G134,0)</f>
        <v>0</v>
      </c>
      <c r="BE134" s="138">
        <f>IF(BB134=3,G134,0)</f>
        <v>0</v>
      </c>
      <c r="BF134" s="138">
        <f>IF(BB134=4,G134,0)</f>
        <v>0</v>
      </c>
      <c r="BG134" s="138">
        <f>IF(BB134=5,G134,0)</f>
        <v>0</v>
      </c>
    </row>
    <row r="135" spans="1:59">
      <c r="A135" s="173"/>
      <c r="B135" s="174"/>
      <c r="C135" s="175" t="s">
        <v>241</v>
      </c>
      <c r="D135" s="176"/>
      <c r="E135" s="177">
        <v>0</v>
      </c>
      <c r="F135" s="178"/>
      <c r="G135" s="179"/>
      <c r="H135" s="180"/>
      <c r="I135" s="180"/>
      <c r="J135" s="180"/>
      <c r="K135" s="180"/>
      <c r="M135" s="138" t="s">
        <v>241</v>
      </c>
      <c r="O135" s="181"/>
      <c r="Q135" s="165"/>
    </row>
    <row r="136" spans="1:59">
      <c r="A136" s="173"/>
      <c r="B136" s="174"/>
      <c r="C136" s="175" t="s">
        <v>242</v>
      </c>
      <c r="D136" s="176"/>
      <c r="E136" s="177">
        <v>75.8</v>
      </c>
      <c r="F136" s="178"/>
      <c r="G136" s="179"/>
      <c r="H136" s="180"/>
      <c r="I136" s="180"/>
      <c r="J136" s="180"/>
      <c r="K136" s="180"/>
      <c r="M136" s="138" t="s">
        <v>242</v>
      </c>
      <c r="O136" s="181"/>
      <c r="Q136" s="165"/>
    </row>
    <row r="137" spans="1:59">
      <c r="A137" s="166">
        <v>52</v>
      </c>
      <c r="B137" s="167" t="s">
        <v>243</v>
      </c>
      <c r="C137" s="168" t="s">
        <v>244</v>
      </c>
      <c r="D137" s="169" t="s">
        <v>114</v>
      </c>
      <c r="E137" s="170">
        <v>107</v>
      </c>
      <c r="F137" s="170">
        <v>0</v>
      </c>
      <c r="G137" s="171">
        <f>E137*F137</f>
        <v>0</v>
      </c>
      <c r="H137" s="172">
        <v>0</v>
      </c>
      <c r="I137" s="172">
        <f>E137*H137</f>
        <v>0</v>
      </c>
      <c r="J137" s="172">
        <v>0</v>
      </c>
      <c r="K137" s="172">
        <f>E137*J137</f>
        <v>0</v>
      </c>
      <c r="Q137" s="165">
        <v>2</v>
      </c>
      <c r="AA137" s="138">
        <v>12</v>
      </c>
      <c r="AB137" s="138">
        <v>0</v>
      </c>
      <c r="AC137" s="138">
        <v>52</v>
      </c>
      <c r="BB137" s="138">
        <v>1</v>
      </c>
      <c r="BC137" s="138">
        <f>IF(BB137=1,G137,0)</f>
        <v>0</v>
      </c>
      <c r="BD137" s="138">
        <f>IF(BB137=2,G137,0)</f>
        <v>0</v>
      </c>
      <c r="BE137" s="138">
        <f>IF(BB137=3,G137,0)</f>
        <v>0</v>
      </c>
      <c r="BF137" s="138">
        <f>IF(BB137=4,G137,0)</f>
        <v>0</v>
      </c>
      <c r="BG137" s="138">
        <f>IF(BB137=5,G137,0)</f>
        <v>0</v>
      </c>
    </row>
    <row r="138" spans="1:59">
      <c r="A138" s="173"/>
      <c r="B138" s="174"/>
      <c r="C138" s="175" t="s">
        <v>245</v>
      </c>
      <c r="D138" s="176"/>
      <c r="E138" s="177">
        <v>0</v>
      </c>
      <c r="F138" s="178"/>
      <c r="G138" s="179"/>
      <c r="H138" s="180"/>
      <c r="I138" s="180"/>
      <c r="J138" s="180"/>
      <c r="K138" s="180"/>
      <c r="M138" s="138" t="s">
        <v>245</v>
      </c>
      <c r="O138" s="181"/>
      <c r="Q138" s="165"/>
    </row>
    <row r="139" spans="1:59">
      <c r="A139" s="173"/>
      <c r="B139" s="174"/>
      <c r="C139" s="175" t="s">
        <v>246</v>
      </c>
      <c r="D139" s="176"/>
      <c r="E139" s="177">
        <v>107</v>
      </c>
      <c r="F139" s="178"/>
      <c r="G139" s="179"/>
      <c r="H139" s="180"/>
      <c r="I139" s="180"/>
      <c r="J139" s="180"/>
      <c r="K139" s="180"/>
      <c r="M139" s="138" t="s">
        <v>246</v>
      </c>
      <c r="O139" s="181"/>
      <c r="Q139" s="165"/>
    </row>
    <row r="140" spans="1:59">
      <c r="A140" s="166">
        <v>53</v>
      </c>
      <c r="B140" s="167" t="s">
        <v>247</v>
      </c>
      <c r="C140" s="168" t="s">
        <v>248</v>
      </c>
      <c r="D140" s="169" t="s">
        <v>77</v>
      </c>
      <c r="E140" s="170">
        <v>2.9249999999999998</v>
      </c>
      <c r="F140" s="170">
        <v>0</v>
      </c>
      <c r="G140" s="171">
        <f>E140*F140</f>
        <v>0</v>
      </c>
      <c r="H140" s="172">
        <v>1E-3</v>
      </c>
      <c r="I140" s="172">
        <f>E140*H140</f>
        <v>2.9250000000000001E-3</v>
      </c>
      <c r="J140" s="172">
        <v>-6.7000000000000004E-2</v>
      </c>
      <c r="K140" s="172">
        <f>E140*J140</f>
        <v>-0.19597500000000001</v>
      </c>
      <c r="Q140" s="165">
        <v>2</v>
      </c>
      <c r="AA140" s="138">
        <v>12</v>
      </c>
      <c r="AB140" s="138">
        <v>0</v>
      </c>
      <c r="AC140" s="138">
        <v>53</v>
      </c>
      <c r="BB140" s="138">
        <v>1</v>
      </c>
      <c r="BC140" s="138">
        <f>IF(BB140=1,G140,0)</f>
        <v>0</v>
      </c>
      <c r="BD140" s="138">
        <f>IF(BB140=2,G140,0)</f>
        <v>0</v>
      </c>
      <c r="BE140" s="138">
        <f>IF(BB140=3,G140,0)</f>
        <v>0</v>
      </c>
      <c r="BF140" s="138">
        <f>IF(BB140=4,G140,0)</f>
        <v>0</v>
      </c>
      <c r="BG140" s="138">
        <f>IF(BB140=5,G140,0)</f>
        <v>0</v>
      </c>
    </row>
    <row r="141" spans="1:59">
      <c r="A141" s="173"/>
      <c r="B141" s="174"/>
      <c r="C141" s="175" t="s">
        <v>249</v>
      </c>
      <c r="D141" s="176"/>
      <c r="E141" s="177">
        <v>0</v>
      </c>
      <c r="F141" s="178"/>
      <c r="G141" s="179"/>
      <c r="H141" s="180"/>
      <c r="I141" s="180"/>
      <c r="J141" s="180"/>
      <c r="K141" s="180"/>
      <c r="M141" s="138" t="s">
        <v>249</v>
      </c>
      <c r="O141" s="181"/>
      <c r="Q141" s="165"/>
    </row>
    <row r="142" spans="1:59">
      <c r="A142" s="173"/>
      <c r="B142" s="174"/>
      <c r="C142" s="175" t="s">
        <v>250</v>
      </c>
      <c r="D142" s="176"/>
      <c r="E142" s="177">
        <v>2.9249999999999998</v>
      </c>
      <c r="F142" s="178"/>
      <c r="G142" s="179"/>
      <c r="H142" s="180"/>
      <c r="I142" s="180"/>
      <c r="J142" s="180"/>
      <c r="K142" s="180"/>
      <c r="M142" s="138" t="s">
        <v>250</v>
      </c>
      <c r="O142" s="181"/>
      <c r="Q142" s="165"/>
    </row>
    <row r="143" spans="1:59">
      <c r="A143" s="166">
        <v>54</v>
      </c>
      <c r="B143" s="167" t="s">
        <v>251</v>
      </c>
      <c r="C143" s="168" t="s">
        <v>252</v>
      </c>
      <c r="D143" s="169" t="s">
        <v>77</v>
      </c>
      <c r="E143" s="170">
        <v>1.8979999999999999</v>
      </c>
      <c r="F143" s="170">
        <v>0</v>
      </c>
      <c r="G143" s="171">
        <f>E143*F143</f>
        <v>0</v>
      </c>
      <c r="H143" s="172">
        <v>2.1900000000000001E-3</v>
      </c>
      <c r="I143" s="172">
        <f>E143*H143</f>
        <v>4.1566199999999998E-3</v>
      </c>
      <c r="J143" s="172">
        <v>-4.1000000000000002E-2</v>
      </c>
      <c r="K143" s="172">
        <f>E143*J143</f>
        <v>-7.7817999999999998E-2</v>
      </c>
      <c r="Q143" s="165">
        <v>2</v>
      </c>
      <c r="AA143" s="138">
        <v>12</v>
      </c>
      <c r="AB143" s="138">
        <v>0</v>
      </c>
      <c r="AC143" s="138">
        <v>54</v>
      </c>
      <c r="BB143" s="138">
        <v>1</v>
      </c>
      <c r="BC143" s="138">
        <f>IF(BB143=1,G143,0)</f>
        <v>0</v>
      </c>
      <c r="BD143" s="138">
        <f>IF(BB143=2,G143,0)</f>
        <v>0</v>
      </c>
      <c r="BE143" s="138">
        <f>IF(BB143=3,G143,0)</f>
        <v>0</v>
      </c>
      <c r="BF143" s="138">
        <f>IF(BB143=4,G143,0)</f>
        <v>0</v>
      </c>
      <c r="BG143" s="138">
        <f>IF(BB143=5,G143,0)</f>
        <v>0</v>
      </c>
    </row>
    <row r="144" spans="1:59">
      <c r="A144" s="173"/>
      <c r="B144" s="174"/>
      <c r="C144" s="175" t="s">
        <v>253</v>
      </c>
      <c r="D144" s="176"/>
      <c r="E144" s="177">
        <v>0</v>
      </c>
      <c r="F144" s="178"/>
      <c r="G144" s="179"/>
      <c r="H144" s="180"/>
      <c r="I144" s="180"/>
      <c r="J144" s="180"/>
      <c r="K144" s="180"/>
      <c r="M144" s="138" t="s">
        <v>253</v>
      </c>
      <c r="O144" s="181"/>
      <c r="Q144" s="165"/>
    </row>
    <row r="145" spans="1:59">
      <c r="A145" s="173"/>
      <c r="B145" s="174"/>
      <c r="C145" s="175" t="s">
        <v>254</v>
      </c>
      <c r="D145" s="176"/>
      <c r="E145" s="177">
        <v>1.8979999999999999</v>
      </c>
      <c r="F145" s="178"/>
      <c r="G145" s="179"/>
      <c r="H145" s="180"/>
      <c r="I145" s="180"/>
      <c r="J145" s="180"/>
      <c r="K145" s="180"/>
      <c r="M145" s="138" t="s">
        <v>254</v>
      </c>
      <c r="O145" s="181"/>
      <c r="Q145" s="165"/>
    </row>
    <row r="146" spans="1:59">
      <c r="A146" s="166">
        <v>55</v>
      </c>
      <c r="B146" s="167" t="s">
        <v>255</v>
      </c>
      <c r="C146" s="168" t="s">
        <v>256</v>
      </c>
      <c r="D146" s="169" t="s">
        <v>77</v>
      </c>
      <c r="E146" s="170">
        <v>20.59</v>
      </c>
      <c r="F146" s="170">
        <v>0</v>
      </c>
      <c r="G146" s="171">
        <f>E146*F146</f>
        <v>0</v>
      </c>
      <c r="H146" s="172">
        <v>1E-3</v>
      </c>
      <c r="I146" s="172">
        <f>E146*H146</f>
        <v>2.0590000000000001E-2</v>
      </c>
      <c r="J146" s="172">
        <v>-3.1E-2</v>
      </c>
      <c r="K146" s="172">
        <f>E146*J146</f>
        <v>-0.63829000000000002</v>
      </c>
      <c r="Q146" s="165">
        <v>2</v>
      </c>
      <c r="AA146" s="138">
        <v>12</v>
      </c>
      <c r="AB146" s="138">
        <v>0</v>
      </c>
      <c r="AC146" s="138">
        <v>55</v>
      </c>
      <c r="BB146" s="138">
        <v>1</v>
      </c>
      <c r="BC146" s="138">
        <f>IF(BB146=1,G146,0)</f>
        <v>0</v>
      </c>
      <c r="BD146" s="138">
        <f>IF(BB146=2,G146,0)</f>
        <v>0</v>
      </c>
      <c r="BE146" s="138">
        <f>IF(BB146=3,G146,0)</f>
        <v>0</v>
      </c>
      <c r="BF146" s="138">
        <f>IF(BB146=4,G146,0)</f>
        <v>0</v>
      </c>
      <c r="BG146" s="138">
        <f>IF(BB146=5,G146,0)</f>
        <v>0</v>
      </c>
    </row>
    <row r="147" spans="1:59">
      <c r="A147" s="173"/>
      <c r="B147" s="174"/>
      <c r="C147" s="175" t="s">
        <v>257</v>
      </c>
      <c r="D147" s="176"/>
      <c r="E147" s="177">
        <v>0</v>
      </c>
      <c r="F147" s="178"/>
      <c r="G147" s="179"/>
      <c r="H147" s="180"/>
      <c r="I147" s="180"/>
      <c r="J147" s="180"/>
      <c r="K147" s="180"/>
      <c r="M147" s="138" t="s">
        <v>257</v>
      </c>
      <c r="O147" s="181"/>
      <c r="Q147" s="165"/>
    </row>
    <row r="148" spans="1:59">
      <c r="A148" s="173"/>
      <c r="B148" s="174"/>
      <c r="C148" s="175" t="s">
        <v>258</v>
      </c>
      <c r="D148" s="176"/>
      <c r="E148" s="177">
        <v>20.59</v>
      </c>
      <c r="F148" s="178"/>
      <c r="G148" s="179"/>
      <c r="H148" s="180"/>
      <c r="I148" s="180"/>
      <c r="J148" s="180"/>
      <c r="K148" s="180"/>
      <c r="M148" s="138" t="s">
        <v>258</v>
      </c>
      <c r="O148" s="181"/>
      <c r="Q148" s="165"/>
    </row>
    <row r="149" spans="1:59">
      <c r="A149" s="166">
        <v>56</v>
      </c>
      <c r="B149" s="167" t="s">
        <v>259</v>
      </c>
      <c r="C149" s="168" t="s">
        <v>260</v>
      </c>
      <c r="D149" s="169" t="s">
        <v>77</v>
      </c>
      <c r="E149" s="170">
        <v>56.41</v>
      </c>
      <c r="F149" s="170">
        <v>0</v>
      </c>
      <c r="G149" s="171">
        <f>E149*F149</f>
        <v>0</v>
      </c>
      <c r="H149" s="172">
        <v>9.2000000000000003E-4</v>
      </c>
      <c r="I149" s="172">
        <f>E149*H149</f>
        <v>5.1897199999999997E-2</v>
      </c>
      <c r="J149" s="172">
        <v>-2.7E-2</v>
      </c>
      <c r="K149" s="172">
        <f>E149*J149</f>
        <v>-1.5230699999999999</v>
      </c>
      <c r="Q149" s="165">
        <v>2</v>
      </c>
      <c r="AA149" s="138">
        <v>12</v>
      </c>
      <c r="AB149" s="138">
        <v>0</v>
      </c>
      <c r="AC149" s="138">
        <v>56</v>
      </c>
      <c r="BB149" s="138">
        <v>1</v>
      </c>
      <c r="BC149" s="138">
        <f>IF(BB149=1,G149,0)</f>
        <v>0</v>
      </c>
      <c r="BD149" s="138">
        <f>IF(BB149=2,G149,0)</f>
        <v>0</v>
      </c>
      <c r="BE149" s="138">
        <f>IF(BB149=3,G149,0)</f>
        <v>0</v>
      </c>
      <c r="BF149" s="138">
        <f>IF(BB149=4,G149,0)</f>
        <v>0</v>
      </c>
      <c r="BG149" s="138">
        <f>IF(BB149=5,G149,0)</f>
        <v>0</v>
      </c>
    </row>
    <row r="150" spans="1:59">
      <c r="A150" s="173"/>
      <c r="B150" s="174"/>
      <c r="C150" s="175" t="s">
        <v>261</v>
      </c>
      <c r="D150" s="176"/>
      <c r="E150" s="177">
        <v>0</v>
      </c>
      <c r="F150" s="178"/>
      <c r="G150" s="179"/>
      <c r="H150" s="180"/>
      <c r="I150" s="180"/>
      <c r="J150" s="180"/>
      <c r="K150" s="180"/>
      <c r="M150" s="138" t="s">
        <v>261</v>
      </c>
      <c r="O150" s="181"/>
      <c r="Q150" s="165"/>
    </row>
    <row r="151" spans="1:59">
      <c r="A151" s="173"/>
      <c r="B151" s="174"/>
      <c r="C151" s="175" t="s">
        <v>262</v>
      </c>
      <c r="D151" s="176"/>
      <c r="E151" s="177">
        <v>56.41</v>
      </c>
      <c r="F151" s="178"/>
      <c r="G151" s="179"/>
      <c r="H151" s="180"/>
      <c r="I151" s="180"/>
      <c r="J151" s="180"/>
      <c r="K151" s="180"/>
      <c r="M151" s="138" t="s">
        <v>262</v>
      </c>
      <c r="O151" s="181"/>
      <c r="Q151" s="165"/>
    </row>
    <row r="152" spans="1:59">
      <c r="A152" s="166">
        <v>57</v>
      </c>
      <c r="B152" s="167" t="s">
        <v>263</v>
      </c>
      <c r="C152" s="168" t="s">
        <v>264</v>
      </c>
      <c r="D152" s="169" t="s">
        <v>77</v>
      </c>
      <c r="E152" s="170">
        <v>124.45</v>
      </c>
      <c r="F152" s="170">
        <v>0</v>
      </c>
      <c r="G152" s="171">
        <f>E152*F152</f>
        <v>0</v>
      </c>
      <c r="H152" s="172">
        <v>8.1999999999999998E-4</v>
      </c>
      <c r="I152" s="172">
        <f>E152*H152</f>
        <v>0.102049</v>
      </c>
      <c r="J152" s="172">
        <v>-2.3E-2</v>
      </c>
      <c r="K152" s="172">
        <f>E152*J152</f>
        <v>-2.8623500000000002</v>
      </c>
      <c r="Q152" s="165">
        <v>2</v>
      </c>
      <c r="AA152" s="138">
        <v>12</v>
      </c>
      <c r="AB152" s="138">
        <v>0</v>
      </c>
      <c r="AC152" s="138">
        <v>57</v>
      </c>
      <c r="BB152" s="138">
        <v>1</v>
      </c>
      <c r="BC152" s="138">
        <f>IF(BB152=1,G152,0)</f>
        <v>0</v>
      </c>
      <c r="BD152" s="138">
        <f>IF(BB152=2,G152,0)</f>
        <v>0</v>
      </c>
      <c r="BE152" s="138">
        <f>IF(BB152=3,G152,0)</f>
        <v>0</v>
      </c>
      <c r="BF152" s="138">
        <f>IF(BB152=4,G152,0)</f>
        <v>0</v>
      </c>
      <c r="BG152" s="138">
        <f>IF(BB152=5,G152,0)</f>
        <v>0</v>
      </c>
    </row>
    <row r="153" spans="1:59">
      <c r="A153" s="173"/>
      <c r="B153" s="174"/>
      <c r="C153" s="175" t="s">
        <v>265</v>
      </c>
      <c r="D153" s="176"/>
      <c r="E153" s="177">
        <v>0</v>
      </c>
      <c r="F153" s="178"/>
      <c r="G153" s="179"/>
      <c r="H153" s="180"/>
      <c r="I153" s="180"/>
      <c r="J153" s="180"/>
      <c r="K153" s="180"/>
      <c r="M153" s="138" t="s">
        <v>265</v>
      </c>
      <c r="O153" s="181"/>
      <c r="Q153" s="165"/>
    </row>
    <row r="154" spans="1:59">
      <c r="A154" s="173"/>
      <c r="B154" s="174"/>
      <c r="C154" s="175" t="s">
        <v>266</v>
      </c>
      <c r="D154" s="176"/>
      <c r="E154" s="177">
        <v>124.45</v>
      </c>
      <c r="F154" s="178"/>
      <c r="G154" s="179"/>
      <c r="H154" s="180"/>
      <c r="I154" s="180"/>
      <c r="J154" s="180"/>
      <c r="K154" s="180"/>
      <c r="M154" s="138" t="s">
        <v>266</v>
      </c>
      <c r="O154" s="181"/>
      <c r="Q154" s="165"/>
    </row>
    <row r="155" spans="1:59">
      <c r="A155" s="166">
        <v>58</v>
      </c>
      <c r="B155" s="167" t="s">
        <v>267</v>
      </c>
      <c r="C155" s="168" t="s">
        <v>268</v>
      </c>
      <c r="D155" s="169" t="s">
        <v>114</v>
      </c>
      <c r="E155" s="170">
        <v>84</v>
      </c>
      <c r="F155" s="170">
        <v>0</v>
      </c>
      <c r="G155" s="171">
        <f>E155*F155</f>
        <v>0</v>
      </c>
      <c r="H155" s="172">
        <v>0</v>
      </c>
      <c r="I155" s="172">
        <f>E155*H155</f>
        <v>0</v>
      </c>
      <c r="J155" s="172">
        <v>0</v>
      </c>
      <c r="K155" s="172">
        <f>E155*J155</f>
        <v>0</v>
      </c>
      <c r="Q155" s="165">
        <v>2</v>
      </c>
      <c r="AA155" s="138">
        <v>12</v>
      </c>
      <c r="AB155" s="138">
        <v>0</v>
      </c>
      <c r="AC155" s="138">
        <v>58</v>
      </c>
      <c r="BB155" s="138">
        <v>1</v>
      </c>
      <c r="BC155" s="138">
        <f>IF(BB155=1,G155,0)</f>
        <v>0</v>
      </c>
      <c r="BD155" s="138">
        <f>IF(BB155=2,G155,0)</f>
        <v>0</v>
      </c>
      <c r="BE155" s="138">
        <f>IF(BB155=3,G155,0)</f>
        <v>0</v>
      </c>
      <c r="BF155" s="138">
        <f>IF(BB155=4,G155,0)</f>
        <v>0</v>
      </c>
      <c r="BG155" s="138">
        <f>IF(BB155=5,G155,0)</f>
        <v>0</v>
      </c>
    </row>
    <row r="156" spans="1:59">
      <c r="A156" s="173"/>
      <c r="B156" s="174"/>
      <c r="C156" s="175" t="s">
        <v>269</v>
      </c>
      <c r="D156" s="176"/>
      <c r="E156" s="177">
        <v>0</v>
      </c>
      <c r="F156" s="178"/>
      <c r="G156" s="179"/>
      <c r="H156" s="180"/>
      <c r="I156" s="180"/>
      <c r="J156" s="180"/>
      <c r="K156" s="180"/>
      <c r="M156" s="138" t="s">
        <v>269</v>
      </c>
      <c r="O156" s="181"/>
      <c r="Q156" s="165"/>
    </row>
    <row r="157" spans="1:59">
      <c r="A157" s="173"/>
      <c r="B157" s="174"/>
      <c r="C157" s="175" t="s">
        <v>270</v>
      </c>
      <c r="D157" s="176"/>
      <c r="E157" s="177">
        <v>84</v>
      </c>
      <c r="F157" s="178"/>
      <c r="G157" s="179"/>
      <c r="H157" s="180"/>
      <c r="I157" s="180"/>
      <c r="J157" s="180"/>
      <c r="K157" s="180"/>
      <c r="M157" s="138" t="s">
        <v>270</v>
      </c>
      <c r="O157" s="181"/>
      <c r="Q157" s="165"/>
    </row>
    <row r="158" spans="1:59">
      <c r="A158" s="166">
        <v>59</v>
      </c>
      <c r="B158" s="167" t="s">
        <v>271</v>
      </c>
      <c r="C158" s="168" t="s">
        <v>272</v>
      </c>
      <c r="D158" s="169" t="s">
        <v>114</v>
      </c>
      <c r="E158" s="170">
        <v>2</v>
      </c>
      <c r="F158" s="170">
        <v>0</v>
      </c>
      <c r="G158" s="171">
        <f>E158*F158</f>
        <v>0</v>
      </c>
      <c r="H158" s="172">
        <v>0</v>
      </c>
      <c r="I158" s="172">
        <f>E158*H158</f>
        <v>0</v>
      </c>
      <c r="J158" s="172">
        <v>0</v>
      </c>
      <c r="K158" s="172">
        <f>E158*J158</f>
        <v>0</v>
      </c>
      <c r="Q158" s="165">
        <v>2</v>
      </c>
      <c r="AA158" s="138">
        <v>12</v>
      </c>
      <c r="AB158" s="138">
        <v>0</v>
      </c>
      <c r="AC158" s="138">
        <v>59</v>
      </c>
      <c r="BB158" s="138">
        <v>1</v>
      </c>
      <c r="BC158" s="138">
        <f>IF(BB158=1,G158,0)</f>
        <v>0</v>
      </c>
      <c r="BD158" s="138">
        <f>IF(BB158=2,G158,0)</f>
        <v>0</v>
      </c>
      <c r="BE158" s="138">
        <f>IF(BB158=3,G158,0)</f>
        <v>0</v>
      </c>
      <c r="BF158" s="138">
        <f>IF(BB158=4,G158,0)</f>
        <v>0</v>
      </c>
      <c r="BG158" s="138">
        <f>IF(BB158=5,G158,0)</f>
        <v>0</v>
      </c>
    </row>
    <row r="159" spans="1:59">
      <c r="A159" s="166">
        <v>60</v>
      </c>
      <c r="B159" s="167" t="s">
        <v>273</v>
      </c>
      <c r="C159" s="168" t="s">
        <v>274</v>
      </c>
      <c r="D159" s="169" t="s">
        <v>77</v>
      </c>
      <c r="E159" s="170">
        <v>3.4279999999999999</v>
      </c>
      <c r="F159" s="170">
        <v>0</v>
      </c>
      <c r="G159" s="171">
        <f>E159*F159</f>
        <v>0</v>
      </c>
      <c r="H159" s="172">
        <v>3.0400000000000002E-3</v>
      </c>
      <c r="I159" s="172">
        <f>E159*H159</f>
        <v>1.0421120000000001E-2</v>
      </c>
      <c r="J159" s="172">
        <v>-6.5000000000000002E-2</v>
      </c>
      <c r="K159" s="172">
        <f>E159*J159</f>
        <v>-0.22281999999999999</v>
      </c>
      <c r="Q159" s="165">
        <v>2</v>
      </c>
      <c r="AA159" s="138">
        <v>12</v>
      </c>
      <c r="AB159" s="138">
        <v>0</v>
      </c>
      <c r="AC159" s="138">
        <v>60</v>
      </c>
      <c r="BB159" s="138">
        <v>1</v>
      </c>
      <c r="BC159" s="138">
        <f>IF(BB159=1,G159,0)</f>
        <v>0</v>
      </c>
      <c r="BD159" s="138">
        <f>IF(BB159=2,G159,0)</f>
        <v>0</v>
      </c>
      <c r="BE159" s="138">
        <f>IF(BB159=3,G159,0)</f>
        <v>0</v>
      </c>
      <c r="BF159" s="138">
        <f>IF(BB159=4,G159,0)</f>
        <v>0</v>
      </c>
      <c r="BG159" s="138">
        <f>IF(BB159=5,G159,0)</f>
        <v>0</v>
      </c>
    </row>
    <row r="160" spans="1:59">
      <c r="A160" s="173"/>
      <c r="B160" s="174"/>
      <c r="C160" s="175" t="s">
        <v>275</v>
      </c>
      <c r="D160" s="176"/>
      <c r="E160" s="177">
        <v>0</v>
      </c>
      <c r="F160" s="178"/>
      <c r="G160" s="179"/>
      <c r="H160" s="180"/>
      <c r="I160" s="180"/>
      <c r="J160" s="180"/>
      <c r="K160" s="180"/>
      <c r="M160" s="138" t="s">
        <v>275</v>
      </c>
      <c r="O160" s="181"/>
      <c r="Q160" s="165"/>
    </row>
    <row r="161" spans="1:59">
      <c r="A161" s="173"/>
      <c r="B161" s="174"/>
      <c r="C161" s="175" t="s">
        <v>276</v>
      </c>
      <c r="D161" s="176"/>
      <c r="E161" s="177">
        <v>3.4279999999999999</v>
      </c>
      <c r="F161" s="178"/>
      <c r="G161" s="179"/>
      <c r="H161" s="180"/>
      <c r="I161" s="180"/>
      <c r="J161" s="180"/>
      <c r="K161" s="180"/>
      <c r="M161" s="138" t="s">
        <v>276</v>
      </c>
      <c r="O161" s="181"/>
      <c r="Q161" s="165"/>
    </row>
    <row r="162" spans="1:59">
      <c r="A162" s="166">
        <v>61</v>
      </c>
      <c r="B162" s="167" t="s">
        <v>277</v>
      </c>
      <c r="C162" s="168" t="s">
        <v>278</v>
      </c>
      <c r="D162" s="169" t="s">
        <v>114</v>
      </c>
      <c r="E162" s="170">
        <v>18</v>
      </c>
      <c r="F162" s="170">
        <v>0</v>
      </c>
      <c r="G162" s="171">
        <f>E162*F162</f>
        <v>0</v>
      </c>
      <c r="H162" s="172">
        <v>0</v>
      </c>
      <c r="I162" s="172">
        <f>E162*H162</f>
        <v>0</v>
      </c>
      <c r="J162" s="172">
        <v>-1E-3</v>
      </c>
      <c r="K162" s="172">
        <f>E162*J162</f>
        <v>-1.8000000000000002E-2</v>
      </c>
      <c r="Q162" s="165">
        <v>2</v>
      </c>
      <c r="AA162" s="138">
        <v>12</v>
      </c>
      <c r="AB162" s="138">
        <v>0</v>
      </c>
      <c r="AC162" s="138">
        <v>61</v>
      </c>
      <c r="BB162" s="138">
        <v>1</v>
      </c>
      <c r="BC162" s="138">
        <f>IF(BB162=1,G162,0)</f>
        <v>0</v>
      </c>
      <c r="BD162" s="138">
        <f>IF(BB162=2,G162,0)</f>
        <v>0</v>
      </c>
      <c r="BE162" s="138">
        <f>IF(BB162=3,G162,0)</f>
        <v>0</v>
      </c>
      <c r="BF162" s="138">
        <f>IF(BB162=4,G162,0)</f>
        <v>0</v>
      </c>
      <c r="BG162" s="138">
        <f>IF(BB162=5,G162,0)</f>
        <v>0</v>
      </c>
    </row>
    <row r="163" spans="1:59">
      <c r="A163" s="173"/>
      <c r="B163" s="174"/>
      <c r="C163" s="175" t="s">
        <v>279</v>
      </c>
      <c r="D163" s="176"/>
      <c r="E163" s="177">
        <v>0</v>
      </c>
      <c r="F163" s="178"/>
      <c r="G163" s="179"/>
      <c r="H163" s="180"/>
      <c r="I163" s="180"/>
      <c r="J163" s="180"/>
      <c r="K163" s="180"/>
      <c r="M163" s="138" t="s">
        <v>279</v>
      </c>
      <c r="O163" s="181"/>
      <c r="Q163" s="165"/>
    </row>
    <row r="164" spans="1:59">
      <c r="A164" s="173"/>
      <c r="B164" s="174"/>
      <c r="C164" s="175" t="s">
        <v>280</v>
      </c>
      <c r="D164" s="176"/>
      <c r="E164" s="177">
        <v>18</v>
      </c>
      <c r="F164" s="178"/>
      <c r="G164" s="179"/>
      <c r="H164" s="180"/>
      <c r="I164" s="180"/>
      <c r="J164" s="180"/>
      <c r="K164" s="180"/>
      <c r="M164" s="138" t="s">
        <v>280</v>
      </c>
      <c r="O164" s="181"/>
      <c r="Q164" s="165"/>
    </row>
    <row r="165" spans="1:59">
      <c r="A165" s="182"/>
      <c r="B165" s="183" t="s">
        <v>70</v>
      </c>
      <c r="C165" s="184" t="str">
        <f>CONCATENATE(B133," ",C133)</f>
        <v>96 Bourání konstrukcí</v>
      </c>
      <c r="D165" s="182"/>
      <c r="E165" s="185"/>
      <c r="F165" s="185"/>
      <c r="G165" s="186">
        <f>SUM(G133:G164)</f>
        <v>0</v>
      </c>
      <c r="H165" s="187"/>
      <c r="I165" s="188">
        <f>SUM(I133:I164)</f>
        <v>0.19203893999999999</v>
      </c>
      <c r="J165" s="187"/>
      <c r="K165" s="188">
        <f>SUM(K133:K164)</f>
        <v>-6.6806289999999997</v>
      </c>
      <c r="Q165" s="165">
        <v>4</v>
      </c>
      <c r="BC165" s="189">
        <f>SUM(BC133:BC164)</f>
        <v>0</v>
      </c>
      <c r="BD165" s="189">
        <f>SUM(BD133:BD164)</f>
        <v>0</v>
      </c>
      <c r="BE165" s="189">
        <f>SUM(BE133:BE164)</f>
        <v>0</v>
      </c>
      <c r="BF165" s="189">
        <f>SUM(BF133:BF164)</f>
        <v>0</v>
      </c>
      <c r="BG165" s="189">
        <f>SUM(BG133:BG164)</f>
        <v>0</v>
      </c>
    </row>
    <row r="166" spans="1:59">
      <c r="A166" s="158" t="s">
        <v>69</v>
      </c>
      <c r="B166" s="159" t="s">
        <v>281</v>
      </c>
      <c r="C166" s="160" t="s">
        <v>282</v>
      </c>
      <c r="D166" s="161"/>
      <c r="E166" s="162"/>
      <c r="F166" s="162"/>
      <c r="G166" s="163"/>
      <c r="H166" s="164"/>
      <c r="I166" s="164"/>
      <c r="J166" s="164"/>
      <c r="K166" s="164"/>
      <c r="Q166" s="165">
        <v>1</v>
      </c>
    </row>
    <row r="167" spans="1:59">
      <c r="A167" s="166">
        <v>62</v>
      </c>
      <c r="B167" s="167" t="s">
        <v>283</v>
      </c>
      <c r="C167" s="168" t="s">
        <v>284</v>
      </c>
      <c r="D167" s="169" t="s">
        <v>101</v>
      </c>
      <c r="E167" s="170">
        <v>6.6806400000000004</v>
      </c>
      <c r="F167" s="170">
        <v>0</v>
      </c>
      <c r="G167" s="171">
        <f>E167*F167</f>
        <v>0</v>
      </c>
      <c r="H167" s="172">
        <v>0</v>
      </c>
      <c r="I167" s="172">
        <f>E167*H167</f>
        <v>0</v>
      </c>
      <c r="J167" s="172">
        <v>0</v>
      </c>
      <c r="K167" s="172">
        <f>E167*J167</f>
        <v>0</v>
      </c>
      <c r="Q167" s="165">
        <v>2</v>
      </c>
      <c r="AA167" s="138">
        <v>12</v>
      </c>
      <c r="AB167" s="138">
        <v>0</v>
      </c>
      <c r="AC167" s="138">
        <v>62</v>
      </c>
      <c r="BB167" s="138">
        <v>1</v>
      </c>
      <c r="BC167" s="138">
        <f>IF(BB167=1,G167,0)</f>
        <v>0</v>
      </c>
      <c r="BD167" s="138">
        <f>IF(BB167=2,G167,0)</f>
        <v>0</v>
      </c>
      <c r="BE167" s="138">
        <f>IF(BB167=3,G167,0)</f>
        <v>0</v>
      </c>
      <c r="BF167" s="138">
        <f>IF(BB167=4,G167,0)</f>
        <v>0</v>
      </c>
      <c r="BG167" s="138">
        <f>IF(BB167=5,G167,0)</f>
        <v>0</v>
      </c>
    </row>
    <row r="168" spans="1:59">
      <c r="A168" s="166">
        <v>63</v>
      </c>
      <c r="B168" s="167" t="s">
        <v>285</v>
      </c>
      <c r="C168" s="168" t="s">
        <v>286</v>
      </c>
      <c r="D168" s="169" t="s">
        <v>101</v>
      </c>
      <c r="E168" s="170">
        <v>6.4577999999999998</v>
      </c>
      <c r="F168" s="170">
        <v>0</v>
      </c>
      <c r="G168" s="171">
        <f>E168*F168</f>
        <v>0</v>
      </c>
      <c r="H168" s="172">
        <v>0</v>
      </c>
      <c r="I168" s="172">
        <f>E168*H168</f>
        <v>0</v>
      </c>
      <c r="J168" s="172">
        <v>0</v>
      </c>
      <c r="K168" s="172">
        <f>E168*J168</f>
        <v>0</v>
      </c>
      <c r="Q168" s="165">
        <v>2</v>
      </c>
      <c r="AA168" s="138">
        <v>12</v>
      </c>
      <c r="AB168" s="138">
        <v>0</v>
      </c>
      <c r="AC168" s="138">
        <v>63</v>
      </c>
      <c r="BB168" s="138">
        <v>1</v>
      </c>
      <c r="BC168" s="138">
        <f>IF(BB168=1,G168,0)</f>
        <v>0</v>
      </c>
      <c r="BD168" s="138">
        <f>IF(BB168=2,G168,0)</f>
        <v>0</v>
      </c>
      <c r="BE168" s="138">
        <f>IF(BB168=3,G168,0)</f>
        <v>0</v>
      </c>
      <c r="BF168" s="138">
        <f>IF(BB168=4,G168,0)</f>
        <v>0</v>
      </c>
      <c r="BG168" s="138">
        <f>IF(BB168=5,G168,0)</f>
        <v>0</v>
      </c>
    </row>
    <row r="169" spans="1:59">
      <c r="A169" s="173"/>
      <c r="B169" s="174"/>
      <c r="C169" s="175" t="s">
        <v>287</v>
      </c>
      <c r="D169" s="176"/>
      <c r="E169" s="177">
        <v>6.4577999999999998</v>
      </c>
      <c r="F169" s="178"/>
      <c r="G169" s="179"/>
      <c r="H169" s="180"/>
      <c r="I169" s="180"/>
      <c r="J169" s="180"/>
      <c r="K169" s="180"/>
      <c r="M169" s="138" t="s">
        <v>287</v>
      </c>
      <c r="O169" s="181"/>
      <c r="Q169" s="165"/>
    </row>
    <row r="170" spans="1:59">
      <c r="A170" s="166">
        <v>64</v>
      </c>
      <c r="B170" s="167" t="s">
        <v>288</v>
      </c>
      <c r="C170" s="168" t="s">
        <v>289</v>
      </c>
      <c r="D170" s="169" t="s">
        <v>101</v>
      </c>
      <c r="E170" s="170">
        <v>0.2228</v>
      </c>
      <c r="F170" s="170">
        <v>0</v>
      </c>
      <c r="G170" s="171">
        <f>E170*F170</f>
        <v>0</v>
      </c>
      <c r="H170" s="172">
        <v>0</v>
      </c>
      <c r="I170" s="172">
        <f>E170*H170</f>
        <v>0</v>
      </c>
      <c r="J170" s="172">
        <v>0</v>
      </c>
      <c r="K170" s="172">
        <f>E170*J170</f>
        <v>0</v>
      </c>
      <c r="Q170" s="165">
        <v>2</v>
      </c>
      <c r="AA170" s="138">
        <v>12</v>
      </c>
      <c r="AB170" s="138">
        <v>0</v>
      </c>
      <c r="AC170" s="138">
        <v>64</v>
      </c>
      <c r="BB170" s="138">
        <v>1</v>
      </c>
      <c r="BC170" s="138">
        <f>IF(BB170=1,G170,0)</f>
        <v>0</v>
      </c>
      <c r="BD170" s="138">
        <f>IF(BB170=2,G170,0)</f>
        <v>0</v>
      </c>
      <c r="BE170" s="138">
        <f>IF(BB170=3,G170,0)</f>
        <v>0</v>
      </c>
      <c r="BF170" s="138">
        <f>IF(BB170=4,G170,0)</f>
        <v>0</v>
      </c>
      <c r="BG170" s="138">
        <f>IF(BB170=5,G170,0)</f>
        <v>0</v>
      </c>
    </row>
    <row r="171" spans="1:59">
      <c r="A171" s="166">
        <v>65</v>
      </c>
      <c r="B171" s="167" t="s">
        <v>290</v>
      </c>
      <c r="C171" s="168" t="s">
        <v>291</v>
      </c>
      <c r="D171" s="169" t="s">
        <v>101</v>
      </c>
      <c r="E171" s="170">
        <v>6.6806000000000001</v>
      </c>
      <c r="F171" s="170">
        <v>0</v>
      </c>
      <c r="G171" s="171">
        <f>E171*F171</f>
        <v>0</v>
      </c>
      <c r="H171" s="172">
        <v>0</v>
      </c>
      <c r="I171" s="172">
        <f>E171*H171</f>
        <v>0</v>
      </c>
      <c r="J171" s="172">
        <v>0</v>
      </c>
      <c r="K171" s="172">
        <f>E171*J171</f>
        <v>0</v>
      </c>
      <c r="Q171" s="165">
        <v>2</v>
      </c>
      <c r="AA171" s="138">
        <v>12</v>
      </c>
      <c r="AB171" s="138">
        <v>0</v>
      </c>
      <c r="AC171" s="138">
        <v>65</v>
      </c>
      <c r="BB171" s="138">
        <v>1</v>
      </c>
      <c r="BC171" s="138">
        <f>IF(BB171=1,G171,0)</f>
        <v>0</v>
      </c>
      <c r="BD171" s="138">
        <f>IF(BB171=2,G171,0)</f>
        <v>0</v>
      </c>
      <c r="BE171" s="138">
        <f>IF(BB171=3,G171,0)</f>
        <v>0</v>
      </c>
      <c r="BF171" s="138">
        <f>IF(BB171=4,G171,0)</f>
        <v>0</v>
      </c>
      <c r="BG171" s="138">
        <f>IF(BB171=5,G171,0)</f>
        <v>0</v>
      </c>
    </row>
    <row r="172" spans="1:59">
      <c r="A172" s="166">
        <v>66</v>
      </c>
      <c r="B172" s="167" t="s">
        <v>292</v>
      </c>
      <c r="C172" s="168" t="s">
        <v>293</v>
      </c>
      <c r="D172" s="169" t="s">
        <v>101</v>
      </c>
      <c r="E172" s="170">
        <v>13.3612</v>
      </c>
      <c r="F172" s="170">
        <v>0</v>
      </c>
      <c r="G172" s="171">
        <f>E172*F172</f>
        <v>0</v>
      </c>
      <c r="H172" s="172">
        <v>0</v>
      </c>
      <c r="I172" s="172">
        <f>E172*H172</f>
        <v>0</v>
      </c>
      <c r="J172" s="172">
        <v>0</v>
      </c>
      <c r="K172" s="172">
        <f>E172*J172</f>
        <v>0</v>
      </c>
      <c r="Q172" s="165">
        <v>2</v>
      </c>
      <c r="AA172" s="138">
        <v>12</v>
      </c>
      <c r="AB172" s="138">
        <v>0</v>
      </c>
      <c r="AC172" s="138">
        <v>66</v>
      </c>
      <c r="BB172" s="138">
        <v>1</v>
      </c>
      <c r="BC172" s="138">
        <f>IF(BB172=1,G172,0)</f>
        <v>0</v>
      </c>
      <c r="BD172" s="138">
        <f>IF(BB172=2,G172,0)</f>
        <v>0</v>
      </c>
      <c r="BE172" s="138">
        <f>IF(BB172=3,G172,0)</f>
        <v>0</v>
      </c>
      <c r="BF172" s="138">
        <f>IF(BB172=4,G172,0)</f>
        <v>0</v>
      </c>
      <c r="BG172" s="138">
        <f>IF(BB172=5,G172,0)</f>
        <v>0</v>
      </c>
    </row>
    <row r="173" spans="1:59">
      <c r="A173" s="173"/>
      <c r="B173" s="174"/>
      <c r="C173" s="175" t="s">
        <v>294</v>
      </c>
      <c r="D173" s="176"/>
      <c r="E173" s="177">
        <v>13.3612</v>
      </c>
      <c r="F173" s="178"/>
      <c r="G173" s="179"/>
      <c r="H173" s="180"/>
      <c r="I173" s="180"/>
      <c r="J173" s="180"/>
      <c r="K173" s="180"/>
      <c r="M173" s="138" t="s">
        <v>294</v>
      </c>
      <c r="O173" s="181"/>
      <c r="Q173" s="165"/>
    </row>
    <row r="174" spans="1:59">
      <c r="A174" s="173"/>
      <c r="B174" s="174"/>
      <c r="C174" s="175" t="s">
        <v>295</v>
      </c>
      <c r="D174" s="176"/>
      <c r="E174" s="177">
        <v>0</v>
      </c>
      <c r="F174" s="178"/>
      <c r="G174" s="179"/>
      <c r="H174" s="180"/>
      <c r="I174" s="180"/>
      <c r="J174" s="180"/>
      <c r="K174" s="180"/>
      <c r="M174" s="138" t="s">
        <v>295</v>
      </c>
      <c r="O174" s="181"/>
      <c r="Q174" s="165"/>
    </row>
    <row r="175" spans="1:59">
      <c r="A175" s="166">
        <v>67</v>
      </c>
      <c r="B175" s="167" t="s">
        <v>296</v>
      </c>
      <c r="C175" s="168" t="s">
        <v>297</v>
      </c>
      <c r="D175" s="169" t="s">
        <v>101</v>
      </c>
      <c r="E175" s="170">
        <v>6.6806400000000004</v>
      </c>
      <c r="F175" s="170">
        <v>0</v>
      </c>
      <c r="G175" s="171">
        <f>E175*F175</f>
        <v>0</v>
      </c>
      <c r="H175" s="172">
        <v>0</v>
      </c>
      <c r="I175" s="172">
        <f>E175*H175</f>
        <v>0</v>
      </c>
      <c r="J175" s="172">
        <v>0</v>
      </c>
      <c r="K175" s="172">
        <f>E175*J175</f>
        <v>0</v>
      </c>
      <c r="Q175" s="165">
        <v>2</v>
      </c>
      <c r="AA175" s="138">
        <v>12</v>
      </c>
      <c r="AB175" s="138">
        <v>0</v>
      </c>
      <c r="AC175" s="138">
        <v>67</v>
      </c>
      <c r="BB175" s="138">
        <v>1</v>
      </c>
      <c r="BC175" s="138">
        <f>IF(BB175=1,G175,0)</f>
        <v>0</v>
      </c>
      <c r="BD175" s="138">
        <f>IF(BB175=2,G175,0)</f>
        <v>0</v>
      </c>
      <c r="BE175" s="138">
        <f>IF(BB175=3,G175,0)</f>
        <v>0</v>
      </c>
      <c r="BF175" s="138">
        <f>IF(BB175=4,G175,0)</f>
        <v>0</v>
      </c>
      <c r="BG175" s="138">
        <f>IF(BB175=5,G175,0)</f>
        <v>0</v>
      </c>
    </row>
    <row r="176" spans="1:59">
      <c r="A176" s="166">
        <v>68</v>
      </c>
      <c r="B176" s="167" t="s">
        <v>298</v>
      </c>
      <c r="C176" s="168" t="s">
        <v>299</v>
      </c>
      <c r="D176" s="169" t="s">
        <v>101</v>
      </c>
      <c r="E176" s="170">
        <v>13.361280000000001</v>
      </c>
      <c r="F176" s="170">
        <v>0</v>
      </c>
      <c r="G176" s="171">
        <f>E176*F176</f>
        <v>0</v>
      </c>
      <c r="H176" s="172">
        <v>0</v>
      </c>
      <c r="I176" s="172">
        <f>E176*H176</f>
        <v>0</v>
      </c>
      <c r="J176" s="172">
        <v>0</v>
      </c>
      <c r="K176" s="172">
        <f>E176*J176</f>
        <v>0</v>
      </c>
      <c r="Q176" s="165">
        <v>2</v>
      </c>
      <c r="AA176" s="138">
        <v>12</v>
      </c>
      <c r="AB176" s="138">
        <v>0</v>
      </c>
      <c r="AC176" s="138">
        <v>68</v>
      </c>
      <c r="BB176" s="138">
        <v>1</v>
      </c>
      <c r="BC176" s="138">
        <f>IF(BB176=1,G176,0)</f>
        <v>0</v>
      </c>
      <c r="BD176" s="138">
        <f>IF(BB176=2,G176,0)</f>
        <v>0</v>
      </c>
      <c r="BE176" s="138">
        <f>IF(BB176=3,G176,0)</f>
        <v>0</v>
      </c>
      <c r="BF176" s="138">
        <f>IF(BB176=4,G176,0)</f>
        <v>0</v>
      </c>
      <c r="BG176" s="138">
        <f>IF(BB176=5,G176,0)</f>
        <v>0</v>
      </c>
    </row>
    <row r="177" spans="1:59">
      <c r="A177" s="182"/>
      <c r="B177" s="183" t="s">
        <v>70</v>
      </c>
      <c r="C177" s="184" t="str">
        <f>CONCATENATE(B166," ",C166)</f>
        <v>97 Prorážení otvorů</v>
      </c>
      <c r="D177" s="182"/>
      <c r="E177" s="185"/>
      <c r="F177" s="185"/>
      <c r="G177" s="186">
        <f>SUM(G166:G176)</f>
        <v>0</v>
      </c>
      <c r="H177" s="187"/>
      <c r="I177" s="188">
        <f>SUM(I166:I176)</f>
        <v>0</v>
      </c>
      <c r="J177" s="187"/>
      <c r="K177" s="188">
        <f>SUM(K166:K176)</f>
        <v>0</v>
      </c>
      <c r="Q177" s="165">
        <v>4</v>
      </c>
      <c r="BC177" s="189">
        <f>SUM(BC166:BC176)</f>
        <v>0</v>
      </c>
      <c r="BD177" s="189">
        <f>SUM(BD166:BD176)</f>
        <v>0</v>
      </c>
      <c r="BE177" s="189">
        <f>SUM(BE166:BE176)</f>
        <v>0</v>
      </c>
      <c r="BF177" s="189">
        <f>SUM(BF166:BF176)</f>
        <v>0</v>
      </c>
      <c r="BG177" s="189">
        <f>SUM(BG166:BG176)</f>
        <v>0</v>
      </c>
    </row>
    <row r="178" spans="1:59">
      <c r="E178" s="138"/>
    </row>
    <row r="179" spans="1:59">
      <c r="E179" s="138"/>
    </row>
    <row r="180" spans="1:59">
      <c r="E180" s="138"/>
    </row>
    <row r="181" spans="1:59">
      <c r="E181" s="138"/>
    </row>
    <row r="182" spans="1:59">
      <c r="E182" s="138"/>
    </row>
    <row r="183" spans="1:59">
      <c r="E183" s="138"/>
    </row>
    <row r="184" spans="1:59">
      <c r="E184" s="138"/>
    </row>
    <row r="185" spans="1:59">
      <c r="E185" s="138"/>
    </row>
    <row r="186" spans="1:59">
      <c r="E186" s="138"/>
    </row>
    <row r="187" spans="1:59">
      <c r="E187" s="138"/>
    </row>
    <row r="188" spans="1:59">
      <c r="E188" s="138"/>
    </row>
    <row r="189" spans="1:59">
      <c r="E189" s="138"/>
    </row>
    <row r="190" spans="1:59">
      <c r="E190" s="138"/>
    </row>
    <row r="191" spans="1:59">
      <c r="E191" s="138"/>
    </row>
    <row r="192" spans="1:59">
      <c r="E192" s="138"/>
    </row>
    <row r="193" spans="1:7">
      <c r="E193" s="138"/>
    </row>
    <row r="194" spans="1:7">
      <c r="E194" s="138"/>
    </row>
    <row r="195" spans="1:7">
      <c r="E195" s="138"/>
    </row>
    <row r="196" spans="1:7">
      <c r="E196" s="138"/>
    </row>
    <row r="197" spans="1:7">
      <c r="E197" s="138"/>
    </row>
    <row r="198" spans="1:7">
      <c r="E198" s="138"/>
    </row>
    <row r="199" spans="1:7">
      <c r="E199" s="138"/>
    </row>
    <row r="200" spans="1:7">
      <c r="E200" s="138"/>
    </row>
    <row r="201" spans="1:7">
      <c r="A201" s="190"/>
      <c r="B201" s="190"/>
      <c r="C201" s="190"/>
      <c r="D201" s="190"/>
      <c r="E201" s="190"/>
      <c r="F201" s="190"/>
      <c r="G201" s="190"/>
    </row>
    <row r="202" spans="1:7">
      <c r="A202" s="190"/>
      <c r="B202" s="190"/>
      <c r="C202" s="190"/>
      <c r="D202" s="190"/>
      <c r="E202" s="190"/>
      <c r="F202" s="190"/>
      <c r="G202" s="190"/>
    </row>
    <row r="203" spans="1:7">
      <c r="A203" s="190"/>
      <c r="B203" s="190"/>
      <c r="C203" s="190"/>
      <c r="D203" s="190"/>
      <c r="E203" s="190"/>
      <c r="F203" s="190"/>
      <c r="G203" s="190"/>
    </row>
    <row r="204" spans="1:7">
      <c r="A204" s="190"/>
      <c r="B204" s="190"/>
      <c r="C204" s="190"/>
      <c r="D204" s="190"/>
      <c r="E204" s="190"/>
      <c r="F204" s="190"/>
      <c r="G204" s="190"/>
    </row>
    <row r="205" spans="1:7">
      <c r="E205" s="138"/>
    </row>
    <row r="206" spans="1:7">
      <c r="E206" s="138"/>
    </row>
    <row r="207" spans="1:7">
      <c r="E207" s="138"/>
    </row>
    <row r="208" spans="1:7">
      <c r="E208" s="138"/>
    </row>
    <row r="209" spans="5:5">
      <c r="E209" s="138"/>
    </row>
    <row r="210" spans="5:5">
      <c r="E210" s="138"/>
    </row>
    <row r="211" spans="5:5">
      <c r="E211" s="138"/>
    </row>
    <row r="212" spans="5:5">
      <c r="E212" s="138"/>
    </row>
    <row r="213" spans="5:5">
      <c r="E213" s="138"/>
    </row>
    <row r="214" spans="5:5">
      <c r="E214" s="138"/>
    </row>
    <row r="215" spans="5:5">
      <c r="E215" s="138"/>
    </row>
    <row r="216" spans="5:5">
      <c r="E216" s="138"/>
    </row>
    <row r="217" spans="5:5">
      <c r="E217" s="138"/>
    </row>
    <row r="218" spans="5:5">
      <c r="E218" s="138"/>
    </row>
    <row r="219" spans="5:5">
      <c r="E219" s="138"/>
    </row>
    <row r="220" spans="5:5">
      <c r="E220" s="138"/>
    </row>
    <row r="221" spans="5:5">
      <c r="E221" s="138"/>
    </row>
    <row r="222" spans="5:5">
      <c r="E222" s="138"/>
    </row>
    <row r="223" spans="5:5">
      <c r="E223" s="138"/>
    </row>
    <row r="224" spans="5:5">
      <c r="E224" s="138"/>
    </row>
    <row r="225" spans="1:7">
      <c r="E225" s="138"/>
    </row>
    <row r="226" spans="1:7">
      <c r="E226" s="138"/>
    </row>
    <row r="227" spans="1:7">
      <c r="E227" s="138"/>
    </row>
    <row r="228" spans="1:7">
      <c r="E228" s="138"/>
    </row>
    <row r="229" spans="1:7">
      <c r="E229" s="138"/>
    </row>
    <row r="230" spans="1:7">
      <c r="A230" s="191"/>
      <c r="B230" s="191"/>
    </row>
    <row r="231" spans="1:7">
      <c r="A231" s="190"/>
      <c r="B231" s="190"/>
      <c r="C231" s="193"/>
      <c r="D231" s="193"/>
      <c r="E231" s="194"/>
      <c r="F231" s="193"/>
      <c r="G231" s="195"/>
    </row>
    <row r="232" spans="1:7">
      <c r="A232" s="196"/>
      <c r="B232" s="196"/>
      <c r="C232" s="190"/>
      <c r="D232" s="190"/>
      <c r="E232" s="197"/>
      <c r="F232" s="190"/>
      <c r="G232" s="190"/>
    </row>
    <row r="233" spans="1:7">
      <c r="A233" s="190"/>
      <c r="B233" s="190"/>
      <c r="C233" s="190"/>
      <c r="D233" s="190"/>
      <c r="E233" s="197"/>
      <c r="F233" s="190"/>
      <c r="G233" s="190"/>
    </row>
    <row r="234" spans="1:7">
      <c r="A234" s="190"/>
      <c r="B234" s="190"/>
      <c r="C234" s="190"/>
      <c r="D234" s="190"/>
      <c r="E234" s="197"/>
      <c r="F234" s="190"/>
      <c r="G234" s="190"/>
    </row>
    <row r="235" spans="1:7">
      <c r="A235" s="190"/>
      <c r="B235" s="190"/>
      <c r="C235" s="190"/>
      <c r="D235" s="190"/>
      <c r="E235" s="197"/>
      <c r="F235" s="190"/>
      <c r="G235" s="190"/>
    </row>
    <row r="236" spans="1:7">
      <c r="A236" s="190"/>
      <c r="B236" s="190"/>
      <c r="C236" s="190"/>
      <c r="D236" s="190"/>
      <c r="E236" s="197"/>
      <c r="F236" s="190"/>
      <c r="G236" s="190"/>
    </row>
    <row r="237" spans="1:7">
      <c r="A237" s="190"/>
      <c r="B237" s="190"/>
      <c r="C237" s="190"/>
      <c r="D237" s="190"/>
      <c r="E237" s="197"/>
      <c r="F237" s="190"/>
      <c r="G237" s="190"/>
    </row>
    <row r="238" spans="1:7">
      <c r="A238" s="190"/>
      <c r="B238" s="190"/>
      <c r="C238" s="190"/>
      <c r="D238" s="190"/>
      <c r="E238" s="197"/>
      <c r="F238" s="190"/>
      <c r="G238" s="190"/>
    </row>
    <row r="239" spans="1:7">
      <c r="A239" s="190"/>
      <c r="B239" s="190"/>
      <c r="C239" s="190"/>
      <c r="D239" s="190"/>
      <c r="E239" s="197"/>
      <c r="F239" s="190"/>
      <c r="G239" s="190"/>
    </row>
    <row r="240" spans="1:7">
      <c r="A240" s="190"/>
      <c r="B240" s="190"/>
      <c r="C240" s="190"/>
      <c r="D240" s="190"/>
      <c r="E240" s="197"/>
      <c r="F240" s="190"/>
      <c r="G240" s="190"/>
    </row>
    <row r="241" spans="1:7">
      <c r="A241" s="190"/>
      <c r="B241" s="190"/>
      <c r="C241" s="190"/>
      <c r="D241" s="190"/>
      <c r="E241" s="197"/>
      <c r="F241" s="190"/>
      <c r="G241" s="190"/>
    </row>
    <row r="242" spans="1:7">
      <c r="A242" s="190"/>
      <c r="B242" s="190"/>
      <c r="C242" s="190"/>
      <c r="D242" s="190"/>
      <c r="E242" s="197"/>
      <c r="F242" s="190"/>
      <c r="G242" s="190"/>
    </row>
    <row r="243" spans="1:7">
      <c r="A243" s="190"/>
      <c r="B243" s="190"/>
      <c r="C243" s="190"/>
      <c r="D243" s="190"/>
      <c r="E243" s="197"/>
      <c r="F243" s="190"/>
      <c r="G243" s="190"/>
    </row>
    <row r="244" spans="1:7">
      <c r="A244" s="190"/>
      <c r="B244" s="190"/>
      <c r="C244" s="190"/>
      <c r="D244" s="190"/>
      <c r="E244" s="197"/>
      <c r="F244" s="190"/>
      <c r="G244" s="190"/>
    </row>
  </sheetData>
  <mergeCells count="91">
    <mergeCell ref="C169:D169"/>
    <mergeCell ref="C173:D173"/>
    <mergeCell ref="C174:D174"/>
    <mergeCell ref="C156:D156"/>
    <mergeCell ref="C157:D157"/>
    <mergeCell ref="C160:D160"/>
    <mergeCell ref="C161:D161"/>
    <mergeCell ref="C163:D163"/>
    <mergeCell ref="C164:D164"/>
    <mergeCell ref="C147:D147"/>
    <mergeCell ref="C148:D148"/>
    <mergeCell ref="C150:D150"/>
    <mergeCell ref="C151:D151"/>
    <mergeCell ref="C153:D153"/>
    <mergeCell ref="C154:D154"/>
    <mergeCell ref="C135:D135"/>
    <mergeCell ref="C136:D136"/>
    <mergeCell ref="C138:D138"/>
    <mergeCell ref="C139:D139"/>
    <mergeCell ref="C141:D141"/>
    <mergeCell ref="C142:D142"/>
    <mergeCell ref="C144:D144"/>
    <mergeCell ref="C145:D145"/>
    <mergeCell ref="C123:D123"/>
    <mergeCell ref="C124:D124"/>
    <mergeCell ref="C126:D126"/>
    <mergeCell ref="C128:D128"/>
    <mergeCell ref="C130:D130"/>
    <mergeCell ref="C131:D131"/>
    <mergeCell ref="C112:D112"/>
    <mergeCell ref="C113:D113"/>
    <mergeCell ref="C117:D117"/>
    <mergeCell ref="C118:D118"/>
    <mergeCell ref="C85:D85"/>
    <mergeCell ref="C87:D87"/>
    <mergeCell ref="C88:D88"/>
    <mergeCell ref="C102:D102"/>
    <mergeCell ref="C104:D104"/>
    <mergeCell ref="C107:D107"/>
    <mergeCell ref="C76:D76"/>
    <mergeCell ref="C78:D78"/>
    <mergeCell ref="C79:D79"/>
    <mergeCell ref="C81:D81"/>
    <mergeCell ref="C82:D82"/>
    <mergeCell ref="C84:D84"/>
    <mergeCell ref="C61:D61"/>
    <mergeCell ref="C63:D63"/>
    <mergeCell ref="C64:D64"/>
    <mergeCell ref="C72:D72"/>
    <mergeCell ref="C73:D73"/>
    <mergeCell ref="C75:D75"/>
    <mergeCell ref="C53:D53"/>
    <mergeCell ref="C55:D55"/>
    <mergeCell ref="C56:D56"/>
    <mergeCell ref="C58:D58"/>
    <mergeCell ref="C59:D59"/>
    <mergeCell ref="C60:D60"/>
    <mergeCell ref="C37:D37"/>
    <mergeCell ref="C38:D38"/>
    <mergeCell ref="C39:D39"/>
    <mergeCell ref="C40:D40"/>
    <mergeCell ref="C41:D41"/>
    <mergeCell ref="C42:D42"/>
    <mergeCell ref="C43:D43"/>
    <mergeCell ref="C44:D44"/>
    <mergeCell ref="C46:D46"/>
    <mergeCell ref="C28:D28"/>
    <mergeCell ref="C29:D29"/>
    <mergeCell ref="C31:D31"/>
    <mergeCell ref="C32:D32"/>
    <mergeCell ref="C33:D33"/>
    <mergeCell ref="C47:D47"/>
    <mergeCell ref="C49:D49"/>
    <mergeCell ref="C50:D50"/>
    <mergeCell ref="C52:D52"/>
    <mergeCell ref="C13:D13"/>
    <mergeCell ref="C14:D14"/>
    <mergeCell ref="C17:D17"/>
    <mergeCell ref="C18:D18"/>
    <mergeCell ref="C22:D22"/>
    <mergeCell ref="C23:D23"/>
    <mergeCell ref="C24:D24"/>
    <mergeCell ref="C25:D25"/>
    <mergeCell ref="A1:I1"/>
    <mergeCell ref="A3:B3"/>
    <mergeCell ref="A4:B4"/>
    <mergeCell ref="G4:I4"/>
    <mergeCell ref="C9:D9"/>
    <mergeCell ref="C10:D10"/>
    <mergeCell ref="C11:D11"/>
    <mergeCell ref="C12:D12"/>
  </mergeCells>
  <printOptions gridLinesSet="0"/>
  <pageMargins left="0.59055118110236227" right="0.39370078740157483" top="0.78740157480314965" bottom="0.78740157480314965" header="0.31496062992125984" footer="0.31496062992125984"/>
  <pageSetup paperSize="9" scale="85" orientation="landscape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41</vt:i4>
      </vt:variant>
    </vt:vector>
  </HeadingPairs>
  <TitlesOfParts>
    <vt:vector size="44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VRNKc</vt:lpstr>
      <vt:lpstr>VRNnazev</vt:lpstr>
      <vt:lpstr>VRNproc</vt:lpstr>
      <vt:lpstr>VRNzakl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2016-02-01T19:27:23Z</dcterms:created>
  <dcterms:modified xsi:type="dcterms:W3CDTF">2016-02-01T19:28:04Z</dcterms:modified>
</cp:coreProperties>
</file>