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rka\Desktop\"/>
    </mc:Choice>
  </mc:AlternateContent>
  <bookViews>
    <workbookView xWindow="0" yWindow="0" windowWidth="0" windowHeight="0"/>
  </bookViews>
  <sheets>
    <sheet name="Rekapitulace stavby" sheetId="1" r:id="rId1"/>
    <sheet name="a - Hala č. 12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'a - Hala č. 12'!$C$120:$K$144</definedName>
    <definedName name="_xlnm.Print_Area" localSheetId="1">'a - Hala č. 12'!$C$4:$J$76,'a - Hala č. 12'!$C$82:$J$102,'a - Hala č. 12'!$C$108:$J$144</definedName>
    <definedName name="_xlnm.Print_Titles" localSheetId="1">'a - Hala č. 12'!$120:$120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89"/>
  <c r="E7"/>
  <c r="E111"/>
  <c i="1" r="L90"/>
  <c r="AM90"/>
  <c r="AM89"/>
  <c r="L89"/>
  <c r="AM87"/>
  <c r="L87"/>
  <c r="L85"/>
  <c r="L84"/>
  <c i="2" r="J143"/>
  <c r="J140"/>
  <c r="J137"/>
  <c r="BK131"/>
  <c r="BK126"/>
  <c r="J144"/>
  <c r="J142"/>
  <c r="J138"/>
  <c r="J134"/>
  <c r="BK128"/>
  <c r="J124"/>
  <c i="1" r="AS94"/>
  <c i="2" r="BK144"/>
  <c r="BK142"/>
  <c r="BK138"/>
  <c r="BK134"/>
  <c r="J128"/>
  <c r="BK124"/>
  <c r="BK143"/>
  <c r="BK140"/>
  <c r="BK137"/>
  <c r="J131"/>
  <c r="J126"/>
  <c l="1" r="P123"/>
  <c r="P122"/>
  <c r="T123"/>
  <c r="T122"/>
  <c r="T130"/>
  <c r="BK123"/>
  <c r="J123"/>
  <c r="J98"/>
  <c r="R123"/>
  <c r="R122"/>
  <c r="BK130"/>
  <c r="J130"/>
  <c r="J100"/>
  <c r="P130"/>
  <c r="R130"/>
  <c r="BK139"/>
  <c r="J139"/>
  <c r="J101"/>
  <c r="P139"/>
  <c r="R139"/>
  <c r="T139"/>
  <c r="F92"/>
  <c r="J115"/>
  <c r="BE126"/>
  <c r="BE134"/>
  <c r="BE142"/>
  <c r="E85"/>
  <c r="BE124"/>
  <c r="BE128"/>
  <c r="BE131"/>
  <c r="BE137"/>
  <c r="BE138"/>
  <c r="BE140"/>
  <c r="BE143"/>
  <c r="BE144"/>
  <c r="F35"/>
  <c i="1" r="BB95"/>
  <c r="BB94"/>
  <c r="W31"/>
  <c i="2" r="F36"/>
  <c i="1" r="BC95"/>
  <c r="BC94"/>
  <c r="W32"/>
  <c i="2" r="F34"/>
  <c i="1" r="BA95"/>
  <c r="BA94"/>
  <c r="W30"/>
  <c i="2" r="J34"/>
  <c i="1" r="AW95"/>
  <c i="2" r="F37"/>
  <c i="1" r="BD95"/>
  <c r="BD94"/>
  <c r="W33"/>
  <c i="2" l="1" r="R129"/>
  <c r="P129"/>
  <c r="R121"/>
  <c r="T129"/>
  <c r="T121"/>
  <c r="P121"/>
  <c i="1" r="AU95"/>
  <c i="2" r="BK129"/>
  <c r="J129"/>
  <c r="J99"/>
  <c r="BK122"/>
  <c r="J122"/>
  <c r="J97"/>
  <c i="1" r="AU94"/>
  <c r="AY94"/>
  <c r="AX94"/>
  <c i="2" r="J33"/>
  <c i="1" r="AV95"/>
  <c r="AT95"/>
  <c r="AW94"/>
  <c r="AK30"/>
  <c i="2" r="F33"/>
  <c i="1" r="AZ95"/>
  <c r="AZ94"/>
  <c r="W29"/>
  <c i="2" l="1" r="BK121"/>
  <c r="J121"/>
  <c r="J96"/>
  <c i="1" r="AV94"/>
  <c r="AK29"/>
  <c i="2" l="1" r="J30"/>
  <c i="1" r="AG95"/>
  <c r="AG94"/>
  <c r="AK26"/>
  <c r="AT94"/>
  <c i="2" l="1" r="J39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<sst xmlns="http://schemas.openxmlformats.org/spreadsheetml/2006/main">
  <si>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</si>
  <si>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</si>
  <si>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</si>
  <si>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</si>
  <si>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</si>
  <si>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{fbb37f14-3f69-423b-953e-4b689f1eeff9}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</si>
  <si>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</si>
  <si>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</si>
  <si>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</si>
  <si>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</si>
  <si>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</si>
  <si>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</si>
  <si>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</si>
  <si>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</si>
  <si>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16-2021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</si>
  <si>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</si>
  <si>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</si>
  <si>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CNC HTC 400 - Tyršova 161, 289 33 Křinec</t>
  </si>
  <si>
    <t>KSO:</t>
  </si>
  <si>
    <t>CC-CZ:</t>
  </si>
  <si>
    <t>Místo:</t>
  </si>
  <si>
    <t xml:space="preserve"> </t>
  </si>
  <si>
    <t>Datum:</t>
  </si>
  <si>
    <t>7. 12. 2021</t>
  </si>
  <si>
    <t>Zadavatel:</t>
  </si>
  <si>
    <t>IČ:</t>
  </si>
  <si>
    <t>INPROMA, spol. s r.o. KŘINEC</t>
  </si>
  <si>
    <t>DIČ:</t>
  </si>
  <si>
    <t>Uchazeč:</t>
  </si>
  <si>
    <t>Vyplň údaj</t>
  </si>
  <si>
    <t>Projektant:</t>
  </si>
  <si>
    <t>Ing. Dana Kožušníková</t>
  </si>
  <si>
    <t>True</t>
  </si>
  <si>
    <t>Zpracovatel:</t>
  </si>
  <si>
    <t>47834480</t>
  </si>
  <si>
    <t>Kubalová J.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</si>
  <si>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</si>
  <si>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</si>
  <si>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</si>
  <si>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</si>
  <si>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</si>
  <si>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</si>
  <si>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</si>
  <si>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</si>
  <si>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</si>
  <si>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</si>
  <si>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</si>
  <si>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</si>
  <si>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</si>
  <si>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</si>
  <si>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</si>
  <si>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</si>
  <si>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</si>
  <si>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</si>
  <si>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</si>
  <si>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</si>
  <si>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</si>
  <si>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</si>
  <si>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</si>
  <si>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</si>
  <si>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</si>
  <si>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</si>
  <si>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</si>
  <si>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</si>
  <si>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</si>
  <si>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</si>
  <si>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</si>
  <si>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</si>
  <si>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</si>
  <si>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</si>
  <si>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</si>
  <si>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</si>
  <si>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</si>
  <si>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</si>
  <si>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</si>
  <si>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</si>
  <si>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</si>
  <si>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</si>
  <si>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</si>
  <si>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</si>
  <si>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</si>
  <si>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</si>
  <si>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</si>
  <si>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Hala č. 12</t>
  </si>
  <si>
    <t>STA</t>
  </si>
  <si>
    <t>1</t>
  </si>
  <si>
    <t>{2efe3c6d-75df-48af-ae9b-0d4dfa0bc652}</t>
  </si>
  <si>
    <t>2</t>
  </si>
  <si>
    <t>KRYCÍ LIST SOUPISU PRACÍ</t>
  </si>
  <si>
    <t>Objekt:</t>
  </si>
  <si>
    <t>a - Hala č. 12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</si>
  <si>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</si>
  <si>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</si>
  <si>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</si>
  <si>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</si>
  <si>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</si>
  <si>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</si>
  <si>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</si>
  <si>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</si>
  <si>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713 - Izolace tepelné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</si>
  <si>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</si>
  <si>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</si>
  <si>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</si>
  <si>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</si>
  <si>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</si>
  <si>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</si>
  <si>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</si>
  <si>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</si>
  <si>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</si>
  <si>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</si>
  <si>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</si>
  <si>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</si>
  <si>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</si>
  <si>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</si>
  <si>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</si>
  <si>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</si>
  <si>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</si>
  <si>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</si>
  <si>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</si>
  <si>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</si>
  <si>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941311111</t>
  </si>
  <si>
    <t>Montáž lešení řadového modulového lehkého zatížení do 200 kg/m2 š přes 0,6 do 0,9 m v do 10 m</t>
  </si>
  <si>
    <t>m2</t>
  </si>
  <si>
    <t>4</t>
  </si>
  <si>
    <t>-1262224150</t>
  </si>
  <si>
    <t>VV</t>
  </si>
  <si>
    <t>100,00*5,00</t>
  </si>
  <si>
    <t>941311211</t>
  </si>
  <si>
    <t>Příplatek k lešení řadovému modulovému lehkému š 0,9 m v přes 10 do 25 m za první a ZKD den použití</t>
  </si>
  <si>
    <t>-746493853</t>
  </si>
  <si>
    <t>500,00*12</t>
  </si>
  <si>
    <t>3</t>
  </si>
  <si>
    <t>941311811</t>
  </si>
  <si>
    <t>Demontáž lešení řadového modulového lehkého zatížení do 200 kg/m2 š přes 0,6 do 0,9 m v do 10 m</t>
  </si>
  <si>
    <t>-1311329330</t>
  </si>
  <si>
    <t>PSV</t>
  </si>
  <si>
    <t>Práce a dodávky PSV</t>
  </si>
  <si>
    <t>713</t>
  </si>
  <si>
    <t>Izolace tepelné</t>
  </si>
  <si>
    <t>713463211</t>
  </si>
  <si>
    <t>Montáž izolace tepelné potrubí potrubními pouzdry s Al fólií staženými Al páskou 1x D do 50 mm</t>
  </si>
  <si>
    <t>m</t>
  </si>
  <si>
    <t>16</t>
  </si>
  <si>
    <t>1245391416</t>
  </si>
  <si>
    <t>100,00</t>
  </si>
  <si>
    <t>5</t>
  </si>
  <si>
    <t>M</t>
  </si>
  <si>
    <t>RKW.14569</t>
  </si>
  <si>
    <t>Potrubní pouzdra z minerální vlny s Al folií, vnitřní D 48mm, délka 1000mm, tloušťka izolace 50mm</t>
  </si>
  <si>
    <t>32</t>
  </si>
  <si>
    <t>-430820010</t>
  </si>
  <si>
    <t>100*1,02 'Přepočtené koeficientem množství</t>
  </si>
  <si>
    <t>6</t>
  </si>
  <si>
    <t>998713101</t>
  </si>
  <si>
    <t>Přesun hmot tonážní pro izolace tepelné v objektech v do 6 m</t>
  </si>
  <si>
    <t>t</t>
  </si>
  <si>
    <t>1327333408</t>
  </si>
  <si>
    <t>7</t>
  </si>
  <si>
    <t>998713181</t>
  </si>
  <si>
    <t>Příplatek k přesunu hmot tonážní 713 prováděný bez použití mechanizace</t>
  </si>
  <si>
    <t>24769419</t>
  </si>
  <si>
    <t>783</t>
  </si>
  <si>
    <t>Dokončovací práce - nátěry</t>
  </si>
  <si>
    <t>8</t>
  </si>
  <si>
    <t>783601711</t>
  </si>
  <si>
    <t>Bezoplachové odrezivění potrubí DN do 50 mm</t>
  </si>
  <si>
    <t>731565658</t>
  </si>
  <si>
    <t>783614653</t>
  </si>
  <si>
    <t>Základní antikorozní jednonásobný syntetický samozákladující potrubí DN do 50 mm</t>
  </si>
  <si>
    <t>-1787057345</t>
  </si>
  <si>
    <t>10</t>
  </si>
  <si>
    <t>783615551</t>
  </si>
  <si>
    <t>Mezinátěr jednonásobný syntetický nátěr potrubí DN do 50 mm</t>
  </si>
  <si>
    <t>-526301940</t>
  </si>
  <si>
    <t>11</t>
  </si>
  <si>
    <t>783617601</t>
  </si>
  <si>
    <t>Krycí jednonásobný syntetický nátěr potrubí DN do 50 mm</t>
  </si>
  <si>
    <t>249107751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</si>
</sst>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34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41</v>
      </c>
      <c r="E29" s="46"/>
      <c r="F29" s="31" t="s">
        <v>42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43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44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45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46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48</v>
      </c>
      <c r="U35" s="53"/>
      <c r="V35" s="53"/>
      <c r="W35" s="53"/>
      <c r="X35" s="55" t="s">
        <v>49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51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52</v>
      </c>
      <c r="AI60" s="41"/>
      <c r="AJ60" s="41"/>
      <c r="AK60" s="41"/>
      <c r="AL60" s="41"/>
      <c r="AM60" s="63" t="s">
        <v>53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55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52</v>
      </c>
      <c r="AI75" s="41"/>
      <c r="AJ75" s="41"/>
      <c r="AK75" s="41"/>
      <c r="AL75" s="41"/>
      <c r="AM75" s="63" t="s">
        <v>53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56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16-2021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Výměna CNC HTC 400 - Tyršova 161, 289 33 Křinec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7. 12. 2021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INPROMA, spol. s r.o. KŘINEC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Ing. Dana Kožušníková</v>
      </c>
      <c r="AN89" s="70"/>
      <c r="AO89" s="70"/>
      <c r="AP89" s="70"/>
      <c r="AQ89" s="39"/>
      <c r="AR89" s="43"/>
      <c r="AS89" s="80" t="s">
        <v>57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Kubalová J.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58</v>
      </c>
      <c r="D92" s="93"/>
      <c r="E92" s="93"/>
      <c r="F92" s="93"/>
      <c r="G92" s="93"/>
      <c r="H92" s="94"/>
      <c r="I92" s="95" t="s">
        <v>59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60</v>
      </c>
      <c r="AH92" s="93"/>
      <c r="AI92" s="93"/>
      <c r="AJ92" s="93"/>
      <c r="AK92" s="93"/>
      <c r="AL92" s="93"/>
      <c r="AM92" s="93"/>
      <c r="AN92" s="95" t="s">
        <v>61</v>
      </c>
      <c r="AO92" s="93"/>
      <c r="AP92" s="97"/>
      <c r="AQ92" s="98" t="s">
        <v>62</v>
      </c>
      <c r="AR92" s="43"/>
      <c r="AS92" s="99" t="s">
        <v>63</v>
      </c>
      <c r="AT92" s="100" t="s">
        <v>64</v>
      </c>
      <c r="AU92" s="100" t="s">
        <v>65</v>
      </c>
      <c r="AV92" s="100" t="s">
        <v>66</v>
      </c>
      <c r="AW92" s="100" t="s">
        <v>67</v>
      </c>
      <c r="AX92" s="100" t="s">
        <v>68</v>
      </c>
      <c r="AY92" s="100" t="s">
        <v>69</v>
      </c>
      <c r="AZ92" s="100" t="s">
        <v>70</v>
      </c>
      <c r="BA92" s="100" t="s">
        <v>71</v>
      </c>
      <c r="BB92" s="100" t="s">
        <v>72</v>
      </c>
      <c r="BC92" s="100" t="s">
        <v>73</v>
      </c>
      <c r="BD92" s="101" t="s">
        <v>74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75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76</v>
      </c>
      <c r="BT94" s="116" t="s">
        <v>77</v>
      </c>
      <c r="BU94" s="117" t="s">
        <v>78</v>
      </c>
      <c r="BV94" s="116" t="s">
        <v>79</v>
      </c>
      <c r="BW94" s="116" t="s">
        <v>5</v>
      </c>
      <c r="BX94" s="116" t="s">
        <v>80</v>
      </c>
      <c r="CL94" s="116" t="s">
        <v>1</v>
      </c>
    </row>
    <row r="95" s="7" customFormat="1" ht="16.5" customHeight="1">
      <c r="A95" s="118" t="s">
        <v>81</v>
      </c>
      <c r="B95" s="119"/>
      <c r="C95" s="120"/>
      <c r="D95" s="121" t="s">
        <v>82</v>
      </c>
      <c r="E95" s="121"/>
      <c r="F95" s="121"/>
      <c r="G95" s="121"/>
      <c r="H95" s="121"/>
      <c r="I95" s="122"/>
      <c r="J95" s="121" t="s">
        <v>83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'a - Hala č. 12'!J30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84</v>
      </c>
      <c r="AR95" s="125"/>
      <c r="AS95" s="126">
        <v>0</v>
      </c>
      <c r="AT95" s="127">
        <f>ROUND(SUM(AV95:AW95),2)</f>
        <v>0</v>
      </c>
      <c r="AU95" s="128">
        <f>'a - Hala č. 12'!P121</f>
        <v>0</v>
      </c>
      <c r="AV95" s="127">
        <f>'a - Hala č. 12'!J33</f>
        <v>0</v>
      </c>
      <c r="AW95" s="127">
        <f>'a - Hala č. 12'!J34</f>
        <v>0</v>
      </c>
      <c r="AX95" s="127">
        <f>'a - Hala č. 12'!J35</f>
        <v>0</v>
      </c>
      <c r="AY95" s="127">
        <f>'a - Hala č. 12'!J36</f>
        <v>0</v>
      </c>
      <c r="AZ95" s="127">
        <f>'a - Hala č. 12'!F33</f>
        <v>0</v>
      </c>
      <c r="BA95" s="127">
        <f>'a - Hala č. 12'!F34</f>
        <v>0</v>
      </c>
      <c r="BB95" s="127">
        <f>'a - Hala č. 12'!F35</f>
        <v>0</v>
      </c>
      <c r="BC95" s="127">
        <f>'a - Hala č. 12'!F36</f>
        <v>0</v>
      </c>
      <c r="BD95" s="129">
        <f>'a - Hala č. 12'!F37</f>
        <v>0</v>
      </c>
      <c r="BE95" s="7"/>
      <c r="BT95" s="130" t="s">
        <v>85</v>
      </c>
      <c r="BV95" s="130" t="s">
        <v>79</v>
      </c>
      <c r="BW95" s="130" t="s">
        <v>86</v>
      </c>
      <c r="BX95" s="130" t="s">
        <v>5</v>
      </c>
      <c r="CL95" s="130" t="s">
        <v>1</v>
      </c>
      <c r="CM95" s="130" t="s">
        <v>87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f6wNoKyYvFv7l8bdXmo3HK32R4/xkLS9lvLLgps7gelHPn6gknUVYPNsDKfzDh4agw86IAg+iYVfuh/rq4M2Ow==" hashValue="N2qodr3tX0lwHV6lGCzSOM8g+/6Xz88DgJrifp+yjU3H5k5CAXaiXylpqtV2iIynipA8CjlyYhUk1EBNFCE1Q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a - Hala č. 12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87</v>
      </c>
    </row>
    <row r="4" s="1" customFormat="1" ht="24.96" customHeight="1">
      <c r="B4" s="19"/>
      <c r="D4" s="133" t="s">
        <v>88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>Výměna CNC HTC 400 - Tyršova 161, 289 33 Křinec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90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7. 12. 2021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">
        <v>26</v>
      </c>
      <c r="F15" s="37"/>
      <c r="G15" s="37"/>
      <c r="H15" s="37"/>
      <c r="I15" s="135" t="s">
        <v>27</v>
      </c>
      <c r="J15" s="138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28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30</v>
      </c>
      <c r="E20" s="37"/>
      <c r="F20" s="37"/>
      <c r="G20" s="37"/>
      <c r="H20" s="37"/>
      <c r="I20" s="135" t="s">
        <v>25</v>
      </c>
      <c r="J20" s="138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">
        <v>31</v>
      </c>
      <c r="F21" s="37"/>
      <c r="G21" s="37"/>
      <c r="H21" s="37"/>
      <c r="I21" s="135" t="s">
        <v>27</v>
      </c>
      <c r="J21" s="138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33</v>
      </c>
      <c r="E23" s="37"/>
      <c r="F23" s="37"/>
      <c r="G23" s="37"/>
      <c r="H23" s="37"/>
      <c r="I23" s="135" t="s">
        <v>25</v>
      </c>
      <c r="J23" s="138" t="s">
        <v>34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">
        <v>35</v>
      </c>
      <c r="F24" s="37"/>
      <c r="G24" s="37"/>
      <c r="H24" s="37"/>
      <c r="I24" s="135" t="s">
        <v>27</v>
      </c>
      <c r="J24" s="138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36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37</v>
      </c>
      <c r="E30" s="37"/>
      <c r="F30" s="37"/>
      <c r="G30" s="37"/>
      <c r="H30" s="37"/>
      <c r="I30" s="37"/>
      <c r="J30" s="146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39</v>
      </c>
      <c r="G32" s="37"/>
      <c r="H32" s="37"/>
      <c r="I32" s="147" t="s">
        <v>38</v>
      </c>
      <c r="J32" s="147" t="s">
        <v>40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41</v>
      </c>
      <c r="E33" s="135" t="s">
        <v>42</v>
      </c>
      <c r="F33" s="149">
        <f>ROUND((SUM(BE121:BE144)),  2)</f>
        <v>0</v>
      </c>
      <c r="G33" s="37"/>
      <c r="H33" s="37"/>
      <c r="I33" s="150">
        <v>0.20999999999999999</v>
      </c>
      <c r="J33" s="149">
        <f>ROUND(((SUM(BE121:BE144))*I33),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43</v>
      </c>
      <c r="F34" s="149">
        <f>ROUND((SUM(BF121:BF144)),  2)</f>
        <v>0</v>
      </c>
      <c r="G34" s="37"/>
      <c r="H34" s="37"/>
      <c r="I34" s="150">
        <v>0.14999999999999999</v>
      </c>
      <c r="J34" s="149">
        <f>ROUND(((SUM(BF121:BF144))*I34),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44</v>
      </c>
      <c r="F35" s="149">
        <f>ROUND((SUM(BG121:BG144)),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45</v>
      </c>
      <c r="F36" s="149">
        <f>ROUND((SUM(BH121:BH144)),  2)</f>
        <v>0</v>
      </c>
      <c r="G36" s="37"/>
      <c r="H36" s="37"/>
      <c r="I36" s="150">
        <v>0.14999999999999999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46</v>
      </c>
      <c r="F37" s="149">
        <f>ROUND((SUM(BI121:BI144)),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50</v>
      </c>
      <c r="E50" s="159"/>
      <c r="F50" s="159"/>
      <c r="G50" s="158" t="s">
        <v>51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52</v>
      </c>
      <c r="E61" s="161"/>
      <c r="F61" s="162" t="s">
        <v>53</v>
      </c>
      <c r="G61" s="160" t="s">
        <v>52</v>
      </c>
      <c r="H61" s="161"/>
      <c r="I61" s="161"/>
      <c r="J61" s="163" t="s">
        <v>53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54</v>
      </c>
      <c r="E65" s="164"/>
      <c r="F65" s="164"/>
      <c r="G65" s="158" t="s">
        <v>55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52</v>
      </c>
      <c r="E76" s="161"/>
      <c r="F76" s="162" t="s">
        <v>53</v>
      </c>
      <c r="G76" s="160" t="s">
        <v>52</v>
      </c>
      <c r="H76" s="161"/>
      <c r="I76" s="161"/>
      <c r="J76" s="163" t="s">
        <v>53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>Výměna CNC HTC 400 - Tyršova 161, 289 33 Křinec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a - Hala č. 12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7. 12. 2021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INPROMA, spol. s r.o. KŘINEC</v>
      </c>
      <c r="G91" s="39"/>
      <c r="H91" s="39"/>
      <c r="I91" s="31" t="s">
        <v>30</v>
      </c>
      <c r="J91" s="35" t="str">
        <f>E21</f>
        <v>Ing. Dana Kožušníková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Kubalová J.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92</v>
      </c>
      <c r="D94" s="171"/>
      <c r="E94" s="171"/>
      <c r="F94" s="171"/>
      <c r="G94" s="171"/>
      <c r="H94" s="171"/>
      <c r="I94" s="171"/>
      <c r="J94" s="172" t="s">
        <v>93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94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95</v>
      </c>
    </row>
    <row r="97" s="9" customFormat="1" ht="24.96" customHeight="1">
      <c r="A97" s="9"/>
      <c r="B97" s="174"/>
      <c r="C97" s="175"/>
      <c r="D97" s="176" t="s">
        <v>96</v>
      </c>
      <c r="E97" s="177"/>
      <c r="F97" s="177"/>
      <c r="G97" s="177"/>
      <c r="H97" s="177"/>
      <c r="I97" s="177"/>
      <c r="J97" s="178">
        <f>J122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97</v>
      </c>
      <c r="E98" s="183"/>
      <c r="F98" s="183"/>
      <c r="G98" s="183"/>
      <c r="H98" s="183"/>
      <c r="I98" s="183"/>
      <c r="J98" s="184">
        <f>J123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4"/>
      <c r="C99" s="175"/>
      <c r="D99" s="176" t="s">
        <v>98</v>
      </c>
      <c r="E99" s="177"/>
      <c r="F99" s="177"/>
      <c r="G99" s="177"/>
      <c r="H99" s="177"/>
      <c r="I99" s="177"/>
      <c r="J99" s="178">
        <f>J129</f>
        <v>0</v>
      </c>
      <c r="K99" s="175"/>
      <c r="L99" s="17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0"/>
      <c r="C100" s="181"/>
      <c r="D100" s="182" t="s">
        <v>99</v>
      </c>
      <c r="E100" s="183"/>
      <c r="F100" s="183"/>
      <c r="G100" s="183"/>
      <c r="H100" s="183"/>
      <c r="I100" s="183"/>
      <c r="J100" s="184">
        <f>J130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100</v>
      </c>
      <c r="E101" s="183"/>
      <c r="F101" s="183"/>
      <c r="G101" s="183"/>
      <c r="H101" s="183"/>
      <c r="I101" s="183"/>
      <c r="J101" s="184">
        <f>J139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101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69" t="str">
        <f>E7</f>
        <v>Výměna CNC HTC 400 - Tyršova 161, 289 33 Křinec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a - Hala č. 12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 xml:space="preserve"> </v>
      </c>
      <c r="G115" s="39"/>
      <c r="H115" s="39"/>
      <c r="I115" s="31" t="s">
        <v>22</v>
      </c>
      <c r="J115" s="78" t="str">
        <f>IF(J12="","",J12)</f>
        <v>7. 12. 2021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24</v>
      </c>
      <c r="D117" s="39"/>
      <c r="E117" s="39"/>
      <c r="F117" s="26" t="str">
        <f>E15</f>
        <v>INPROMA, spol. s r.o. KŘINEC</v>
      </c>
      <c r="G117" s="39"/>
      <c r="H117" s="39"/>
      <c r="I117" s="31" t="s">
        <v>30</v>
      </c>
      <c r="J117" s="35" t="str">
        <f>E21</f>
        <v>Ing. Dana Kožušníková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>Kubalová J.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86"/>
      <c r="B120" s="187"/>
      <c r="C120" s="188" t="s">
        <v>102</v>
      </c>
      <c r="D120" s="189" t="s">
        <v>62</v>
      </c>
      <c r="E120" s="189" t="s">
        <v>58</v>
      </c>
      <c r="F120" s="189" t="s">
        <v>59</v>
      </c>
      <c r="G120" s="189" t="s">
        <v>103</v>
      </c>
      <c r="H120" s="189" t="s">
        <v>104</v>
      </c>
      <c r="I120" s="189" t="s">
        <v>105</v>
      </c>
      <c r="J120" s="190" t="s">
        <v>93</v>
      </c>
      <c r="K120" s="191" t="s">
        <v>106</v>
      </c>
      <c r="L120" s="192"/>
      <c r="M120" s="99" t="s">
        <v>1</v>
      </c>
      <c r="N120" s="100" t="s">
        <v>41</v>
      </c>
      <c r="O120" s="100" t="s">
        <v>107</v>
      </c>
      <c r="P120" s="100" t="s">
        <v>108</v>
      </c>
      <c r="Q120" s="100" t="s">
        <v>109</v>
      </c>
      <c r="R120" s="100" t="s">
        <v>110</v>
      </c>
      <c r="S120" s="100" t="s">
        <v>111</v>
      </c>
      <c r="T120" s="101" t="s">
        <v>112</v>
      </c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</row>
    <row r="121" s="2" customFormat="1" ht="22.8" customHeight="1">
      <c r="A121" s="37"/>
      <c r="B121" s="38"/>
      <c r="C121" s="106" t="s">
        <v>113</v>
      </c>
      <c r="D121" s="39"/>
      <c r="E121" s="39"/>
      <c r="F121" s="39"/>
      <c r="G121" s="39"/>
      <c r="H121" s="39"/>
      <c r="I121" s="39"/>
      <c r="J121" s="193">
        <f>BK121</f>
        <v>0</v>
      </c>
      <c r="K121" s="39"/>
      <c r="L121" s="43"/>
      <c r="M121" s="102"/>
      <c r="N121" s="194"/>
      <c r="O121" s="103"/>
      <c r="P121" s="195">
        <f>P122+P129</f>
        <v>0</v>
      </c>
      <c r="Q121" s="103"/>
      <c r="R121" s="195">
        <f>R122+R129</f>
        <v>0.14220000000000002</v>
      </c>
      <c r="S121" s="103"/>
      <c r="T121" s="196">
        <f>T122+T129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76</v>
      </c>
      <c r="AU121" s="16" t="s">
        <v>95</v>
      </c>
      <c r="BK121" s="197">
        <f>BK122+BK129</f>
        <v>0</v>
      </c>
    </row>
    <row r="122" s="12" customFormat="1" ht="25.92" customHeight="1">
      <c r="A122" s="12"/>
      <c r="B122" s="198"/>
      <c r="C122" s="199"/>
      <c r="D122" s="200" t="s">
        <v>76</v>
      </c>
      <c r="E122" s="201" t="s">
        <v>114</v>
      </c>
      <c r="F122" s="201" t="s">
        <v>115</v>
      </c>
      <c r="G122" s="199"/>
      <c r="H122" s="199"/>
      <c r="I122" s="202"/>
      <c r="J122" s="203">
        <f>BK122</f>
        <v>0</v>
      </c>
      <c r="K122" s="199"/>
      <c r="L122" s="204"/>
      <c r="M122" s="205"/>
      <c r="N122" s="206"/>
      <c r="O122" s="206"/>
      <c r="P122" s="207">
        <f>P123</f>
        <v>0</v>
      </c>
      <c r="Q122" s="206"/>
      <c r="R122" s="207">
        <f>R123</f>
        <v>0</v>
      </c>
      <c r="S122" s="206"/>
      <c r="T122" s="208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9" t="s">
        <v>85</v>
      </c>
      <c r="AT122" s="210" t="s">
        <v>76</v>
      </c>
      <c r="AU122" s="210" t="s">
        <v>77</v>
      </c>
      <c r="AY122" s="209" t="s">
        <v>116</v>
      </c>
      <c r="BK122" s="211">
        <f>BK123</f>
        <v>0</v>
      </c>
    </row>
    <row r="123" s="12" customFormat="1" ht="22.8" customHeight="1">
      <c r="A123" s="12"/>
      <c r="B123" s="198"/>
      <c r="C123" s="199"/>
      <c r="D123" s="200" t="s">
        <v>76</v>
      </c>
      <c r="E123" s="212" t="s">
        <v>117</v>
      </c>
      <c r="F123" s="212" t="s">
        <v>118</v>
      </c>
      <c r="G123" s="199"/>
      <c r="H123" s="199"/>
      <c r="I123" s="202"/>
      <c r="J123" s="213">
        <f>BK123</f>
        <v>0</v>
      </c>
      <c r="K123" s="199"/>
      <c r="L123" s="204"/>
      <c r="M123" s="205"/>
      <c r="N123" s="206"/>
      <c r="O123" s="206"/>
      <c r="P123" s="207">
        <f>SUM(P124:P128)</f>
        <v>0</v>
      </c>
      <c r="Q123" s="206"/>
      <c r="R123" s="207">
        <f>SUM(R124:R128)</f>
        <v>0</v>
      </c>
      <c r="S123" s="206"/>
      <c r="T123" s="208">
        <f>SUM(T124:T128)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9" t="s">
        <v>85</v>
      </c>
      <c r="AT123" s="210" t="s">
        <v>76</v>
      </c>
      <c r="AU123" s="210" t="s">
        <v>85</v>
      </c>
      <c r="AY123" s="209" t="s">
        <v>116</v>
      </c>
      <c r="BK123" s="211">
        <f>SUM(BK124:BK128)</f>
        <v>0</v>
      </c>
    </row>
    <row r="124" s="2" customFormat="1" ht="33" customHeight="1">
      <c r="A124" s="37"/>
      <c r="B124" s="38"/>
      <c r="C124" s="214" t="s">
        <v>85</v>
      </c>
      <c r="D124" s="214" t="s">
        <v>119</v>
      </c>
      <c r="E124" s="215" t="s">
        <v>120</v>
      </c>
      <c r="F124" s="216" t="s">
        <v>121</v>
      </c>
      <c r="G124" s="217" t="s">
        <v>122</v>
      </c>
      <c r="H124" s="218">
        <v>500</v>
      </c>
      <c r="I124" s="219"/>
      <c r="J124" s="220">
        <f>ROUND(I124*H124,2)</f>
        <v>0</v>
      </c>
      <c r="K124" s="221"/>
      <c r="L124" s="43"/>
      <c r="M124" s="222" t="s">
        <v>1</v>
      </c>
      <c r="N124" s="223" t="s">
        <v>42</v>
      </c>
      <c r="O124" s="90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6" t="s">
        <v>123</v>
      </c>
      <c r="AT124" s="226" t="s">
        <v>119</v>
      </c>
      <c r="AU124" s="226" t="s">
        <v>87</v>
      </c>
      <c r="AY124" s="16" t="s">
        <v>116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6" t="s">
        <v>85</v>
      </c>
      <c r="BK124" s="227">
        <f>ROUND(I124*H124,2)</f>
        <v>0</v>
      </c>
      <c r="BL124" s="16" t="s">
        <v>123</v>
      </c>
      <c r="BM124" s="226" t="s">
        <v>124</v>
      </c>
    </row>
    <row r="125" s="13" customFormat="1">
      <c r="A125" s="13"/>
      <c r="B125" s="228"/>
      <c r="C125" s="229"/>
      <c r="D125" s="230" t="s">
        <v>125</v>
      </c>
      <c r="E125" s="231" t="s">
        <v>1</v>
      </c>
      <c r="F125" s="232" t="s">
        <v>126</v>
      </c>
      <c r="G125" s="229"/>
      <c r="H125" s="233">
        <v>500</v>
      </c>
      <c r="I125" s="234"/>
      <c r="J125" s="229"/>
      <c r="K125" s="229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125</v>
      </c>
      <c r="AU125" s="239" t="s">
        <v>87</v>
      </c>
      <c r="AV125" s="13" t="s">
        <v>87</v>
      </c>
      <c r="AW125" s="13" t="s">
        <v>32</v>
      </c>
      <c r="AX125" s="13" t="s">
        <v>85</v>
      </c>
      <c r="AY125" s="239" t="s">
        <v>116</v>
      </c>
    </row>
    <row r="126" s="2" customFormat="1" ht="33" customHeight="1">
      <c r="A126" s="37"/>
      <c r="B126" s="38"/>
      <c r="C126" s="214" t="s">
        <v>87</v>
      </c>
      <c r="D126" s="214" t="s">
        <v>119</v>
      </c>
      <c r="E126" s="215" t="s">
        <v>127</v>
      </c>
      <c r="F126" s="216" t="s">
        <v>128</v>
      </c>
      <c r="G126" s="217" t="s">
        <v>122</v>
      </c>
      <c r="H126" s="218">
        <v>6000</v>
      </c>
      <c r="I126" s="219"/>
      <c r="J126" s="220">
        <f>ROUND(I126*H126,2)</f>
        <v>0</v>
      </c>
      <c r="K126" s="221"/>
      <c r="L126" s="43"/>
      <c r="M126" s="222" t="s">
        <v>1</v>
      </c>
      <c r="N126" s="223" t="s">
        <v>42</v>
      </c>
      <c r="O126" s="90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6" t="s">
        <v>123</v>
      </c>
      <c r="AT126" s="226" t="s">
        <v>119</v>
      </c>
      <c r="AU126" s="226" t="s">
        <v>87</v>
      </c>
      <c r="AY126" s="16" t="s">
        <v>116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6" t="s">
        <v>85</v>
      </c>
      <c r="BK126" s="227">
        <f>ROUND(I126*H126,2)</f>
        <v>0</v>
      </c>
      <c r="BL126" s="16" t="s">
        <v>123</v>
      </c>
      <c r="BM126" s="226" t="s">
        <v>129</v>
      </c>
    </row>
    <row r="127" s="13" customFormat="1">
      <c r="A127" s="13"/>
      <c r="B127" s="228"/>
      <c r="C127" s="229"/>
      <c r="D127" s="230" t="s">
        <v>125</v>
      </c>
      <c r="E127" s="231" t="s">
        <v>1</v>
      </c>
      <c r="F127" s="232" t="s">
        <v>130</v>
      </c>
      <c r="G127" s="229"/>
      <c r="H127" s="233">
        <v>6000</v>
      </c>
      <c r="I127" s="234"/>
      <c r="J127" s="229"/>
      <c r="K127" s="229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125</v>
      </c>
      <c r="AU127" s="239" t="s">
        <v>87</v>
      </c>
      <c r="AV127" s="13" t="s">
        <v>87</v>
      </c>
      <c r="AW127" s="13" t="s">
        <v>32</v>
      </c>
      <c r="AX127" s="13" t="s">
        <v>85</v>
      </c>
      <c r="AY127" s="239" t="s">
        <v>116</v>
      </c>
    </row>
    <row r="128" s="2" customFormat="1" ht="33" customHeight="1">
      <c r="A128" s="37"/>
      <c r="B128" s="38"/>
      <c r="C128" s="214" t="s">
        <v>131</v>
      </c>
      <c r="D128" s="214" t="s">
        <v>119</v>
      </c>
      <c r="E128" s="215" t="s">
        <v>132</v>
      </c>
      <c r="F128" s="216" t="s">
        <v>133</v>
      </c>
      <c r="G128" s="217" t="s">
        <v>122</v>
      </c>
      <c r="H128" s="218">
        <v>500</v>
      </c>
      <c r="I128" s="219"/>
      <c r="J128" s="220">
        <f>ROUND(I128*H128,2)</f>
        <v>0</v>
      </c>
      <c r="K128" s="221"/>
      <c r="L128" s="43"/>
      <c r="M128" s="222" t="s">
        <v>1</v>
      </c>
      <c r="N128" s="223" t="s">
        <v>42</v>
      </c>
      <c r="O128" s="90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6" t="s">
        <v>123</v>
      </c>
      <c r="AT128" s="226" t="s">
        <v>119</v>
      </c>
      <c r="AU128" s="226" t="s">
        <v>87</v>
      </c>
      <c r="AY128" s="16" t="s">
        <v>116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6" t="s">
        <v>85</v>
      </c>
      <c r="BK128" s="227">
        <f>ROUND(I128*H128,2)</f>
        <v>0</v>
      </c>
      <c r="BL128" s="16" t="s">
        <v>123</v>
      </c>
      <c r="BM128" s="226" t="s">
        <v>134</v>
      </c>
    </row>
    <row r="129" s="12" customFormat="1" ht="25.92" customHeight="1">
      <c r="A129" s="12"/>
      <c r="B129" s="198"/>
      <c r="C129" s="199"/>
      <c r="D129" s="200" t="s">
        <v>76</v>
      </c>
      <c r="E129" s="201" t="s">
        <v>135</v>
      </c>
      <c r="F129" s="201" t="s">
        <v>136</v>
      </c>
      <c r="G129" s="199"/>
      <c r="H129" s="199"/>
      <c r="I129" s="202"/>
      <c r="J129" s="203">
        <f>BK129</f>
        <v>0</v>
      </c>
      <c r="K129" s="199"/>
      <c r="L129" s="204"/>
      <c r="M129" s="205"/>
      <c r="N129" s="206"/>
      <c r="O129" s="206"/>
      <c r="P129" s="207">
        <f>P130+P139</f>
        <v>0</v>
      </c>
      <c r="Q129" s="206"/>
      <c r="R129" s="207">
        <f>R130+R139</f>
        <v>0.14220000000000002</v>
      </c>
      <c r="S129" s="206"/>
      <c r="T129" s="208">
        <f>T130+T139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87</v>
      </c>
      <c r="AT129" s="210" t="s">
        <v>76</v>
      </c>
      <c r="AU129" s="210" t="s">
        <v>77</v>
      </c>
      <c r="AY129" s="209" t="s">
        <v>116</v>
      </c>
      <c r="BK129" s="211">
        <f>BK130+BK139</f>
        <v>0</v>
      </c>
    </row>
    <row r="130" s="12" customFormat="1" ht="22.8" customHeight="1">
      <c r="A130" s="12"/>
      <c r="B130" s="198"/>
      <c r="C130" s="199"/>
      <c r="D130" s="200" t="s">
        <v>76</v>
      </c>
      <c r="E130" s="212" t="s">
        <v>137</v>
      </c>
      <c r="F130" s="212" t="s">
        <v>138</v>
      </c>
      <c r="G130" s="199"/>
      <c r="H130" s="199"/>
      <c r="I130" s="202"/>
      <c r="J130" s="213">
        <f>BK130</f>
        <v>0</v>
      </c>
      <c r="K130" s="199"/>
      <c r="L130" s="204"/>
      <c r="M130" s="205"/>
      <c r="N130" s="206"/>
      <c r="O130" s="206"/>
      <c r="P130" s="207">
        <f>SUM(P131:P138)</f>
        <v>0</v>
      </c>
      <c r="Q130" s="206"/>
      <c r="R130" s="207">
        <f>SUM(R131:R138)</f>
        <v>0.13120000000000001</v>
      </c>
      <c r="S130" s="206"/>
      <c r="T130" s="208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87</v>
      </c>
      <c r="AT130" s="210" t="s">
        <v>76</v>
      </c>
      <c r="AU130" s="210" t="s">
        <v>85</v>
      </c>
      <c r="AY130" s="209" t="s">
        <v>116</v>
      </c>
      <c r="BK130" s="211">
        <f>SUM(BK131:BK138)</f>
        <v>0</v>
      </c>
    </row>
    <row r="131" s="2" customFormat="1" ht="33" customHeight="1">
      <c r="A131" s="37"/>
      <c r="B131" s="38"/>
      <c r="C131" s="214" t="s">
        <v>123</v>
      </c>
      <c r="D131" s="214" t="s">
        <v>119</v>
      </c>
      <c r="E131" s="215" t="s">
        <v>139</v>
      </c>
      <c r="F131" s="216" t="s">
        <v>140</v>
      </c>
      <c r="G131" s="217" t="s">
        <v>141</v>
      </c>
      <c r="H131" s="218">
        <v>100</v>
      </c>
      <c r="I131" s="219"/>
      <c r="J131" s="220">
        <f>ROUND(I131*H131,2)</f>
        <v>0</v>
      </c>
      <c r="K131" s="221"/>
      <c r="L131" s="43"/>
      <c r="M131" s="222" t="s">
        <v>1</v>
      </c>
      <c r="N131" s="223" t="s">
        <v>42</v>
      </c>
      <c r="O131" s="90"/>
      <c r="P131" s="224">
        <f>O131*H131</f>
        <v>0</v>
      </c>
      <c r="Q131" s="224">
        <v>0.00019000000000000001</v>
      </c>
      <c r="R131" s="224">
        <f>Q131*H131</f>
        <v>0.019</v>
      </c>
      <c r="S131" s="224">
        <v>0</v>
      </c>
      <c r="T131" s="22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6" t="s">
        <v>142</v>
      </c>
      <c r="AT131" s="226" t="s">
        <v>119</v>
      </c>
      <c r="AU131" s="226" t="s">
        <v>87</v>
      </c>
      <c r="AY131" s="16" t="s">
        <v>116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6" t="s">
        <v>85</v>
      </c>
      <c r="BK131" s="227">
        <f>ROUND(I131*H131,2)</f>
        <v>0</v>
      </c>
      <c r="BL131" s="16" t="s">
        <v>142</v>
      </c>
      <c r="BM131" s="226" t="s">
        <v>143</v>
      </c>
    </row>
    <row r="132" s="14" customFormat="1">
      <c r="A132" s="14"/>
      <c r="B132" s="240"/>
      <c r="C132" s="241"/>
      <c r="D132" s="230" t="s">
        <v>125</v>
      </c>
      <c r="E132" s="242" t="s">
        <v>1</v>
      </c>
      <c r="F132" s="243" t="s">
        <v>83</v>
      </c>
      <c r="G132" s="241"/>
      <c r="H132" s="242" t="s">
        <v>1</v>
      </c>
      <c r="I132" s="244"/>
      <c r="J132" s="241"/>
      <c r="K132" s="241"/>
      <c r="L132" s="245"/>
      <c r="M132" s="246"/>
      <c r="N132" s="247"/>
      <c r="O132" s="247"/>
      <c r="P132" s="247"/>
      <c r="Q132" s="247"/>
      <c r="R132" s="247"/>
      <c r="S132" s="247"/>
      <c r="T132" s="24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9" t="s">
        <v>125</v>
      </c>
      <c r="AU132" s="249" t="s">
        <v>87</v>
      </c>
      <c r="AV132" s="14" t="s">
        <v>85</v>
      </c>
      <c r="AW132" s="14" t="s">
        <v>32</v>
      </c>
      <c r="AX132" s="14" t="s">
        <v>77</v>
      </c>
      <c r="AY132" s="249" t="s">
        <v>116</v>
      </c>
    </row>
    <row r="133" s="13" customFormat="1">
      <c r="A133" s="13"/>
      <c r="B133" s="228"/>
      <c r="C133" s="229"/>
      <c r="D133" s="230" t="s">
        <v>125</v>
      </c>
      <c r="E133" s="231" t="s">
        <v>1</v>
      </c>
      <c r="F133" s="232" t="s">
        <v>144</v>
      </c>
      <c r="G133" s="229"/>
      <c r="H133" s="233">
        <v>100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125</v>
      </c>
      <c r="AU133" s="239" t="s">
        <v>87</v>
      </c>
      <c r="AV133" s="13" t="s">
        <v>87</v>
      </c>
      <c r="AW133" s="13" t="s">
        <v>32</v>
      </c>
      <c r="AX133" s="13" t="s">
        <v>85</v>
      </c>
      <c r="AY133" s="239" t="s">
        <v>116</v>
      </c>
    </row>
    <row r="134" s="2" customFormat="1" ht="33" customHeight="1">
      <c r="A134" s="37"/>
      <c r="B134" s="38"/>
      <c r="C134" s="250" t="s">
        <v>145</v>
      </c>
      <c r="D134" s="250" t="s">
        <v>146</v>
      </c>
      <c r="E134" s="251" t="s">
        <v>147</v>
      </c>
      <c r="F134" s="252" t="s">
        <v>148</v>
      </c>
      <c r="G134" s="253" t="s">
        <v>141</v>
      </c>
      <c r="H134" s="254">
        <v>102</v>
      </c>
      <c r="I134" s="255"/>
      <c r="J134" s="256">
        <f>ROUND(I134*H134,2)</f>
        <v>0</v>
      </c>
      <c r="K134" s="257"/>
      <c r="L134" s="258"/>
      <c r="M134" s="259" t="s">
        <v>1</v>
      </c>
      <c r="N134" s="260" t="s">
        <v>42</v>
      </c>
      <c r="O134" s="90"/>
      <c r="P134" s="224">
        <f>O134*H134</f>
        <v>0</v>
      </c>
      <c r="Q134" s="224">
        <v>0.0011000000000000001</v>
      </c>
      <c r="R134" s="224">
        <f>Q134*H134</f>
        <v>0.11220000000000001</v>
      </c>
      <c r="S134" s="224">
        <v>0</v>
      </c>
      <c r="T134" s="22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6" t="s">
        <v>149</v>
      </c>
      <c r="AT134" s="226" t="s">
        <v>146</v>
      </c>
      <c r="AU134" s="226" t="s">
        <v>87</v>
      </c>
      <c r="AY134" s="16" t="s">
        <v>116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6" t="s">
        <v>85</v>
      </c>
      <c r="BK134" s="227">
        <f>ROUND(I134*H134,2)</f>
        <v>0</v>
      </c>
      <c r="BL134" s="16" t="s">
        <v>142</v>
      </c>
      <c r="BM134" s="226" t="s">
        <v>150</v>
      </c>
    </row>
    <row r="135" s="13" customFormat="1">
      <c r="A135" s="13"/>
      <c r="B135" s="228"/>
      <c r="C135" s="229"/>
      <c r="D135" s="230" t="s">
        <v>125</v>
      </c>
      <c r="E135" s="231" t="s">
        <v>1</v>
      </c>
      <c r="F135" s="232" t="s">
        <v>144</v>
      </c>
      <c r="G135" s="229"/>
      <c r="H135" s="233">
        <v>100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125</v>
      </c>
      <c r="AU135" s="239" t="s">
        <v>87</v>
      </c>
      <c r="AV135" s="13" t="s">
        <v>87</v>
      </c>
      <c r="AW135" s="13" t="s">
        <v>32</v>
      </c>
      <c r="AX135" s="13" t="s">
        <v>85</v>
      </c>
      <c r="AY135" s="239" t="s">
        <v>116</v>
      </c>
    </row>
    <row r="136" s="13" customFormat="1">
      <c r="A136" s="13"/>
      <c r="B136" s="228"/>
      <c r="C136" s="229"/>
      <c r="D136" s="230" t="s">
        <v>125</v>
      </c>
      <c r="E136" s="229"/>
      <c r="F136" s="232" t="s">
        <v>151</v>
      </c>
      <c r="G136" s="229"/>
      <c r="H136" s="233">
        <v>102</v>
      </c>
      <c r="I136" s="234"/>
      <c r="J136" s="229"/>
      <c r="K136" s="229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125</v>
      </c>
      <c r="AU136" s="239" t="s">
        <v>87</v>
      </c>
      <c r="AV136" s="13" t="s">
        <v>87</v>
      </c>
      <c r="AW136" s="13" t="s">
        <v>4</v>
      </c>
      <c r="AX136" s="13" t="s">
        <v>85</v>
      </c>
      <c r="AY136" s="239" t="s">
        <v>116</v>
      </c>
    </row>
    <row r="137" s="2" customFormat="1" ht="24.15" customHeight="1">
      <c r="A137" s="37"/>
      <c r="B137" s="38"/>
      <c r="C137" s="214" t="s">
        <v>152</v>
      </c>
      <c r="D137" s="214" t="s">
        <v>119</v>
      </c>
      <c r="E137" s="215" t="s">
        <v>153</v>
      </c>
      <c r="F137" s="216" t="s">
        <v>154</v>
      </c>
      <c r="G137" s="217" t="s">
        <v>155</v>
      </c>
      <c r="H137" s="218">
        <v>0.13100000000000001</v>
      </c>
      <c r="I137" s="219"/>
      <c r="J137" s="220">
        <f>ROUND(I137*H137,2)</f>
        <v>0</v>
      </c>
      <c r="K137" s="221"/>
      <c r="L137" s="43"/>
      <c r="M137" s="222" t="s">
        <v>1</v>
      </c>
      <c r="N137" s="223" t="s">
        <v>42</v>
      </c>
      <c r="O137" s="90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6" t="s">
        <v>142</v>
      </c>
      <c r="AT137" s="226" t="s">
        <v>119</v>
      </c>
      <c r="AU137" s="226" t="s">
        <v>87</v>
      </c>
      <c r="AY137" s="16" t="s">
        <v>116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6" t="s">
        <v>85</v>
      </c>
      <c r="BK137" s="227">
        <f>ROUND(I137*H137,2)</f>
        <v>0</v>
      </c>
      <c r="BL137" s="16" t="s">
        <v>142</v>
      </c>
      <c r="BM137" s="226" t="s">
        <v>156</v>
      </c>
    </row>
    <row r="138" s="2" customFormat="1" ht="24.15" customHeight="1">
      <c r="A138" s="37"/>
      <c r="B138" s="38"/>
      <c r="C138" s="214" t="s">
        <v>157</v>
      </c>
      <c r="D138" s="214" t="s">
        <v>119</v>
      </c>
      <c r="E138" s="215" t="s">
        <v>158</v>
      </c>
      <c r="F138" s="216" t="s">
        <v>159</v>
      </c>
      <c r="G138" s="217" t="s">
        <v>155</v>
      </c>
      <c r="H138" s="218">
        <v>0.13100000000000001</v>
      </c>
      <c r="I138" s="219"/>
      <c r="J138" s="220">
        <f>ROUND(I138*H138,2)</f>
        <v>0</v>
      </c>
      <c r="K138" s="221"/>
      <c r="L138" s="43"/>
      <c r="M138" s="222" t="s">
        <v>1</v>
      </c>
      <c r="N138" s="223" t="s">
        <v>42</v>
      </c>
      <c r="O138" s="90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6" t="s">
        <v>142</v>
      </c>
      <c r="AT138" s="226" t="s">
        <v>119</v>
      </c>
      <c r="AU138" s="226" t="s">
        <v>87</v>
      </c>
      <c r="AY138" s="16" t="s">
        <v>116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6" t="s">
        <v>85</v>
      </c>
      <c r="BK138" s="227">
        <f>ROUND(I138*H138,2)</f>
        <v>0</v>
      </c>
      <c r="BL138" s="16" t="s">
        <v>142</v>
      </c>
      <c r="BM138" s="226" t="s">
        <v>160</v>
      </c>
    </row>
    <row r="139" s="12" customFormat="1" ht="22.8" customHeight="1">
      <c r="A139" s="12"/>
      <c r="B139" s="198"/>
      <c r="C139" s="199"/>
      <c r="D139" s="200" t="s">
        <v>76</v>
      </c>
      <c r="E139" s="212" t="s">
        <v>161</v>
      </c>
      <c r="F139" s="212" t="s">
        <v>162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SUM(P140:P144)</f>
        <v>0</v>
      </c>
      <c r="Q139" s="206"/>
      <c r="R139" s="207">
        <f>SUM(R140:R144)</f>
        <v>0.011000000000000001</v>
      </c>
      <c r="S139" s="206"/>
      <c r="T139" s="208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87</v>
      </c>
      <c r="AT139" s="210" t="s">
        <v>76</v>
      </c>
      <c r="AU139" s="210" t="s">
        <v>85</v>
      </c>
      <c r="AY139" s="209" t="s">
        <v>116</v>
      </c>
      <c r="BK139" s="211">
        <f>SUM(BK140:BK144)</f>
        <v>0</v>
      </c>
    </row>
    <row r="140" s="2" customFormat="1" ht="16.5" customHeight="1">
      <c r="A140" s="37"/>
      <c r="B140" s="38"/>
      <c r="C140" s="214" t="s">
        <v>163</v>
      </c>
      <c r="D140" s="214" t="s">
        <v>119</v>
      </c>
      <c r="E140" s="215" t="s">
        <v>164</v>
      </c>
      <c r="F140" s="216" t="s">
        <v>165</v>
      </c>
      <c r="G140" s="217" t="s">
        <v>141</v>
      </c>
      <c r="H140" s="218">
        <v>100</v>
      </c>
      <c r="I140" s="219"/>
      <c r="J140" s="220">
        <f>ROUND(I140*H140,2)</f>
        <v>0</v>
      </c>
      <c r="K140" s="221"/>
      <c r="L140" s="43"/>
      <c r="M140" s="222" t="s">
        <v>1</v>
      </c>
      <c r="N140" s="223" t="s">
        <v>42</v>
      </c>
      <c r="O140" s="90"/>
      <c r="P140" s="224">
        <f>O140*H140</f>
        <v>0</v>
      </c>
      <c r="Q140" s="224">
        <v>1.0000000000000001E-05</v>
      </c>
      <c r="R140" s="224">
        <f>Q140*H140</f>
        <v>0.001</v>
      </c>
      <c r="S140" s="224">
        <v>0</v>
      </c>
      <c r="T140" s="22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6" t="s">
        <v>142</v>
      </c>
      <c r="AT140" s="226" t="s">
        <v>119</v>
      </c>
      <c r="AU140" s="226" t="s">
        <v>87</v>
      </c>
      <c r="AY140" s="16" t="s">
        <v>116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6" t="s">
        <v>85</v>
      </c>
      <c r="BK140" s="227">
        <f>ROUND(I140*H140,2)</f>
        <v>0</v>
      </c>
      <c r="BL140" s="16" t="s">
        <v>142</v>
      </c>
      <c r="BM140" s="226" t="s">
        <v>166</v>
      </c>
    </row>
    <row r="141" s="13" customFormat="1">
      <c r="A141" s="13"/>
      <c r="B141" s="228"/>
      <c r="C141" s="229"/>
      <c r="D141" s="230" t="s">
        <v>125</v>
      </c>
      <c r="E141" s="231" t="s">
        <v>1</v>
      </c>
      <c r="F141" s="232" t="s">
        <v>144</v>
      </c>
      <c r="G141" s="229"/>
      <c r="H141" s="233">
        <v>100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125</v>
      </c>
      <c r="AU141" s="239" t="s">
        <v>87</v>
      </c>
      <c r="AV141" s="13" t="s">
        <v>87</v>
      </c>
      <c r="AW141" s="13" t="s">
        <v>32</v>
      </c>
      <c r="AX141" s="13" t="s">
        <v>85</v>
      </c>
      <c r="AY141" s="239" t="s">
        <v>116</v>
      </c>
    </row>
    <row r="142" s="2" customFormat="1" ht="24.15" customHeight="1">
      <c r="A142" s="37"/>
      <c r="B142" s="38"/>
      <c r="C142" s="214" t="s">
        <v>117</v>
      </c>
      <c r="D142" s="214" t="s">
        <v>119</v>
      </c>
      <c r="E142" s="215" t="s">
        <v>167</v>
      </c>
      <c r="F142" s="216" t="s">
        <v>168</v>
      </c>
      <c r="G142" s="217" t="s">
        <v>141</v>
      </c>
      <c r="H142" s="218">
        <v>100</v>
      </c>
      <c r="I142" s="219"/>
      <c r="J142" s="220">
        <f>ROUND(I142*H142,2)</f>
        <v>0</v>
      </c>
      <c r="K142" s="221"/>
      <c r="L142" s="43"/>
      <c r="M142" s="222" t="s">
        <v>1</v>
      </c>
      <c r="N142" s="223" t="s">
        <v>42</v>
      </c>
      <c r="O142" s="90"/>
      <c r="P142" s="224">
        <f>O142*H142</f>
        <v>0</v>
      </c>
      <c r="Q142" s="224">
        <v>2.0000000000000002E-05</v>
      </c>
      <c r="R142" s="224">
        <f>Q142*H142</f>
        <v>0.002</v>
      </c>
      <c r="S142" s="224">
        <v>0</v>
      </c>
      <c r="T142" s="22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6" t="s">
        <v>142</v>
      </c>
      <c r="AT142" s="226" t="s">
        <v>119</v>
      </c>
      <c r="AU142" s="226" t="s">
        <v>87</v>
      </c>
      <c r="AY142" s="16" t="s">
        <v>116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6" t="s">
        <v>85</v>
      </c>
      <c r="BK142" s="227">
        <f>ROUND(I142*H142,2)</f>
        <v>0</v>
      </c>
      <c r="BL142" s="16" t="s">
        <v>142</v>
      </c>
      <c r="BM142" s="226" t="s">
        <v>169</v>
      </c>
    </row>
    <row r="143" s="2" customFormat="1" ht="24.15" customHeight="1">
      <c r="A143" s="37"/>
      <c r="B143" s="38"/>
      <c r="C143" s="214" t="s">
        <v>170</v>
      </c>
      <c r="D143" s="214" t="s">
        <v>119</v>
      </c>
      <c r="E143" s="215" t="s">
        <v>171</v>
      </c>
      <c r="F143" s="216" t="s">
        <v>172</v>
      </c>
      <c r="G143" s="217" t="s">
        <v>141</v>
      </c>
      <c r="H143" s="218">
        <v>100</v>
      </c>
      <c r="I143" s="219"/>
      <c r="J143" s="220">
        <f>ROUND(I143*H143,2)</f>
        <v>0</v>
      </c>
      <c r="K143" s="221"/>
      <c r="L143" s="43"/>
      <c r="M143" s="222" t="s">
        <v>1</v>
      </c>
      <c r="N143" s="223" t="s">
        <v>42</v>
      </c>
      <c r="O143" s="90"/>
      <c r="P143" s="224">
        <f>O143*H143</f>
        <v>0</v>
      </c>
      <c r="Q143" s="224">
        <v>6.0000000000000002E-05</v>
      </c>
      <c r="R143" s="224">
        <f>Q143*H143</f>
        <v>0.0060000000000000001</v>
      </c>
      <c r="S143" s="224">
        <v>0</v>
      </c>
      <c r="T143" s="22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6" t="s">
        <v>142</v>
      </c>
      <c r="AT143" s="226" t="s">
        <v>119</v>
      </c>
      <c r="AU143" s="226" t="s">
        <v>87</v>
      </c>
      <c r="AY143" s="16" t="s">
        <v>116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6" t="s">
        <v>85</v>
      </c>
      <c r="BK143" s="227">
        <f>ROUND(I143*H143,2)</f>
        <v>0</v>
      </c>
      <c r="BL143" s="16" t="s">
        <v>142</v>
      </c>
      <c r="BM143" s="226" t="s">
        <v>173</v>
      </c>
    </row>
    <row r="144" s="2" customFormat="1" ht="24.15" customHeight="1">
      <c r="A144" s="37"/>
      <c r="B144" s="38"/>
      <c r="C144" s="214" t="s">
        <v>174</v>
      </c>
      <c r="D144" s="214" t="s">
        <v>119</v>
      </c>
      <c r="E144" s="215" t="s">
        <v>175</v>
      </c>
      <c r="F144" s="216" t="s">
        <v>176</v>
      </c>
      <c r="G144" s="217" t="s">
        <v>141</v>
      </c>
      <c r="H144" s="218">
        <v>100</v>
      </c>
      <c r="I144" s="219"/>
      <c r="J144" s="220">
        <f>ROUND(I144*H144,2)</f>
        <v>0</v>
      </c>
      <c r="K144" s="221"/>
      <c r="L144" s="43"/>
      <c r="M144" s="261" t="s">
        <v>1</v>
      </c>
      <c r="N144" s="262" t="s">
        <v>42</v>
      </c>
      <c r="O144" s="263"/>
      <c r="P144" s="264">
        <f>O144*H144</f>
        <v>0</v>
      </c>
      <c r="Q144" s="264">
        <v>2.0000000000000002E-05</v>
      </c>
      <c r="R144" s="264">
        <f>Q144*H144</f>
        <v>0.002</v>
      </c>
      <c r="S144" s="264">
        <v>0</v>
      </c>
      <c r="T144" s="26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6" t="s">
        <v>142</v>
      </c>
      <c r="AT144" s="226" t="s">
        <v>119</v>
      </c>
      <c r="AU144" s="226" t="s">
        <v>87</v>
      </c>
      <c r="AY144" s="16" t="s">
        <v>116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6" t="s">
        <v>85</v>
      </c>
      <c r="BK144" s="227">
        <f>ROUND(I144*H144,2)</f>
        <v>0</v>
      </c>
      <c r="BL144" s="16" t="s">
        <v>142</v>
      </c>
      <c r="BM144" s="226" t="s">
        <v>177</v>
      </c>
    </row>
    <row r="145" s="2" customFormat="1" ht="6.96" customHeight="1">
      <c r="A145" s="37"/>
      <c r="B145" s="65"/>
      <c r="C145" s="66"/>
      <c r="D145" s="66"/>
      <c r="E145" s="66"/>
      <c r="F145" s="66"/>
      <c r="G145" s="66"/>
      <c r="H145" s="66"/>
      <c r="I145" s="66"/>
      <c r="J145" s="66"/>
      <c r="K145" s="66"/>
      <c r="L145" s="43"/>
      <c r="M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</row>
  </sheetData>
  <sheetProtection sheet="1" autoFilter="0" formatColumns="0" formatRows="0" objects="1" scenarios="1" spinCount="100000" saltValue="5jk5ZECA9uiyiZ+lG2j5RcoVZmPEHg4BZZNHqiuXrClY1QmnAclhoKQnY/3YwLwc6z1GKCz4WT8tqtzxHDGl7A==" hashValue="20SHCbR5NK25Y0ZOUQrR/+JCTctixIYf+JXq4Grsyn4vikr9PYgBpTBs3MXRhK4/oz4C+lJTmmFuSQHG/AwJXQ==" algorithmName="SHA-512" password="CC35"/>
  <autoFilter ref="C120:K14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Jarka-PC\Jarka</dc:creator>
  <cp:lastModifiedBy>Jarka-PC\Jarka</cp:lastModifiedBy>
  <dcterms:created xsi:type="dcterms:W3CDTF">2022-04-14T07:22:29Z</dcterms:created>
  <dcterms:modified xsi:type="dcterms:W3CDTF">2022-04-14T07:22:31Z</dcterms:modified>
</cp:coreProperties>
</file>