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Jarka\Desktop\"/>
    </mc:Choice>
  </mc:AlternateContent>
  <bookViews>
    <workbookView xWindow="0" yWindow="0" windowWidth="0" windowHeight="0"/>
  </bookViews>
  <sheets>
    <sheet name="Rekapitulace stavby" sheetId="1" r:id="rId1"/>
    <sheet name="a - Hala č. 12" sheetId="2" r:id="rId2"/>
  </sheets>
  <definedNames>
    <definedName name="_xlnm.Print_Area" localSheetId="0">'Rekapitulace stavby'!$D$4:$AO$76,'Rekapitulace stavby'!$C$82:$AQ$96</definedName>
    <definedName name="_xlnm.Print_Titles" localSheetId="0">'Rekapitulace stavby'!$92:$92</definedName>
    <definedName name="_xlnm._FilterDatabase" localSheetId="1" hidden="1">'a - Hala č. 12'!$C$120:$K$144</definedName>
    <definedName name="_xlnm.Print_Area" localSheetId="1">'a - Hala č. 12'!$C$4:$J$76,'a - Hala č. 12'!$C$82:$J$102,'a - Hala č. 12'!$C$108:$J$144</definedName>
    <definedName name="_xlnm.Print_Titles" localSheetId="1">'a - Hala č. 12'!$120:$120</definedName>
  </definedNames>
  <calcPr/>
</workbook>
</file>

<file path=xl/calcChain.xml><?xml version="1.0" encoding="utf-8"?>
<calcChain xmlns="http://schemas.openxmlformats.org/spreadsheetml/2006/main">
  <c i="2" l="1" r="J37"/>
  <c r="J36"/>
  <c i="1" r="AY95"/>
  <c i="2" r="J35"/>
  <c i="1" r="AX95"/>
  <c i="2" r="BI144"/>
  <c r="BH144"/>
  <c r="BG144"/>
  <c r="BF144"/>
  <c r="T144"/>
  <c r="R144"/>
  <c r="P144"/>
  <c r="BI143"/>
  <c r="BH143"/>
  <c r="BG143"/>
  <c r="BF143"/>
  <c r="T143"/>
  <c r="R143"/>
  <c r="P143"/>
  <c r="BI142"/>
  <c r="BH142"/>
  <c r="BG142"/>
  <c r="BF142"/>
  <c r="T142"/>
  <c r="R142"/>
  <c r="P142"/>
  <c r="BI140"/>
  <c r="BH140"/>
  <c r="BG140"/>
  <c r="BF140"/>
  <c r="T140"/>
  <c r="R140"/>
  <c r="P140"/>
  <c r="BI138"/>
  <c r="BH138"/>
  <c r="BG138"/>
  <c r="BF138"/>
  <c r="T138"/>
  <c r="R138"/>
  <c r="P138"/>
  <c r="BI137"/>
  <c r="BH137"/>
  <c r="BG137"/>
  <c r="BF137"/>
  <c r="T137"/>
  <c r="R137"/>
  <c r="P137"/>
  <c r="BI134"/>
  <c r="BH134"/>
  <c r="BG134"/>
  <c r="BF134"/>
  <c r="T134"/>
  <c r="R134"/>
  <c r="P134"/>
  <c r="BI131"/>
  <c r="BH131"/>
  <c r="BG131"/>
  <c r="BF131"/>
  <c r="T131"/>
  <c r="R131"/>
  <c r="P131"/>
  <c r="BI128"/>
  <c r="BH128"/>
  <c r="BG128"/>
  <c r="BF128"/>
  <c r="T128"/>
  <c r="R128"/>
  <c r="P128"/>
  <c r="BI126"/>
  <c r="BH126"/>
  <c r="BG126"/>
  <c r="BF126"/>
  <c r="T126"/>
  <c r="R126"/>
  <c r="P126"/>
  <c r="BI124"/>
  <c r="BH124"/>
  <c r="BG124"/>
  <c r="BF124"/>
  <c r="T124"/>
  <c r="R124"/>
  <c r="P124"/>
  <c r="J118"/>
  <c r="J117"/>
  <c r="F117"/>
  <c r="F115"/>
  <c r="E113"/>
  <c r="J92"/>
  <c r="J91"/>
  <c r="F91"/>
  <c r="F89"/>
  <c r="E87"/>
  <c r="J18"/>
  <c r="E18"/>
  <c r="F118"/>
  <c r="J17"/>
  <c r="J12"/>
  <c r="J89"/>
  <c r="E7"/>
  <c r="E111"/>
  <c i="1" r="L90"/>
  <c r="AM90"/>
  <c r="AM89"/>
  <c r="L89"/>
  <c r="AM87"/>
  <c r="L87"/>
  <c r="L85"/>
  <c r="L84"/>
  <c i="2" r="J143"/>
  <c r="J140"/>
  <c r="J137"/>
  <c r="BK131"/>
  <c r="BK126"/>
  <c r="J144"/>
  <c r="J142"/>
  <c r="J138"/>
  <c r="J134"/>
  <c r="BK128"/>
  <c r="J124"/>
  <c i="1" r="AS94"/>
  <c i="2" r="BK144"/>
  <c r="BK142"/>
  <c r="BK138"/>
  <c r="BK134"/>
  <c r="J128"/>
  <c r="BK124"/>
  <c r="BK143"/>
  <c r="BK140"/>
  <c r="BK137"/>
  <c r="J131"/>
  <c r="J126"/>
  <c l="1" r="P123"/>
  <c r="P122"/>
  <c r="T123"/>
  <c r="T122"/>
  <c r="T130"/>
  <c r="BK123"/>
  <c r="J123"/>
  <c r="J98"/>
  <c r="R123"/>
  <c r="R122"/>
  <c r="BK130"/>
  <c r="J130"/>
  <c r="J100"/>
  <c r="P130"/>
  <c r="R130"/>
  <c r="BK139"/>
  <c r="J139"/>
  <c r="J101"/>
  <c r="P139"/>
  <c r="R139"/>
  <c r="T139"/>
  <c r="F92"/>
  <c r="J115"/>
  <c r="BE126"/>
  <c r="BE134"/>
  <c r="BE142"/>
  <c r="E85"/>
  <c r="BE124"/>
  <c r="BE128"/>
  <c r="BE131"/>
  <c r="BE137"/>
  <c r="BE138"/>
  <c r="BE140"/>
  <c r="BE143"/>
  <c r="BE144"/>
  <c r="F35"/>
  <c i="1" r="BB95"/>
  <c r="BB94"/>
  <c r="W31"/>
  <c i="2" r="F36"/>
  <c i="1" r="BC95"/>
  <c r="BC94"/>
  <c r="W32"/>
  <c i="2" r="F34"/>
  <c i="1" r="BA95"/>
  <c r="BA94"/>
  <c r="W30"/>
  <c i="2" r="J34"/>
  <c i="1" r="AW95"/>
  <c i="2" r="F37"/>
  <c i="1" r="BD95"/>
  <c r="BD94"/>
  <c r="W33"/>
  <c i="2" l="1" r="R129"/>
  <c r="P129"/>
  <c r="R121"/>
  <c r="T129"/>
  <c r="T121"/>
  <c r="P121"/>
  <c i="1" r="AU95"/>
  <c i="2" r="BK129"/>
  <c r="J129"/>
  <c r="J99"/>
  <c r="BK122"/>
  <c r="J122"/>
  <c r="J97"/>
  <c i="1" r="AU94"/>
  <c r="AY94"/>
  <c r="AX94"/>
  <c i="2" r="J33"/>
  <c i="1" r="AV95"/>
  <c r="AT95"/>
  <c r="AW94"/>
  <c r="AK30"/>
  <c i="2" r="F33"/>
  <c i="1" r="AZ95"/>
  <c r="AZ94"/>
  <c r="W29"/>
  <c i="2" l="1" r="BK121"/>
  <c r="J121"/>
  <c r="J96"/>
  <c i="1" r="AV94"/>
  <c r="AK29"/>
  <c i="2" l="1" r="J30"/>
  <c i="1" r="AG95"/>
  <c r="AG94"/>
  <c r="AK26"/>
  <c r="AT94"/>
  <c i="2" l="1" r="J39"/>
  <c i="1" r="AN94"/>
  <c r="AN95"/>
  <c r="AK35"/>
</calcChain>
</file>

<file path=xl/sharedStrings.xml><?xml version="1.0" encoding="utf-8"?>
<sst xmlns="http://schemas.openxmlformats.org/spreadsheetml/2006/main">
  <si>
    <t>Export Komplet</t>
  </si>
  <si>
    <t/>
  </si>
  <si>
    <t>2.0</t>
  </si>
  <si>
    <t>ZAMOK</t>
  </si>
  <si>
    <t>False</t>
  </si>
  <si>
    <t>{fbb37f14-3f69-423b-953e-4b689f1eeff9}</t>
  </si>
  <si>
    <t>0,01</t>
  </si>
  <si>
    <t>21</t>
  </si>
  <si>
    <t>15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</si>
  <si>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</si>
  <si>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</si>
  <si>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</si>
  <si>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</si>
  <si>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</si>
  <si>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16-2021</t>
  </si>
  <si>
    <t xml:space="preserve"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</si>
  <si>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</si>
  <si>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Výměna CNC HTC 400 - Tyršova 161, 289 33 Křinec</t>
  </si>
  <si>
    <t>KSO:</t>
  </si>
  <si>
    <t>CC-CZ:</t>
  </si>
  <si>
    <t>Místo:</t>
  </si>
  <si>
    <t xml:space="preserve"> </t>
  </si>
  <si>
    <t>Datum:</t>
  </si>
  <si>
    <t>7. 12. 2021</t>
  </si>
  <si>
    <t>Zadavatel:</t>
  </si>
  <si>
    <t>IČ:</t>
  </si>
  <si>
    <t>INPROMA, spol. s r.o. KŘINEC</t>
  </si>
  <si>
    <t>DIČ:</t>
  </si>
  <si>
    <t>Uchazeč:</t>
  </si>
  <si>
    <t>Vyplň údaj</t>
  </si>
  <si>
    <t>Projektant:</t>
  </si>
  <si>
    <t>Ing. Dana Kožušníková</t>
  </si>
  <si>
    <t>True</t>
  </si>
  <si>
    <t>Zpracovatel:</t>
  </si>
  <si>
    <t>47834480</t>
  </si>
  <si>
    <t>Kubalová J.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</si>
  <si>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</si>
  <si>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</si>
  <si>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</si>
  <si>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</si>
  <si>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</si>
  <si>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</si>
  <si>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</si>
  <si>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</si>
  <si>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</si>
  <si>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</si>
  <si>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</si>
  <si>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</si>
  <si>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</si>
  <si>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</si>
  <si>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</si>
  <si>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</si>
  <si>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</si>
  <si>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</si>
  <si>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</si>
  <si>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</si>
  <si>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</si>
  <si>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</si>
  <si>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</si>
  <si>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</si>
  <si>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</si>
  <si>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</si>
  <si>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</si>
  <si>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</si>
  <si>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</si>
  <si>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</si>
  <si>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</si>
  <si>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</si>
  <si>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</si>
  <si>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</si>
  <si>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</si>
  <si>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</si>
  <si>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</si>
  <si>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</si>
  <si>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</si>
  <si>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</si>
  <si>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</si>
  <si>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</si>
  <si>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</si>
  <si>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</si>
  <si>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</si>
  <si>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</si>
  <si>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a</t>
  </si>
  <si>
    <t>Hala č. 12</t>
  </si>
  <si>
    <t>STA</t>
  </si>
  <si>
    <t>1</t>
  </si>
  <si>
    <t>{2efe3c6d-75df-48af-ae9b-0d4dfa0bc652}</t>
  </si>
  <si>
    <t>2</t>
  </si>
  <si>
    <t>KRYCÍ LIST SOUPISU PRACÍ</t>
  </si>
  <si>
    <t>Objekt:</t>
  </si>
  <si>
    <t>a - Hala č. 12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</si>
  <si>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</si>
  <si>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</si>
  <si>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</si>
  <si>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</si>
  <si>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</si>
  <si>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</si>
  <si>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9 - Ostatní konstrukce a práce, bourání</t>
  </si>
  <si>
    <t>PSV - Práce a dodávky PSV</t>
  </si>
  <si>
    <t xml:space="preserve">    713 - Izolace tepelné</t>
  </si>
  <si>
    <t xml:space="preserve">    783 - Dokončovací práce - nátěry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</si>
  <si>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</si>
  <si>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</si>
  <si>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</si>
  <si>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</si>
  <si>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</si>
  <si>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</si>
  <si>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</si>
  <si>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</si>
  <si>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</si>
  <si>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</si>
  <si>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</si>
  <si>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</si>
  <si>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</si>
  <si>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</si>
  <si>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</si>
  <si>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</si>
  <si>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9</t>
  </si>
  <si>
    <t>Ostatní konstrukce a práce, bourání</t>
  </si>
  <si>
    <t>K</t>
  </si>
  <si>
    <t>941311111</t>
  </si>
  <si>
    <t>Montáž lešení řadového modulového lehkého zatížení do 200 kg/m2 š přes 0,6 do 0,9 m v do 10 m</t>
  </si>
  <si>
    <t>m2</t>
  </si>
  <si>
    <t>4</t>
  </si>
  <si>
    <t>-1262224150</t>
  </si>
  <si>
    <t>VV</t>
  </si>
  <si>
    <t>100,00*5,00</t>
  </si>
  <si>
    <t>941311211</t>
  </si>
  <si>
    <t>Příplatek k lešení řadovému modulovému lehkému š 0,9 m v přes 10 do 25 m za první a ZKD den použití</t>
  </si>
  <si>
    <t>-746493853</t>
  </si>
  <si>
    <t>500,00*12</t>
  </si>
  <si>
    <t>3</t>
  </si>
  <si>
    <t>941311811</t>
  </si>
  <si>
    <t>Demontáž lešení řadového modulového lehkého zatížení do 200 kg/m2 š přes 0,6 do 0,9 m v do 10 m</t>
  </si>
  <si>
    <t>-1311329330</t>
  </si>
  <si>
    <t>PSV</t>
  </si>
  <si>
    <t>Práce a dodávky PSV</t>
  </si>
  <si>
    <t>713</t>
  </si>
  <si>
    <t>Izolace tepelné</t>
  </si>
  <si>
    <t>713463211</t>
  </si>
  <si>
    <t>Montáž izolace tepelné potrubí potrubními pouzdry s Al fólií staženými Al páskou 1x D do 50 mm</t>
  </si>
  <si>
    <t>m</t>
  </si>
  <si>
    <t>16</t>
  </si>
  <si>
    <t>1245391416</t>
  </si>
  <si>
    <t>100,00</t>
  </si>
  <si>
    <t>5</t>
  </si>
  <si>
    <t>M</t>
  </si>
  <si>
    <t>RKW.14569</t>
  </si>
  <si>
    <t>Potrubní pouzdra z minerální vlny s Al folií, vnitřní D 48mm, délka 1000mm, tloušťka izolace 50mm</t>
  </si>
  <si>
    <t>32</t>
  </si>
  <si>
    <t>-430820010</t>
  </si>
  <si>
    <t>100*1,02 'Přepočtené koeficientem množství</t>
  </si>
  <si>
    <t>6</t>
  </si>
  <si>
    <t>998713101</t>
  </si>
  <si>
    <t>Přesun hmot tonážní pro izolace tepelné v objektech v do 6 m</t>
  </si>
  <si>
    <t>t</t>
  </si>
  <si>
    <t>1327333408</t>
  </si>
  <si>
    <t>7</t>
  </si>
  <si>
    <t>998713181</t>
  </si>
  <si>
    <t>Příplatek k přesunu hmot tonážní 713 prováděný bez použití mechanizace</t>
  </si>
  <si>
    <t>24769419</t>
  </si>
  <si>
    <t>783</t>
  </si>
  <si>
    <t>Dokončovací práce - nátěry</t>
  </si>
  <si>
    <t>8</t>
  </si>
  <si>
    <t>783601711</t>
  </si>
  <si>
    <t>Bezoplachové odrezivění potrubí DN do 50 mm</t>
  </si>
  <si>
    <t>731565658</t>
  </si>
  <si>
    <t>783614653</t>
  </si>
  <si>
    <t>Základní antikorozní jednonásobný syntetický samozákladující potrubí DN do 50 mm</t>
  </si>
  <si>
    <t>-1787057345</t>
  </si>
  <si>
    <t>10</t>
  </si>
  <si>
    <t>783615551</t>
  </si>
  <si>
    <t>Mezinátěr jednonásobný syntetický nátěr potrubí DN do 50 mm</t>
  </si>
  <si>
    <t>-526301940</t>
  </si>
  <si>
    <t>11</t>
  </si>
  <si>
    <t>783617601</t>
  </si>
  <si>
    <t>Krycí jednonásobný syntetický nátěr potrubí DN do 50 mm</t>
  </si>
  <si>
    <t>249107751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</si>
</sst>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37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80008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36" fillId="0" borderId="0" applyNumberFormat="0" applyFill="0" applyBorder="0" applyAlignment="0" applyProtection="0"/>
  </cellStyleXfs>
  <cellXfs count="266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2" fillId="0" borderId="0" xfId="0" applyFont="1" applyAlignment="1" applyProtection="1">
      <alignment horizontal="left"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5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5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6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4" fontId="16" fillId="0" borderId="5" xfId="0" applyNumberFormat="1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7" fillId="0" borderId="0" xfId="0" applyNumberFormat="1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left"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18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3" xfId="0" applyFont="1" applyBorder="1" applyAlignment="1">
      <alignment vertical="center"/>
    </xf>
    <xf numFmtId="0" fontId="16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20" fillId="0" borderId="14" xfId="0" applyFont="1" applyBorder="1" applyAlignment="1" applyProtection="1">
      <alignment horizontal="left" vertical="center"/>
    </xf>
    <xf numFmtId="0" fontId="20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21" fillId="4" borderId="6" xfId="0" applyFont="1" applyFill="1" applyBorder="1" applyAlignment="1" applyProtection="1">
      <alignment horizontal="center" vertical="center"/>
    </xf>
    <xf numFmtId="0" fontId="21" fillId="4" borderId="7" xfId="0" applyFont="1" applyFill="1" applyBorder="1" applyAlignment="1" applyProtection="1">
      <alignment horizontal="left" vertical="center"/>
    </xf>
    <xf numFmtId="0" fontId="0" fillId="4" borderId="7" xfId="0" applyFont="1" applyFill="1" applyBorder="1" applyAlignment="1" applyProtection="1">
      <alignment vertical="center"/>
    </xf>
    <xf numFmtId="0" fontId="21" fillId="4" borderId="7" xfId="0" applyFont="1" applyFill="1" applyBorder="1" applyAlignment="1" applyProtection="1">
      <alignment horizontal="center" vertical="center"/>
    </xf>
    <xf numFmtId="0" fontId="21" fillId="4" borderId="7" xfId="0" applyFont="1" applyFill="1" applyBorder="1" applyAlignment="1" applyProtection="1">
      <alignment horizontal="right" vertical="center"/>
    </xf>
    <xf numFmtId="0" fontId="21" fillId="4" borderId="8" xfId="0" applyFont="1" applyFill="1" applyBorder="1" applyAlignment="1" applyProtection="1">
      <alignment horizontal="left" vertical="center"/>
    </xf>
    <xf numFmtId="0" fontId="21" fillId="4" borderId="0" xfId="0" applyFont="1" applyFill="1" applyAlignment="1" applyProtection="1">
      <alignment horizontal="center" vertical="center"/>
    </xf>
    <xf numFmtId="0" fontId="22" fillId="0" borderId="16" xfId="0" applyFont="1" applyBorder="1" applyAlignment="1" applyProtection="1">
      <alignment horizontal="center" vertical="center" wrapText="1"/>
    </xf>
    <xf numFmtId="0" fontId="22" fillId="0" borderId="17" xfId="0" applyFont="1" applyBorder="1" applyAlignment="1" applyProtection="1">
      <alignment horizontal="center" vertical="center" wrapText="1"/>
    </xf>
    <xf numFmtId="0" fontId="22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3" fillId="0" borderId="0" xfId="0" applyFont="1" applyAlignment="1" applyProtection="1">
      <alignment horizontal="left" vertical="center"/>
    </xf>
    <xf numFmtId="0" fontId="23" fillId="0" borderId="0" xfId="0" applyFont="1" applyAlignment="1" applyProtection="1">
      <alignment vertical="center"/>
    </xf>
    <xf numFmtId="4" fontId="23" fillId="0" borderId="0" xfId="0" applyNumberFormat="1" applyFont="1" applyAlignment="1" applyProtection="1">
      <alignment horizontal="right" vertical="center"/>
    </xf>
    <xf numFmtId="4" fontId="23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19" fillId="0" borderId="14" xfId="0" applyNumberFormat="1" applyFont="1" applyBorder="1" applyAlignment="1" applyProtection="1">
      <alignment vertical="center"/>
    </xf>
    <xf numFmtId="4" fontId="19" fillId="0" borderId="0" xfId="0" applyNumberFormat="1" applyFont="1" applyBorder="1" applyAlignment="1" applyProtection="1">
      <alignment vertical="center"/>
    </xf>
    <xf numFmtId="166" fontId="19" fillId="0" borderId="0" xfId="0" applyNumberFormat="1" applyFont="1" applyBorder="1" applyAlignment="1" applyProtection="1">
      <alignment vertical="center"/>
    </xf>
    <xf numFmtId="4" fontId="19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26" fillId="0" borderId="0" xfId="0" applyFont="1" applyAlignment="1" applyProtection="1">
      <alignment vertical="center"/>
    </xf>
    <xf numFmtId="0" fontId="26" fillId="0" borderId="0" xfId="0" applyFont="1" applyAlignment="1" applyProtection="1">
      <alignment horizontal="left" vertical="center" wrapText="1"/>
    </xf>
    <xf numFmtId="0" fontId="27" fillId="0" borderId="0" xfId="0" applyFont="1" applyAlignment="1" applyProtection="1">
      <alignment vertical="center"/>
    </xf>
    <xf numFmtId="4" fontId="27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28" fillId="0" borderId="19" xfId="0" applyNumberFormat="1" applyFont="1" applyBorder="1" applyAlignment="1" applyProtection="1">
      <alignment vertical="center"/>
    </xf>
    <xf numFmtId="4" fontId="28" fillId="0" borderId="20" xfId="0" applyNumberFormat="1" applyFont="1" applyBorder="1" applyAlignment="1" applyProtection="1">
      <alignment vertical="center"/>
    </xf>
    <xf numFmtId="166" fontId="28" fillId="0" borderId="20" xfId="0" applyNumberFormat="1" applyFont="1" applyBorder="1" applyAlignment="1" applyProtection="1">
      <alignment vertical="center"/>
    </xf>
    <xf numFmtId="4" fontId="28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12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16" fillId="0" borderId="0" xfId="0" applyFont="1" applyAlignment="1">
      <alignment horizontal="left" vertical="center"/>
    </xf>
    <xf numFmtId="4" fontId="23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0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8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21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1" fillId="4" borderId="0" xfId="0" applyFont="1" applyFill="1" applyAlignment="1" applyProtection="1">
      <alignment horizontal="right" vertical="center"/>
    </xf>
    <xf numFmtId="0" fontId="30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21" fillId="4" borderId="16" xfId="0" applyFont="1" applyFill="1" applyBorder="1" applyAlignment="1" applyProtection="1">
      <alignment horizontal="center" vertical="center" wrapText="1"/>
    </xf>
    <xf numFmtId="0" fontId="21" fillId="4" borderId="17" xfId="0" applyFont="1" applyFill="1" applyBorder="1" applyAlignment="1" applyProtection="1">
      <alignment horizontal="center" vertical="center" wrapText="1"/>
    </xf>
    <xf numFmtId="0" fontId="21" fillId="4" borderId="18" xfId="0" applyFont="1" applyFill="1" applyBorder="1" applyAlignment="1" applyProtection="1">
      <alignment horizontal="center" vertical="center" wrapText="1"/>
    </xf>
    <xf numFmtId="0" fontId="21" fillId="4" borderId="0" xfId="0" applyFont="1" applyFill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3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31" fillId="0" borderId="12" xfId="0" applyNumberFormat="1" applyFont="1" applyBorder="1" applyAlignment="1" applyProtection="1"/>
    <xf numFmtId="166" fontId="31" fillId="0" borderId="13" xfId="0" applyNumberFormat="1" applyFont="1" applyBorder="1" applyAlignment="1" applyProtection="1"/>
    <xf numFmtId="4" fontId="32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1" fillId="0" borderId="22" xfId="0" applyFont="1" applyBorder="1" applyAlignment="1" applyProtection="1">
      <alignment horizontal="center" vertical="center"/>
    </xf>
    <xf numFmtId="49" fontId="21" fillId="0" borderId="22" xfId="0" applyNumberFormat="1" applyFont="1" applyBorder="1" applyAlignment="1" applyProtection="1">
      <alignment horizontal="left" vertical="center" wrapText="1"/>
    </xf>
    <xf numFmtId="0" fontId="21" fillId="0" borderId="22" xfId="0" applyFont="1" applyBorder="1" applyAlignment="1" applyProtection="1">
      <alignment horizontal="left" vertical="center" wrapText="1"/>
    </xf>
    <xf numFmtId="0" fontId="21" fillId="0" borderId="22" xfId="0" applyFont="1" applyBorder="1" applyAlignment="1" applyProtection="1">
      <alignment horizontal="center" vertical="center" wrapText="1"/>
    </xf>
    <xf numFmtId="167" fontId="21" fillId="0" borderId="22" xfId="0" applyNumberFormat="1" applyFont="1" applyBorder="1" applyAlignment="1" applyProtection="1">
      <alignment vertical="center"/>
    </xf>
    <xf numFmtId="4" fontId="21" fillId="2" borderId="22" xfId="0" applyNumberFormat="1" applyFont="1" applyFill="1" applyBorder="1" applyAlignment="1" applyProtection="1">
      <alignment vertical="center"/>
      <protection locked="0"/>
    </xf>
    <xf numFmtId="4" fontId="21" fillId="0" borderId="22" xfId="0" applyNumberFormat="1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22" fillId="2" borderId="14" xfId="0" applyFont="1" applyFill="1" applyBorder="1" applyAlignment="1" applyProtection="1">
      <alignment horizontal="left" vertical="center"/>
      <protection locked="0"/>
    </xf>
    <xf numFmtId="0" fontId="22" fillId="0" borderId="0" xfId="0" applyFont="1" applyBorder="1" applyAlignment="1" applyProtection="1">
      <alignment horizontal="center" vertical="center"/>
    </xf>
    <xf numFmtId="166" fontId="22" fillId="0" borderId="0" xfId="0" applyNumberFormat="1" applyFont="1" applyBorder="1" applyAlignment="1" applyProtection="1">
      <alignment vertical="center"/>
    </xf>
    <xf numFmtId="166" fontId="22" fillId="0" borderId="15" xfId="0" applyNumberFormat="1" applyFont="1" applyBorder="1" applyAlignment="1" applyProtection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9" fillId="0" borderId="3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3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167" fontId="9" fillId="0" borderId="0" xfId="0" applyNumberFormat="1" applyFont="1" applyAlignment="1" applyProtection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3" xfId="0" applyFont="1" applyBorder="1" applyAlignment="1">
      <alignment vertical="center"/>
    </xf>
    <xf numFmtId="0" fontId="9" fillId="0" borderId="14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3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0" fontId="10" fillId="0" borderId="0" xfId="0" applyFont="1" applyAlignment="1" applyProtection="1">
      <alignment vertical="center"/>
      <protection locked="0"/>
    </xf>
    <xf numFmtId="0" fontId="10" fillId="0" borderId="3" xfId="0" applyFont="1" applyBorder="1" applyAlignment="1">
      <alignment vertical="center"/>
    </xf>
    <xf numFmtId="0" fontId="10" fillId="0" borderId="14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34" fillId="0" borderId="22" xfId="0" applyFont="1" applyBorder="1" applyAlignment="1" applyProtection="1">
      <alignment horizontal="center" vertical="center"/>
    </xf>
    <xf numFmtId="49" fontId="34" fillId="0" borderId="22" xfId="0" applyNumberFormat="1" applyFont="1" applyBorder="1" applyAlignment="1" applyProtection="1">
      <alignment horizontal="left" vertical="center" wrapText="1"/>
    </xf>
    <xf numFmtId="0" fontId="34" fillId="0" borderId="22" xfId="0" applyFont="1" applyBorder="1" applyAlignment="1" applyProtection="1">
      <alignment horizontal="left" vertical="center" wrapText="1"/>
    </xf>
    <xf numFmtId="0" fontId="34" fillId="0" borderId="22" xfId="0" applyFont="1" applyBorder="1" applyAlignment="1" applyProtection="1">
      <alignment horizontal="center" vertical="center" wrapText="1"/>
    </xf>
    <xf numFmtId="167" fontId="34" fillId="0" borderId="22" xfId="0" applyNumberFormat="1" applyFont="1" applyBorder="1" applyAlignment="1" applyProtection="1">
      <alignment vertical="center"/>
    </xf>
    <xf numFmtId="4" fontId="34" fillId="2" borderId="22" xfId="0" applyNumberFormat="1" applyFont="1" applyFill="1" applyBorder="1" applyAlignment="1" applyProtection="1">
      <alignment vertical="center"/>
      <protection locked="0"/>
    </xf>
    <xf numFmtId="4" fontId="34" fillId="0" borderId="22" xfId="0" applyNumberFormat="1" applyFont="1" applyBorder="1" applyAlignment="1" applyProtection="1">
      <alignment vertical="center"/>
    </xf>
    <xf numFmtId="0" fontId="35" fillId="0" borderId="22" xfId="0" applyFont="1" applyBorder="1" applyAlignment="1" applyProtection="1">
      <alignment vertical="center"/>
    </xf>
    <xf numFmtId="0" fontId="35" fillId="0" borderId="3" xfId="0" applyFont="1" applyBorder="1" applyAlignment="1">
      <alignment vertical="center"/>
    </xf>
    <xf numFmtId="0" fontId="34" fillId="2" borderId="14" xfId="0" applyFont="1" applyFill="1" applyBorder="1" applyAlignment="1" applyProtection="1">
      <alignment horizontal="left" vertical="center"/>
      <protection locked="0"/>
    </xf>
    <xf numFmtId="0" fontId="34" fillId="0" borderId="0" xfId="0" applyFont="1" applyBorder="1" applyAlignment="1" applyProtection="1">
      <alignment horizontal="center" vertical="center"/>
    </xf>
    <xf numFmtId="0" fontId="22" fillId="2" borderId="19" xfId="0" applyFont="1" applyFill="1" applyBorder="1" applyAlignment="1" applyProtection="1">
      <alignment horizontal="left" vertical="center"/>
      <protection locked="0"/>
    </xf>
    <xf numFmtId="0" fontId="22" fillId="0" borderId="20" xfId="0" applyFont="1" applyBorder="1" applyAlignment="1" applyProtection="1">
      <alignment horizontal="center" vertical="center"/>
    </xf>
    <xf numFmtId="0" fontId="0" fillId="0" borderId="20" xfId="0" applyFont="1" applyBorder="1" applyAlignment="1" applyProtection="1">
      <alignment vertical="center"/>
    </xf>
    <xf numFmtId="166" fontId="22" fillId="0" borderId="20" xfId="0" applyNumberFormat="1" applyFont="1" applyBorder="1" applyAlignment="1" applyProtection="1">
      <alignment vertical="center"/>
    </xf>
    <xf numFmtId="166" fontId="22" fillId="0" borderId="21" xfId="0" applyNumberFormat="1" applyFont="1" applyBorder="1" applyAlignment="1" applyProtection="1">
      <alignment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calcChain" Target="calcChain.xml" /><Relationship Id="rId6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://www.pro-rozpocty.cz/software-a-data/kros-4-ocenovani-a-rizeni-stavebni-vyroby/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hidden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5" t="s">
        <v>0</v>
      </c>
      <c r="AZ1" s="15" t="s">
        <v>1</v>
      </c>
      <c r="BA1" s="15" t="s">
        <v>2</v>
      </c>
      <c r="BB1" s="15" t="s">
        <v>3</v>
      </c>
      <c r="BT1" s="15" t="s">
        <v>4</v>
      </c>
      <c r="BU1" s="15" t="s">
        <v>4</v>
      </c>
      <c r="BV1" s="15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6" t="s">
        <v>6</v>
      </c>
      <c r="BT2" s="16" t="s">
        <v>7</v>
      </c>
    </row>
    <row r="3" s="1" customFormat="1" ht="6.96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9"/>
      <c r="BS3" s="16" t="s">
        <v>6</v>
      </c>
      <c r="BT3" s="16" t="s">
        <v>8</v>
      </c>
    </row>
    <row r="4" s="1" customFormat="1" ht="24.96" customHeight="1">
      <c r="B4" s="20"/>
      <c r="C4" s="21"/>
      <c r="D4" s="22" t="s">
        <v>9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19"/>
      <c r="AS4" s="23" t="s">
        <v>10</v>
      </c>
      <c r="BE4" s="24" t="s">
        <v>11</v>
      </c>
      <c r="BS4" s="16" t="s">
        <v>12</v>
      </c>
    </row>
    <row r="5" s="1" customFormat="1" ht="12" customHeight="1">
      <c r="B5" s="20"/>
      <c r="C5" s="21"/>
      <c r="D5" s="25" t="s">
        <v>13</v>
      </c>
      <c r="E5" s="21"/>
      <c r="F5" s="21"/>
      <c r="G5" s="21"/>
      <c r="H5" s="21"/>
      <c r="I5" s="21"/>
      <c r="J5" s="21"/>
      <c r="K5" s="26" t="s">
        <v>14</v>
      </c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19"/>
      <c r="BE5" s="27" t="s">
        <v>15</v>
      </c>
      <c r="BS5" s="16" t="s">
        <v>6</v>
      </c>
    </row>
    <row r="6" s="1" customFormat="1" ht="36.96" customHeight="1">
      <c r="B6" s="20"/>
      <c r="C6" s="21"/>
      <c r="D6" s="28" t="s">
        <v>16</v>
      </c>
      <c r="E6" s="21"/>
      <c r="F6" s="21"/>
      <c r="G6" s="21"/>
      <c r="H6" s="21"/>
      <c r="I6" s="21"/>
      <c r="J6" s="21"/>
      <c r="K6" s="29" t="s">
        <v>17</v>
      </c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19"/>
      <c r="BE6" s="30"/>
      <c r="BS6" s="16" t="s">
        <v>6</v>
      </c>
    </row>
    <row r="7" s="1" customFormat="1" ht="12" customHeight="1">
      <c r="B7" s="20"/>
      <c r="C7" s="21"/>
      <c r="D7" s="31" t="s">
        <v>18</v>
      </c>
      <c r="E7" s="21"/>
      <c r="F7" s="21"/>
      <c r="G7" s="21"/>
      <c r="H7" s="21"/>
      <c r="I7" s="21"/>
      <c r="J7" s="21"/>
      <c r="K7" s="26" t="s">
        <v>1</v>
      </c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31" t="s">
        <v>19</v>
      </c>
      <c r="AL7" s="21"/>
      <c r="AM7" s="21"/>
      <c r="AN7" s="26" t="s">
        <v>1</v>
      </c>
      <c r="AO7" s="21"/>
      <c r="AP7" s="21"/>
      <c r="AQ7" s="21"/>
      <c r="AR7" s="19"/>
      <c r="BE7" s="30"/>
      <c r="BS7" s="16" t="s">
        <v>6</v>
      </c>
    </row>
    <row r="8" s="1" customFormat="1" ht="12" customHeight="1">
      <c r="B8" s="20"/>
      <c r="C8" s="21"/>
      <c r="D8" s="31" t="s">
        <v>20</v>
      </c>
      <c r="E8" s="21"/>
      <c r="F8" s="21"/>
      <c r="G8" s="21"/>
      <c r="H8" s="21"/>
      <c r="I8" s="21"/>
      <c r="J8" s="21"/>
      <c r="K8" s="26" t="s">
        <v>21</v>
      </c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31" t="s">
        <v>22</v>
      </c>
      <c r="AL8" s="21"/>
      <c r="AM8" s="21"/>
      <c r="AN8" s="32" t="s">
        <v>23</v>
      </c>
      <c r="AO8" s="21"/>
      <c r="AP8" s="21"/>
      <c r="AQ8" s="21"/>
      <c r="AR8" s="19"/>
      <c r="BE8" s="30"/>
      <c r="BS8" s="16" t="s">
        <v>6</v>
      </c>
    </row>
    <row r="9" s="1" customFormat="1" ht="14.4" customHeight="1">
      <c r="B9" s="20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19"/>
      <c r="BE9" s="30"/>
      <c r="BS9" s="16" t="s">
        <v>6</v>
      </c>
    </row>
    <row r="10" s="1" customFormat="1" ht="12" customHeight="1">
      <c r="B10" s="20"/>
      <c r="C10" s="21"/>
      <c r="D10" s="31" t="s">
        <v>24</v>
      </c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31" t="s">
        <v>25</v>
      </c>
      <c r="AL10" s="21"/>
      <c r="AM10" s="21"/>
      <c r="AN10" s="26" t="s">
        <v>1</v>
      </c>
      <c r="AO10" s="21"/>
      <c r="AP10" s="21"/>
      <c r="AQ10" s="21"/>
      <c r="AR10" s="19"/>
      <c r="BE10" s="30"/>
      <c r="BS10" s="16" t="s">
        <v>6</v>
      </c>
    </row>
    <row r="11" s="1" customFormat="1" ht="18.48" customHeight="1">
      <c r="B11" s="20"/>
      <c r="C11" s="21"/>
      <c r="D11" s="21"/>
      <c r="E11" s="26" t="s">
        <v>26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31" t="s">
        <v>27</v>
      </c>
      <c r="AL11" s="21"/>
      <c r="AM11" s="21"/>
      <c r="AN11" s="26" t="s">
        <v>1</v>
      </c>
      <c r="AO11" s="21"/>
      <c r="AP11" s="21"/>
      <c r="AQ11" s="21"/>
      <c r="AR11" s="19"/>
      <c r="BE11" s="30"/>
      <c r="BS11" s="16" t="s">
        <v>6</v>
      </c>
    </row>
    <row r="12" s="1" customFormat="1" ht="6.96" customHeight="1">
      <c r="B12" s="20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19"/>
      <c r="BE12" s="30"/>
      <c r="BS12" s="16" t="s">
        <v>6</v>
      </c>
    </row>
    <row r="13" s="1" customFormat="1" ht="12" customHeight="1">
      <c r="B13" s="20"/>
      <c r="C13" s="21"/>
      <c r="D13" s="31" t="s">
        <v>28</v>
      </c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31" t="s">
        <v>25</v>
      </c>
      <c r="AL13" s="21"/>
      <c r="AM13" s="21"/>
      <c r="AN13" s="33" t="s">
        <v>29</v>
      </c>
      <c r="AO13" s="21"/>
      <c r="AP13" s="21"/>
      <c r="AQ13" s="21"/>
      <c r="AR13" s="19"/>
      <c r="BE13" s="30"/>
      <c r="BS13" s="16" t="s">
        <v>6</v>
      </c>
    </row>
    <row r="14">
      <c r="B14" s="20"/>
      <c r="C14" s="21"/>
      <c r="D14" s="21"/>
      <c r="E14" s="33" t="s">
        <v>29</v>
      </c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1" t="s">
        <v>27</v>
      </c>
      <c r="AL14" s="21"/>
      <c r="AM14" s="21"/>
      <c r="AN14" s="33" t="s">
        <v>29</v>
      </c>
      <c r="AO14" s="21"/>
      <c r="AP14" s="21"/>
      <c r="AQ14" s="21"/>
      <c r="AR14" s="19"/>
      <c r="BE14" s="30"/>
      <c r="BS14" s="16" t="s">
        <v>6</v>
      </c>
    </row>
    <row r="15" s="1" customFormat="1" ht="6.96" customHeight="1">
      <c r="B15" s="20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19"/>
      <c r="BE15" s="30"/>
      <c r="BS15" s="16" t="s">
        <v>4</v>
      </c>
    </row>
    <row r="16" s="1" customFormat="1" ht="12" customHeight="1">
      <c r="B16" s="20"/>
      <c r="C16" s="21"/>
      <c r="D16" s="31" t="s">
        <v>30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31" t="s">
        <v>25</v>
      </c>
      <c r="AL16" s="21"/>
      <c r="AM16" s="21"/>
      <c r="AN16" s="26" t="s">
        <v>1</v>
      </c>
      <c r="AO16" s="21"/>
      <c r="AP16" s="21"/>
      <c r="AQ16" s="21"/>
      <c r="AR16" s="19"/>
      <c r="BE16" s="30"/>
      <c r="BS16" s="16" t="s">
        <v>4</v>
      </c>
    </row>
    <row r="17" s="1" customFormat="1" ht="18.48" customHeight="1">
      <c r="B17" s="20"/>
      <c r="C17" s="21"/>
      <c r="D17" s="21"/>
      <c r="E17" s="26" t="s">
        <v>31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31" t="s">
        <v>27</v>
      </c>
      <c r="AL17" s="21"/>
      <c r="AM17" s="21"/>
      <c r="AN17" s="26" t="s">
        <v>1</v>
      </c>
      <c r="AO17" s="21"/>
      <c r="AP17" s="21"/>
      <c r="AQ17" s="21"/>
      <c r="AR17" s="19"/>
      <c r="BE17" s="30"/>
      <c r="BS17" s="16" t="s">
        <v>32</v>
      </c>
    </row>
    <row r="18" s="1" customFormat="1" ht="6.96" customHeight="1">
      <c r="B18" s="20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19"/>
      <c r="BE18" s="30"/>
      <c r="BS18" s="16" t="s">
        <v>6</v>
      </c>
    </row>
    <row r="19" s="1" customFormat="1" ht="12" customHeight="1">
      <c r="B19" s="20"/>
      <c r="C19" s="21"/>
      <c r="D19" s="31" t="s">
        <v>33</v>
      </c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31" t="s">
        <v>25</v>
      </c>
      <c r="AL19" s="21"/>
      <c r="AM19" s="21"/>
      <c r="AN19" s="26" t="s">
        <v>34</v>
      </c>
      <c r="AO19" s="21"/>
      <c r="AP19" s="21"/>
      <c r="AQ19" s="21"/>
      <c r="AR19" s="19"/>
      <c r="BE19" s="30"/>
      <c r="BS19" s="16" t="s">
        <v>6</v>
      </c>
    </row>
    <row r="20" s="1" customFormat="1" ht="18.48" customHeight="1">
      <c r="B20" s="20"/>
      <c r="C20" s="21"/>
      <c r="D20" s="21"/>
      <c r="E20" s="26" t="s">
        <v>35</v>
      </c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31" t="s">
        <v>27</v>
      </c>
      <c r="AL20" s="21"/>
      <c r="AM20" s="21"/>
      <c r="AN20" s="26" t="s">
        <v>1</v>
      </c>
      <c r="AO20" s="21"/>
      <c r="AP20" s="21"/>
      <c r="AQ20" s="21"/>
      <c r="AR20" s="19"/>
      <c r="BE20" s="30"/>
      <c r="BS20" s="16" t="s">
        <v>32</v>
      </c>
    </row>
    <row r="21" s="1" customFormat="1" ht="6.96" customHeight="1">
      <c r="B21" s="20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19"/>
      <c r="BE21" s="30"/>
    </row>
    <row r="22" s="1" customFormat="1" ht="12" customHeight="1">
      <c r="B22" s="20"/>
      <c r="C22" s="21"/>
      <c r="D22" s="31" t="s">
        <v>36</v>
      </c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19"/>
      <c r="BE22" s="30"/>
    </row>
    <row r="23" s="1" customFormat="1" ht="16.5" customHeight="1">
      <c r="B23" s="20"/>
      <c r="C23" s="21"/>
      <c r="D23" s="21"/>
      <c r="E23" s="35" t="s">
        <v>1</v>
      </c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21"/>
      <c r="AP23" s="21"/>
      <c r="AQ23" s="21"/>
      <c r="AR23" s="19"/>
      <c r="BE23" s="30"/>
    </row>
    <row r="24" s="1" customFormat="1" ht="6.96" customHeight="1">
      <c r="B24" s="20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19"/>
      <c r="BE24" s="30"/>
    </row>
    <row r="25" s="1" customFormat="1" ht="6.96" customHeight="1">
      <c r="B25" s="20"/>
      <c r="C25" s="21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21"/>
      <c r="AQ25" s="21"/>
      <c r="AR25" s="19"/>
      <c r="BE25" s="30"/>
    </row>
    <row r="26" s="2" customFormat="1" ht="25.92" customHeight="1">
      <c r="A26" s="37"/>
      <c r="B26" s="38"/>
      <c r="C26" s="39"/>
      <c r="D26" s="40" t="s">
        <v>37</v>
      </c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2">
        <f>ROUND(AG94,2)</f>
        <v>0</v>
      </c>
      <c r="AL26" s="41"/>
      <c r="AM26" s="41"/>
      <c r="AN26" s="41"/>
      <c r="AO26" s="41"/>
      <c r="AP26" s="39"/>
      <c r="AQ26" s="39"/>
      <c r="AR26" s="43"/>
      <c r="BE26" s="30"/>
    </row>
    <row r="27" s="2" customFormat="1" ht="6.96" customHeight="1">
      <c r="A27" s="37"/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43"/>
      <c r="BE27" s="30"/>
    </row>
    <row r="28" s="2" customFormat="1">
      <c r="A28" s="37"/>
      <c r="B28" s="38"/>
      <c r="C28" s="39"/>
      <c r="D28" s="39"/>
      <c r="E28" s="39"/>
      <c r="F28" s="39"/>
      <c r="G28" s="39"/>
      <c r="H28" s="39"/>
      <c r="I28" s="39"/>
      <c r="J28" s="39"/>
      <c r="K28" s="39"/>
      <c r="L28" s="44" t="s">
        <v>38</v>
      </c>
      <c r="M28" s="44"/>
      <c r="N28" s="44"/>
      <c r="O28" s="44"/>
      <c r="P28" s="44"/>
      <c r="Q28" s="39"/>
      <c r="R28" s="39"/>
      <c r="S28" s="39"/>
      <c r="T28" s="39"/>
      <c r="U28" s="39"/>
      <c r="V28" s="39"/>
      <c r="W28" s="44" t="s">
        <v>39</v>
      </c>
      <c r="X28" s="44"/>
      <c r="Y28" s="44"/>
      <c r="Z28" s="44"/>
      <c r="AA28" s="44"/>
      <c r="AB28" s="44"/>
      <c r="AC28" s="44"/>
      <c r="AD28" s="44"/>
      <c r="AE28" s="44"/>
      <c r="AF28" s="39"/>
      <c r="AG28" s="39"/>
      <c r="AH28" s="39"/>
      <c r="AI28" s="39"/>
      <c r="AJ28" s="39"/>
      <c r="AK28" s="44" t="s">
        <v>40</v>
      </c>
      <c r="AL28" s="44"/>
      <c r="AM28" s="44"/>
      <c r="AN28" s="44"/>
      <c r="AO28" s="44"/>
      <c r="AP28" s="39"/>
      <c r="AQ28" s="39"/>
      <c r="AR28" s="43"/>
      <c r="BE28" s="30"/>
    </row>
    <row r="29" s="3" customFormat="1" ht="14.4" customHeight="1">
      <c r="A29" s="3"/>
      <c r="B29" s="45"/>
      <c r="C29" s="46"/>
      <c r="D29" s="31" t="s">
        <v>41</v>
      </c>
      <c r="E29" s="46"/>
      <c r="F29" s="31" t="s">
        <v>42</v>
      </c>
      <c r="G29" s="46"/>
      <c r="H29" s="46"/>
      <c r="I29" s="46"/>
      <c r="J29" s="46"/>
      <c r="K29" s="46"/>
      <c r="L29" s="47">
        <v>0.20999999999999999</v>
      </c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8">
        <f>ROUND(AZ94, 2)</f>
        <v>0</v>
      </c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8">
        <f>ROUND(AV94, 2)</f>
        <v>0</v>
      </c>
      <c r="AL29" s="46"/>
      <c r="AM29" s="46"/>
      <c r="AN29" s="46"/>
      <c r="AO29" s="46"/>
      <c r="AP29" s="46"/>
      <c r="AQ29" s="46"/>
      <c r="AR29" s="49"/>
      <c r="BE29" s="50"/>
    </row>
    <row r="30" s="3" customFormat="1" ht="14.4" customHeight="1">
      <c r="A30" s="3"/>
      <c r="B30" s="45"/>
      <c r="C30" s="46"/>
      <c r="D30" s="46"/>
      <c r="E30" s="46"/>
      <c r="F30" s="31" t="s">
        <v>43</v>
      </c>
      <c r="G30" s="46"/>
      <c r="H30" s="46"/>
      <c r="I30" s="46"/>
      <c r="J30" s="46"/>
      <c r="K30" s="46"/>
      <c r="L30" s="47">
        <v>0.14999999999999999</v>
      </c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8">
        <f>ROUND(BA94, 2)</f>
        <v>0</v>
      </c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8">
        <f>ROUND(AW94, 2)</f>
        <v>0</v>
      </c>
      <c r="AL30" s="46"/>
      <c r="AM30" s="46"/>
      <c r="AN30" s="46"/>
      <c r="AO30" s="46"/>
      <c r="AP30" s="46"/>
      <c r="AQ30" s="46"/>
      <c r="AR30" s="49"/>
      <c r="BE30" s="50"/>
    </row>
    <row r="31" hidden="1" s="3" customFormat="1" ht="14.4" customHeight="1">
      <c r="A31" s="3"/>
      <c r="B31" s="45"/>
      <c r="C31" s="46"/>
      <c r="D31" s="46"/>
      <c r="E31" s="46"/>
      <c r="F31" s="31" t="s">
        <v>44</v>
      </c>
      <c r="G31" s="46"/>
      <c r="H31" s="46"/>
      <c r="I31" s="46"/>
      <c r="J31" s="46"/>
      <c r="K31" s="46"/>
      <c r="L31" s="47">
        <v>0.20999999999999999</v>
      </c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8">
        <f>ROUND(BB94, 2)</f>
        <v>0</v>
      </c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8">
        <v>0</v>
      </c>
      <c r="AL31" s="46"/>
      <c r="AM31" s="46"/>
      <c r="AN31" s="46"/>
      <c r="AO31" s="46"/>
      <c r="AP31" s="46"/>
      <c r="AQ31" s="46"/>
      <c r="AR31" s="49"/>
      <c r="BE31" s="50"/>
    </row>
    <row r="32" hidden="1" s="3" customFormat="1" ht="14.4" customHeight="1">
      <c r="A32" s="3"/>
      <c r="B32" s="45"/>
      <c r="C32" s="46"/>
      <c r="D32" s="46"/>
      <c r="E32" s="46"/>
      <c r="F32" s="31" t="s">
        <v>45</v>
      </c>
      <c r="G32" s="46"/>
      <c r="H32" s="46"/>
      <c r="I32" s="46"/>
      <c r="J32" s="46"/>
      <c r="K32" s="46"/>
      <c r="L32" s="47">
        <v>0.14999999999999999</v>
      </c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8">
        <f>ROUND(BC94, 2)</f>
        <v>0</v>
      </c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8">
        <v>0</v>
      </c>
      <c r="AL32" s="46"/>
      <c r="AM32" s="46"/>
      <c r="AN32" s="46"/>
      <c r="AO32" s="46"/>
      <c r="AP32" s="46"/>
      <c r="AQ32" s="46"/>
      <c r="AR32" s="49"/>
      <c r="BE32" s="50"/>
    </row>
    <row r="33" hidden="1" s="3" customFormat="1" ht="14.4" customHeight="1">
      <c r="A33" s="3"/>
      <c r="B33" s="45"/>
      <c r="C33" s="46"/>
      <c r="D33" s="46"/>
      <c r="E33" s="46"/>
      <c r="F33" s="31" t="s">
        <v>46</v>
      </c>
      <c r="G33" s="46"/>
      <c r="H33" s="46"/>
      <c r="I33" s="46"/>
      <c r="J33" s="46"/>
      <c r="K33" s="46"/>
      <c r="L33" s="47">
        <v>0</v>
      </c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8">
        <f>ROUND(BD94, 2)</f>
        <v>0</v>
      </c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8">
        <v>0</v>
      </c>
      <c r="AL33" s="46"/>
      <c r="AM33" s="46"/>
      <c r="AN33" s="46"/>
      <c r="AO33" s="46"/>
      <c r="AP33" s="46"/>
      <c r="AQ33" s="46"/>
      <c r="AR33" s="49"/>
      <c r="BE33" s="50"/>
    </row>
    <row r="34" s="2" customFormat="1" ht="6.96" customHeight="1">
      <c r="A34" s="37"/>
      <c r="B34" s="38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43"/>
      <c r="BE34" s="30"/>
    </row>
    <row r="35" s="2" customFormat="1" ht="25.92" customHeight="1">
      <c r="A35" s="37"/>
      <c r="B35" s="38"/>
      <c r="C35" s="51"/>
      <c r="D35" s="52" t="s">
        <v>47</v>
      </c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4" t="s">
        <v>48</v>
      </c>
      <c r="U35" s="53"/>
      <c r="V35" s="53"/>
      <c r="W35" s="53"/>
      <c r="X35" s="55" t="s">
        <v>49</v>
      </c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6">
        <f>SUM(AK26:AK33)</f>
        <v>0</v>
      </c>
      <c r="AL35" s="53"/>
      <c r="AM35" s="53"/>
      <c r="AN35" s="53"/>
      <c r="AO35" s="57"/>
      <c r="AP35" s="51"/>
      <c r="AQ35" s="51"/>
      <c r="AR35" s="43"/>
      <c r="BE35" s="37"/>
    </row>
    <row r="36" s="2" customFormat="1" ht="6.96" customHeight="1">
      <c r="A36" s="37"/>
      <c r="B36" s="38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43"/>
      <c r="BE36" s="37"/>
    </row>
    <row r="37" s="2" customFormat="1" ht="14.4" customHeight="1">
      <c r="A37" s="37"/>
      <c r="B37" s="38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43"/>
      <c r="BE37" s="37"/>
    </row>
    <row r="38" s="1" customFormat="1" ht="14.4" customHeight="1">
      <c r="B38" s="20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19"/>
    </row>
    <row r="39" s="1" customFormat="1" ht="14.4" customHeight="1">
      <c r="B39" s="20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19"/>
    </row>
    <row r="40" s="1" customFormat="1" ht="14.4" customHeight="1">
      <c r="B40" s="20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19"/>
    </row>
    <row r="41" s="1" customFormat="1" ht="14.4" customHeight="1">
      <c r="B41" s="20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19"/>
    </row>
    <row r="42" s="1" customFormat="1" ht="14.4" customHeight="1">
      <c r="B42" s="20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19"/>
    </row>
    <row r="43" s="1" customFormat="1" ht="14.4" customHeight="1">
      <c r="B43" s="20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19"/>
    </row>
    <row r="44" s="1" customFormat="1" ht="14.4" customHeight="1">
      <c r="B44" s="20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19"/>
    </row>
    <row r="45" s="1" customFormat="1" ht="14.4" customHeight="1">
      <c r="B45" s="20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19"/>
    </row>
    <row r="46" s="1" customFormat="1" ht="14.4" customHeight="1">
      <c r="B46" s="20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19"/>
    </row>
    <row r="47" s="1" customFormat="1" ht="14.4" customHeight="1">
      <c r="B47" s="20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19"/>
    </row>
    <row r="48" s="1" customFormat="1" ht="14.4" customHeight="1">
      <c r="B48" s="20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19"/>
    </row>
    <row r="49" s="2" customFormat="1" ht="14.4" customHeight="1">
      <c r="B49" s="58"/>
      <c r="C49" s="59"/>
      <c r="D49" s="60" t="s">
        <v>50</v>
      </c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1"/>
      <c r="AF49" s="61"/>
      <c r="AG49" s="61"/>
      <c r="AH49" s="60" t="s">
        <v>51</v>
      </c>
      <c r="AI49" s="61"/>
      <c r="AJ49" s="61"/>
      <c r="AK49" s="61"/>
      <c r="AL49" s="61"/>
      <c r="AM49" s="61"/>
      <c r="AN49" s="61"/>
      <c r="AO49" s="61"/>
      <c r="AP49" s="59"/>
      <c r="AQ49" s="59"/>
      <c r="AR49" s="62"/>
    </row>
    <row r="50">
      <c r="B50" s="20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19"/>
    </row>
    <row r="51">
      <c r="B51" s="20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19"/>
    </row>
    <row r="52">
      <c r="B52" s="20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19"/>
    </row>
    <row r="53">
      <c r="B53" s="20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19"/>
    </row>
    <row r="54">
      <c r="B54" s="20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19"/>
    </row>
    <row r="55">
      <c r="B55" s="20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19"/>
    </row>
    <row r="56">
      <c r="B56" s="20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19"/>
    </row>
    <row r="57">
      <c r="B57" s="20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19"/>
    </row>
    <row r="58">
      <c r="B58" s="20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19"/>
    </row>
    <row r="59">
      <c r="B59" s="20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19"/>
    </row>
    <row r="60" s="2" customFormat="1">
      <c r="A60" s="37"/>
      <c r="B60" s="38"/>
      <c r="C60" s="39"/>
      <c r="D60" s="63" t="s">
        <v>52</v>
      </c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63" t="s">
        <v>53</v>
      </c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63" t="s">
        <v>52</v>
      </c>
      <c r="AI60" s="41"/>
      <c r="AJ60" s="41"/>
      <c r="AK60" s="41"/>
      <c r="AL60" s="41"/>
      <c r="AM60" s="63" t="s">
        <v>53</v>
      </c>
      <c r="AN60" s="41"/>
      <c r="AO60" s="41"/>
      <c r="AP60" s="39"/>
      <c r="AQ60" s="39"/>
      <c r="AR60" s="43"/>
      <c r="BE60" s="37"/>
    </row>
    <row r="61">
      <c r="B61" s="20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19"/>
    </row>
    <row r="62">
      <c r="B62" s="20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19"/>
    </row>
    <row r="63">
      <c r="B63" s="20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19"/>
    </row>
    <row r="64" s="2" customFormat="1">
      <c r="A64" s="37"/>
      <c r="B64" s="38"/>
      <c r="C64" s="39"/>
      <c r="D64" s="60" t="s">
        <v>54</v>
      </c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0" t="s">
        <v>55</v>
      </c>
      <c r="AI64" s="64"/>
      <c r="AJ64" s="64"/>
      <c r="AK64" s="64"/>
      <c r="AL64" s="64"/>
      <c r="AM64" s="64"/>
      <c r="AN64" s="64"/>
      <c r="AO64" s="64"/>
      <c r="AP64" s="39"/>
      <c r="AQ64" s="39"/>
      <c r="AR64" s="43"/>
      <c r="BE64" s="37"/>
    </row>
    <row r="65">
      <c r="B65" s="20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19"/>
    </row>
    <row r="66">
      <c r="B66" s="20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19"/>
    </row>
    <row r="67">
      <c r="B67" s="20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19"/>
    </row>
    <row r="68">
      <c r="B68" s="20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19"/>
    </row>
    <row r="69">
      <c r="B69" s="20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19"/>
    </row>
    <row r="70">
      <c r="B70" s="20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19"/>
    </row>
    <row r="71">
      <c r="B71" s="20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19"/>
    </row>
    <row r="72">
      <c r="B72" s="20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19"/>
    </row>
    <row r="73">
      <c r="B73" s="20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19"/>
    </row>
    <row r="74">
      <c r="B74" s="20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19"/>
    </row>
    <row r="75" s="2" customFormat="1">
      <c r="A75" s="37"/>
      <c r="B75" s="38"/>
      <c r="C75" s="39"/>
      <c r="D75" s="63" t="s">
        <v>52</v>
      </c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63" t="s">
        <v>53</v>
      </c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63" t="s">
        <v>52</v>
      </c>
      <c r="AI75" s="41"/>
      <c r="AJ75" s="41"/>
      <c r="AK75" s="41"/>
      <c r="AL75" s="41"/>
      <c r="AM75" s="63" t="s">
        <v>53</v>
      </c>
      <c r="AN75" s="41"/>
      <c r="AO75" s="41"/>
      <c r="AP75" s="39"/>
      <c r="AQ75" s="39"/>
      <c r="AR75" s="43"/>
      <c r="BE75" s="37"/>
    </row>
    <row r="76" s="2" customFormat="1">
      <c r="A76" s="37"/>
      <c r="B76" s="38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9"/>
      <c r="AL76" s="39"/>
      <c r="AM76" s="39"/>
      <c r="AN76" s="39"/>
      <c r="AO76" s="39"/>
      <c r="AP76" s="39"/>
      <c r="AQ76" s="39"/>
      <c r="AR76" s="43"/>
      <c r="BE76" s="37"/>
    </row>
    <row r="77" s="2" customFormat="1" ht="6.96" customHeight="1">
      <c r="A77" s="37"/>
      <c r="B77" s="65"/>
      <c r="C77" s="66"/>
      <c r="D77" s="66"/>
      <c r="E77" s="66"/>
      <c r="F77" s="66"/>
      <c r="G77" s="66"/>
      <c r="H77" s="66"/>
      <c r="I77" s="66"/>
      <c r="J77" s="66"/>
      <c r="K77" s="66"/>
      <c r="L77" s="66"/>
      <c r="M77" s="66"/>
      <c r="N77" s="66"/>
      <c r="O77" s="66"/>
      <c r="P77" s="66"/>
      <c r="Q77" s="66"/>
      <c r="R77" s="66"/>
      <c r="S77" s="66"/>
      <c r="T77" s="66"/>
      <c r="U77" s="66"/>
      <c r="V77" s="66"/>
      <c r="W77" s="66"/>
      <c r="X77" s="66"/>
      <c r="Y77" s="66"/>
      <c r="Z77" s="66"/>
      <c r="AA77" s="66"/>
      <c r="AB77" s="66"/>
      <c r="AC77" s="66"/>
      <c r="AD77" s="66"/>
      <c r="AE77" s="66"/>
      <c r="AF77" s="66"/>
      <c r="AG77" s="66"/>
      <c r="AH77" s="66"/>
      <c r="AI77" s="66"/>
      <c r="AJ77" s="66"/>
      <c r="AK77" s="66"/>
      <c r="AL77" s="66"/>
      <c r="AM77" s="66"/>
      <c r="AN77" s="66"/>
      <c r="AO77" s="66"/>
      <c r="AP77" s="66"/>
      <c r="AQ77" s="66"/>
      <c r="AR77" s="43"/>
      <c r="BE77" s="37"/>
    </row>
    <row r="81" s="2" customFormat="1" ht="6.96" customHeight="1">
      <c r="A81" s="37"/>
      <c r="B81" s="67"/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68"/>
      <c r="O81" s="68"/>
      <c r="P81" s="68"/>
      <c r="Q81" s="68"/>
      <c r="R81" s="68"/>
      <c r="S81" s="68"/>
      <c r="T81" s="68"/>
      <c r="U81" s="68"/>
      <c r="V81" s="68"/>
      <c r="W81" s="68"/>
      <c r="X81" s="68"/>
      <c r="Y81" s="68"/>
      <c r="Z81" s="68"/>
      <c r="AA81" s="68"/>
      <c r="AB81" s="68"/>
      <c r="AC81" s="68"/>
      <c r="AD81" s="68"/>
      <c r="AE81" s="68"/>
      <c r="AF81" s="68"/>
      <c r="AG81" s="68"/>
      <c r="AH81" s="68"/>
      <c r="AI81" s="68"/>
      <c r="AJ81" s="68"/>
      <c r="AK81" s="68"/>
      <c r="AL81" s="68"/>
      <c r="AM81" s="68"/>
      <c r="AN81" s="68"/>
      <c r="AO81" s="68"/>
      <c r="AP81" s="68"/>
      <c r="AQ81" s="68"/>
      <c r="AR81" s="43"/>
      <c r="BE81" s="37"/>
    </row>
    <row r="82" s="2" customFormat="1" ht="24.96" customHeight="1">
      <c r="A82" s="37"/>
      <c r="B82" s="38"/>
      <c r="C82" s="22" t="s">
        <v>56</v>
      </c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39"/>
      <c r="AJ82" s="39"/>
      <c r="AK82" s="39"/>
      <c r="AL82" s="39"/>
      <c r="AM82" s="39"/>
      <c r="AN82" s="39"/>
      <c r="AO82" s="39"/>
      <c r="AP82" s="39"/>
      <c r="AQ82" s="39"/>
      <c r="AR82" s="43"/>
      <c r="BE82" s="37"/>
    </row>
    <row r="83" s="2" customFormat="1" ht="6.96" customHeight="1">
      <c r="A83" s="37"/>
      <c r="B83" s="38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9"/>
      <c r="AJ83" s="39"/>
      <c r="AK83" s="39"/>
      <c r="AL83" s="39"/>
      <c r="AM83" s="39"/>
      <c r="AN83" s="39"/>
      <c r="AO83" s="39"/>
      <c r="AP83" s="39"/>
      <c r="AQ83" s="39"/>
      <c r="AR83" s="43"/>
      <c r="BE83" s="37"/>
    </row>
    <row r="84" s="4" customFormat="1" ht="12" customHeight="1">
      <c r="A84" s="4"/>
      <c r="B84" s="69"/>
      <c r="C84" s="31" t="s">
        <v>13</v>
      </c>
      <c r="D84" s="70"/>
      <c r="E84" s="70"/>
      <c r="F84" s="70"/>
      <c r="G84" s="70"/>
      <c r="H84" s="70"/>
      <c r="I84" s="70"/>
      <c r="J84" s="70"/>
      <c r="K84" s="70"/>
      <c r="L84" s="70" t="str">
        <f>K5</f>
        <v>16-2021</v>
      </c>
      <c r="M84" s="70"/>
      <c r="N84" s="70"/>
      <c r="O84" s="70"/>
      <c r="P84" s="70"/>
      <c r="Q84" s="70"/>
      <c r="R84" s="70"/>
      <c r="S84" s="70"/>
      <c r="T84" s="70"/>
      <c r="U84" s="70"/>
      <c r="V84" s="70"/>
      <c r="W84" s="70"/>
      <c r="X84" s="70"/>
      <c r="Y84" s="70"/>
      <c r="Z84" s="70"/>
      <c r="AA84" s="70"/>
      <c r="AB84" s="70"/>
      <c r="AC84" s="70"/>
      <c r="AD84" s="70"/>
      <c r="AE84" s="70"/>
      <c r="AF84" s="70"/>
      <c r="AG84" s="70"/>
      <c r="AH84" s="70"/>
      <c r="AI84" s="70"/>
      <c r="AJ84" s="70"/>
      <c r="AK84" s="70"/>
      <c r="AL84" s="70"/>
      <c r="AM84" s="70"/>
      <c r="AN84" s="70"/>
      <c r="AO84" s="70"/>
      <c r="AP84" s="70"/>
      <c r="AQ84" s="70"/>
      <c r="AR84" s="71"/>
      <c r="BE84" s="4"/>
    </row>
    <row r="85" s="5" customFormat="1" ht="36.96" customHeight="1">
      <c r="A85" s="5"/>
      <c r="B85" s="72"/>
      <c r="C85" s="73" t="s">
        <v>16</v>
      </c>
      <c r="D85" s="74"/>
      <c r="E85" s="74"/>
      <c r="F85" s="74"/>
      <c r="G85" s="74"/>
      <c r="H85" s="74"/>
      <c r="I85" s="74"/>
      <c r="J85" s="74"/>
      <c r="K85" s="74"/>
      <c r="L85" s="75" t="str">
        <f>K6</f>
        <v>Výměna CNC HTC 400 - Tyršova 161, 289 33 Křinec</v>
      </c>
      <c r="M85" s="74"/>
      <c r="N85" s="74"/>
      <c r="O85" s="74"/>
      <c r="P85" s="74"/>
      <c r="Q85" s="74"/>
      <c r="R85" s="74"/>
      <c r="S85" s="74"/>
      <c r="T85" s="74"/>
      <c r="U85" s="74"/>
      <c r="V85" s="74"/>
      <c r="W85" s="74"/>
      <c r="X85" s="74"/>
      <c r="Y85" s="74"/>
      <c r="Z85" s="74"/>
      <c r="AA85" s="74"/>
      <c r="AB85" s="74"/>
      <c r="AC85" s="74"/>
      <c r="AD85" s="74"/>
      <c r="AE85" s="74"/>
      <c r="AF85" s="74"/>
      <c r="AG85" s="74"/>
      <c r="AH85" s="74"/>
      <c r="AI85" s="74"/>
      <c r="AJ85" s="74"/>
      <c r="AK85" s="74"/>
      <c r="AL85" s="74"/>
      <c r="AM85" s="74"/>
      <c r="AN85" s="74"/>
      <c r="AO85" s="74"/>
      <c r="AP85" s="74"/>
      <c r="AQ85" s="74"/>
      <c r="AR85" s="76"/>
      <c r="BE85" s="5"/>
    </row>
    <row r="86" s="2" customFormat="1" ht="6.96" customHeight="1">
      <c r="A86" s="37"/>
      <c r="B86" s="38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39"/>
      <c r="AJ86" s="39"/>
      <c r="AK86" s="39"/>
      <c r="AL86" s="39"/>
      <c r="AM86" s="39"/>
      <c r="AN86" s="39"/>
      <c r="AO86" s="39"/>
      <c r="AP86" s="39"/>
      <c r="AQ86" s="39"/>
      <c r="AR86" s="43"/>
      <c r="BE86" s="37"/>
    </row>
    <row r="87" s="2" customFormat="1" ht="12" customHeight="1">
      <c r="A87" s="37"/>
      <c r="B87" s="38"/>
      <c r="C87" s="31" t="s">
        <v>20</v>
      </c>
      <c r="D87" s="39"/>
      <c r="E87" s="39"/>
      <c r="F87" s="39"/>
      <c r="G87" s="39"/>
      <c r="H87" s="39"/>
      <c r="I87" s="39"/>
      <c r="J87" s="39"/>
      <c r="K87" s="39"/>
      <c r="L87" s="77" t="str">
        <f>IF(K8="","",K8)</f>
        <v xml:space="preserve"> </v>
      </c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31" t="s">
        <v>22</v>
      </c>
      <c r="AJ87" s="39"/>
      <c r="AK87" s="39"/>
      <c r="AL87" s="39"/>
      <c r="AM87" s="78" t="str">
        <f>IF(AN8= "","",AN8)</f>
        <v>7. 12. 2021</v>
      </c>
      <c r="AN87" s="78"/>
      <c r="AO87" s="39"/>
      <c r="AP87" s="39"/>
      <c r="AQ87" s="39"/>
      <c r="AR87" s="43"/>
      <c r="BE87" s="37"/>
    </row>
    <row r="88" s="2" customFormat="1" ht="6.96" customHeight="1">
      <c r="A88" s="37"/>
      <c r="B88" s="38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39"/>
      <c r="AJ88" s="39"/>
      <c r="AK88" s="39"/>
      <c r="AL88" s="39"/>
      <c r="AM88" s="39"/>
      <c r="AN88" s="39"/>
      <c r="AO88" s="39"/>
      <c r="AP88" s="39"/>
      <c r="AQ88" s="39"/>
      <c r="AR88" s="43"/>
      <c r="BE88" s="37"/>
    </row>
    <row r="89" s="2" customFormat="1" ht="15.15" customHeight="1">
      <c r="A89" s="37"/>
      <c r="B89" s="38"/>
      <c r="C89" s="31" t="s">
        <v>24</v>
      </c>
      <c r="D89" s="39"/>
      <c r="E89" s="39"/>
      <c r="F89" s="39"/>
      <c r="G89" s="39"/>
      <c r="H89" s="39"/>
      <c r="I89" s="39"/>
      <c r="J89" s="39"/>
      <c r="K89" s="39"/>
      <c r="L89" s="70" t="str">
        <f>IF(E11= "","",E11)</f>
        <v>INPROMA, spol. s r.o. KŘINEC</v>
      </c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39"/>
      <c r="AH89" s="39"/>
      <c r="AI89" s="31" t="s">
        <v>30</v>
      </c>
      <c r="AJ89" s="39"/>
      <c r="AK89" s="39"/>
      <c r="AL89" s="39"/>
      <c r="AM89" s="79" t="str">
        <f>IF(E17="","",E17)</f>
        <v>Ing. Dana Kožušníková</v>
      </c>
      <c r="AN89" s="70"/>
      <c r="AO89" s="70"/>
      <c r="AP89" s="70"/>
      <c r="AQ89" s="39"/>
      <c r="AR89" s="43"/>
      <c r="AS89" s="80" t="s">
        <v>57</v>
      </c>
      <c r="AT89" s="81"/>
      <c r="AU89" s="82"/>
      <c r="AV89" s="82"/>
      <c r="AW89" s="82"/>
      <c r="AX89" s="82"/>
      <c r="AY89" s="82"/>
      <c r="AZ89" s="82"/>
      <c r="BA89" s="82"/>
      <c r="BB89" s="82"/>
      <c r="BC89" s="82"/>
      <c r="BD89" s="83"/>
      <c r="BE89" s="37"/>
    </row>
    <row r="90" s="2" customFormat="1" ht="15.15" customHeight="1">
      <c r="A90" s="37"/>
      <c r="B90" s="38"/>
      <c r="C90" s="31" t="s">
        <v>28</v>
      </c>
      <c r="D90" s="39"/>
      <c r="E90" s="39"/>
      <c r="F90" s="39"/>
      <c r="G90" s="39"/>
      <c r="H90" s="39"/>
      <c r="I90" s="39"/>
      <c r="J90" s="39"/>
      <c r="K90" s="39"/>
      <c r="L90" s="70" t="str">
        <f>IF(E14= "Vyplň údaj","",E14)</f>
        <v/>
      </c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31" t="s">
        <v>33</v>
      </c>
      <c r="AJ90" s="39"/>
      <c r="AK90" s="39"/>
      <c r="AL90" s="39"/>
      <c r="AM90" s="79" t="str">
        <f>IF(E20="","",E20)</f>
        <v>Kubalová J.</v>
      </c>
      <c r="AN90" s="70"/>
      <c r="AO90" s="70"/>
      <c r="AP90" s="70"/>
      <c r="AQ90" s="39"/>
      <c r="AR90" s="43"/>
      <c r="AS90" s="84"/>
      <c r="AT90" s="85"/>
      <c r="AU90" s="86"/>
      <c r="AV90" s="86"/>
      <c r="AW90" s="86"/>
      <c r="AX90" s="86"/>
      <c r="AY90" s="86"/>
      <c r="AZ90" s="86"/>
      <c r="BA90" s="86"/>
      <c r="BB90" s="86"/>
      <c r="BC90" s="86"/>
      <c r="BD90" s="87"/>
      <c r="BE90" s="37"/>
    </row>
    <row r="91" s="2" customFormat="1" ht="10.8" customHeight="1">
      <c r="A91" s="37"/>
      <c r="B91" s="38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39"/>
      <c r="AJ91" s="39"/>
      <c r="AK91" s="39"/>
      <c r="AL91" s="39"/>
      <c r="AM91" s="39"/>
      <c r="AN91" s="39"/>
      <c r="AO91" s="39"/>
      <c r="AP91" s="39"/>
      <c r="AQ91" s="39"/>
      <c r="AR91" s="43"/>
      <c r="AS91" s="88"/>
      <c r="AT91" s="89"/>
      <c r="AU91" s="90"/>
      <c r="AV91" s="90"/>
      <c r="AW91" s="90"/>
      <c r="AX91" s="90"/>
      <c r="AY91" s="90"/>
      <c r="AZ91" s="90"/>
      <c r="BA91" s="90"/>
      <c r="BB91" s="90"/>
      <c r="BC91" s="90"/>
      <c r="BD91" s="91"/>
      <c r="BE91" s="37"/>
    </row>
    <row r="92" s="2" customFormat="1" ht="29.28" customHeight="1">
      <c r="A92" s="37"/>
      <c r="B92" s="38"/>
      <c r="C92" s="92" t="s">
        <v>58</v>
      </c>
      <c r="D92" s="93"/>
      <c r="E92" s="93"/>
      <c r="F92" s="93"/>
      <c r="G92" s="93"/>
      <c r="H92" s="94"/>
      <c r="I92" s="95" t="s">
        <v>59</v>
      </c>
      <c r="J92" s="93"/>
      <c r="K92" s="93"/>
      <c r="L92" s="93"/>
      <c r="M92" s="93"/>
      <c r="N92" s="93"/>
      <c r="O92" s="93"/>
      <c r="P92" s="93"/>
      <c r="Q92" s="93"/>
      <c r="R92" s="93"/>
      <c r="S92" s="93"/>
      <c r="T92" s="93"/>
      <c r="U92" s="93"/>
      <c r="V92" s="93"/>
      <c r="W92" s="93"/>
      <c r="X92" s="93"/>
      <c r="Y92" s="93"/>
      <c r="Z92" s="93"/>
      <c r="AA92" s="93"/>
      <c r="AB92" s="93"/>
      <c r="AC92" s="93"/>
      <c r="AD92" s="93"/>
      <c r="AE92" s="93"/>
      <c r="AF92" s="93"/>
      <c r="AG92" s="96" t="s">
        <v>60</v>
      </c>
      <c r="AH92" s="93"/>
      <c r="AI92" s="93"/>
      <c r="AJ92" s="93"/>
      <c r="AK92" s="93"/>
      <c r="AL92" s="93"/>
      <c r="AM92" s="93"/>
      <c r="AN92" s="95" t="s">
        <v>61</v>
      </c>
      <c r="AO92" s="93"/>
      <c r="AP92" s="97"/>
      <c r="AQ92" s="98" t="s">
        <v>62</v>
      </c>
      <c r="AR92" s="43"/>
      <c r="AS92" s="99" t="s">
        <v>63</v>
      </c>
      <c r="AT92" s="100" t="s">
        <v>64</v>
      </c>
      <c r="AU92" s="100" t="s">
        <v>65</v>
      </c>
      <c r="AV92" s="100" t="s">
        <v>66</v>
      </c>
      <c r="AW92" s="100" t="s">
        <v>67</v>
      </c>
      <c r="AX92" s="100" t="s">
        <v>68</v>
      </c>
      <c r="AY92" s="100" t="s">
        <v>69</v>
      </c>
      <c r="AZ92" s="100" t="s">
        <v>70</v>
      </c>
      <c r="BA92" s="100" t="s">
        <v>71</v>
      </c>
      <c r="BB92" s="100" t="s">
        <v>72</v>
      </c>
      <c r="BC92" s="100" t="s">
        <v>73</v>
      </c>
      <c r="BD92" s="101" t="s">
        <v>74</v>
      </c>
      <c r="BE92" s="37"/>
    </row>
    <row r="93" s="2" customFormat="1" ht="10.8" customHeight="1">
      <c r="A93" s="37"/>
      <c r="B93" s="38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39"/>
      <c r="AJ93" s="39"/>
      <c r="AK93" s="39"/>
      <c r="AL93" s="39"/>
      <c r="AM93" s="39"/>
      <c r="AN93" s="39"/>
      <c r="AO93" s="39"/>
      <c r="AP93" s="39"/>
      <c r="AQ93" s="39"/>
      <c r="AR93" s="43"/>
      <c r="AS93" s="102"/>
      <c r="AT93" s="103"/>
      <c r="AU93" s="103"/>
      <c r="AV93" s="103"/>
      <c r="AW93" s="103"/>
      <c r="AX93" s="103"/>
      <c r="AY93" s="103"/>
      <c r="AZ93" s="103"/>
      <c r="BA93" s="103"/>
      <c r="BB93" s="103"/>
      <c r="BC93" s="103"/>
      <c r="BD93" s="104"/>
      <c r="BE93" s="37"/>
    </row>
    <row r="94" s="6" customFormat="1" ht="32.4" customHeight="1">
      <c r="A94" s="6"/>
      <c r="B94" s="105"/>
      <c r="C94" s="106" t="s">
        <v>75</v>
      </c>
      <c r="D94" s="107"/>
      <c r="E94" s="107"/>
      <c r="F94" s="107"/>
      <c r="G94" s="107"/>
      <c r="H94" s="107"/>
      <c r="I94" s="107"/>
      <c r="J94" s="107"/>
      <c r="K94" s="107"/>
      <c r="L94" s="107"/>
      <c r="M94" s="107"/>
      <c r="N94" s="107"/>
      <c r="O94" s="107"/>
      <c r="P94" s="107"/>
      <c r="Q94" s="107"/>
      <c r="R94" s="107"/>
      <c r="S94" s="107"/>
      <c r="T94" s="107"/>
      <c r="U94" s="107"/>
      <c r="V94" s="107"/>
      <c r="W94" s="107"/>
      <c r="X94" s="107"/>
      <c r="Y94" s="107"/>
      <c r="Z94" s="107"/>
      <c r="AA94" s="107"/>
      <c r="AB94" s="107"/>
      <c r="AC94" s="107"/>
      <c r="AD94" s="107"/>
      <c r="AE94" s="107"/>
      <c r="AF94" s="107"/>
      <c r="AG94" s="108">
        <f>ROUND(AG95,2)</f>
        <v>0</v>
      </c>
      <c r="AH94" s="108"/>
      <c r="AI94" s="108"/>
      <c r="AJ94" s="108"/>
      <c r="AK94" s="108"/>
      <c r="AL94" s="108"/>
      <c r="AM94" s="108"/>
      <c r="AN94" s="109">
        <f>SUM(AG94,AT94)</f>
        <v>0</v>
      </c>
      <c r="AO94" s="109"/>
      <c r="AP94" s="109"/>
      <c r="AQ94" s="110" t="s">
        <v>1</v>
      </c>
      <c r="AR94" s="111"/>
      <c r="AS94" s="112">
        <f>ROUND(AS95,2)</f>
        <v>0</v>
      </c>
      <c r="AT94" s="113">
        <f>ROUND(SUM(AV94:AW94),2)</f>
        <v>0</v>
      </c>
      <c r="AU94" s="114">
        <f>ROUND(AU95,5)</f>
        <v>0</v>
      </c>
      <c r="AV94" s="113">
        <f>ROUND(AZ94*L29,2)</f>
        <v>0</v>
      </c>
      <c r="AW94" s="113">
        <f>ROUND(BA94*L30,2)</f>
        <v>0</v>
      </c>
      <c r="AX94" s="113">
        <f>ROUND(BB94*L29,2)</f>
        <v>0</v>
      </c>
      <c r="AY94" s="113">
        <f>ROUND(BC94*L30,2)</f>
        <v>0</v>
      </c>
      <c r="AZ94" s="113">
        <f>ROUND(AZ95,2)</f>
        <v>0</v>
      </c>
      <c r="BA94" s="113">
        <f>ROUND(BA95,2)</f>
        <v>0</v>
      </c>
      <c r="BB94" s="113">
        <f>ROUND(BB95,2)</f>
        <v>0</v>
      </c>
      <c r="BC94" s="113">
        <f>ROUND(BC95,2)</f>
        <v>0</v>
      </c>
      <c r="BD94" s="115">
        <f>ROUND(BD95,2)</f>
        <v>0</v>
      </c>
      <c r="BE94" s="6"/>
      <c r="BS94" s="116" t="s">
        <v>76</v>
      </c>
      <c r="BT94" s="116" t="s">
        <v>77</v>
      </c>
      <c r="BU94" s="117" t="s">
        <v>78</v>
      </c>
      <c r="BV94" s="116" t="s">
        <v>79</v>
      </c>
      <c r="BW94" s="116" t="s">
        <v>5</v>
      </c>
      <c r="BX94" s="116" t="s">
        <v>80</v>
      </c>
      <c r="CL94" s="116" t="s">
        <v>1</v>
      </c>
    </row>
    <row r="95" s="7" customFormat="1" ht="16.5" customHeight="1">
      <c r="A95" s="118" t="s">
        <v>81</v>
      </c>
      <c r="B95" s="119"/>
      <c r="C95" s="120"/>
      <c r="D95" s="121" t="s">
        <v>82</v>
      </c>
      <c r="E95" s="121"/>
      <c r="F95" s="121"/>
      <c r="G95" s="121"/>
      <c r="H95" s="121"/>
      <c r="I95" s="122"/>
      <c r="J95" s="121" t="s">
        <v>83</v>
      </c>
      <c r="K95" s="121"/>
      <c r="L95" s="121"/>
      <c r="M95" s="121"/>
      <c r="N95" s="121"/>
      <c r="O95" s="121"/>
      <c r="P95" s="121"/>
      <c r="Q95" s="121"/>
      <c r="R95" s="121"/>
      <c r="S95" s="121"/>
      <c r="T95" s="121"/>
      <c r="U95" s="121"/>
      <c r="V95" s="121"/>
      <c r="W95" s="121"/>
      <c r="X95" s="121"/>
      <c r="Y95" s="121"/>
      <c r="Z95" s="121"/>
      <c r="AA95" s="121"/>
      <c r="AB95" s="121"/>
      <c r="AC95" s="121"/>
      <c r="AD95" s="121"/>
      <c r="AE95" s="121"/>
      <c r="AF95" s="121"/>
      <c r="AG95" s="123">
        <f>'a - Hala č. 12'!J30</f>
        <v>0</v>
      </c>
      <c r="AH95" s="122"/>
      <c r="AI95" s="122"/>
      <c r="AJ95" s="122"/>
      <c r="AK95" s="122"/>
      <c r="AL95" s="122"/>
      <c r="AM95" s="122"/>
      <c r="AN95" s="123">
        <f>SUM(AG95,AT95)</f>
        <v>0</v>
      </c>
      <c r="AO95" s="122"/>
      <c r="AP95" s="122"/>
      <c r="AQ95" s="124" t="s">
        <v>84</v>
      </c>
      <c r="AR95" s="125"/>
      <c r="AS95" s="126">
        <v>0</v>
      </c>
      <c r="AT95" s="127">
        <f>ROUND(SUM(AV95:AW95),2)</f>
        <v>0</v>
      </c>
      <c r="AU95" s="128">
        <f>'a - Hala č. 12'!P121</f>
        <v>0</v>
      </c>
      <c r="AV95" s="127">
        <f>'a - Hala č. 12'!J33</f>
        <v>0</v>
      </c>
      <c r="AW95" s="127">
        <f>'a - Hala č. 12'!J34</f>
        <v>0</v>
      </c>
      <c r="AX95" s="127">
        <f>'a - Hala č. 12'!J35</f>
        <v>0</v>
      </c>
      <c r="AY95" s="127">
        <f>'a - Hala č. 12'!J36</f>
        <v>0</v>
      </c>
      <c r="AZ95" s="127">
        <f>'a - Hala č. 12'!F33</f>
        <v>0</v>
      </c>
      <c r="BA95" s="127">
        <f>'a - Hala č. 12'!F34</f>
        <v>0</v>
      </c>
      <c r="BB95" s="127">
        <f>'a - Hala č. 12'!F35</f>
        <v>0</v>
      </c>
      <c r="BC95" s="127">
        <f>'a - Hala č. 12'!F36</f>
        <v>0</v>
      </c>
      <c r="BD95" s="129">
        <f>'a - Hala č. 12'!F37</f>
        <v>0</v>
      </c>
      <c r="BE95" s="7"/>
      <c r="BT95" s="130" t="s">
        <v>85</v>
      </c>
      <c r="BV95" s="130" t="s">
        <v>79</v>
      </c>
      <c r="BW95" s="130" t="s">
        <v>86</v>
      </c>
      <c r="BX95" s="130" t="s">
        <v>5</v>
      </c>
      <c r="CL95" s="130" t="s">
        <v>1</v>
      </c>
      <c r="CM95" s="130" t="s">
        <v>87</v>
      </c>
    </row>
    <row r="96" s="2" customFormat="1" ht="30" customHeight="1">
      <c r="A96" s="37"/>
      <c r="B96" s="38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39"/>
      <c r="AH96" s="39"/>
      <c r="AI96" s="39"/>
      <c r="AJ96" s="39"/>
      <c r="AK96" s="39"/>
      <c r="AL96" s="39"/>
      <c r="AM96" s="39"/>
      <c r="AN96" s="39"/>
      <c r="AO96" s="39"/>
      <c r="AP96" s="39"/>
      <c r="AQ96" s="39"/>
      <c r="AR96" s="43"/>
      <c r="AS96" s="37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</row>
    <row r="97" s="2" customFormat="1" ht="6.96" customHeight="1">
      <c r="A97" s="37"/>
      <c r="B97" s="65"/>
      <c r="C97" s="66"/>
      <c r="D97" s="66"/>
      <c r="E97" s="66"/>
      <c r="F97" s="66"/>
      <c r="G97" s="66"/>
      <c r="H97" s="66"/>
      <c r="I97" s="66"/>
      <c r="J97" s="66"/>
      <c r="K97" s="66"/>
      <c r="L97" s="66"/>
      <c r="M97" s="66"/>
      <c r="N97" s="66"/>
      <c r="O97" s="66"/>
      <c r="P97" s="66"/>
      <c r="Q97" s="66"/>
      <c r="R97" s="66"/>
      <c r="S97" s="66"/>
      <c r="T97" s="66"/>
      <c r="U97" s="66"/>
      <c r="V97" s="66"/>
      <c r="W97" s="66"/>
      <c r="X97" s="66"/>
      <c r="Y97" s="66"/>
      <c r="Z97" s="66"/>
      <c r="AA97" s="66"/>
      <c r="AB97" s="66"/>
      <c r="AC97" s="66"/>
      <c r="AD97" s="66"/>
      <c r="AE97" s="66"/>
      <c r="AF97" s="66"/>
      <c r="AG97" s="66"/>
      <c r="AH97" s="66"/>
      <c r="AI97" s="66"/>
      <c r="AJ97" s="66"/>
      <c r="AK97" s="66"/>
      <c r="AL97" s="66"/>
      <c r="AM97" s="66"/>
      <c r="AN97" s="66"/>
      <c r="AO97" s="66"/>
      <c r="AP97" s="66"/>
      <c r="AQ97" s="66"/>
      <c r="AR97" s="43"/>
      <c r="AS97" s="37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</row>
  </sheetData>
  <sheetProtection sheet="1" formatColumns="0" formatRows="0" objects="1" scenarios="1" spinCount="100000" saltValue="f6wNoKyYvFv7l8bdXmo3HK32R4/xkLS9lvLLgps7gelHPn6gknUVYPNsDKfzDh4agw86IAg+iYVfuh/rq4M2Ow==" hashValue="N2qodr3tX0lwHV6lGCzSOM8g+/6Xz88DgJrifp+yjU3H5k5CAXaiXylpqtV2iIynipA8CjlyYhUk1EBNFCE1Qg==" algorithmName="SHA-512" password="CC35"/>
  <mergeCells count="42"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AK31:AO31"/>
    <mergeCell ref="L31:P31"/>
    <mergeCell ref="W32:AE32"/>
    <mergeCell ref="AK32:AO32"/>
    <mergeCell ref="L32:P32"/>
    <mergeCell ref="W33:AE33"/>
    <mergeCell ref="AK33:AO33"/>
    <mergeCell ref="L33:P33"/>
    <mergeCell ref="X35:AB35"/>
    <mergeCell ref="AK35:AO35"/>
    <mergeCell ref="L85:AO85"/>
    <mergeCell ref="AM87:AN87"/>
    <mergeCell ref="AM89:AP89"/>
    <mergeCell ref="AS89:AT91"/>
    <mergeCell ref="AM90:AP90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G94:AM94"/>
    <mergeCell ref="AN94:AP94"/>
    <mergeCell ref="AR2:BE2"/>
  </mergeCells>
  <hyperlinks>
    <hyperlink ref="A95" location="'a - Hala č. 12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6" t="s">
        <v>86</v>
      </c>
    </row>
    <row r="3" s="1" customFormat="1" ht="6.96" customHeight="1">
      <c r="B3" s="131"/>
      <c r="C3" s="132"/>
      <c r="D3" s="132"/>
      <c r="E3" s="132"/>
      <c r="F3" s="132"/>
      <c r="G3" s="132"/>
      <c r="H3" s="132"/>
      <c r="I3" s="132"/>
      <c r="J3" s="132"/>
      <c r="K3" s="132"/>
      <c r="L3" s="19"/>
      <c r="AT3" s="16" t="s">
        <v>87</v>
      </c>
    </row>
    <row r="4" s="1" customFormat="1" ht="24.96" customHeight="1">
      <c r="B4" s="19"/>
      <c r="D4" s="133" t="s">
        <v>88</v>
      </c>
      <c r="L4" s="19"/>
      <c r="M4" s="134" t="s">
        <v>10</v>
      </c>
      <c r="AT4" s="16" t="s">
        <v>4</v>
      </c>
    </row>
    <row r="5" s="1" customFormat="1" ht="6.96" customHeight="1">
      <c r="B5" s="19"/>
      <c r="L5" s="19"/>
    </row>
    <row r="6" s="1" customFormat="1" ht="12" customHeight="1">
      <c r="B6" s="19"/>
      <c r="D6" s="135" t="s">
        <v>16</v>
      </c>
      <c r="L6" s="19"/>
    </row>
    <row r="7" s="1" customFormat="1" ht="16.5" customHeight="1">
      <c r="B7" s="19"/>
      <c r="E7" s="136" t="str">
        <f>'Rekapitulace stavby'!K6</f>
        <v>Výměna CNC HTC 400 - Tyršova 161, 289 33 Křinec</v>
      </c>
      <c r="F7" s="135"/>
      <c r="G7" s="135"/>
      <c r="H7" s="135"/>
      <c r="L7" s="19"/>
    </row>
    <row r="8" s="2" customFormat="1" ht="12" customHeight="1">
      <c r="A8" s="37"/>
      <c r="B8" s="43"/>
      <c r="C8" s="37"/>
      <c r="D8" s="135" t="s">
        <v>89</v>
      </c>
      <c r="E8" s="37"/>
      <c r="F8" s="37"/>
      <c r="G8" s="37"/>
      <c r="H8" s="37"/>
      <c r="I8" s="37"/>
      <c r="J8" s="37"/>
      <c r="K8" s="37"/>
      <c r="L8" s="62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</row>
    <row r="9" s="2" customFormat="1" ht="16.5" customHeight="1">
      <c r="A9" s="37"/>
      <c r="B9" s="43"/>
      <c r="C9" s="37"/>
      <c r="D9" s="37"/>
      <c r="E9" s="137" t="s">
        <v>90</v>
      </c>
      <c r="F9" s="37"/>
      <c r="G9" s="37"/>
      <c r="H9" s="37"/>
      <c r="I9" s="37"/>
      <c r="J9" s="37"/>
      <c r="K9" s="37"/>
      <c r="L9" s="62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="2" customFormat="1">
      <c r="A10" s="37"/>
      <c r="B10" s="43"/>
      <c r="C10" s="37"/>
      <c r="D10" s="37"/>
      <c r="E10" s="37"/>
      <c r="F10" s="37"/>
      <c r="G10" s="37"/>
      <c r="H10" s="37"/>
      <c r="I10" s="37"/>
      <c r="J10" s="37"/>
      <c r="K10" s="37"/>
      <c r="L10" s="62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="2" customFormat="1" ht="12" customHeight="1">
      <c r="A11" s="37"/>
      <c r="B11" s="43"/>
      <c r="C11" s="37"/>
      <c r="D11" s="135" t="s">
        <v>18</v>
      </c>
      <c r="E11" s="37"/>
      <c r="F11" s="138" t="s">
        <v>1</v>
      </c>
      <c r="G11" s="37"/>
      <c r="H11" s="37"/>
      <c r="I11" s="135" t="s">
        <v>19</v>
      </c>
      <c r="J11" s="138" t="s">
        <v>1</v>
      </c>
      <c r="K11" s="37"/>
      <c r="L11" s="62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="2" customFormat="1" ht="12" customHeight="1">
      <c r="A12" s="37"/>
      <c r="B12" s="43"/>
      <c r="C12" s="37"/>
      <c r="D12" s="135" t="s">
        <v>20</v>
      </c>
      <c r="E12" s="37"/>
      <c r="F12" s="138" t="s">
        <v>21</v>
      </c>
      <c r="G12" s="37"/>
      <c r="H12" s="37"/>
      <c r="I12" s="135" t="s">
        <v>22</v>
      </c>
      <c r="J12" s="139" t="str">
        <f>'Rekapitulace stavby'!AN8</f>
        <v>7. 12. 2021</v>
      </c>
      <c r="K12" s="37"/>
      <c r="L12" s="62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="2" customFormat="1" ht="10.8" customHeight="1">
      <c r="A13" s="37"/>
      <c r="B13" s="43"/>
      <c r="C13" s="37"/>
      <c r="D13" s="37"/>
      <c r="E13" s="37"/>
      <c r="F13" s="37"/>
      <c r="G13" s="37"/>
      <c r="H13" s="37"/>
      <c r="I13" s="37"/>
      <c r="J13" s="37"/>
      <c r="K13" s="37"/>
      <c r="L13" s="62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="2" customFormat="1" ht="12" customHeight="1">
      <c r="A14" s="37"/>
      <c r="B14" s="43"/>
      <c r="C14" s="37"/>
      <c r="D14" s="135" t="s">
        <v>24</v>
      </c>
      <c r="E14" s="37"/>
      <c r="F14" s="37"/>
      <c r="G14" s="37"/>
      <c r="H14" s="37"/>
      <c r="I14" s="135" t="s">
        <v>25</v>
      </c>
      <c r="J14" s="138" t="s">
        <v>1</v>
      </c>
      <c r="K14" s="37"/>
      <c r="L14" s="62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="2" customFormat="1" ht="18" customHeight="1">
      <c r="A15" s="37"/>
      <c r="B15" s="43"/>
      <c r="C15" s="37"/>
      <c r="D15" s="37"/>
      <c r="E15" s="138" t="s">
        <v>26</v>
      </c>
      <c r="F15" s="37"/>
      <c r="G15" s="37"/>
      <c r="H15" s="37"/>
      <c r="I15" s="135" t="s">
        <v>27</v>
      </c>
      <c r="J15" s="138" t="s">
        <v>1</v>
      </c>
      <c r="K15" s="37"/>
      <c r="L15" s="62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="2" customFormat="1" ht="6.96" customHeight="1">
      <c r="A16" s="37"/>
      <c r="B16" s="43"/>
      <c r="C16" s="37"/>
      <c r="D16" s="37"/>
      <c r="E16" s="37"/>
      <c r="F16" s="37"/>
      <c r="G16" s="37"/>
      <c r="H16" s="37"/>
      <c r="I16" s="37"/>
      <c r="J16" s="37"/>
      <c r="K16" s="37"/>
      <c r="L16" s="62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="2" customFormat="1" ht="12" customHeight="1">
      <c r="A17" s="37"/>
      <c r="B17" s="43"/>
      <c r="C17" s="37"/>
      <c r="D17" s="135" t="s">
        <v>28</v>
      </c>
      <c r="E17" s="37"/>
      <c r="F17" s="37"/>
      <c r="G17" s="37"/>
      <c r="H17" s="37"/>
      <c r="I17" s="135" t="s">
        <v>25</v>
      </c>
      <c r="J17" s="32" t="str">
        <f>'Rekapitulace stavby'!AN13</f>
        <v>Vyplň údaj</v>
      </c>
      <c r="K17" s="37"/>
      <c r="L17" s="62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="2" customFormat="1" ht="18" customHeight="1">
      <c r="A18" s="37"/>
      <c r="B18" s="43"/>
      <c r="C18" s="37"/>
      <c r="D18" s="37"/>
      <c r="E18" s="32" t="str">
        <f>'Rekapitulace stavby'!E14</f>
        <v>Vyplň údaj</v>
      </c>
      <c r="F18" s="138"/>
      <c r="G18" s="138"/>
      <c r="H18" s="138"/>
      <c r="I18" s="135" t="s">
        <v>27</v>
      </c>
      <c r="J18" s="32" t="str">
        <f>'Rekapitulace stavby'!AN14</f>
        <v>Vyplň údaj</v>
      </c>
      <c r="K18" s="37"/>
      <c r="L18" s="62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="2" customFormat="1" ht="6.96" customHeight="1">
      <c r="A19" s="37"/>
      <c r="B19" s="43"/>
      <c r="C19" s="37"/>
      <c r="D19" s="37"/>
      <c r="E19" s="37"/>
      <c r="F19" s="37"/>
      <c r="G19" s="37"/>
      <c r="H19" s="37"/>
      <c r="I19" s="37"/>
      <c r="J19" s="37"/>
      <c r="K19" s="37"/>
      <c r="L19" s="62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="2" customFormat="1" ht="12" customHeight="1">
      <c r="A20" s="37"/>
      <c r="B20" s="43"/>
      <c r="C20" s="37"/>
      <c r="D20" s="135" t="s">
        <v>30</v>
      </c>
      <c r="E20" s="37"/>
      <c r="F20" s="37"/>
      <c r="G20" s="37"/>
      <c r="H20" s="37"/>
      <c r="I20" s="135" t="s">
        <v>25</v>
      </c>
      <c r="J20" s="138" t="s">
        <v>1</v>
      </c>
      <c r="K20" s="37"/>
      <c r="L20" s="62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="2" customFormat="1" ht="18" customHeight="1">
      <c r="A21" s="37"/>
      <c r="B21" s="43"/>
      <c r="C21" s="37"/>
      <c r="D21" s="37"/>
      <c r="E21" s="138" t="s">
        <v>31</v>
      </c>
      <c r="F21" s="37"/>
      <c r="G21" s="37"/>
      <c r="H21" s="37"/>
      <c r="I21" s="135" t="s">
        <v>27</v>
      </c>
      <c r="J21" s="138" t="s">
        <v>1</v>
      </c>
      <c r="K21" s="37"/>
      <c r="L21" s="62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="2" customFormat="1" ht="6.96" customHeight="1">
      <c r="A22" s="37"/>
      <c r="B22" s="43"/>
      <c r="C22" s="37"/>
      <c r="D22" s="37"/>
      <c r="E22" s="37"/>
      <c r="F22" s="37"/>
      <c r="G22" s="37"/>
      <c r="H22" s="37"/>
      <c r="I22" s="37"/>
      <c r="J22" s="37"/>
      <c r="K22" s="37"/>
      <c r="L22" s="62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="2" customFormat="1" ht="12" customHeight="1">
      <c r="A23" s="37"/>
      <c r="B23" s="43"/>
      <c r="C23" s="37"/>
      <c r="D23" s="135" t="s">
        <v>33</v>
      </c>
      <c r="E23" s="37"/>
      <c r="F23" s="37"/>
      <c r="G23" s="37"/>
      <c r="H23" s="37"/>
      <c r="I23" s="135" t="s">
        <v>25</v>
      </c>
      <c r="J23" s="138" t="s">
        <v>34</v>
      </c>
      <c r="K23" s="37"/>
      <c r="L23" s="62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="2" customFormat="1" ht="18" customHeight="1">
      <c r="A24" s="37"/>
      <c r="B24" s="43"/>
      <c r="C24" s="37"/>
      <c r="D24" s="37"/>
      <c r="E24" s="138" t="s">
        <v>35</v>
      </c>
      <c r="F24" s="37"/>
      <c r="G24" s="37"/>
      <c r="H24" s="37"/>
      <c r="I24" s="135" t="s">
        <v>27</v>
      </c>
      <c r="J24" s="138" t="s">
        <v>1</v>
      </c>
      <c r="K24" s="37"/>
      <c r="L24" s="62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="2" customFormat="1" ht="6.96" customHeight="1">
      <c r="A25" s="37"/>
      <c r="B25" s="43"/>
      <c r="C25" s="37"/>
      <c r="D25" s="37"/>
      <c r="E25" s="37"/>
      <c r="F25" s="37"/>
      <c r="G25" s="37"/>
      <c r="H25" s="37"/>
      <c r="I25" s="37"/>
      <c r="J25" s="37"/>
      <c r="K25" s="37"/>
      <c r="L25" s="62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s="2" customFormat="1" ht="12" customHeight="1">
      <c r="A26" s="37"/>
      <c r="B26" s="43"/>
      <c r="C26" s="37"/>
      <c r="D26" s="135" t="s">
        <v>36</v>
      </c>
      <c r="E26" s="37"/>
      <c r="F26" s="37"/>
      <c r="G26" s="37"/>
      <c r="H26" s="37"/>
      <c r="I26" s="37"/>
      <c r="J26" s="37"/>
      <c r="K26" s="37"/>
      <c r="L26" s="62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="8" customFormat="1" ht="16.5" customHeight="1">
      <c r="A27" s="140"/>
      <c r="B27" s="141"/>
      <c r="C27" s="140"/>
      <c r="D27" s="140"/>
      <c r="E27" s="142" t="s">
        <v>1</v>
      </c>
      <c r="F27" s="142"/>
      <c r="G27" s="142"/>
      <c r="H27" s="142"/>
      <c r="I27" s="140"/>
      <c r="J27" s="140"/>
      <c r="K27" s="140"/>
      <c r="L27" s="143"/>
      <c r="S27" s="140"/>
      <c r="T27" s="140"/>
      <c r="U27" s="140"/>
      <c r="V27" s="140"/>
      <c r="W27" s="140"/>
      <c r="X27" s="140"/>
      <c r="Y27" s="140"/>
      <c r="Z27" s="140"/>
      <c r="AA27" s="140"/>
      <c r="AB27" s="140"/>
      <c r="AC27" s="140"/>
      <c r="AD27" s="140"/>
      <c r="AE27" s="140"/>
    </row>
    <row r="28" s="2" customFormat="1" ht="6.96" customHeight="1">
      <c r="A28" s="37"/>
      <c r="B28" s="43"/>
      <c r="C28" s="37"/>
      <c r="D28" s="37"/>
      <c r="E28" s="37"/>
      <c r="F28" s="37"/>
      <c r="G28" s="37"/>
      <c r="H28" s="37"/>
      <c r="I28" s="37"/>
      <c r="J28" s="37"/>
      <c r="K28" s="37"/>
      <c r="L28" s="62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="2" customFormat="1" ht="6.96" customHeight="1">
      <c r="A29" s="37"/>
      <c r="B29" s="43"/>
      <c r="C29" s="37"/>
      <c r="D29" s="144"/>
      <c r="E29" s="144"/>
      <c r="F29" s="144"/>
      <c r="G29" s="144"/>
      <c r="H29" s="144"/>
      <c r="I29" s="144"/>
      <c r="J29" s="144"/>
      <c r="K29" s="144"/>
      <c r="L29" s="62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</row>
    <row r="30" s="2" customFormat="1" ht="25.44" customHeight="1">
      <c r="A30" s="37"/>
      <c r="B30" s="43"/>
      <c r="C30" s="37"/>
      <c r="D30" s="145" t="s">
        <v>37</v>
      </c>
      <c r="E30" s="37"/>
      <c r="F30" s="37"/>
      <c r="G30" s="37"/>
      <c r="H30" s="37"/>
      <c r="I30" s="37"/>
      <c r="J30" s="146">
        <f>ROUND(J121, 2)</f>
        <v>0</v>
      </c>
      <c r="K30" s="37"/>
      <c r="L30" s="62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="2" customFormat="1" ht="6.96" customHeight="1">
      <c r="A31" s="37"/>
      <c r="B31" s="43"/>
      <c r="C31" s="37"/>
      <c r="D31" s="144"/>
      <c r="E31" s="144"/>
      <c r="F31" s="144"/>
      <c r="G31" s="144"/>
      <c r="H31" s="144"/>
      <c r="I31" s="144"/>
      <c r="J31" s="144"/>
      <c r="K31" s="144"/>
      <c r="L31" s="62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="2" customFormat="1" ht="14.4" customHeight="1">
      <c r="A32" s="37"/>
      <c r="B32" s="43"/>
      <c r="C32" s="37"/>
      <c r="D32" s="37"/>
      <c r="E32" s="37"/>
      <c r="F32" s="147" t="s">
        <v>39</v>
      </c>
      <c r="G32" s="37"/>
      <c r="H32" s="37"/>
      <c r="I32" s="147" t="s">
        <v>38</v>
      </c>
      <c r="J32" s="147" t="s">
        <v>40</v>
      </c>
      <c r="K32" s="37"/>
      <c r="L32" s="62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s="2" customFormat="1" ht="14.4" customHeight="1">
      <c r="A33" s="37"/>
      <c r="B33" s="43"/>
      <c r="C33" s="37"/>
      <c r="D33" s="148" t="s">
        <v>41</v>
      </c>
      <c r="E33" s="135" t="s">
        <v>42</v>
      </c>
      <c r="F33" s="149">
        <f>ROUND((SUM(BE121:BE144)),  2)</f>
        <v>0</v>
      </c>
      <c r="G33" s="37"/>
      <c r="H33" s="37"/>
      <c r="I33" s="150">
        <v>0.20999999999999999</v>
      </c>
      <c r="J33" s="149">
        <f>ROUND(((SUM(BE121:BE144))*I33),  2)</f>
        <v>0</v>
      </c>
      <c r="K33" s="37"/>
      <c r="L33" s="62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s="2" customFormat="1" ht="14.4" customHeight="1">
      <c r="A34" s="37"/>
      <c r="B34" s="43"/>
      <c r="C34" s="37"/>
      <c r="D34" s="37"/>
      <c r="E34" s="135" t="s">
        <v>43</v>
      </c>
      <c r="F34" s="149">
        <f>ROUND((SUM(BF121:BF144)),  2)</f>
        <v>0</v>
      </c>
      <c r="G34" s="37"/>
      <c r="H34" s="37"/>
      <c r="I34" s="150">
        <v>0.14999999999999999</v>
      </c>
      <c r="J34" s="149">
        <f>ROUND(((SUM(BF121:BF144))*I34),  2)</f>
        <v>0</v>
      </c>
      <c r="K34" s="37"/>
      <c r="L34" s="62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hidden="1" s="2" customFormat="1" ht="14.4" customHeight="1">
      <c r="A35" s="37"/>
      <c r="B35" s="43"/>
      <c r="C35" s="37"/>
      <c r="D35" s="37"/>
      <c r="E35" s="135" t="s">
        <v>44</v>
      </c>
      <c r="F35" s="149">
        <f>ROUND((SUM(BG121:BG144)),  2)</f>
        <v>0</v>
      </c>
      <c r="G35" s="37"/>
      <c r="H35" s="37"/>
      <c r="I35" s="150">
        <v>0.20999999999999999</v>
      </c>
      <c r="J35" s="149">
        <f>0</f>
        <v>0</v>
      </c>
      <c r="K35" s="37"/>
      <c r="L35" s="62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hidden="1" s="2" customFormat="1" ht="14.4" customHeight="1">
      <c r="A36" s="37"/>
      <c r="B36" s="43"/>
      <c r="C36" s="37"/>
      <c r="D36" s="37"/>
      <c r="E36" s="135" t="s">
        <v>45</v>
      </c>
      <c r="F36" s="149">
        <f>ROUND((SUM(BH121:BH144)),  2)</f>
        <v>0</v>
      </c>
      <c r="G36" s="37"/>
      <c r="H36" s="37"/>
      <c r="I36" s="150">
        <v>0.14999999999999999</v>
      </c>
      <c r="J36" s="149">
        <f>0</f>
        <v>0</v>
      </c>
      <c r="K36" s="37"/>
      <c r="L36" s="62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hidden="1" s="2" customFormat="1" ht="14.4" customHeight="1">
      <c r="A37" s="37"/>
      <c r="B37" s="43"/>
      <c r="C37" s="37"/>
      <c r="D37" s="37"/>
      <c r="E37" s="135" t="s">
        <v>46</v>
      </c>
      <c r="F37" s="149">
        <f>ROUND((SUM(BI121:BI144)),  2)</f>
        <v>0</v>
      </c>
      <c r="G37" s="37"/>
      <c r="H37" s="37"/>
      <c r="I37" s="150">
        <v>0</v>
      </c>
      <c r="J37" s="149">
        <f>0</f>
        <v>0</v>
      </c>
      <c r="K37" s="37"/>
      <c r="L37" s="62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s="2" customFormat="1" ht="6.96" customHeight="1">
      <c r="A38" s="37"/>
      <c r="B38" s="43"/>
      <c r="C38" s="37"/>
      <c r="D38" s="37"/>
      <c r="E38" s="37"/>
      <c r="F38" s="37"/>
      <c r="G38" s="37"/>
      <c r="H38" s="37"/>
      <c r="I38" s="37"/>
      <c r="J38" s="37"/>
      <c r="K38" s="37"/>
      <c r="L38" s="62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s="2" customFormat="1" ht="25.44" customHeight="1">
      <c r="A39" s="37"/>
      <c r="B39" s="43"/>
      <c r="C39" s="151"/>
      <c r="D39" s="152" t="s">
        <v>47</v>
      </c>
      <c r="E39" s="153"/>
      <c r="F39" s="153"/>
      <c r="G39" s="154" t="s">
        <v>48</v>
      </c>
      <c r="H39" s="155" t="s">
        <v>49</v>
      </c>
      <c r="I39" s="153"/>
      <c r="J39" s="156">
        <f>SUM(J30:J37)</f>
        <v>0</v>
      </c>
      <c r="K39" s="157"/>
      <c r="L39" s="62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s="2" customFormat="1" ht="14.4" customHeight="1">
      <c r="A40" s="37"/>
      <c r="B40" s="43"/>
      <c r="C40" s="37"/>
      <c r="D40" s="37"/>
      <c r="E40" s="37"/>
      <c r="F40" s="37"/>
      <c r="G40" s="37"/>
      <c r="H40" s="37"/>
      <c r="I40" s="37"/>
      <c r="J40" s="37"/>
      <c r="K40" s="37"/>
      <c r="L40" s="62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1" s="1" customFormat="1" ht="14.4" customHeight="1">
      <c r="B41" s="19"/>
      <c r="L41" s="19"/>
    </row>
    <row r="42" s="1" customFormat="1" ht="14.4" customHeight="1">
      <c r="B42" s="19"/>
      <c r="L42" s="19"/>
    </row>
    <row r="43" s="1" customFormat="1" ht="14.4" customHeight="1">
      <c r="B43" s="19"/>
      <c r="L43" s="19"/>
    </row>
    <row r="44" s="1" customFormat="1" ht="14.4" customHeight="1">
      <c r="B44" s="19"/>
      <c r="L44" s="19"/>
    </row>
    <row r="45" s="1" customFormat="1" ht="14.4" customHeight="1">
      <c r="B45" s="19"/>
      <c r="L45" s="19"/>
    </row>
    <row r="46" s="1" customFormat="1" ht="14.4" customHeight="1">
      <c r="B46" s="19"/>
      <c r="L46" s="19"/>
    </row>
    <row r="47" s="1" customFormat="1" ht="14.4" customHeight="1">
      <c r="B47" s="19"/>
      <c r="L47" s="19"/>
    </row>
    <row r="48" s="1" customFormat="1" ht="14.4" customHeight="1">
      <c r="B48" s="19"/>
      <c r="L48" s="19"/>
    </row>
    <row r="49" s="1" customFormat="1" ht="14.4" customHeight="1">
      <c r="B49" s="19"/>
      <c r="L49" s="19"/>
    </row>
    <row r="50" s="2" customFormat="1" ht="14.4" customHeight="1">
      <c r="B50" s="62"/>
      <c r="D50" s="158" t="s">
        <v>50</v>
      </c>
      <c r="E50" s="159"/>
      <c r="F50" s="159"/>
      <c r="G50" s="158" t="s">
        <v>51</v>
      </c>
      <c r="H50" s="159"/>
      <c r="I50" s="159"/>
      <c r="J50" s="159"/>
      <c r="K50" s="159"/>
      <c r="L50" s="62"/>
    </row>
    <row r="51">
      <c r="B51" s="19"/>
      <c r="L51" s="19"/>
    </row>
    <row r="52">
      <c r="B52" s="19"/>
      <c r="L52" s="19"/>
    </row>
    <row r="53">
      <c r="B53" s="19"/>
      <c r="L53" s="19"/>
    </row>
    <row r="54">
      <c r="B54" s="19"/>
      <c r="L54" s="19"/>
    </row>
    <row r="55">
      <c r="B55" s="19"/>
      <c r="L55" s="19"/>
    </row>
    <row r="56">
      <c r="B56" s="19"/>
      <c r="L56" s="19"/>
    </row>
    <row r="57">
      <c r="B57" s="19"/>
      <c r="L57" s="19"/>
    </row>
    <row r="58">
      <c r="B58" s="19"/>
      <c r="L58" s="19"/>
    </row>
    <row r="59">
      <c r="B59" s="19"/>
      <c r="L59" s="19"/>
    </row>
    <row r="60">
      <c r="B60" s="19"/>
      <c r="L60" s="19"/>
    </row>
    <row r="61" s="2" customFormat="1">
      <c r="A61" s="37"/>
      <c r="B61" s="43"/>
      <c r="C61" s="37"/>
      <c r="D61" s="160" t="s">
        <v>52</v>
      </c>
      <c r="E61" s="161"/>
      <c r="F61" s="162" t="s">
        <v>53</v>
      </c>
      <c r="G61" s="160" t="s">
        <v>52</v>
      </c>
      <c r="H61" s="161"/>
      <c r="I61" s="161"/>
      <c r="J61" s="163" t="s">
        <v>53</v>
      </c>
      <c r="K61" s="161"/>
      <c r="L61" s="62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</row>
    <row r="62">
      <c r="B62" s="19"/>
      <c r="L62" s="19"/>
    </row>
    <row r="63">
      <c r="B63" s="19"/>
      <c r="L63" s="19"/>
    </row>
    <row r="64">
      <c r="B64" s="19"/>
      <c r="L64" s="19"/>
    </row>
    <row r="65" s="2" customFormat="1">
      <c r="A65" s="37"/>
      <c r="B65" s="43"/>
      <c r="C65" s="37"/>
      <c r="D65" s="158" t="s">
        <v>54</v>
      </c>
      <c r="E65" s="164"/>
      <c r="F65" s="164"/>
      <c r="G65" s="158" t="s">
        <v>55</v>
      </c>
      <c r="H65" s="164"/>
      <c r="I65" s="164"/>
      <c r="J65" s="164"/>
      <c r="K65" s="164"/>
      <c r="L65" s="62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</row>
    <row r="66">
      <c r="B66" s="19"/>
      <c r="L66" s="19"/>
    </row>
    <row r="67">
      <c r="B67" s="19"/>
      <c r="L67" s="19"/>
    </row>
    <row r="68">
      <c r="B68" s="19"/>
      <c r="L68" s="19"/>
    </row>
    <row r="69">
      <c r="B69" s="19"/>
      <c r="L69" s="19"/>
    </row>
    <row r="70">
      <c r="B70" s="19"/>
      <c r="L70" s="19"/>
    </row>
    <row r="71">
      <c r="B71" s="19"/>
      <c r="L71" s="19"/>
    </row>
    <row r="72">
      <c r="B72" s="19"/>
      <c r="L72" s="19"/>
    </row>
    <row r="73">
      <c r="B73" s="19"/>
      <c r="L73" s="19"/>
    </row>
    <row r="74">
      <c r="B74" s="19"/>
      <c r="L74" s="19"/>
    </row>
    <row r="75">
      <c r="B75" s="19"/>
      <c r="L75" s="19"/>
    </row>
    <row r="76" s="2" customFormat="1">
      <c r="A76" s="37"/>
      <c r="B76" s="43"/>
      <c r="C76" s="37"/>
      <c r="D76" s="160" t="s">
        <v>52</v>
      </c>
      <c r="E76" s="161"/>
      <c r="F76" s="162" t="s">
        <v>53</v>
      </c>
      <c r="G76" s="160" t="s">
        <v>52</v>
      </c>
      <c r="H76" s="161"/>
      <c r="I76" s="161"/>
      <c r="J76" s="163" t="s">
        <v>53</v>
      </c>
      <c r="K76" s="161"/>
      <c r="L76" s="62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</row>
    <row r="77" s="2" customFormat="1" ht="14.4" customHeight="1">
      <c r="A77" s="37"/>
      <c r="B77" s="165"/>
      <c r="C77" s="166"/>
      <c r="D77" s="166"/>
      <c r="E77" s="166"/>
      <c r="F77" s="166"/>
      <c r="G77" s="166"/>
      <c r="H77" s="166"/>
      <c r="I77" s="166"/>
      <c r="J77" s="166"/>
      <c r="K77" s="166"/>
      <c r="L77" s="62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</row>
    <row r="81" s="2" customFormat="1" ht="6.96" customHeight="1">
      <c r="A81" s="37"/>
      <c r="B81" s="167"/>
      <c r="C81" s="168"/>
      <c r="D81" s="168"/>
      <c r="E81" s="168"/>
      <c r="F81" s="168"/>
      <c r="G81" s="168"/>
      <c r="H81" s="168"/>
      <c r="I81" s="168"/>
      <c r="J81" s="168"/>
      <c r="K81" s="168"/>
      <c r="L81" s="62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</row>
    <row r="82" s="2" customFormat="1" ht="24.96" customHeight="1">
      <c r="A82" s="37"/>
      <c r="B82" s="38"/>
      <c r="C82" s="22" t="s">
        <v>91</v>
      </c>
      <c r="D82" s="39"/>
      <c r="E82" s="39"/>
      <c r="F82" s="39"/>
      <c r="G82" s="39"/>
      <c r="H82" s="39"/>
      <c r="I82" s="39"/>
      <c r="J82" s="39"/>
      <c r="K82" s="39"/>
      <c r="L82" s="62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</row>
    <row r="83" s="2" customFormat="1" ht="6.96" customHeight="1">
      <c r="A83" s="37"/>
      <c r="B83" s="38"/>
      <c r="C83" s="39"/>
      <c r="D83" s="39"/>
      <c r="E83" s="39"/>
      <c r="F83" s="39"/>
      <c r="G83" s="39"/>
      <c r="H83" s="39"/>
      <c r="I83" s="39"/>
      <c r="J83" s="39"/>
      <c r="K83" s="39"/>
      <c r="L83" s="62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</row>
    <row r="84" s="2" customFormat="1" ht="12" customHeight="1">
      <c r="A84" s="37"/>
      <c r="B84" s="38"/>
      <c r="C84" s="31" t="s">
        <v>16</v>
      </c>
      <c r="D84" s="39"/>
      <c r="E84" s="39"/>
      <c r="F84" s="39"/>
      <c r="G84" s="39"/>
      <c r="H84" s="39"/>
      <c r="I84" s="39"/>
      <c r="J84" s="39"/>
      <c r="K84" s="39"/>
      <c r="L84" s="62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</row>
    <row r="85" s="2" customFormat="1" ht="16.5" customHeight="1">
      <c r="A85" s="37"/>
      <c r="B85" s="38"/>
      <c r="C85" s="39"/>
      <c r="D85" s="39"/>
      <c r="E85" s="169" t="str">
        <f>E7</f>
        <v>Výměna CNC HTC 400 - Tyršova 161, 289 33 Křinec</v>
      </c>
      <c r="F85" s="31"/>
      <c r="G85" s="31"/>
      <c r="H85" s="31"/>
      <c r="I85" s="39"/>
      <c r="J85" s="39"/>
      <c r="K85" s="39"/>
      <c r="L85" s="62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</row>
    <row r="86" s="2" customFormat="1" ht="12" customHeight="1">
      <c r="A86" s="37"/>
      <c r="B86" s="38"/>
      <c r="C86" s="31" t="s">
        <v>89</v>
      </c>
      <c r="D86" s="39"/>
      <c r="E86" s="39"/>
      <c r="F86" s="39"/>
      <c r="G86" s="39"/>
      <c r="H86" s="39"/>
      <c r="I86" s="39"/>
      <c r="J86" s="39"/>
      <c r="K86" s="39"/>
      <c r="L86" s="62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</row>
    <row r="87" s="2" customFormat="1" ht="16.5" customHeight="1">
      <c r="A87" s="37"/>
      <c r="B87" s="38"/>
      <c r="C87" s="39"/>
      <c r="D87" s="39"/>
      <c r="E87" s="75" t="str">
        <f>E9</f>
        <v>a - Hala č. 12</v>
      </c>
      <c r="F87" s="39"/>
      <c r="G87" s="39"/>
      <c r="H87" s="39"/>
      <c r="I87" s="39"/>
      <c r="J87" s="39"/>
      <c r="K87" s="39"/>
      <c r="L87" s="62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</row>
    <row r="88" s="2" customFormat="1" ht="6.96" customHeight="1">
      <c r="A88" s="37"/>
      <c r="B88" s="38"/>
      <c r="C88" s="39"/>
      <c r="D88" s="39"/>
      <c r="E88" s="39"/>
      <c r="F88" s="39"/>
      <c r="G88" s="39"/>
      <c r="H88" s="39"/>
      <c r="I88" s="39"/>
      <c r="J88" s="39"/>
      <c r="K88" s="39"/>
      <c r="L88" s="62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</row>
    <row r="89" s="2" customFormat="1" ht="12" customHeight="1">
      <c r="A89" s="37"/>
      <c r="B89" s="38"/>
      <c r="C89" s="31" t="s">
        <v>20</v>
      </c>
      <c r="D89" s="39"/>
      <c r="E89" s="39"/>
      <c r="F89" s="26" t="str">
        <f>F12</f>
        <v xml:space="preserve"> </v>
      </c>
      <c r="G89" s="39"/>
      <c r="H89" s="39"/>
      <c r="I89" s="31" t="s">
        <v>22</v>
      </c>
      <c r="J89" s="78" t="str">
        <f>IF(J12="","",J12)</f>
        <v>7. 12. 2021</v>
      </c>
      <c r="K89" s="39"/>
      <c r="L89" s="62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</row>
    <row r="90" s="2" customFormat="1" ht="6.96" customHeight="1">
      <c r="A90" s="37"/>
      <c r="B90" s="38"/>
      <c r="C90" s="39"/>
      <c r="D90" s="39"/>
      <c r="E90" s="39"/>
      <c r="F90" s="39"/>
      <c r="G90" s="39"/>
      <c r="H90" s="39"/>
      <c r="I90" s="39"/>
      <c r="J90" s="39"/>
      <c r="K90" s="39"/>
      <c r="L90" s="62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</row>
    <row r="91" s="2" customFormat="1" ht="25.65" customHeight="1">
      <c r="A91" s="37"/>
      <c r="B91" s="38"/>
      <c r="C91" s="31" t="s">
        <v>24</v>
      </c>
      <c r="D91" s="39"/>
      <c r="E91" s="39"/>
      <c r="F91" s="26" t="str">
        <f>E15</f>
        <v>INPROMA, spol. s r.o. KŘINEC</v>
      </c>
      <c r="G91" s="39"/>
      <c r="H91" s="39"/>
      <c r="I91" s="31" t="s">
        <v>30</v>
      </c>
      <c r="J91" s="35" t="str">
        <f>E21</f>
        <v>Ing. Dana Kožušníková</v>
      </c>
      <c r="K91" s="39"/>
      <c r="L91" s="62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</row>
    <row r="92" s="2" customFormat="1" ht="15.15" customHeight="1">
      <c r="A92" s="37"/>
      <c r="B92" s="38"/>
      <c r="C92" s="31" t="s">
        <v>28</v>
      </c>
      <c r="D92" s="39"/>
      <c r="E92" s="39"/>
      <c r="F92" s="26" t="str">
        <f>IF(E18="","",E18)</f>
        <v>Vyplň údaj</v>
      </c>
      <c r="G92" s="39"/>
      <c r="H92" s="39"/>
      <c r="I92" s="31" t="s">
        <v>33</v>
      </c>
      <c r="J92" s="35" t="str">
        <f>E24</f>
        <v>Kubalová J.</v>
      </c>
      <c r="K92" s="39"/>
      <c r="L92" s="62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</row>
    <row r="93" s="2" customFormat="1" ht="10.32" customHeight="1">
      <c r="A93" s="37"/>
      <c r="B93" s="38"/>
      <c r="C93" s="39"/>
      <c r="D93" s="39"/>
      <c r="E93" s="39"/>
      <c r="F93" s="39"/>
      <c r="G93" s="39"/>
      <c r="H93" s="39"/>
      <c r="I93" s="39"/>
      <c r="J93" s="39"/>
      <c r="K93" s="39"/>
      <c r="L93" s="62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</row>
    <row r="94" s="2" customFormat="1" ht="29.28" customHeight="1">
      <c r="A94" s="37"/>
      <c r="B94" s="38"/>
      <c r="C94" s="170" t="s">
        <v>92</v>
      </c>
      <c r="D94" s="171"/>
      <c r="E94" s="171"/>
      <c r="F94" s="171"/>
      <c r="G94" s="171"/>
      <c r="H94" s="171"/>
      <c r="I94" s="171"/>
      <c r="J94" s="172" t="s">
        <v>93</v>
      </c>
      <c r="K94" s="171"/>
      <c r="L94" s="62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</row>
    <row r="95" s="2" customFormat="1" ht="10.32" customHeight="1">
      <c r="A95" s="37"/>
      <c r="B95" s="38"/>
      <c r="C95" s="39"/>
      <c r="D95" s="39"/>
      <c r="E95" s="39"/>
      <c r="F95" s="39"/>
      <c r="G95" s="39"/>
      <c r="H95" s="39"/>
      <c r="I95" s="39"/>
      <c r="J95" s="39"/>
      <c r="K95" s="39"/>
      <c r="L95" s="62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</row>
    <row r="96" s="2" customFormat="1" ht="22.8" customHeight="1">
      <c r="A96" s="37"/>
      <c r="B96" s="38"/>
      <c r="C96" s="173" t="s">
        <v>94</v>
      </c>
      <c r="D96" s="39"/>
      <c r="E96" s="39"/>
      <c r="F96" s="39"/>
      <c r="G96" s="39"/>
      <c r="H96" s="39"/>
      <c r="I96" s="39"/>
      <c r="J96" s="109">
        <f>J121</f>
        <v>0</v>
      </c>
      <c r="K96" s="39"/>
      <c r="L96" s="62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U96" s="16" t="s">
        <v>95</v>
      </c>
    </row>
    <row r="97" s="9" customFormat="1" ht="24.96" customHeight="1">
      <c r="A97" s="9"/>
      <c r="B97" s="174"/>
      <c r="C97" s="175"/>
      <c r="D97" s="176" t="s">
        <v>96</v>
      </c>
      <c r="E97" s="177"/>
      <c r="F97" s="177"/>
      <c r="G97" s="177"/>
      <c r="H97" s="177"/>
      <c r="I97" s="177"/>
      <c r="J97" s="178">
        <f>J122</f>
        <v>0</v>
      </c>
      <c r="K97" s="175"/>
      <c r="L97" s="17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80"/>
      <c r="C98" s="181"/>
      <c r="D98" s="182" t="s">
        <v>97</v>
      </c>
      <c r="E98" s="183"/>
      <c r="F98" s="183"/>
      <c r="G98" s="183"/>
      <c r="H98" s="183"/>
      <c r="I98" s="183"/>
      <c r="J98" s="184">
        <f>J123</f>
        <v>0</v>
      </c>
      <c r="K98" s="181"/>
      <c r="L98" s="185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9" customFormat="1" ht="24.96" customHeight="1">
      <c r="A99" s="9"/>
      <c r="B99" s="174"/>
      <c r="C99" s="175"/>
      <c r="D99" s="176" t="s">
        <v>98</v>
      </c>
      <c r="E99" s="177"/>
      <c r="F99" s="177"/>
      <c r="G99" s="177"/>
      <c r="H99" s="177"/>
      <c r="I99" s="177"/>
      <c r="J99" s="178">
        <f>J129</f>
        <v>0</v>
      </c>
      <c r="K99" s="175"/>
      <c r="L99" s="17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180"/>
      <c r="C100" s="181"/>
      <c r="D100" s="182" t="s">
        <v>99</v>
      </c>
      <c r="E100" s="183"/>
      <c r="F100" s="183"/>
      <c r="G100" s="183"/>
      <c r="H100" s="183"/>
      <c r="I100" s="183"/>
      <c r="J100" s="184">
        <f>J130</f>
        <v>0</v>
      </c>
      <c r="K100" s="181"/>
      <c r="L100" s="185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80"/>
      <c r="C101" s="181"/>
      <c r="D101" s="182" t="s">
        <v>100</v>
      </c>
      <c r="E101" s="183"/>
      <c r="F101" s="183"/>
      <c r="G101" s="183"/>
      <c r="H101" s="183"/>
      <c r="I101" s="183"/>
      <c r="J101" s="184">
        <f>J139</f>
        <v>0</v>
      </c>
      <c r="K101" s="181"/>
      <c r="L101" s="185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2" customFormat="1" ht="21.84" customHeight="1">
      <c r="A102" s="37"/>
      <c r="B102" s="38"/>
      <c r="C102" s="39"/>
      <c r="D102" s="39"/>
      <c r="E102" s="39"/>
      <c r="F102" s="39"/>
      <c r="G102" s="39"/>
      <c r="H102" s="39"/>
      <c r="I102" s="39"/>
      <c r="J102" s="39"/>
      <c r="K102" s="39"/>
      <c r="L102" s="62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</row>
    <row r="103" s="2" customFormat="1" ht="6.96" customHeight="1">
      <c r="A103" s="37"/>
      <c r="B103" s="65"/>
      <c r="C103" s="66"/>
      <c r="D103" s="66"/>
      <c r="E103" s="66"/>
      <c r="F103" s="66"/>
      <c r="G103" s="66"/>
      <c r="H103" s="66"/>
      <c r="I103" s="66"/>
      <c r="J103" s="66"/>
      <c r="K103" s="66"/>
      <c r="L103" s="62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</row>
    <row r="107" s="2" customFormat="1" ht="6.96" customHeight="1">
      <c r="A107" s="37"/>
      <c r="B107" s="67"/>
      <c r="C107" s="68"/>
      <c r="D107" s="68"/>
      <c r="E107" s="68"/>
      <c r="F107" s="68"/>
      <c r="G107" s="68"/>
      <c r="H107" s="68"/>
      <c r="I107" s="68"/>
      <c r="J107" s="68"/>
      <c r="K107" s="68"/>
      <c r="L107" s="62"/>
      <c r="S107" s="37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</row>
    <row r="108" s="2" customFormat="1" ht="24.96" customHeight="1">
      <c r="A108" s="37"/>
      <c r="B108" s="38"/>
      <c r="C108" s="22" t="s">
        <v>101</v>
      </c>
      <c r="D108" s="39"/>
      <c r="E108" s="39"/>
      <c r="F108" s="39"/>
      <c r="G108" s="39"/>
      <c r="H108" s="39"/>
      <c r="I108" s="39"/>
      <c r="J108" s="39"/>
      <c r="K108" s="39"/>
      <c r="L108" s="62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</row>
    <row r="109" s="2" customFormat="1" ht="6.96" customHeight="1">
      <c r="A109" s="37"/>
      <c r="B109" s="38"/>
      <c r="C109" s="39"/>
      <c r="D109" s="39"/>
      <c r="E109" s="39"/>
      <c r="F109" s="39"/>
      <c r="G109" s="39"/>
      <c r="H109" s="39"/>
      <c r="I109" s="39"/>
      <c r="J109" s="39"/>
      <c r="K109" s="39"/>
      <c r="L109" s="62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</row>
    <row r="110" s="2" customFormat="1" ht="12" customHeight="1">
      <c r="A110" s="37"/>
      <c r="B110" s="38"/>
      <c r="C110" s="31" t="s">
        <v>16</v>
      </c>
      <c r="D110" s="39"/>
      <c r="E110" s="39"/>
      <c r="F110" s="39"/>
      <c r="G110" s="39"/>
      <c r="H110" s="39"/>
      <c r="I110" s="39"/>
      <c r="J110" s="39"/>
      <c r="K110" s="39"/>
      <c r="L110" s="62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</row>
    <row r="111" s="2" customFormat="1" ht="16.5" customHeight="1">
      <c r="A111" s="37"/>
      <c r="B111" s="38"/>
      <c r="C111" s="39"/>
      <c r="D111" s="39"/>
      <c r="E111" s="169" t="str">
        <f>E7</f>
        <v>Výměna CNC HTC 400 - Tyršova 161, 289 33 Křinec</v>
      </c>
      <c r="F111" s="31"/>
      <c r="G111" s="31"/>
      <c r="H111" s="31"/>
      <c r="I111" s="39"/>
      <c r="J111" s="39"/>
      <c r="K111" s="39"/>
      <c r="L111" s="62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</row>
    <row r="112" s="2" customFormat="1" ht="12" customHeight="1">
      <c r="A112" s="37"/>
      <c r="B112" s="38"/>
      <c r="C112" s="31" t="s">
        <v>89</v>
      </c>
      <c r="D112" s="39"/>
      <c r="E112" s="39"/>
      <c r="F112" s="39"/>
      <c r="G112" s="39"/>
      <c r="H112" s="39"/>
      <c r="I112" s="39"/>
      <c r="J112" s="39"/>
      <c r="K112" s="39"/>
      <c r="L112" s="62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</row>
    <row r="113" s="2" customFormat="1" ht="16.5" customHeight="1">
      <c r="A113" s="37"/>
      <c r="B113" s="38"/>
      <c r="C113" s="39"/>
      <c r="D113" s="39"/>
      <c r="E113" s="75" t="str">
        <f>E9</f>
        <v>a - Hala č. 12</v>
      </c>
      <c r="F113" s="39"/>
      <c r="G113" s="39"/>
      <c r="H113" s="39"/>
      <c r="I113" s="39"/>
      <c r="J113" s="39"/>
      <c r="K113" s="39"/>
      <c r="L113" s="62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</row>
    <row r="114" s="2" customFormat="1" ht="6.96" customHeight="1">
      <c r="A114" s="37"/>
      <c r="B114" s="38"/>
      <c r="C114" s="39"/>
      <c r="D114" s="39"/>
      <c r="E114" s="39"/>
      <c r="F114" s="39"/>
      <c r="G114" s="39"/>
      <c r="H114" s="39"/>
      <c r="I114" s="39"/>
      <c r="J114" s="39"/>
      <c r="K114" s="39"/>
      <c r="L114" s="62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</row>
    <row r="115" s="2" customFormat="1" ht="12" customHeight="1">
      <c r="A115" s="37"/>
      <c r="B115" s="38"/>
      <c r="C115" s="31" t="s">
        <v>20</v>
      </c>
      <c r="D115" s="39"/>
      <c r="E115" s="39"/>
      <c r="F115" s="26" t="str">
        <f>F12</f>
        <v xml:space="preserve"> </v>
      </c>
      <c r="G115" s="39"/>
      <c r="H115" s="39"/>
      <c r="I115" s="31" t="s">
        <v>22</v>
      </c>
      <c r="J115" s="78" t="str">
        <f>IF(J12="","",J12)</f>
        <v>7. 12. 2021</v>
      </c>
      <c r="K115" s="39"/>
      <c r="L115" s="62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</row>
    <row r="116" s="2" customFormat="1" ht="6.96" customHeight="1">
      <c r="A116" s="37"/>
      <c r="B116" s="38"/>
      <c r="C116" s="39"/>
      <c r="D116" s="39"/>
      <c r="E116" s="39"/>
      <c r="F116" s="39"/>
      <c r="G116" s="39"/>
      <c r="H116" s="39"/>
      <c r="I116" s="39"/>
      <c r="J116" s="39"/>
      <c r="K116" s="39"/>
      <c r="L116" s="62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</row>
    <row r="117" s="2" customFormat="1" ht="25.65" customHeight="1">
      <c r="A117" s="37"/>
      <c r="B117" s="38"/>
      <c r="C117" s="31" t="s">
        <v>24</v>
      </c>
      <c r="D117" s="39"/>
      <c r="E117" s="39"/>
      <c r="F117" s="26" t="str">
        <f>E15</f>
        <v>INPROMA, spol. s r.o. KŘINEC</v>
      </c>
      <c r="G117" s="39"/>
      <c r="H117" s="39"/>
      <c r="I117" s="31" t="s">
        <v>30</v>
      </c>
      <c r="J117" s="35" t="str">
        <f>E21</f>
        <v>Ing. Dana Kožušníková</v>
      </c>
      <c r="K117" s="39"/>
      <c r="L117" s="62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</row>
    <row r="118" s="2" customFormat="1" ht="15.15" customHeight="1">
      <c r="A118" s="37"/>
      <c r="B118" s="38"/>
      <c r="C118" s="31" t="s">
        <v>28</v>
      </c>
      <c r="D118" s="39"/>
      <c r="E118" s="39"/>
      <c r="F118" s="26" t="str">
        <f>IF(E18="","",E18)</f>
        <v>Vyplň údaj</v>
      </c>
      <c r="G118" s="39"/>
      <c r="H118" s="39"/>
      <c r="I118" s="31" t="s">
        <v>33</v>
      </c>
      <c r="J118" s="35" t="str">
        <f>E24</f>
        <v>Kubalová J.</v>
      </c>
      <c r="K118" s="39"/>
      <c r="L118" s="62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</row>
    <row r="119" s="2" customFormat="1" ht="10.32" customHeight="1">
      <c r="A119" s="37"/>
      <c r="B119" s="38"/>
      <c r="C119" s="39"/>
      <c r="D119" s="39"/>
      <c r="E119" s="39"/>
      <c r="F119" s="39"/>
      <c r="G119" s="39"/>
      <c r="H119" s="39"/>
      <c r="I119" s="39"/>
      <c r="J119" s="39"/>
      <c r="K119" s="39"/>
      <c r="L119" s="62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</row>
    <row r="120" s="11" customFormat="1" ht="29.28" customHeight="1">
      <c r="A120" s="186"/>
      <c r="B120" s="187"/>
      <c r="C120" s="188" t="s">
        <v>102</v>
      </c>
      <c r="D120" s="189" t="s">
        <v>62</v>
      </c>
      <c r="E120" s="189" t="s">
        <v>58</v>
      </c>
      <c r="F120" s="189" t="s">
        <v>59</v>
      </c>
      <c r="G120" s="189" t="s">
        <v>103</v>
      </c>
      <c r="H120" s="189" t="s">
        <v>104</v>
      </c>
      <c r="I120" s="189" t="s">
        <v>105</v>
      </c>
      <c r="J120" s="190" t="s">
        <v>93</v>
      </c>
      <c r="K120" s="191" t="s">
        <v>106</v>
      </c>
      <c r="L120" s="192"/>
      <c r="M120" s="99" t="s">
        <v>1</v>
      </c>
      <c r="N120" s="100" t="s">
        <v>41</v>
      </c>
      <c r="O120" s="100" t="s">
        <v>107</v>
      </c>
      <c r="P120" s="100" t="s">
        <v>108</v>
      </c>
      <c r="Q120" s="100" t="s">
        <v>109</v>
      </c>
      <c r="R120" s="100" t="s">
        <v>110</v>
      </c>
      <c r="S120" s="100" t="s">
        <v>111</v>
      </c>
      <c r="T120" s="101" t="s">
        <v>112</v>
      </c>
      <c r="U120" s="186"/>
      <c r="V120" s="186"/>
      <c r="W120" s="186"/>
      <c r="X120" s="186"/>
      <c r="Y120" s="186"/>
      <c r="Z120" s="186"/>
      <c r="AA120" s="186"/>
      <c r="AB120" s="186"/>
      <c r="AC120" s="186"/>
      <c r="AD120" s="186"/>
      <c r="AE120" s="186"/>
    </row>
    <row r="121" s="2" customFormat="1" ht="22.8" customHeight="1">
      <c r="A121" s="37"/>
      <c r="B121" s="38"/>
      <c r="C121" s="106" t="s">
        <v>113</v>
      </c>
      <c r="D121" s="39"/>
      <c r="E121" s="39"/>
      <c r="F121" s="39"/>
      <c r="G121" s="39"/>
      <c r="H121" s="39"/>
      <c r="I121" s="39"/>
      <c r="J121" s="193">
        <f>BK121</f>
        <v>0</v>
      </c>
      <c r="K121" s="39"/>
      <c r="L121" s="43"/>
      <c r="M121" s="102"/>
      <c r="N121" s="194"/>
      <c r="O121" s="103"/>
      <c r="P121" s="195">
        <f>P122+P129</f>
        <v>0</v>
      </c>
      <c r="Q121" s="103"/>
      <c r="R121" s="195">
        <f>R122+R129</f>
        <v>0.14220000000000002</v>
      </c>
      <c r="S121" s="103"/>
      <c r="T121" s="196">
        <f>T122+T129</f>
        <v>0</v>
      </c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T121" s="16" t="s">
        <v>76</v>
      </c>
      <c r="AU121" s="16" t="s">
        <v>95</v>
      </c>
      <c r="BK121" s="197">
        <f>BK122+BK129</f>
        <v>0</v>
      </c>
    </row>
    <row r="122" s="12" customFormat="1" ht="25.92" customHeight="1">
      <c r="A122" s="12"/>
      <c r="B122" s="198"/>
      <c r="C122" s="199"/>
      <c r="D122" s="200" t="s">
        <v>76</v>
      </c>
      <c r="E122" s="201" t="s">
        <v>114</v>
      </c>
      <c r="F122" s="201" t="s">
        <v>115</v>
      </c>
      <c r="G122" s="199"/>
      <c r="H122" s="199"/>
      <c r="I122" s="202"/>
      <c r="J122" s="203">
        <f>BK122</f>
        <v>0</v>
      </c>
      <c r="K122" s="199"/>
      <c r="L122" s="204"/>
      <c r="M122" s="205"/>
      <c r="N122" s="206"/>
      <c r="O122" s="206"/>
      <c r="P122" s="207">
        <f>P123</f>
        <v>0</v>
      </c>
      <c r="Q122" s="206"/>
      <c r="R122" s="207">
        <f>R123</f>
        <v>0</v>
      </c>
      <c r="S122" s="206"/>
      <c r="T122" s="208">
        <f>T123</f>
        <v>0</v>
      </c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R122" s="209" t="s">
        <v>85</v>
      </c>
      <c r="AT122" s="210" t="s">
        <v>76</v>
      </c>
      <c r="AU122" s="210" t="s">
        <v>77</v>
      </c>
      <c r="AY122" s="209" t="s">
        <v>116</v>
      </c>
      <c r="BK122" s="211">
        <f>BK123</f>
        <v>0</v>
      </c>
    </row>
    <row r="123" s="12" customFormat="1" ht="22.8" customHeight="1">
      <c r="A123" s="12"/>
      <c r="B123" s="198"/>
      <c r="C123" s="199"/>
      <c r="D123" s="200" t="s">
        <v>76</v>
      </c>
      <c r="E123" s="212" t="s">
        <v>117</v>
      </c>
      <c r="F123" s="212" t="s">
        <v>118</v>
      </c>
      <c r="G123" s="199"/>
      <c r="H123" s="199"/>
      <c r="I123" s="202"/>
      <c r="J123" s="213">
        <f>BK123</f>
        <v>0</v>
      </c>
      <c r="K123" s="199"/>
      <c r="L123" s="204"/>
      <c r="M123" s="205"/>
      <c r="N123" s="206"/>
      <c r="O123" s="206"/>
      <c r="P123" s="207">
        <f>SUM(P124:P128)</f>
        <v>0</v>
      </c>
      <c r="Q123" s="206"/>
      <c r="R123" s="207">
        <f>SUM(R124:R128)</f>
        <v>0</v>
      </c>
      <c r="S123" s="206"/>
      <c r="T123" s="208">
        <f>SUM(T124:T128)</f>
        <v>0</v>
      </c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R123" s="209" t="s">
        <v>85</v>
      </c>
      <c r="AT123" s="210" t="s">
        <v>76</v>
      </c>
      <c r="AU123" s="210" t="s">
        <v>85</v>
      </c>
      <c r="AY123" s="209" t="s">
        <v>116</v>
      </c>
      <c r="BK123" s="211">
        <f>SUM(BK124:BK128)</f>
        <v>0</v>
      </c>
    </row>
    <row r="124" s="2" customFormat="1" ht="33" customHeight="1">
      <c r="A124" s="37"/>
      <c r="B124" s="38"/>
      <c r="C124" s="214" t="s">
        <v>85</v>
      </c>
      <c r="D124" s="214" t="s">
        <v>119</v>
      </c>
      <c r="E124" s="215" t="s">
        <v>120</v>
      </c>
      <c r="F124" s="216" t="s">
        <v>121</v>
      </c>
      <c r="G124" s="217" t="s">
        <v>122</v>
      </c>
      <c r="H124" s="218">
        <v>500</v>
      </c>
      <c r="I124" s="219"/>
      <c r="J124" s="220">
        <f>ROUND(I124*H124,2)</f>
        <v>0</v>
      </c>
      <c r="K124" s="221"/>
      <c r="L124" s="43"/>
      <c r="M124" s="222" t="s">
        <v>1</v>
      </c>
      <c r="N124" s="223" t="s">
        <v>42</v>
      </c>
      <c r="O124" s="90"/>
      <c r="P124" s="224">
        <f>O124*H124</f>
        <v>0</v>
      </c>
      <c r="Q124" s="224">
        <v>0</v>
      </c>
      <c r="R124" s="224">
        <f>Q124*H124</f>
        <v>0</v>
      </c>
      <c r="S124" s="224">
        <v>0</v>
      </c>
      <c r="T124" s="225">
        <f>S124*H124</f>
        <v>0</v>
      </c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R124" s="226" t="s">
        <v>123</v>
      </c>
      <c r="AT124" s="226" t="s">
        <v>119</v>
      </c>
      <c r="AU124" s="226" t="s">
        <v>87</v>
      </c>
      <c r="AY124" s="16" t="s">
        <v>116</v>
      </c>
      <c r="BE124" s="227">
        <f>IF(N124="základní",J124,0)</f>
        <v>0</v>
      </c>
      <c r="BF124" s="227">
        <f>IF(N124="snížená",J124,0)</f>
        <v>0</v>
      </c>
      <c r="BG124" s="227">
        <f>IF(N124="zákl. přenesená",J124,0)</f>
        <v>0</v>
      </c>
      <c r="BH124" s="227">
        <f>IF(N124="sníž. přenesená",J124,0)</f>
        <v>0</v>
      </c>
      <c r="BI124" s="227">
        <f>IF(N124="nulová",J124,0)</f>
        <v>0</v>
      </c>
      <c r="BJ124" s="16" t="s">
        <v>85</v>
      </c>
      <c r="BK124" s="227">
        <f>ROUND(I124*H124,2)</f>
        <v>0</v>
      </c>
      <c r="BL124" s="16" t="s">
        <v>123</v>
      </c>
      <c r="BM124" s="226" t="s">
        <v>124</v>
      </c>
    </row>
    <row r="125" s="13" customFormat="1">
      <c r="A125" s="13"/>
      <c r="B125" s="228"/>
      <c r="C125" s="229"/>
      <c r="D125" s="230" t="s">
        <v>125</v>
      </c>
      <c r="E125" s="231" t="s">
        <v>1</v>
      </c>
      <c r="F125" s="232" t="s">
        <v>126</v>
      </c>
      <c r="G125" s="229"/>
      <c r="H125" s="233">
        <v>500</v>
      </c>
      <c r="I125" s="234"/>
      <c r="J125" s="229"/>
      <c r="K125" s="229"/>
      <c r="L125" s="235"/>
      <c r="M125" s="236"/>
      <c r="N125" s="237"/>
      <c r="O125" s="237"/>
      <c r="P125" s="237"/>
      <c r="Q125" s="237"/>
      <c r="R125" s="237"/>
      <c r="S125" s="237"/>
      <c r="T125" s="238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T125" s="239" t="s">
        <v>125</v>
      </c>
      <c r="AU125" s="239" t="s">
        <v>87</v>
      </c>
      <c r="AV125" s="13" t="s">
        <v>87</v>
      </c>
      <c r="AW125" s="13" t="s">
        <v>32</v>
      </c>
      <c r="AX125" s="13" t="s">
        <v>85</v>
      </c>
      <c r="AY125" s="239" t="s">
        <v>116</v>
      </c>
    </row>
    <row r="126" s="2" customFormat="1" ht="33" customHeight="1">
      <c r="A126" s="37"/>
      <c r="B126" s="38"/>
      <c r="C126" s="214" t="s">
        <v>87</v>
      </c>
      <c r="D126" s="214" t="s">
        <v>119</v>
      </c>
      <c r="E126" s="215" t="s">
        <v>127</v>
      </c>
      <c r="F126" s="216" t="s">
        <v>128</v>
      </c>
      <c r="G126" s="217" t="s">
        <v>122</v>
      </c>
      <c r="H126" s="218">
        <v>6000</v>
      </c>
      <c r="I126" s="219"/>
      <c r="J126" s="220">
        <f>ROUND(I126*H126,2)</f>
        <v>0</v>
      </c>
      <c r="K126" s="221"/>
      <c r="L126" s="43"/>
      <c r="M126" s="222" t="s">
        <v>1</v>
      </c>
      <c r="N126" s="223" t="s">
        <v>42</v>
      </c>
      <c r="O126" s="90"/>
      <c r="P126" s="224">
        <f>O126*H126</f>
        <v>0</v>
      </c>
      <c r="Q126" s="224">
        <v>0</v>
      </c>
      <c r="R126" s="224">
        <f>Q126*H126</f>
        <v>0</v>
      </c>
      <c r="S126" s="224">
        <v>0</v>
      </c>
      <c r="T126" s="225">
        <f>S126*H126</f>
        <v>0</v>
      </c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R126" s="226" t="s">
        <v>123</v>
      </c>
      <c r="AT126" s="226" t="s">
        <v>119</v>
      </c>
      <c r="AU126" s="226" t="s">
        <v>87</v>
      </c>
      <c r="AY126" s="16" t="s">
        <v>116</v>
      </c>
      <c r="BE126" s="227">
        <f>IF(N126="základní",J126,0)</f>
        <v>0</v>
      </c>
      <c r="BF126" s="227">
        <f>IF(N126="snížená",J126,0)</f>
        <v>0</v>
      </c>
      <c r="BG126" s="227">
        <f>IF(N126="zákl. přenesená",J126,0)</f>
        <v>0</v>
      </c>
      <c r="BH126" s="227">
        <f>IF(N126="sníž. přenesená",J126,0)</f>
        <v>0</v>
      </c>
      <c r="BI126" s="227">
        <f>IF(N126="nulová",J126,0)</f>
        <v>0</v>
      </c>
      <c r="BJ126" s="16" t="s">
        <v>85</v>
      </c>
      <c r="BK126" s="227">
        <f>ROUND(I126*H126,2)</f>
        <v>0</v>
      </c>
      <c r="BL126" s="16" t="s">
        <v>123</v>
      </c>
      <c r="BM126" s="226" t="s">
        <v>129</v>
      </c>
    </row>
    <row r="127" s="13" customFormat="1">
      <c r="A127" s="13"/>
      <c r="B127" s="228"/>
      <c r="C127" s="229"/>
      <c r="D127" s="230" t="s">
        <v>125</v>
      </c>
      <c r="E127" s="231" t="s">
        <v>1</v>
      </c>
      <c r="F127" s="232" t="s">
        <v>130</v>
      </c>
      <c r="G127" s="229"/>
      <c r="H127" s="233">
        <v>6000</v>
      </c>
      <c r="I127" s="234"/>
      <c r="J127" s="229"/>
      <c r="K127" s="229"/>
      <c r="L127" s="235"/>
      <c r="M127" s="236"/>
      <c r="N127" s="237"/>
      <c r="O127" s="237"/>
      <c r="P127" s="237"/>
      <c r="Q127" s="237"/>
      <c r="R127" s="237"/>
      <c r="S127" s="237"/>
      <c r="T127" s="238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T127" s="239" t="s">
        <v>125</v>
      </c>
      <c r="AU127" s="239" t="s">
        <v>87</v>
      </c>
      <c r="AV127" s="13" t="s">
        <v>87</v>
      </c>
      <c r="AW127" s="13" t="s">
        <v>32</v>
      </c>
      <c r="AX127" s="13" t="s">
        <v>85</v>
      </c>
      <c r="AY127" s="239" t="s">
        <v>116</v>
      </c>
    </row>
    <row r="128" s="2" customFormat="1" ht="33" customHeight="1">
      <c r="A128" s="37"/>
      <c r="B128" s="38"/>
      <c r="C128" s="214" t="s">
        <v>131</v>
      </c>
      <c r="D128" s="214" t="s">
        <v>119</v>
      </c>
      <c r="E128" s="215" t="s">
        <v>132</v>
      </c>
      <c r="F128" s="216" t="s">
        <v>133</v>
      </c>
      <c r="G128" s="217" t="s">
        <v>122</v>
      </c>
      <c r="H128" s="218">
        <v>500</v>
      </c>
      <c r="I128" s="219"/>
      <c r="J128" s="220">
        <f>ROUND(I128*H128,2)</f>
        <v>0</v>
      </c>
      <c r="K128" s="221"/>
      <c r="L128" s="43"/>
      <c r="M128" s="222" t="s">
        <v>1</v>
      </c>
      <c r="N128" s="223" t="s">
        <v>42</v>
      </c>
      <c r="O128" s="90"/>
      <c r="P128" s="224">
        <f>O128*H128</f>
        <v>0</v>
      </c>
      <c r="Q128" s="224">
        <v>0</v>
      </c>
      <c r="R128" s="224">
        <f>Q128*H128</f>
        <v>0</v>
      </c>
      <c r="S128" s="224">
        <v>0</v>
      </c>
      <c r="T128" s="225">
        <f>S128*H128</f>
        <v>0</v>
      </c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R128" s="226" t="s">
        <v>123</v>
      </c>
      <c r="AT128" s="226" t="s">
        <v>119</v>
      </c>
      <c r="AU128" s="226" t="s">
        <v>87</v>
      </c>
      <c r="AY128" s="16" t="s">
        <v>116</v>
      </c>
      <c r="BE128" s="227">
        <f>IF(N128="základní",J128,0)</f>
        <v>0</v>
      </c>
      <c r="BF128" s="227">
        <f>IF(N128="snížená",J128,0)</f>
        <v>0</v>
      </c>
      <c r="BG128" s="227">
        <f>IF(N128="zákl. přenesená",J128,0)</f>
        <v>0</v>
      </c>
      <c r="BH128" s="227">
        <f>IF(N128="sníž. přenesená",J128,0)</f>
        <v>0</v>
      </c>
      <c r="BI128" s="227">
        <f>IF(N128="nulová",J128,0)</f>
        <v>0</v>
      </c>
      <c r="BJ128" s="16" t="s">
        <v>85</v>
      </c>
      <c r="BK128" s="227">
        <f>ROUND(I128*H128,2)</f>
        <v>0</v>
      </c>
      <c r="BL128" s="16" t="s">
        <v>123</v>
      </c>
      <c r="BM128" s="226" t="s">
        <v>134</v>
      </c>
    </row>
    <row r="129" s="12" customFormat="1" ht="25.92" customHeight="1">
      <c r="A129" s="12"/>
      <c r="B129" s="198"/>
      <c r="C129" s="199"/>
      <c r="D129" s="200" t="s">
        <v>76</v>
      </c>
      <c r="E129" s="201" t="s">
        <v>135</v>
      </c>
      <c r="F129" s="201" t="s">
        <v>136</v>
      </c>
      <c r="G129" s="199"/>
      <c r="H129" s="199"/>
      <c r="I129" s="202"/>
      <c r="J129" s="203">
        <f>BK129</f>
        <v>0</v>
      </c>
      <c r="K129" s="199"/>
      <c r="L129" s="204"/>
      <c r="M129" s="205"/>
      <c r="N129" s="206"/>
      <c r="O129" s="206"/>
      <c r="P129" s="207">
        <f>P130+P139</f>
        <v>0</v>
      </c>
      <c r="Q129" s="206"/>
      <c r="R129" s="207">
        <f>R130+R139</f>
        <v>0.14220000000000002</v>
      </c>
      <c r="S129" s="206"/>
      <c r="T129" s="208">
        <f>T130+T139</f>
        <v>0</v>
      </c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R129" s="209" t="s">
        <v>87</v>
      </c>
      <c r="AT129" s="210" t="s">
        <v>76</v>
      </c>
      <c r="AU129" s="210" t="s">
        <v>77</v>
      </c>
      <c r="AY129" s="209" t="s">
        <v>116</v>
      </c>
      <c r="BK129" s="211">
        <f>BK130+BK139</f>
        <v>0</v>
      </c>
    </row>
    <row r="130" s="12" customFormat="1" ht="22.8" customHeight="1">
      <c r="A130" s="12"/>
      <c r="B130" s="198"/>
      <c r="C130" s="199"/>
      <c r="D130" s="200" t="s">
        <v>76</v>
      </c>
      <c r="E130" s="212" t="s">
        <v>137</v>
      </c>
      <c r="F130" s="212" t="s">
        <v>138</v>
      </c>
      <c r="G130" s="199"/>
      <c r="H130" s="199"/>
      <c r="I130" s="202"/>
      <c r="J130" s="213">
        <f>BK130</f>
        <v>0</v>
      </c>
      <c r="K130" s="199"/>
      <c r="L130" s="204"/>
      <c r="M130" s="205"/>
      <c r="N130" s="206"/>
      <c r="O130" s="206"/>
      <c r="P130" s="207">
        <f>SUM(P131:P138)</f>
        <v>0</v>
      </c>
      <c r="Q130" s="206"/>
      <c r="R130" s="207">
        <f>SUM(R131:R138)</f>
        <v>0.13120000000000001</v>
      </c>
      <c r="S130" s="206"/>
      <c r="T130" s="208">
        <f>SUM(T131:T138)</f>
        <v>0</v>
      </c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R130" s="209" t="s">
        <v>87</v>
      </c>
      <c r="AT130" s="210" t="s">
        <v>76</v>
      </c>
      <c r="AU130" s="210" t="s">
        <v>85</v>
      </c>
      <c r="AY130" s="209" t="s">
        <v>116</v>
      </c>
      <c r="BK130" s="211">
        <f>SUM(BK131:BK138)</f>
        <v>0</v>
      </c>
    </row>
    <row r="131" s="2" customFormat="1" ht="33" customHeight="1">
      <c r="A131" s="37"/>
      <c r="B131" s="38"/>
      <c r="C131" s="214" t="s">
        <v>123</v>
      </c>
      <c r="D131" s="214" t="s">
        <v>119</v>
      </c>
      <c r="E131" s="215" t="s">
        <v>139</v>
      </c>
      <c r="F131" s="216" t="s">
        <v>140</v>
      </c>
      <c r="G131" s="217" t="s">
        <v>141</v>
      </c>
      <c r="H131" s="218">
        <v>100</v>
      </c>
      <c r="I131" s="219"/>
      <c r="J131" s="220">
        <f>ROUND(I131*H131,2)</f>
        <v>0</v>
      </c>
      <c r="K131" s="221"/>
      <c r="L131" s="43"/>
      <c r="M131" s="222" t="s">
        <v>1</v>
      </c>
      <c r="N131" s="223" t="s">
        <v>42</v>
      </c>
      <c r="O131" s="90"/>
      <c r="P131" s="224">
        <f>O131*H131</f>
        <v>0</v>
      </c>
      <c r="Q131" s="224">
        <v>0.00019000000000000001</v>
      </c>
      <c r="R131" s="224">
        <f>Q131*H131</f>
        <v>0.019</v>
      </c>
      <c r="S131" s="224">
        <v>0</v>
      </c>
      <c r="T131" s="225">
        <f>S131*H131</f>
        <v>0</v>
      </c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R131" s="226" t="s">
        <v>142</v>
      </c>
      <c r="AT131" s="226" t="s">
        <v>119</v>
      </c>
      <c r="AU131" s="226" t="s">
        <v>87</v>
      </c>
      <c r="AY131" s="16" t="s">
        <v>116</v>
      </c>
      <c r="BE131" s="227">
        <f>IF(N131="základní",J131,0)</f>
        <v>0</v>
      </c>
      <c r="BF131" s="227">
        <f>IF(N131="snížená",J131,0)</f>
        <v>0</v>
      </c>
      <c r="BG131" s="227">
        <f>IF(N131="zákl. přenesená",J131,0)</f>
        <v>0</v>
      </c>
      <c r="BH131" s="227">
        <f>IF(N131="sníž. přenesená",J131,0)</f>
        <v>0</v>
      </c>
      <c r="BI131" s="227">
        <f>IF(N131="nulová",J131,0)</f>
        <v>0</v>
      </c>
      <c r="BJ131" s="16" t="s">
        <v>85</v>
      </c>
      <c r="BK131" s="227">
        <f>ROUND(I131*H131,2)</f>
        <v>0</v>
      </c>
      <c r="BL131" s="16" t="s">
        <v>142</v>
      </c>
      <c r="BM131" s="226" t="s">
        <v>143</v>
      </c>
    </row>
    <row r="132" s="14" customFormat="1">
      <c r="A132" s="14"/>
      <c r="B132" s="240"/>
      <c r="C132" s="241"/>
      <c r="D132" s="230" t="s">
        <v>125</v>
      </c>
      <c r="E132" s="242" t="s">
        <v>1</v>
      </c>
      <c r="F132" s="243" t="s">
        <v>83</v>
      </c>
      <c r="G132" s="241"/>
      <c r="H132" s="242" t="s">
        <v>1</v>
      </c>
      <c r="I132" s="244"/>
      <c r="J132" s="241"/>
      <c r="K132" s="241"/>
      <c r="L132" s="245"/>
      <c r="M132" s="246"/>
      <c r="N132" s="247"/>
      <c r="O132" s="247"/>
      <c r="P132" s="247"/>
      <c r="Q132" s="247"/>
      <c r="R132" s="247"/>
      <c r="S132" s="247"/>
      <c r="T132" s="248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T132" s="249" t="s">
        <v>125</v>
      </c>
      <c r="AU132" s="249" t="s">
        <v>87</v>
      </c>
      <c r="AV132" s="14" t="s">
        <v>85</v>
      </c>
      <c r="AW132" s="14" t="s">
        <v>32</v>
      </c>
      <c r="AX132" s="14" t="s">
        <v>77</v>
      </c>
      <c r="AY132" s="249" t="s">
        <v>116</v>
      </c>
    </row>
    <row r="133" s="13" customFormat="1">
      <c r="A133" s="13"/>
      <c r="B133" s="228"/>
      <c r="C133" s="229"/>
      <c r="D133" s="230" t="s">
        <v>125</v>
      </c>
      <c r="E133" s="231" t="s">
        <v>1</v>
      </c>
      <c r="F133" s="232" t="s">
        <v>144</v>
      </c>
      <c r="G133" s="229"/>
      <c r="H133" s="233">
        <v>100</v>
      </c>
      <c r="I133" s="234"/>
      <c r="J133" s="229"/>
      <c r="K133" s="229"/>
      <c r="L133" s="235"/>
      <c r="M133" s="236"/>
      <c r="N133" s="237"/>
      <c r="O133" s="237"/>
      <c r="P133" s="237"/>
      <c r="Q133" s="237"/>
      <c r="R133" s="237"/>
      <c r="S133" s="237"/>
      <c r="T133" s="238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T133" s="239" t="s">
        <v>125</v>
      </c>
      <c r="AU133" s="239" t="s">
        <v>87</v>
      </c>
      <c r="AV133" s="13" t="s">
        <v>87</v>
      </c>
      <c r="AW133" s="13" t="s">
        <v>32</v>
      </c>
      <c r="AX133" s="13" t="s">
        <v>85</v>
      </c>
      <c r="AY133" s="239" t="s">
        <v>116</v>
      </c>
    </row>
    <row r="134" s="2" customFormat="1" ht="33" customHeight="1">
      <c r="A134" s="37"/>
      <c r="B134" s="38"/>
      <c r="C134" s="250" t="s">
        <v>145</v>
      </c>
      <c r="D134" s="250" t="s">
        <v>146</v>
      </c>
      <c r="E134" s="251" t="s">
        <v>147</v>
      </c>
      <c r="F134" s="252" t="s">
        <v>148</v>
      </c>
      <c r="G134" s="253" t="s">
        <v>141</v>
      </c>
      <c r="H134" s="254">
        <v>102</v>
      </c>
      <c r="I134" s="255"/>
      <c r="J134" s="256">
        <f>ROUND(I134*H134,2)</f>
        <v>0</v>
      </c>
      <c r="K134" s="257"/>
      <c r="L134" s="258"/>
      <c r="M134" s="259" t="s">
        <v>1</v>
      </c>
      <c r="N134" s="260" t="s">
        <v>42</v>
      </c>
      <c r="O134" s="90"/>
      <c r="P134" s="224">
        <f>O134*H134</f>
        <v>0</v>
      </c>
      <c r="Q134" s="224">
        <v>0.0011000000000000001</v>
      </c>
      <c r="R134" s="224">
        <f>Q134*H134</f>
        <v>0.11220000000000001</v>
      </c>
      <c r="S134" s="224">
        <v>0</v>
      </c>
      <c r="T134" s="225">
        <f>S134*H134</f>
        <v>0</v>
      </c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R134" s="226" t="s">
        <v>149</v>
      </c>
      <c r="AT134" s="226" t="s">
        <v>146</v>
      </c>
      <c r="AU134" s="226" t="s">
        <v>87</v>
      </c>
      <c r="AY134" s="16" t="s">
        <v>116</v>
      </c>
      <c r="BE134" s="227">
        <f>IF(N134="základní",J134,0)</f>
        <v>0</v>
      </c>
      <c r="BF134" s="227">
        <f>IF(N134="snížená",J134,0)</f>
        <v>0</v>
      </c>
      <c r="BG134" s="227">
        <f>IF(N134="zákl. přenesená",J134,0)</f>
        <v>0</v>
      </c>
      <c r="BH134" s="227">
        <f>IF(N134="sníž. přenesená",J134,0)</f>
        <v>0</v>
      </c>
      <c r="BI134" s="227">
        <f>IF(N134="nulová",J134,0)</f>
        <v>0</v>
      </c>
      <c r="BJ134" s="16" t="s">
        <v>85</v>
      </c>
      <c r="BK134" s="227">
        <f>ROUND(I134*H134,2)</f>
        <v>0</v>
      </c>
      <c r="BL134" s="16" t="s">
        <v>142</v>
      </c>
      <c r="BM134" s="226" t="s">
        <v>150</v>
      </c>
    </row>
    <row r="135" s="13" customFormat="1">
      <c r="A135" s="13"/>
      <c r="B135" s="228"/>
      <c r="C135" s="229"/>
      <c r="D135" s="230" t="s">
        <v>125</v>
      </c>
      <c r="E135" s="231" t="s">
        <v>1</v>
      </c>
      <c r="F135" s="232" t="s">
        <v>144</v>
      </c>
      <c r="G135" s="229"/>
      <c r="H135" s="233">
        <v>100</v>
      </c>
      <c r="I135" s="234"/>
      <c r="J135" s="229"/>
      <c r="K135" s="229"/>
      <c r="L135" s="235"/>
      <c r="M135" s="236"/>
      <c r="N135" s="237"/>
      <c r="O135" s="237"/>
      <c r="P135" s="237"/>
      <c r="Q135" s="237"/>
      <c r="R135" s="237"/>
      <c r="S135" s="237"/>
      <c r="T135" s="238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T135" s="239" t="s">
        <v>125</v>
      </c>
      <c r="AU135" s="239" t="s">
        <v>87</v>
      </c>
      <c r="AV135" s="13" t="s">
        <v>87</v>
      </c>
      <c r="AW135" s="13" t="s">
        <v>32</v>
      </c>
      <c r="AX135" s="13" t="s">
        <v>85</v>
      </c>
      <c r="AY135" s="239" t="s">
        <v>116</v>
      </c>
    </row>
    <row r="136" s="13" customFormat="1">
      <c r="A136" s="13"/>
      <c r="B136" s="228"/>
      <c r="C136" s="229"/>
      <c r="D136" s="230" t="s">
        <v>125</v>
      </c>
      <c r="E136" s="229"/>
      <c r="F136" s="232" t="s">
        <v>151</v>
      </c>
      <c r="G136" s="229"/>
      <c r="H136" s="233">
        <v>102</v>
      </c>
      <c r="I136" s="234"/>
      <c r="J136" s="229"/>
      <c r="K136" s="229"/>
      <c r="L136" s="235"/>
      <c r="M136" s="236"/>
      <c r="N136" s="237"/>
      <c r="O136" s="237"/>
      <c r="P136" s="237"/>
      <c r="Q136" s="237"/>
      <c r="R136" s="237"/>
      <c r="S136" s="237"/>
      <c r="T136" s="238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T136" s="239" t="s">
        <v>125</v>
      </c>
      <c r="AU136" s="239" t="s">
        <v>87</v>
      </c>
      <c r="AV136" s="13" t="s">
        <v>87</v>
      </c>
      <c r="AW136" s="13" t="s">
        <v>4</v>
      </c>
      <c r="AX136" s="13" t="s">
        <v>85</v>
      </c>
      <c r="AY136" s="239" t="s">
        <v>116</v>
      </c>
    </row>
    <row r="137" s="2" customFormat="1" ht="24.15" customHeight="1">
      <c r="A137" s="37"/>
      <c r="B137" s="38"/>
      <c r="C137" s="214" t="s">
        <v>152</v>
      </c>
      <c r="D137" s="214" t="s">
        <v>119</v>
      </c>
      <c r="E137" s="215" t="s">
        <v>153</v>
      </c>
      <c r="F137" s="216" t="s">
        <v>154</v>
      </c>
      <c r="G137" s="217" t="s">
        <v>155</v>
      </c>
      <c r="H137" s="218">
        <v>0.13100000000000001</v>
      </c>
      <c r="I137" s="219"/>
      <c r="J137" s="220">
        <f>ROUND(I137*H137,2)</f>
        <v>0</v>
      </c>
      <c r="K137" s="221"/>
      <c r="L137" s="43"/>
      <c r="M137" s="222" t="s">
        <v>1</v>
      </c>
      <c r="N137" s="223" t="s">
        <v>42</v>
      </c>
      <c r="O137" s="90"/>
      <c r="P137" s="224">
        <f>O137*H137</f>
        <v>0</v>
      </c>
      <c r="Q137" s="224">
        <v>0</v>
      </c>
      <c r="R137" s="224">
        <f>Q137*H137</f>
        <v>0</v>
      </c>
      <c r="S137" s="224">
        <v>0</v>
      </c>
      <c r="T137" s="225">
        <f>S137*H137</f>
        <v>0</v>
      </c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R137" s="226" t="s">
        <v>142</v>
      </c>
      <c r="AT137" s="226" t="s">
        <v>119</v>
      </c>
      <c r="AU137" s="226" t="s">
        <v>87</v>
      </c>
      <c r="AY137" s="16" t="s">
        <v>116</v>
      </c>
      <c r="BE137" s="227">
        <f>IF(N137="základní",J137,0)</f>
        <v>0</v>
      </c>
      <c r="BF137" s="227">
        <f>IF(N137="snížená",J137,0)</f>
        <v>0</v>
      </c>
      <c r="BG137" s="227">
        <f>IF(N137="zákl. přenesená",J137,0)</f>
        <v>0</v>
      </c>
      <c r="BH137" s="227">
        <f>IF(N137="sníž. přenesená",J137,0)</f>
        <v>0</v>
      </c>
      <c r="BI137" s="227">
        <f>IF(N137="nulová",J137,0)</f>
        <v>0</v>
      </c>
      <c r="BJ137" s="16" t="s">
        <v>85</v>
      </c>
      <c r="BK137" s="227">
        <f>ROUND(I137*H137,2)</f>
        <v>0</v>
      </c>
      <c r="BL137" s="16" t="s">
        <v>142</v>
      </c>
      <c r="BM137" s="226" t="s">
        <v>156</v>
      </c>
    </row>
    <row r="138" s="2" customFormat="1" ht="24.15" customHeight="1">
      <c r="A138" s="37"/>
      <c r="B138" s="38"/>
      <c r="C138" s="214" t="s">
        <v>157</v>
      </c>
      <c r="D138" s="214" t="s">
        <v>119</v>
      </c>
      <c r="E138" s="215" t="s">
        <v>158</v>
      </c>
      <c r="F138" s="216" t="s">
        <v>159</v>
      </c>
      <c r="G138" s="217" t="s">
        <v>155</v>
      </c>
      <c r="H138" s="218">
        <v>0.13100000000000001</v>
      </c>
      <c r="I138" s="219"/>
      <c r="J138" s="220">
        <f>ROUND(I138*H138,2)</f>
        <v>0</v>
      </c>
      <c r="K138" s="221"/>
      <c r="L138" s="43"/>
      <c r="M138" s="222" t="s">
        <v>1</v>
      </c>
      <c r="N138" s="223" t="s">
        <v>42</v>
      </c>
      <c r="O138" s="90"/>
      <c r="P138" s="224">
        <f>O138*H138</f>
        <v>0</v>
      </c>
      <c r="Q138" s="224">
        <v>0</v>
      </c>
      <c r="R138" s="224">
        <f>Q138*H138</f>
        <v>0</v>
      </c>
      <c r="S138" s="224">
        <v>0</v>
      </c>
      <c r="T138" s="225">
        <f>S138*H138</f>
        <v>0</v>
      </c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R138" s="226" t="s">
        <v>142</v>
      </c>
      <c r="AT138" s="226" t="s">
        <v>119</v>
      </c>
      <c r="AU138" s="226" t="s">
        <v>87</v>
      </c>
      <c r="AY138" s="16" t="s">
        <v>116</v>
      </c>
      <c r="BE138" s="227">
        <f>IF(N138="základní",J138,0)</f>
        <v>0</v>
      </c>
      <c r="BF138" s="227">
        <f>IF(N138="snížená",J138,0)</f>
        <v>0</v>
      </c>
      <c r="BG138" s="227">
        <f>IF(N138="zákl. přenesená",J138,0)</f>
        <v>0</v>
      </c>
      <c r="BH138" s="227">
        <f>IF(N138="sníž. přenesená",J138,0)</f>
        <v>0</v>
      </c>
      <c r="BI138" s="227">
        <f>IF(N138="nulová",J138,0)</f>
        <v>0</v>
      </c>
      <c r="BJ138" s="16" t="s">
        <v>85</v>
      </c>
      <c r="BK138" s="227">
        <f>ROUND(I138*H138,2)</f>
        <v>0</v>
      </c>
      <c r="BL138" s="16" t="s">
        <v>142</v>
      </c>
      <c r="BM138" s="226" t="s">
        <v>160</v>
      </c>
    </row>
    <row r="139" s="12" customFormat="1" ht="22.8" customHeight="1">
      <c r="A139" s="12"/>
      <c r="B139" s="198"/>
      <c r="C139" s="199"/>
      <c r="D139" s="200" t="s">
        <v>76</v>
      </c>
      <c r="E139" s="212" t="s">
        <v>161</v>
      </c>
      <c r="F139" s="212" t="s">
        <v>162</v>
      </c>
      <c r="G139" s="199"/>
      <c r="H139" s="199"/>
      <c r="I139" s="202"/>
      <c r="J139" s="213">
        <f>BK139</f>
        <v>0</v>
      </c>
      <c r="K139" s="199"/>
      <c r="L139" s="204"/>
      <c r="M139" s="205"/>
      <c r="N139" s="206"/>
      <c r="O139" s="206"/>
      <c r="P139" s="207">
        <f>SUM(P140:P144)</f>
        <v>0</v>
      </c>
      <c r="Q139" s="206"/>
      <c r="R139" s="207">
        <f>SUM(R140:R144)</f>
        <v>0.011000000000000001</v>
      </c>
      <c r="S139" s="206"/>
      <c r="T139" s="208">
        <f>SUM(T140:T144)</f>
        <v>0</v>
      </c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R139" s="209" t="s">
        <v>87</v>
      </c>
      <c r="AT139" s="210" t="s">
        <v>76</v>
      </c>
      <c r="AU139" s="210" t="s">
        <v>85</v>
      </c>
      <c r="AY139" s="209" t="s">
        <v>116</v>
      </c>
      <c r="BK139" s="211">
        <f>SUM(BK140:BK144)</f>
        <v>0</v>
      </c>
    </row>
    <row r="140" s="2" customFormat="1" ht="16.5" customHeight="1">
      <c r="A140" s="37"/>
      <c r="B140" s="38"/>
      <c r="C140" s="214" t="s">
        <v>163</v>
      </c>
      <c r="D140" s="214" t="s">
        <v>119</v>
      </c>
      <c r="E140" s="215" t="s">
        <v>164</v>
      </c>
      <c r="F140" s="216" t="s">
        <v>165</v>
      </c>
      <c r="G140" s="217" t="s">
        <v>141</v>
      </c>
      <c r="H140" s="218">
        <v>100</v>
      </c>
      <c r="I140" s="219"/>
      <c r="J140" s="220">
        <f>ROUND(I140*H140,2)</f>
        <v>0</v>
      </c>
      <c r="K140" s="221"/>
      <c r="L140" s="43"/>
      <c r="M140" s="222" t="s">
        <v>1</v>
      </c>
      <c r="N140" s="223" t="s">
        <v>42</v>
      </c>
      <c r="O140" s="90"/>
      <c r="P140" s="224">
        <f>O140*H140</f>
        <v>0</v>
      </c>
      <c r="Q140" s="224">
        <v>1.0000000000000001E-05</v>
      </c>
      <c r="R140" s="224">
        <f>Q140*H140</f>
        <v>0.001</v>
      </c>
      <c r="S140" s="224">
        <v>0</v>
      </c>
      <c r="T140" s="225">
        <f>S140*H140</f>
        <v>0</v>
      </c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R140" s="226" t="s">
        <v>142</v>
      </c>
      <c r="AT140" s="226" t="s">
        <v>119</v>
      </c>
      <c r="AU140" s="226" t="s">
        <v>87</v>
      </c>
      <c r="AY140" s="16" t="s">
        <v>116</v>
      </c>
      <c r="BE140" s="227">
        <f>IF(N140="základní",J140,0)</f>
        <v>0</v>
      </c>
      <c r="BF140" s="227">
        <f>IF(N140="snížená",J140,0)</f>
        <v>0</v>
      </c>
      <c r="BG140" s="227">
        <f>IF(N140="zákl. přenesená",J140,0)</f>
        <v>0</v>
      </c>
      <c r="BH140" s="227">
        <f>IF(N140="sníž. přenesená",J140,0)</f>
        <v>0</v>
      </c>
      <c r="BI140" s="227">
        <f>IF(N140="nulová",J140,0)</f>
        <v>0</v>
      </c>
      <c r="BJ140" s="16" t="s">
        <v>85</v>
      </c>
      <c r="BK140" s="227">
        <f>ROUND(I140*H140,2)</f>
        <v>0</v>
      </c>
      <c r="BL140" s="16" t="s">
        <v>142</v>
      </c>
      <c r="BM140" s="226" t="s">
        <v>166</v>
      </c>
    </row>
    <row r="141" s="13" customFormat="1">
      <c r="A141" s="13"/>
      <c r="B141" s="228"/>
      <c r="C141" s="229"/>
      <c r="D141" s="230" t="s">
        <v>125</v>
      </c>
      <c r="E141" s="231" t="s">
        <v>1</v>
      </c>
      <c r="F141" s="232" t="s">
        <v>144</v>
      </c>
      <c r="G141" s="229"/>
      <c r="H141" s="233">
        <v>100</v>
      </c>
      <c r="I141" s="234"/>
      <c r="J141" s="229"/>
      <c r="K141" s="229"/>
      <c r="L141" s="235"/>
      <c r="M141" s="236"/>
      <c r="N141" s="237"/>
      <c r="O141" s="237"/>
      <c r="P141" s="237"/>
      <c r="Q141" s="237"/>
      <c r="R141" s="237"/>
      <c r="S141" s="237"/>
      <c r="T141" s="238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239" t="s">
        <v>125</v>
      </c>
      <c r="AU141" s="239" t="s">
        <v>87</v>
      </c>
      <c r="AV141" s="13" t="s">
        <v>87</v>
      </c>
      <c r="AW141" s="13" t="s">
        <v>32</v>
      </c>
      <c r="AX141" s="13" t="s">
        <v>85</v>
      </c>
      <c r="AY141" s="239" t="s">
        <v>116</v>
      </c>
    </row>
    <row r="142" s="2" customFormat="1" ht="24.15" customHeight="1">
      <c r="A142" s="37"/>
      <c r="B142" s="38"/>
      <c r="C142" s="214" t="s">
        <v>117</v>
      </c>
      <c r="D142" s="214" t="s">
        <v>119</v>
      </c>
      <c r="E142" s="215" t="s">
        <v>167</v>
      </c>
      <c r="F142" s="216" t="s">
        <v>168</v>
      </c>
      <c r="G142" s="217" t="s">
        <v>141</v>
      </c>
      <c r="H142" s="218">
        <v>100</v>
      </c>
      <c r="I142" s="219"/>
      <c r="J142" s="220">
        <f>ROUND(I142*H142,2)</f>
        <v>0</v>
      </c>
      <c r="K142" s="221"/>
      <c r="L142" s="43"/>
      <c r="M142" s="222" t="s">
        <v>1</v>
      </c>
      <c r="N142" s="223" t="s">
        <v>42</v>
      </c>
      <c r="O142" s="90"/>
      <c r="P142" s="224">
        <f>O142*H142</f>
        <v>0</v>
      </c>
      <c r="Q142" s="224">
        <v>2.0000000000000002E-05</v>
      </c>
      <c r="R142" s="224">
        <f>Q142*H142</f>
        <v>0.002</v>
      </c>
      <c r="S142" s="224">
        <v>0</v>
      </c>
      <c r="T142" s="225">
        <f>S142*H142</f>
        <v>0</v>
      </c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R142" s="226" t="s">
        <v>142</v>
      </c>
      <c r="AT142" s="226" t="s">
        <v>119</v>
      </c>
      <c r="AU142" s="226" t="s">
        <v>87</v>
      </c>
      <c r="AY142" s="16" t="s">
        <v>116</v>
      </c>
      <c r="BE142" s="227">
        <f>IF(N142="základní",J142,0)</f>
        <v>0</v>
      </c>
      <c r="BF142" s="227">
        <f>IF(N142="snížená",J142,0)</f>
        <v>0</v>
      </c>
      <c r="BG142" s="227">
        <f>IF(N142="zákl. přenesená",J142,0)</f>
        <v>0</v>
      </c>
      <c r="BH142" s="227">
        <f>IF(N142="sníž. přenesená",J142,0)</f>
        <v>0</v>
      </c>
      <c r="BI142" s="227">
        <f>IF(N142="nulová",J142,0)</f>
        <v>0</v>
      </c>
      <c r="BJ142" s="16" t="s">
        <v>85</v>
      </c>
      <c r="BK142" s="227">
        <f>ROUND(I142*H142,2)</f>
        <v>0</v>
      </c>
      <c r="BL142" s="16" t="s">
        <v>142</v>
      </c>
      <c r="BM142" s="226" t="s">
        <v>169</v>
      </c>
    </row>
    <row r="143" s="2" customFormat="1" ht="24.15" customHeight="1">
      <c r="A143" s="37"/>
      <c r="B143" s="38"/>
      <c r="C143" s="214" t="s">
        <v>170</v>
      </c>
      <c r="D143" s="214" t="s">
        <v>119</v>
      </c>
      <c r="E143" s="215" t="s">
        <v>171</v>
      </c>
      <c r="F143" s="216" t="s">
        <v>172</v>
      </c>
      <c r="G143" s="217" t="s">
        <v>141</v>
      </c>
      <c r="H143" s="218">
        <v>100</v>
      </c>
      <c r="I143" s="219"/>
      <c r="J143" s="220">
        <f>ROUND(I143*H143,2)</f>
        <v>0</v>
      </c>
      <c r="K143" s="221"/>
      <c r="L143" s="43"/>
      <c r="M143" s="222" t="s">
        <v>1</v>
      </c>
      <c r="N143" s="223" t="s">
        <v>42</v>
      </c>
      <c r="O143" s="90"/>
      <c r="P143" s="224">
        <f>O143*H143</f>
        <v>0</v>
      </c>
      <c r="Q143" s="224">
        <v>6.0000000000000002E-05</v>
      </c>
      <c r="R143" s="224">
        <f>Q143*H143</f>
        <v>0.0060000000000000001</v>
      </c>
      <c r="S143" s="224">
        <v>0</v>
      </c>
      <c r="T143" s="225">
        <f>S143*H143</f>
        <v>0</v>
      </c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R143" s="226" t="s">
        <v>142</v>
      </c>
      <c r="AT143" s="226" t="s">
        <v>119</v>
      </c>
      <c r="AU143" s="226" t="s">
        <v>87</v>
      </c>
      <c r="AY143" s="16" t="s">
        <v>116</v>
      </c>
      <c r="BE143" s="227">
        <f>IF(N143="základní",J143,0)</f>
        <v>0</v>
      </c>
      <c r="BF143" s="227">
        <f>IF(N143="snížená",J143,0)</f>
        <v>0</v>
      </c>
      <c r="BG143" s="227">
        <f>IF(N143="zákl. přenesená",J143,0)</f>
        <v>0</v>
      </c>
      <c r="BH143" s="227">
        <f>IF(N143="sníž. přenesená",J143,0)</f>
        <v>0</v>
      </c>
      <c r="BI143" s="227">
        <f>IF(N143="nulová",J143,0)</f>
        <v>0</v>
      </c>
      <c r="BJ143" s="16" t="s">
        <v>85</v>
      </c>
      <c r="BK143" s="227">
        <f>ROUND(I143*H143,2)</f>
        <v>0</v>
      </c>
      <c r="BL143" s="16" t="s">
        <v>142</v>
      </c>
      <c r="BM143" s="226" t="s">
        <v>173</v>
      </c>
    </row>
    <row r="144" s="2" customFormat="1" ht="24.15" customHeight="1">
      <c r="A144" s="37"/>
      <c r="B144" s="38"/>
      <c r="C144" s="214" t="s">
        <v>174</v>
      </c>
      <c r="D144" s="214" t="s">
        <v>119</v>
      </c>
      <c r="E144" s="215" t="s">
        <v>175</v>
      </c>
      <c r="F144" s="216" t="s">
        <v>176</v>
      </c>
      <c r="G144" s="217" t="s">
        <v>141</v>
      </c>
      <c r="H144" s="218">
        <v>100</v>
      </c>
      <c r="I144" s="219"/>
      <c r="J144" s="220">
        <f>ROUND(I144*H144,2)</f>
        <v>0</v>
      </c>
      <c r="K144" s="221"/>
      <c r="L144" s="43"/>
      <c r="M144" s="261" t="s">
        <v>1</v>
      </c>
      <c r="N144" s="262" t="s">
        <v>42</v>
      </c>
      <c r="O144" s="263"/>
      <c r="P144" s="264">
        <f>O144*H144</f>
        <v>0</v>
      </c>
      <c r="Q144" s="264">
        <v>2.0000000000000002E-05</v>
      </c>
      <c r="R144" s="264">
        <f>Q144*H144</f>
        <v>0.002</v>
      </c>
      <c r="S144" s="264">
        <v>0</v>
      </c>
      <c r="T144" s="265">
        <f>S144*H144</f>
        <v>0</v>
      </c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R144" s="226" t="s">
        <v>142</v>
      </c>
      <c r="AT144" s="226" t="s">
        <v>119</v>
      </c>
      <c r="AU144" s="226" t="s">
        <v>87</v>
      </c>
      <c r="AY144" s="16" t="s">
        <v>116</v>
      </c>
      <c r="BE144" s="227">
        <f>IF(N144="základní",J144,0)</f>
        <v>0</v>
      </c>
      <c r="BF144" s="227">
        <f>IF(N144="snížená",J144,0)</f>
        <v>0</v>
      </c>
      <c r="BG144" s="227">
        <f>IF(N144="zákl. přenesená",J144,0)</f>
        <v>0</v>
      </c>
      <c r="BH144" s="227">
        <f>IF(N144="sníž. přenesená",J144,0)</f>
        <v>0</v>
      </c>
      <c r="BI144" s="227">
        <f>IF(N144="nulová",J144,0)</f>
        <v>0</v>
      </c>
      <c r="BJ144" s="16" t="s">
        <v>85</v>
      </c>
      <c r="BK144" s="227">
        <f>ROUND(I144*H144,2)</f>
        <v>0</v>
      </c>
      <c r="BL144" s="16" t="s">
        <v>142</v>
      </c>
      <c r="BM144" s="226" t="s">
        <v>177</v>
      </c>
    </row>
    <row r="145" s="2" customFormat="1" ht="6.96" customHeight="1">
      <c r="A145" s="37"/>
      <c r="B145" s="65"/>
      <c r="C145" s="66"/>
      <c r="D145" s="66"/>
      <c r="E145" s="66"/>
      <c r="F145" s="66"/>
      <c r="G145" s="66"/>
      <c r="H145" s="66"/>
      <c r="I145" s="66"/>
      <c r="J145" s="66"/>
      <c r="K145" s="66"/>
      <c r="L145" s="43"/>
      <c r="M145" s="37"/>
      <c r="O145" s="37"/>
      <c r="P145" s="37"/>
      <c r="Q145" s="37"/>
      <c r="R145" s="37"/>
      <c r="S145" s="37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</row>
  </sheetData>
  <sheetProtection sheet="1" autoFilter="0" formatColumns="0" formatRows="0" objects="1" scenarios="1" spinCount="100000" saltValue="5jk5ZECA9uiyiZ+lG2j5RcoVZmPEHg4BZZNHqiuXrClY1QmnAclhoKQnY/3YwLwc6z1GKCz4WT8tqtzxHDGl7A==" hashValue="20SHCbR5NK25Y0ZOUQrR/+JCTctixIYf+JXq4Grsyn4vikr9PYgBpTBs3MXRhK4/oz4C+lJTmmFuSQHG/AwJXQ==" algorithmName="SHA-512" password="CC35"/>
  <autoFilter ref="C120:K144"/>
  <mergeCells count="9">
    <mergeCell ref="E7:H7"/>
    <mergeCell ref="E9:H9"/>
    <mergeCell ref="E18:H18"/>
    <mergeCell ref="E27:H27"/>
    <mergeCell ref="E85:H85"/>
    <mergeCell ref="E87:H87"/>
    <mergeCell ref="E111:H111"/>
    <mergeCell ref="E113:H113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Jarka-PC\Jarka</dc:creator>
  <cp:lastModifiedBy>Jarka-PC\Jarka</cp:lastModifiedBy>
  <dcterms:created xsi:type="dcterms:W3CDTF">2022-04-14T07:22:29Z</dcterms:created>
  <dcterms:modified xsi:type="dcterms:W3CDTF">2022-04-14T07:22:31Z</dcterms:modified>
</cp:coreProperties>
</file>