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prava místní komuni..." sheetId="2" r:id="rId2"/>
    <sheet name="02 - Oprava dešťové kanal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Oprava místní komuni...'!$C$86:$K$244</definedName>
    <definedName name="_xlnm.Print_Area" localSheetId="1">'01 - Oprava místní komuni...'!$C$4:$J$39,'01 - Oprava místní komuni...'!$C$45:$J$68,'01 - Oprava místní komuni...'!$C$74:$K$244</definedName>
    <definedName name="_xlnm.Print_Titles" localSheetId="1">'01 - Oprava místní komuni...'!$86:$86</definedName>
    <definedName name="_xlnm._FilterDatabase" localSheetId="2" hidden="1">'02 - Oprava dešťové kanal...'!$C$86:$K$158</definedName>
    <definedName name="_xlnm.Print_Area" localSheetId="2">'02 - Oprava dešťové kanal...'!$C$4:$J$39,'02 - Oprava dešťové kanal...'!$C$45:$J$68,'02 - Oprava dešťové kanal...'!$C$74:$K$158</definedName>
    <definedName name="_xlnm.Print_Titles" localSheetId="2">'02 - Oprava dešťové kanal...'!$86:$86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19"/>
  <c r="BH119"/>
  <c r="BG119"/>
  <c r="BF119"/>
  <c r="T119"/>
  <c r="T118"/>
  <c r="R119"/>
  <c r="R118"/>
  <c r="P119"/>
  <c r="P118"/>
  <c r="BI113"/>
  <c r="BH113"/>
  <c r="BG113"/>
  <c r="BF113"/>
  <c r="T113"/>
  <c r="R113"/>
  <c r="P113"/>
  <c r="BI111"/>
  <c r="BH111"/>
  <c r="BG111"/>
  <c r="BF111"/>
  <c r="T111"/>
  <c r="R111"/>
  <c r="P111"/>
  <c r="BI106"/>
  <c r="BH106"/>
  <c r="BG106"/>
  <c r="BF106"/>
  <c r="T106"/>
  <c r="R106"/>
  <c r="P106"/>
  <c r="BI104"/>
  <c r="BH104"/>
  <c r="BG104"/>
  <c r="BF104"/>
  <c r="T104"/>
  <c r="R104"/>
  <c r="P104"/>
  <c r="BI97"/>
  <c r="BH97"/>
  <c r="BG97"/>
  <c r="BF97"/>
  <c r="T97"/>
  <c r="R97"/>
  <c r="P97"/>
  <c r="BI95"/>
  <c r="BH95"/>
  <c r="BG95"/>
  <c r="BF95"/>
  <c r="T95"/>
  <c r="R95"/>
  <c r="P95"/>
  <c r="BI90"/>
  <c r="BH90"/>
  <c r="BG90"/>
  <c r="BF90"/>
  <c r="T90"/>
  <c r="R90"/>
  <c r="P90"/>
  <c r="F83"/>
  <c r="F81"/>
  <c r="E79"/>
  <c r="F54"/>
  <c r="F52"/>
  <c r="E50"/>
  <c r="J24"/>
  <c r="E24"/>
  <c r="J84"/>
  <c r="J23"/>
  <c r="J21"/>
  <c r="E21"/>
  <c r="J54"/>
  <c r="J20"/>
  <c r="J18"/>
  <c r="E18"/>
  <c r="F84"/>
  <c r="J17"/>
  <c r="J12"/>
  <c r="J81"/>
  <c r="E7"/>
  <c r="E77"/>
  <c i="2" r="J37"/>
  <c r="J36"/>
  <c i="1" r="AY55"/>
  <c i="2" r="J35"/>
  <c i="1" r="AX55"/>
  <c i="2"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T236"/>
  <c r="R237"/>
  <c r="R236"/>
  <c r="P237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F83"/>
  <c r="F81"/>
  <c r="E79"/>
  <c r="F54"/>
  <c r="F52"/>
  <c r="E50"/>
  <c r="J24"/>
  <c r="E24"/>
  <c r="J55"/>
  <c r="J23"/>
  <c r="J21"/>
  <c r="E21"/>
  <c r="J83"/>
  <c r="J20"/>
  <c r="J18"/>
  <c r="E18"/>
  <c r="F84"/>
  <c r="J17"/>
  <c r="J12"/>
  <c r="J81"/>
  <c r="E7"/>
  <c r="E48"/>
  <c i="1" r="L50"/>
  <c r="AM50"/>
  <c r="AM49"/>
  <c r="L49"/>
  <c r="AM47"/>
  <c r="L47"/>
  <c r="L45"/>
  <c r="L44"/>
  <c i="2" r="J233"/>
  <c r="J242"/>
  <c r="J205"/>
  <c r="BK183"/>
  <c r="J159"/>
  <c r="BK116"/>
  <c i="3" r="BK155"/>
  <c r="BK134"/>
  <c r="J154"/>
  <c i="2" r="BK215"/>
  <c i="1" r="AS54"/>
  <c i="2" r="BK154"/>
  <c r="J231"/>
  <c i="3" r="J119"/>
  <c r="J158"/>
  <c r="J156"/>
  <c i="2" r="J210"/>
  <c r="BK242"/>
  <c r="BK202"/>
  <c r="BK181"/>
  <c r="J154"/>
  <c r="J95"/>
  <c i="3" r="J111"/>
  <c r="BK138"/>
  <c i="2" r="J148"/>
  <c r="J243"/>
  <c r="BK203"/>
  <c r="BK176"/>
  <c r="BK141"/>
  <c r="J220"/>
  <c i="3" r="BK129"/>
  <c r="BK156"/>
  <c r="J134"/>
  <c i="2" r="J116"/>
  <c r="BK243"/>
  <c r="J203"/>
  <c r="BK190"/>
  <c r="J169"/>
  <c r="J105"/>
  <c i="3" r="BK143"/>
  <c r="J113"/>
  <c r="BK132"/>
  <c r="BK104"/>
  <c i="2" r="J123"/>
  <c r="J229"/>
  <c r="J202"/>
  <c r="BK171"/>
  <c r="J128"/>
  <c r="BK237"/>
  <c i="3" r="J155"/>
  <c r="BK151"/>
  <c r="BK127"/>
  <c i="2" r="BK95"/>
  <c r="J215"/>
  <c r="J190"/>
  <c r="J164"/>
  <c r="BK111"/>
  <c i="3" r="J147"/>
  <c r="BK145"/>
  <c r="J151"/>
  <c r="J95"/>
  <c i="2" r="BK241"/>
  <c r="BK195"/>
  <c r="BK169"/>
  <c r="BK123"/>
  <c i="3" r="J145"/>
  <c r="J125"/>
  <c r="BK136"/>
  <c i="2" r="BK136"/>
  <c r="BK240"/>
  <c r="BK197"/>
  <c r="J176"/>
  <c r="J136"/>
  <c r="BK231"/>
  <c i="3" r="BK90"/>
  <c r="BK157"/>
  <c r="J143"/>
  <c i="2" r="J141"/>
  <c r="BK205"/>
  <c r="J195"/>
  <c r="J181"/>
  <c r="J152"/>
  <c r="J90"/>
  <c i="3" r="BK154"/>
  <c r="J132"/>
  <c r="BK147"/>
  <c r="J97"/>
  <c i="2" r="BK132"/>
  <c r="J244"/>
  <c r="BK204"/>
  <c r="J179"/>
  <c r="J132"/>
  <c r="J237"/>
  <c i="3" r="BK113"/>
  <c r="BK111"/>
  <c r="BK119"/>
  <c i="2" r="BK128"/>
  <c r="BK210"/>
  <c r="J183"/>
  <c r="BK152"/>
  <c r="BK233"/>
  <c i="3" r="J106"/>
  <c r="BK106"/>
  <c i="2" r="BK90"/>
  <c r="J217"/>
  <c r="BK179"/>
  <c r="BK150"/>
  <c r="BK244"/>
  <c i="3" r="J127"/>
  <c r="J104"/>
  <c r="J157"/>
  <c i="2" r="J100"/>
  <c r="J204"/>
  <c r="J188"/>
  <c r="BK164"/>
  <c r="BK148"/>
  <c i="3" r="J138"/>
  <c r="BK97"/>
  <c r="J129"/>
  <c i="2" r="J240"/>
  <c r="J111"/>
  <c r="J241"/>
  <c r="J197"/>
  <c r="J171"/>
  <c r="J150"/>
  <c r="BK229"/>
  <c i="3" r="J136"/>
  <c r="BK95"/>
  <c i="2" r="BK217"/>
  <c r="BK105"/>
  <c r="BK220"/>
  <c r="BK188"/>
  <c r="BK159"/>
  <c r="BK100"/>
  <c i="3" r="BK158"/>
  <c r="BK125"/>
  <c r="J90"/>
  <c i="2" l="1" r="T89"/>
  <c r="R110"/>
  <c r="R178"/>
  <c r="P182"/>
  <c r="BK219"/>
  <c r="J219"/>
  <c r="J65"/>
  <c r="T239"/>
  <c i="3" r="T89"/>
  <c r="R124"/>
  <c r="BK137"/>
  <c r="J137"/>
  <c r="J65"/>
  <c r="T137"/>
  <c r="BK153"/>
  <c r="J153"/>
  <c r="J67"/>
  <c i="2" r="R89"/>
  <c r="BK110"/>
  <c r="J110"/>
  <c r="J62"/>
  <c r="BK178"/>
  <c r="J178"/>
  <c r="J63"/>
  <c r="T182"/>
  <c r="T219"/>
  <c r="P239"/>
  <c i="3" r="R89"/>
  <c r="BK131"/>
  <c r="J131"/>
  <c r="J64"/>
  <c r="R131"/>
  <c r="P153"/>
  <c i="2" r="BK89"/>
  <c r="J89"/>
  <c r="J61"/>
  <c r="T110"/>
  <c r="T178"/>
  <c r="R182"/>
  <c r="R219"/>
  <c r="R239"/>
  <c i="3" r="BK89"/>
  <c r="J89"/>
  <c r="J61"/>
  <c r="P124"/>
  <c r="T131"/>
  <c r="R137"/>
  <c r="R153"/>
  <c i="2" r="P89"/>
  <c r="P110"/>
  <c r="P178"/>
  <c r="BK182"/>
  <c r="J182"/>
  <c r="J64"/>
  <c r="P219"/>
  <c r="BK239"/>
  <c r="J239"/>
  <c r="J67"/>
  <c i="3" r="P89"/>
  <c r="BK124"/>
  <c r="J124"/>
  <c r="J63"/>
  <c r="T124"/>
  <c r="P131"/>
  <c r="P137"/>
  <c r="T153"/>
  <c i="2" r="BK236"/>
  <c r="J236"/>
  <c r="J66"/>
  <c i="3" r="BK118"/>
  <c r="J118"/>
  <c r="J62"/>
  <c r="BK150"/>
  <c r="J150"/>
  <c r="J66"/>
  <c r="J52"/>
  <c r="F55"/>
  <c r="BE90"/>
  <c r="BE111"/>
  <c r="BE125"/>
  <c r="BE129"/>
  <c r="BE132"/>
  <c r="BE134"/>
  <c r="BE143"/>
  <c r="BE145"/>
  <c r="BE154"/>
  <c r="E48"/>
  <c r="J83"/>
  <c r="BE106"/>
  <c r="BE127"/>
  <c r="J55"/>
  <c r="BE113"/>
  <c r="BE136"/>
  <c r="BE138"/>
  <c r="BE147"/>
  <c r="BE155"/>
  <c r="BE157"/>
  <c r="BE158"/>
  <c r="BE95"/>
  <c r="BE97"/>
  <c r="BE104"/>
  <c r="BE119"/>
  <c r="BE151"/>
  <c r="BE156"/>
  <c i="2" r="BE233"/>
  <c r="BE237"/>
  <c r="BE220"/>
  <c r="J52"/>
  <c r="F55"/>
  <c r="E77"/>
  <c r="J84"/>
  <c r="BE95"/>
  <c r="BE100"/>
  <c r="BE111"/>
  <c r="BE116"/>
  <c r="BE128"/>
  <c r="BE136"/>
  <c r="BE141"/>
  <c r="BE154"/>
  <c r="BE159"/>
  <c r="BE164"/>
  <c r="BE169"/>
  <c r="BE171"/>
  <c r="BE176"/>
  <c r="BE179"/>
  <c r="BE181"/>
  <c r="BE183"/>
  <c r="BE188"/>
  <c r="BE190"/>
  <c r="BE195"/>
  <c r="BE197"/>
  <c r="BE202"/>
  <c r="BE203"/>
  <c r="BE204"/>
  <c r="BE205"/>
  <c r="BE210"/>
  <c r="BE217"/>
  <c r="BE229"/>
  <c r="BE240"/>
  <c r="BE241"/>
  <c r="BE242"/>
  <c r="BE243"/>
  <c r="BE244"/>
  <c r="J54"/>
  <c r="BE90"/>
  <c r="BE105"/>
  <c r="BE123"/>
  <c r="BE132"/>
  <c r="BE148"/>
  <c r="BE150"/>
  <c r="BE152"/>
  <c r="BE215"/>
  <c r="BE231"/>
  <c r="J34"/>
  <c i="1" r="AW55"/>
  <c i="2" r="F35"/>
  <c i="1" r="BB55"/>
  <c i="2" r="F36"/>
  <c i="1" r="BC55"/>
  <c i="2" r="F37"/>
  <c i="1" r="BD55"/>
  <c i="3" r="F34"/>
  <c i="1" r="BA56"/>
  <c i="3" r="F36"/>
  <c i="1" r="BC56"/>
  <c i="3" r="F37"/>
  <c i="1" r="BD56"/>
  <c i="3" r="F35"/>
  <c i="1" r="BB56"/>
  <c i="2" r="F34"/>
  <c i="1" r="BA55"/>
  <c i="3" r="J34"/>
  <c i="1" r="AW56"/>
  <c i="3" l="1" r="P88"/>
  <c r="P87"/>
  <c i="1" r="AU56"/>
  <c i="2" r="R88"/>
  <c r="R87"/>
  <c r="P88"/>
  <c r="P87"/>
  <c i="1" r="AU55"/>
  <c i="3" r="R88"/>
  <c r="R87"/>
  <c r="T88"/>
  <c r="T87"/>
  <c i="2" r="T88"/>
  <c r="T87"/>
  <c i="3" r="BK88"/>
  <c r="J88"/>
  <c r="J60"/>
  <c i="2" r="BK88"/>
  <c r="BK87"/>
  <c r="J87"/>
  <c r="J59"/>
  <c i="1" r="AU54"/>
  <c r="BC54"/>
  <c r="AY54"/>
  <c i="2" r="J33"/>
  <c i="1" r="AV55"/>
  <c r="AT55"/>
  <c r="BD54"/>
  <c r="W33"/>
  <c r="BA54"/>
  <c r="AW54"/>
  <c r="AK30"/>
  <c i="3" r="F33"/>
  <c i="1" r="AZ56"/>
  <c i="2" r="F33"/>
  <c i="1" r="AZ55"/>
  <c r="BB54"/>
  <c r="W31"/>
  <c i="3" r="J33"/>
  <c i="1" r="AV56"/>
  <c r="AT56"/>
  <c i="2" l="1" r="J88"/>
  <c r="J60"/>
  <c i="3" r="BK87"/>
  <c r="J87"/>
  <c r="J59"/>
  <c i="2" r="J30"/>
  <c i="1" r="AG55"/>
  <c r="AZ54"/>
  <c r="AV54"/>
  <c r="AK29"/>
  <c r="W30"/>
  <c r="W32"/>
  <c r="AX54"/>
  <c i="2" l="1" r="J39"/>
  <c i="1" r="AN55"/>
  <c i="3" r="J30"/>
  <c i="1" r="AG56"/>
  <c r="AG54"/>
  <c r="AK26"/>
  <c r="W29"/>
  <c r="AT54"/>
  <c i="3" l="1" r="J39"/>
  <c i="1" r="AN54"/>
  <c r="AN5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<sst xmlns="http://schemas.openxmlformats.org/spreadsheetml/2006/main">
  <si>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</si>
  <si>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</si>
  <si>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</si>
  <si>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</si>
  <si>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</si>
  <si>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{dc1ed64e-3c82-4c82-bb91-2c89b982e8a4}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</si>
  <si>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</si>
  <si>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</si>
  <si>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</si>
  <si>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</si>
  <si>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</si>
  <si>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</si>
  <si>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</si>
  <si>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</si>
  <si>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</si>
  <si>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</si>
  <si>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</si>
  <si>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</si>
  <si>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místní komunikace 1c „U stavebnin, parc. č.941 v k.ú. Hradec u Jeseníka</t>
  </si>
  <si>
    <t>KSO:</t>
  </si>
  <si>
    <t>CC-CZ:</t>
  </si>
  <si>
    <t>Místo:</t>
  </si>
  <si>
    <t xml:space="preserve"> </t>
  </si>
  <si>
    <t>Datum:</t>
  </si>
  <si>
    <t>4. 1. 2023</t>
  </si>
  <si>
    <t>Zadavatel:</t>
  </si>
  <si>
    <t>IČ:</t>
  </si>
  <si>
    <t>00636011</t>
  </si>
  <si>
    <t>Obec Hradec-Nová Ves</t>
  </si>
  <si>
    <t>DIČ:</t>
  </si>
  <si>
    <t>CZ00636011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</si>
  <si>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</si>
  <si>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</si>
  <si>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</si>
  <si>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</si>
  <si>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</si>
  <si>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</si>
  <si>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</si>
  <si>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</si>
  <si>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</si>
  <si>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</si>
  <si>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</si>
  <si>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</si>
  <si>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</si>
  <si>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</si>
  <si>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</si>
  <si>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</si>
  <si>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</si>
  <si>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</si>
  <si>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</si>
  <si>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</si>
  <si>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</si>
  <si>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</si>
  <si>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</si>
  <si>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</si>
  <si>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</si>
  <si>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</si>
  <si>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</si>
  <si>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</si>
  <si>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</si>
  <si>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</si>
  <si>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</si>
  <si>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</si>
  <si>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</si>
  <si>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</si>
  <si>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</si>
  <si>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</si>
  <si>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</si>
  <si>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</si>
  <si>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</si>
  <si>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</si>
  <si>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</si>
  <si>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</si>
  <si>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</si>
  <si>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</si>
  <si>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</si>
  <si>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</si>
  <si>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</si>
  <si>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místní komunikace</t>
  </si>
  <si>
    <t>STA</t>
  </si>
  <si>
    <t>1</t>
  </si>
  <si>
    <t>{6cf36b93-b7ec-4e78-a46a-e2ea5c07d115}</t>
  </si>
  <si>
    <t>2</t>
  </si>
  <si>
    <t>02</t>
  </si>
  <si>
    <t>Oprava dešťové kanalizace</t>
  </si>
  <si>
    <t>{28a0b8c8-5303-4ba9-9854-6f9e26e49064}</t>
  </si>
  <si>
    <t>KRYCÍ LIST SOUPISU PRACÍ</t>
  </si>
  <si>
    <t>Objekt:</t>
  </si>
  <si>
    <t>01 - Oprava místní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</si>
  <si>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</si>
  <si>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</si>
  <si>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</si>
  <si>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</si>
  <si>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</si>
  <si>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</si>
  <si>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</si>
  <si>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</si>
  <si>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</si>
  <si>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</si>
  <si>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</si>
  <si>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</si>
  <si>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</si>
  <si>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</si>
  <si>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</si>
  <si>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</si>
  <si>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</si>
  <si>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</si>
  <si>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</si>
  <si>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</si>
  <si>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</si>
  <si>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</si>
  <si>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</si>
  <si>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</si>
  <si>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</si>
  <si>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</si>
  <si>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</si>
  <si>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</si>
  <si>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</si>
  <si>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</si>
  <si>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</si>
  <si>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</si>
  <si>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m2</t>
  </si>
  <si>
    <t>CS ÚRS 2023 01</t>
  </si>
  <si>
    <t>4</t>
  </si>
  <si>
    <t>-130596335</t>
  </si>
  <si>
    <t>Online PSC</t>
  </si>
  <si>
    <t>https://podminky.urs.cz/item/CS_URS_2023_01/113106123</t>
  </si>
  <si>
    <t>VV</t>
  </si>
  <si>
    <t>chodník u prodejny</t>
  </si>
  <si>
    <t>60*1,5</t>
  </si>
  <si>
    <t>Součet</t>
  </si>
  <si>
    <t>113106571</t>
  </si>
  <si>
    <t>Rozebrání dlažeb vozovek a ploch s přemístěním hmot na skládku na vzdálenost do 3 m nebo s naložením na dopravní prostředek, s jakoukoliv výplní spár strojně plochy jednotlivě přes 200 m2 ze zámkové dlažby s ložem z kameniva</t>
  </si>
  <si>
    <t>-364745369</t>
  </si>
  <si>
    <t>https://podminky.urs.cz/item/CS_URS_2023_01/113106571</t>
  </si>
  <si>
    <t>zámková dlažba v komunikaci</t>
  </si>
  <si>
    <t>100*5,0</t>
  </si>
  <si>
    <t>3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</si>
  <si>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</si>
  <si>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</si>
  <si>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1622410775</t>
  </si>
  <si>
    <t>https://podminky.urs.cz/item/CS_URS_2023_01/113107151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</si>
  <si>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</si>
  <si>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</si>
  <si>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</si>
  <si>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364293485</t>
  </si>
  <si>
    <t>https://podminky.urs.cz/item/CS_URS_2023_01/113202111</t>
  </si>
  <si>
    <t>60</t>
  </si>
  <si>
    <t>5</t>
  </si>
  <si>
    <t>Komunikace pozemní</t>
  </si>
  <si>
    <t>567531121</t>
  </si>
  <si>
    <t>Recyklace podkladní vrstvy za studena na místě rozpojení a reprofilace podkladu s hutněním plochy přes 1 000 do 3 000 m2, tloušťky přes 200 do 250 mm</t>
  </si>
  <si>
    <t>-1014185488</t>
  </si>
  <si>
    <t>https://podminky.urs.cz/item/CS_URS_2023_01/567531121</t>
  </si>
  <si>
    <t>6</t>
  </si>
  <si>
    <t>567541121</t>
  </si>
  <si>
    <t>Recyklace podkladní vrstvy za studena na místě rozpojení a reprofilace podkladu s hutněním plochy přes 1 000 do 3 000 m2, tloušťky přes 200 do 300 mm</t>
  </si>
  <si>
    <t>251291144</t>
  </si>
  <si>
    <t>https://podminky.urs.cz/item/CS_URS_2023_01/567541121</t>
  </si>
  <si>
    <t>oprava komunikace</t>
  </si>
  <si>
    <t>100*10+120*5,5</t>
  </si>
  <si>
    <t>-100*5,0</t>
  </si>
  <si>
    <t>7</t>
  </si>
  <si>
    <t>567532122</t>
  </si>
  <si>
    <t>Recyklace podkladní vrstvy za studena na místě promísení rozpojené směsi s kamenivem a pojivem (materiál ve specifikaci) s rozhrnutím, zhutněním a vlhčením plochy přes 1 000 do 3 000 m2, tloušťky po zhutnění přes 220 do 250 mm</t>
  </si>
  <si>
    <t>-440403263</t>
  </si>
  <si>
    <t>https://podminky.urs.cz/item/CS_URS_2023_01/567532122</t>
  </si>
  <si>
    <t>8</t>
  </si>
  <si>
    <t>M</t>
  </si>
  <si>
    <t>58522110</t>
  </si>
  <si>
    <t>cement portlandský směsný CEM II 42,5MPa</t>
  </si>
  <si>
    <t>t</t>
  </si>
  <si>
    <t>1779303380</t>
  </si>
  <si>
    <t>3%</t>
  </si>
  <si>
    <t>1660*0,2*2,3*0,03</t>
  </si>
  <si>
    <t>9</t>
  </si>
  <si>
    <t>58343872</t>
  </si>
  <si>
    <t>kamenivo drcené hrubé frakce 8/16</t>
  </si>
  <si>
    <t>479040514</t>
  </si>
  <si>
    <t>15%</t>
  </si>
  <si>
    <t>1660*0,2*2,3*0,15</t>
  </si>
  <si>
    <t>10</t>
  </si>
  <si>
    <t>564851011</t>
  </si>
  <si>
    <t>Podklad ze štěrkodrti ŠD s rozprostřením a zhutněním plochy jednotlivě do 100 m2, po zhutnění tl. 150 mm</t>
  </si>
  <si>
    <t>-2077483738</t>
  </si>
  <si>
    <t>https://podminky.urs.cz/item/CS_URS_2023_01/564851011</t>
  </si>
  <si>
    <t>napojení sjezdů</t>
  </si>
  <si>
    <t>2*50</t>
  </si>
  <si>
    <t>11</t>
  </si>
  <si>
    <t>573111113</t>
  </si>
  <si>
    <t>Postřik infiltrační PI z asfaltu silničního s posypem kamenivem, v množství 1,50 kg/m2</t>
  </si>
  <si>
    <t>964214279</t>
  </si>
  <si>
    <t>https://podminky.urs.cz/item/CS_URS_2023_01/573111113</t>
  </si>
  <si>
    <t>50</t>
  </si>
  <si>
    <t>12</t>
  </si>
  <si>
    <t>565135121</t>
  </si>
  <si>
    <t>Asfaltový beton vrstva podkladní ACP 16 (obalované kamenivo střednězrnné - OKS) s rozprostřením a zhutněním v pruhu šířky přes 3 m, po zhutnění tl. 50 mm</t>
  </si>
  <si>
    <t>-420474773</t>
  </si>
  <si>
    <t>https://podminky.urs.cz/item/CS_URS_2023_01/565135121</t>
  </si>
  <si>
    <t>13</t>
  </si>
  <si>
    <t>573211109</t>
  </si>
  <si>
    <t>Postřik spojovací PS bez posypu kamenivem z asfaltu silničního, v množství 0,50 kg/m2</t>
  </si>
  <si>
    <t>-1298152802</t>
  </si>
  <si>
    <t>https://podminky.urs.cz/item/CS_URS_2023_01/573211109</t>
  </si>
  <si>
    <t>14</t>
  </si>
  <si>
    <t>577134221</t>
  </si>
  <si>
    <t>Asfaltový beton vrstva obrusná ACO 11 (ABS) s rozprostřením a se zhutněním z nemodifikovaného asfaltu v pruhu šířky přes 3 m tř. II, po zhutnění tl. 40 mm</t>
  </si>
  <si>
    <t>-1616899459</t>
  </si>
  <si>
    <t>https://podminky.urs.cz/item/CS_URS_2023_01/577134221</t>
  </si>
  <si>
    <t>569821112</t>
  </si>
  <si>
    <t>Zpevnění krajnic nebo komunikací pro pěší s rozprostřením a zhutněním, po zhutnění štěrkodrtí tl. 90 mm</t>
  </si>
  <si>
    <t>2003922612</t>
  </si>
  <si>
    <t>https://podminky.urs.cz/item/CS_URS_2023_01/569821112</t>
  </si>
  <si>
    <t>krajnice</t>
  </si>
  <si>
    <t>120*0,5</t>
  </si>
  <si>
    <t>16</t>
  </si>
  <si>
    <t>564831011</t>
  </si>
  <si>
    <t>Podklad ze štěrkodrti ŠD s rozprostřením a zhutněním plochy jednotlivě do 100 m2, po zhutnění tl. 100 mm</t>
  </si>
  <si>
    <t>2105624412</t>
  </si>
  <si>
    <t>https://podminky.urs.cz/item/CS_URS_2023_01/564831011</t>
  </si>
  <si>
    <t>17</t>
  </si>
  <si>
    <t>596211111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</si>
  <si>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</si>
  <si>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-25501082</t>
  </si>
  <si>
    <t>https://podminky.urs.cz/item/CS_URS_2023_01/596211111</t>
  </si>
  <si>
    <t>18</t>
  </si>
  <si>
    <t>59245018</t>
  </si>
  <si>
    <t>dlažba tvar obdélník betonová 200x100x60mm přírodní</t>
  </si>
  <si>
    <t>2003057252</t>
  </si>
  <si>
    <t>90*1,03 'Přepočtené koeficientem množství</t>
  </si>
  <si>
    <t>19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</si>
  <si>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</si>
  <si>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</si>
  <si>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1985305228</t>
  </si>
  <si>
    <t>https://podminky.urs.cz/item/CS_URS_2023_01/596212210</t>
  </si>
  <si>
    <t>doložení zpět u skladu</t>
  </si>
  <si>
    <t>20</t>
  </si>
  <si>
    <t>596991112</t>
  </si>
  <si>
    <t>Řezání betonové, kameninové nebo kamenné dlažby do oblouku tloušťky dlažby přes 60 do 80 mm</t>
  </si>
  <si>
    <t>615515655</t>
  </si>
  <si>
    <t>https://podminky.urs.cz/item/CS_URS_2023_01/596991112</t>
  </si>
  <si>
    <t>Trubní vedení</t>
  </si>
  <si>
    <t>899331111</t>
  </si>
  <si>
    <t>Výšková úprava uličního vstupu nebo vpusti do 200 mm zvýšením poklopu</t>
  </si>
  <si>
    <t>kus</t>
  </si>
  <si>
    <t>-1659820193</t>
  </si>
  <si>
    <t>https://podminky.urs.cz/item/CS_URS_2023_01/899331111</t>
  </si>
  <si>
    <t>22</t>
  </si>
  <si>
    <t>28661935</t>
  </si>
  <si>
    <t>poklop šachtový litinový DN 600 pro třídu zatížení D400</t>
  </si>
  <si>
    <t>961413523</t>
  </si>
  <si>
    <t>Ostatní konstrukce a práce, bourání</t>
  </si>
  <si>
    <t>23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</si>
  <si>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</si>
  <si>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</si>
  <si>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1264893991</t>
  </si>
  <si>
    <t>https://podminky.urs.cz/item/CS_URS_2023_01/915491211</t>
  </si>
  <si>
    <t>u kostela a stavebnin</t>
  </si>
  <si>
    <t>100</t>
  </si>
  <si>
    <t>24</t>
  </si>
  <si>
    <t>59218001</t>
  </si>
  <si>
    <t>krajník betonový silniční 500x250x80mm</t>
  </si>
  <si>
    <t>-1246975221</t>
  </si>
  <si>
    <t>100*1,02 'Přepočtené koeficientem množství</t>
  </si>
  <si>
    <t>25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</si>
  <si>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</si>
  <si>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</si>
  <si>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3583088</t>
  </si>
  <si>
    <t>https://podminky.urs.cz/item/CS_URS_2023_01/916111123</t>
  </si>
  <si>
    <t>26</t>
  </si>
  <si>
    <t>58381007</t>
  </si>
  <si>
    <t>kostka štípaná dlažební žula drobná 8/10</t>
  </si>
  <si>
    <t>-248878881</t>
  </si>
  <si>
    <t>100*0,1 'Přepočtené koeficientem množství</t>
  </si>
  <si>
    <t>27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</si>
  <si>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</si>
  <si>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</si>
  <si>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2084608133</t>
  </si>
  <si>
    <t>https://podminky.urs.cz/item/CS_URS_2023_01/916131213</t>
  </si>
  <si>
    <t>28</t>
  </si>
  <si>
    <t>59217031</t>
  </si>
  <si>
    <t>obrubník betonový silniční 1000x150x250mm</t>
  </si>
  <si>
    <t>-318155933</t>
  </si>
  <si>
    <t>29</t>
  </si>
  <si>
    <t>59217028</t>
  </si>
  <si>
    <t>obrubník betonový silniční nájezdový 500x150x150mm</t>
  </si>
  <si>
    <t>-1680384263</t>
  </si>
  <si>
    <t>30</t>
  </si>
  <si>
    <t>59217030</t>
  </si>
  <si>
    <t>obrubník betonový silniční přechodový 1000x150x150-250mm</t>
  </si>
  <si>
    <t>-2034526111</t>
  </si>
  <si>
    <t>31</t>
  </si>
  <si>
    <t>916991121</t>
  </si>
  <si>
    <t>Lože pod obrubníky, krajníky nebo obruby z dlažebních kostek z betonu prostého</t>
  </si>
  <si>
    <t>m3</t>
  </si>
  <si>
    <t>-933149971</t>
  </si>
  <si>
    <t>https://podminky.urs.cz/item/CS_URS_2023_01/916991121</t>
  </si>
  <si>
    <t>60*0,3*0,1</t>
  </si>
  <si>
    <t>32</t>
  </si>
  <si>
    <t>919735112</t>
  </si>
  <si>
    <t>Řezání stávajícího živičného krytu nebo podkladu hloubky přes 50 do 100 mm</t>
  </si>
  <si>
    <t>-196989487</t>
  </si>
  <si>
    <t>https://podminky.urs.cz/item/CS_URS_2023_01/919735112</t>
  </si>
  <si>
    <t>nakojení na stávající</t>
  </si>
  <si>
    <t>9+21+5</t>
  </si>
  <si>
    <t>33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</si>
  <si>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</si>
  <si>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</si>
  <si>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-498509349</t>
  </si>
  <si>
    <t>https://podminky.urs.cz/item/CS_URS_2023_01/919732211</t>
  </si>
  <si>
    <t>34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</si>
  <si>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</si>
  <si>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</si>
  <si>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1613667447</t>
  </si>
  <si>
    <t>https://podminky.urs.cz/item/CS_URS_2023_01/938902113</t>
  </si>
  <si>
    <t>997</t>
  </si>
  <si>
    <t>Přesun sutě</t>
  </si>
  <si>
    <t>35</t>
  </si>
  <si>
    <t>997006006</t>
  </si>
  <si>
    <t>Úprava stavebního odpadu drcení s dopravou na vzdálenost do 100 m a naložením do drtícího zařízení ze zdiva betonového</t>
  </si>
  <si>
    <t>2119839026</t>
  </si>
  <si>
    <t>https://podminky.urs.cz/item/CS_URS_2023_01/997006006</t>
  </si>
  <si>
    <t>60*1,5*0,12</t>
  </si>
  <si>
    <t>100*5,0*0,16</t>
  </si>
  <si>
    <t>60*0,1</t>
  </si>
  <si>
    <t>36</t>
  </si>
  <si>
    <t>997006511</t>
  </si>
  <si>
    <t>Vodorovná doprava suti na skládku s naložením na dopravní prostředek a složením do 100 m</t>
  </si>
  <si>
    <t>-1318103457</t>
  </si>
  <si>
    <t>https://podminky.urs.cz/item/CS_URS_2023_01/997006511</t>
  </si>
  <si>
    <t>37</t>
  </si>
  <si>
    <t>997006512</t>
  </si>
  <si>
    <t>Vodorovná doprava suti na skládku s naložením na dopravní prostředek a složením přes 100 m do 1 km</t>
  </si>
  <si>
    <t>-787249793</t>
  </si>
  <si>
    <t>https://podminky.urs.cz/item/CS_URS_2023_01/997006512</t>
  </si>
  <si>
    <t>38</t>
  </si>
  <si>
    <t>997006519</t>
  </si>
  <si>
    <t>Vodorovná doprava suti na skládku Příplatek k ceně -6512 za každý další i započatý 1 km</t>
  </si>
  <si>
    <t>-299246737</t>
  </si>
  <si>
    <t>https://podminky.urs.cz/item/CS_URS_2023_01/997006519</t>
  </si>
  <si>
    <t>96,8*2 'Přepočtené koeficientem množství</t>
  </si>
  <si>
    <t>998</t>
  </si>
  <si>
    <t>Přesun hmot</t>
  </si>
  <si>
    <t>39</t>
  </si>
  <si>
    <t>998223011</t>
  </si>
  <si>
    <t>Přesun hmot pro pozemní komunikace s krytem dlážděným dopravní vzdálenost do 200 m jakékoliv délky objektu</t>
  </si>
  <si>
    <t>-575030497</t>
  </si>
  <si>
    <t>https://podminky.urs.cz/item/CS_URS_2023_01/998223011</t>
  </si>
  <si>
    <t>OST</t>
  </si>
  <si>
    <t>Ostatní</t>
  </si>
  <si>
    <t>40</t>
  </si>
  <si>
    <t>Vedlejší a ostatní náklady se zhotovením díla (Zařízení staveniště, provoz, odstranění a ostatní práce pro zhotovení díla)</t>
  </si>
  <si>
    <t>kpl</t>
  </si>
  <si>
    <t>512</t>
  </si>
  <si>
    <t>-1035412438</t>
  </si>
  <si>
    <t>41</t>
  </si>
  <si>
    <t>Po dobu rekonstrukce komunikace dojde k dočasnému znemožnění průjezdu přes tuto komunikaci. Dodavatel vyřídí veškeré nutné povolení zvláštního užívání, včetně přechodného dopravní značení. Zhotovitel stavby bude původcem odpadů a vzniklé odpady bude evidovat v souladu se zákonem. K předání stavby dodá potřebné doklady (atesty, prohlášení o shodě, o likvidaci odpadu, protokoly zkoušek, fotodokumentaci -před, průběh, po dokončení stavby, předávací protokol, stavební deník)</t>
  </si>
  <si>
    <t>-499594397</t>
  </si>
  <si>
    <t>42</t>
  </si>
  <si>
    <t>03</t>
  </si>
  <si>
    <t>Dynamická zatěžovací zkouška</t>
  </si>
  <si>
    <t>-1865597826</t>
  </si>
  <si>
    <t>43</t>
  </si>
  <si>
    <t>04</t>
  </si>
  <si>
    <t>Statická zatěžovací zkouška</t>
  </si>
  <si>
    <t>992399409</t>
  </si>
  <si>
    <t>44</t>
  </si>
  <si>
    <t>05</t>
  </si>
  <si>
    <t>Posouzení vhodnosti opravy geotechnikem</t>
  </si>
  <si>
    <t>810362306</t>
  </si>
  <si>
    <t>02 - Oprava dešťové kanalizace</t>
  </si>
  <si>
    <t xml:space="preserve">    89 - Ostatní konstrukce</t>
  </si>
  <si>
    <t>132254203</t>
  </si>
  <si>
    <t>Hloubení zapažených rýh šířky přes 800 do 2 000 mm strojně s urovnáním dna do předepsaného profilu a spádu v hornině třídy těžitelnosti I skupiny 3 přes 50 do 100 m3</t>
  </si>
  <si>
    <t>1520696059</t>
  </si>
  <si>
    <t>https://podminky.urs.cz/item/CS_URS_2023_01/132254203</t>
  </si>
  <si>
    <t>výkop</t>
  </si>
  <si>
    <t>75,0*1,0*1,0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</si>
  <si>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</si>
  <si>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</si>
  <si>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1111483554</t>
  </si>
  <si>
    <t>https://podminky.urs.cz/item/CS_URS_2023_01/162551108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</si>
  <si>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</si>
  <si>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</si>
  <si>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202857658</t>
  </si>
  <si>
    <t>https://podminky.urs.cz/item/CS_URS_2023_01/175151101</t>
  </si>
  <si>
    <t>odsyp</t>
  </si>
  <si>
    <t>75,0*1,0*0,5</t>
  </si>
  <si>
    <t>potrubí</t>
  </si>
  <si>
    <t>-75*0,07</t>
  </si>
  <si>
    <t>58344121</t>
  </si>
  <si>
    <t>štěrkodrť frakce 0/8</t>
  </si>
  <si>
    <t>-1798117133</t>
  </si>
  <si>
    <t>32,2500438730741*2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</si>
  <si>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</si>
  <si>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</si>
  <si>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1926171549</t>
  </si>
  <si>
    <t>https://podminky.urs.cz/item/CS_URS_2023_01/174151101</t>
  </si>
  <si>
    <t>zásyp</t>
  </si>
  <si>
    <t>58344171</t>
  </si>
  <si>
    <t>štěrkodrť frakce 0/32</t>
  </si>
  <si>
    <t>1979087888</t>
  </si>
  <si>
    <t>37,500125286425*2 'Přepočtené koeficientem množství</t>
  </si>
  <si>
    <t>181912112</t>
  </si>
  <si>
    <t>Úprava pláně vyrovnáním výškových rozdílů ručně v hornině třídy těžitelnosti I skupiny 3 se zhutněním</t>
  </si>
  <si>
    <t>1279309525</t>
  </si>
  <si>
    <t>https://podminky.urs.cz/item/CS_URS_2023_01/181912112</t>
  </si>
  <si>
    <t>75,0*1,0</t>
  </si>
  <si>
    <t>597161111</t>
  </si>
  <si>
    <t>Rigol dlážděný do lože z betonu prostého tl. 100 mm, s vyplněním a zatřením spár cementovou maltou z lomového kamene tl. do 250 mm</t>
  </si>
  <si>
    <t>-14277263</t>
  </si>
  <si>
    <t>https://podminky.urs.cz/item/CS_URS_2023_01/597161111</t>
  </si>
  <si>
    <t>výtokový objekt</t>
  </si>
  <si>
    <t>810391811</t>
  </si>
  <si>
    <t>Bourání stávajícího potrubí z betonu v otevřeném výkopu DN přes 200 do 400</t>
  </si>
  <si>
    <t>-424171065</t>
  </si>
  <si>
    <t>https://podminky.urs.cz/item/CS_URS_2023_01/810391811</t>
  </si>
  <si>
    <t>871370410</t>
  </si>
  <si>
    <t>Montáž kanalizačního potrubí z plastů z polypropylenu PP korugovaného nebo žebrovaného SN 10 DN 300</t>
  </si>
  <si>
    <t>1636373004</t>
  </si>
  <si>
    <t>https://podminky.urs.cz/item/CS_URS_2023_01/871370410</t>
  </si>
  <si>
    <t>28617046</t>
  </si>
  <si>
    <t>trubka kanalizační PP korugovaná DN 300x6000mm SN10</t>
  </si>
  <si>
    <t>1837701383</t>
  </si>
  <si>
    <t>75*1,015 'Přepočtené koeficientem množství</t>
  </si>
  <si>
    <t>89</t>
  </si>
  <si>
    <t>Ostatní konstrukce</t>
  </si>
  <si>
    <t>895931111</t>
  </si>
  <si>
    <t>Vpusti kanalizační horské z betonu prostého tř. C 30/37 velikosti 1200/600 mm</t>
  </si>
  <si>
    <t>-932828962</t>
  </si>
  <si>
    <t>https://podminky.urs.cz/item/CS_URS_2023_01/895931111</t>
  </si>
  <si>
    <t>899204112</t>
  </si>
  <si>
    <t>Osazení mříží litinových včetně rámů a košů na bahno pro třídu zatížení D400, E600</t>
  </si>
  <si>
    <t>-1719686071</t>
  </si>
  <si>
    <t>https://podminky.urs.cz/item/CS_URS_2023_01/899204112</t>
  </si>
  <si>
    <t>55241040</t>
  </si>
  <si>
    <t>mříž litinová 600/40T, 420X620 D400</t>
  </si>
  <si>
    <t>225299030</t>
  </si>
  <si>
    <t>1058358458</t>
  </si>
  <si>
    <t>kanalizace</t>
  </si>
  <si>
    <t>75*0,1</t>
  </si>
  <si>
    <t>1342818100</t>
  </si>
  <si>
    <t>149745234</t>
  </si>
  <si>
    <t>1103368984</t>
  </si>
  <si>
    <t>7,5*2 'Přepočtené koeficientem množství</t>
  </si>
  <si>
    <t>998276101</t>
  </si>
  <si>
    <t>Přesun hmot pro trubní vedení hloubené z trub z plastických hmot nebo sklolaminátových pro vodovody nebo kanalizace v otevřeném výkopu dopravní vzdálenost do 15 m</t>
  </si>
  <si>
    <t>1438533300</t>
  </si>
  <si>
    <t>https://podminky.urs.cz/item/CS_URS_2023_01/998276101</t>
  </si>
  <si>
    <t xml:space="preserve">Vytyčení všech inženýrských sítí před zahájením prací vč. řádného zajištění. Zpětné protokolární předání všech inženýrských sítí jednotlivým správcům </t>
  </si>
  <si>
    <t>-1407732408</t>
  </si>
  <si>
    <t>-1493279372</t>
  </si>
  <si>
    <t>-1350270438</t>
  </si>
  <si>
    <t>-1725058038</t>
  </si>
  <si>
    <t>1482148456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</si>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</sst>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6123" TargetMode="External" /><Relationship Id="rId2" Type="http://schemas.openxmlformats.org/officeDocument/2006/relationships/hyperlink" Target="https://podminky.urs.cz/item/CS_URS_2023_01/113106571" TargetMode="External" /><Relationship Id="rId3" Type="http://schemas.openxmlformats.org/officeDocument/2006/relationships/hyperlink" Target="https://podminky.urs.cz/item/CS_URS_2023_01/113107151" TargetMode="External" /><Relationship Id="rId4" Type="http://schemas.openxmlformats.org/officeDocument/2006/relationships/hyperlink" Target="https://podminky.urs.cz/item/CS_URS_2023_01/113202111" TargetMode="External" /><Relationship Id="rId5" Type="http://schemas.openxmlformats.org/officeDocument/2006/relationships/hyperlink" Target="https://podminky.urs.cz/item/CS_URS_2023_01/567531121" TargetMode="External" /><Relationship Id="rId6" Type="http://schemas.openxmlformats.org/officeDocument/2006/relationships/hyperlink" Target="https://podminky.urs.cz/item/CS_URS_2023_01/567541121" TargetMode="External" /><Relationship Id="rId7" Type="http://schemas.openxmlformats.org/officeDocument/2006/relationships/hyperlink" Target="https://podminky.urs.cz/item/CS_URS_2023_01/567532122" TargetMode="External" /><Relationship Id="rId8" Type="http://schemas.openxmlformats.org/officeDocument/2006/relationships/hyperlink" Target="https://podminky.urs.cz/item/CS_URS_2023_01/564851011" TargetMode="External" /><Relationship Id="rId9" Type="http://schemas.openxmlformats.org/officeDocument/2006/relationships/hyperlink" Target="https://podminky.urs.cz/item/CS_URS_2023_01/573111113" TargetMode="External" /><Relationship Id="rId10" Type="http://schemas.openxmlformats.org/officeDocument/2006/relationships/hyperlink" Target="https://podminky.urs.cz/item/CS_URS_2023_01/565135121" TargetMode="External" /><Relationship Id="rId11" Type="http://schemas.openxmlformats.org/officeDocument/2006/relationships/hyperlink" Target="https://podminky.urs.cz/item/CS_URS_2023_01/573211109" TargetMode="External" /><Relationship Id="rId12" Type="http://schemas.openxmlformats.org/officeDocument/2006/relationships/hyperlink" Target="https://podminky.urs.cz/item/CS_URS_2023_01/577134221" TargetMode="External" /><Relationship Id="rId13" Type="http://schemas.openxmlformats.org/officeDocument/2006/relationships/hyperlink" Target="https://podminky.urs.cz/item/CS_URS_2023_01/569821112" TargetMode="External" /><Relationship Id="rId14" Type="http://schemas.openxmlformats.org/officeDocument/2006/relationships/hyperlink" Target="https://podminky.urs.cz/item/CS_URS_2023_01/564831011" TargetMode="External" /><Relationship Id="rId15" Type="http://schemas.openxmlformats.org/officeDocument/2006/relationships/hyperlink" Target="https://podminky.urs.cz/item/CS_URS_2023_01/596211111" TargetMode="External" /><Relationship Id="rId16" Type="http://schemas.openxmlformats.org/officeDocument/2006/relationships/hyperlink" Target="https://podminky.urs.cz/item/CS_URS_2023_01/596212210" TargetMode="External" /><Relationship Id="rId17" Type="http://schemas.openxmlformats.org/officeDocument/2006/relationships/hyperlink" Target="https://podminky.urs.cz/item/CS_URS_2023_01/596991112" TargetMode="External" /><Relationship Id="rId18" Type="http://schemas.openxmlformats.org/officeDocument/2006/relationships/hyperlink" Target="https://podminky.urs.cz/item/CS_URS_2023_01/899331111" TargetMode="External" /><Relationship Id="rId19" Type="http://schemas.openxmlformats.org/officeDocument/2006/relationships/hyperlink" Target="https://podminky.urs.cz/item/CS_URS_2023_01/915491211" TargetMode="External" /><Relationship Id="rId20" Type="http://schemas.openxmlformats.org/officeDocument/2006/relationships/hyperlink" Target="https://podminky.urs.cz/item/CS_URS_2023_01/916111123" TargetMode="External" /><Relationship Id="rId21" Type="http://schemas.openxmlformats.org/officeDocument/2006/relationships/hyperlink" Target="https://podminky.urs.cz/item/CS_URS_2023_01/916131213" TargetMode="External" /><Relationship Id="rId22" Type="http://schemas.openxmlformats.org/officeDocument/2006/relationships/hyperlink" Target="https://podminky.urs.cz/item/CS_URS_2023_01/916991121" TargetMode="External" /><Relationship Id="rId23" Type="http://schemas.openxmlformats.org/officeDocument/2006/relationships/hyperlink" Target="https://podminky.urs.cz/item/CS_URS_2023_01/919735112" TargetMode="External" /><Relationship Id="rId24" Type="http://schemas.openxmlformats.org/officeDocument/2006/relationships/hyperlink" Target="https://podminky.urs.cz/item/CS_URS_2023_01/919732211" TargetMode="External" /><Relationship Id="rId25" Type="http://schemas.openxmlformats.org/officeDocument/2006/relationships/hyperlink" Target="https://podminky.urs.cz/item/CS_URS_2023_01/938902113" TargetMode="External" /><Relationship Id="rId26" Type="http://schemas.openxmlformats.org/officeDocument/2006/relationships/hyperlink" Target="https://podminky.urs.cz/item/CS_URS_2023_01/997006006" TargetMode="External" /><Relationship Id="rId27" Type="http://schemas.openxmlformats.org/officeDocument/2006/relationships/hyperlink" Target="https://podminky.urs.cz/item/CS_URS_2023_01/997006511" TargetMode="External" /><Relationship Id="rId28" Type="http://schemas.openxmlformats.org/officeDocument/2006/relationships/hyperlink" Target="https://podminky.urs.cz/item/CS_URS_2023_01/997006512" TargetMode="External" /><Relationship Id="rId29" Type="http://schemas.openxmlformats.org/officeDocument/2006/relationships/hyperlink" Target="https://podminky.urs.cz/item/CS_URS_2023_01/997006519" TargetMode="External" /><Relationship Id="rId30" Type="http://schemas.openxmlformats.org/officeDocument/2006/relationships/hyperlink" Target="https://podminky.urs.cz/item/CS_URS_2023_01/998223011" TargetMode="External" /><Relationship Id="rId3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54203" TargetMode="External" /><Relationship Id="rId2" Type="http://schemas.openxmlformats.org/officeDocument/2006/relationships/hyperlink" Target="https://podminky.urs.cz/item/CS_URS_2023_01/162551108" TargetMode="External" /><Relationship Id="rId3" Type="http://schemas.openxmlformats.org/officeDocument/2006/relationships/hyperlink" Target="https://podminky.urs.cz/item/CS_URS_2023_01/175151101" TargetMode="External" /><Relationship Id="rId4" Type="http://schemas.openxmlformats.org/officeDocument/2006/relationships/hyperlink" Target="https://podminky.urs.cz/item/CS_URS_2023_01/174151101" TargetMode="External" /><Relationship Id="rId5" Type="http://schemas.openxmlformats.org/officeDocument/2006/relationships/hyperlink" Target="https://podminky.urs.cz/item/CS_URS_2023_01/181912112" TargetMode="External" /><Relationship Id="rId6" Type="http://schemas.openxmlformats.org/officeDocument/2006/relationships/hyperlink" Target="https://podminky.urs.cz/item/CS_URS_2023_01/597161111" TargetMode="External" /><Relationship Id="rId7" Type="http://schemas.openxmlformats.org/officeDocument/2006/relationships/hyperlink" Target="https://podminky.urs.cz/item/CS_URS_2023_01/810391811" TargetMode="External" /><Relationship Id="rId8" Type="http://schemas.openxmlformats.org/officeDocument/2006/relationships/hyperlink" Target="https://podminky.urs.cz/item/CS_URS_2023_01/871370410" TargetMode="External" /><Relationship Id="rId9" Type="http://schemas.openxmlformats.org/officeDocument/2006/relationships/hyperlink" Target="https://podminky.urs.cz/item/CS_URS_2023_01/895931111" TargetMode="External" /><Relationship Id="rId10" Type="http://schemas.openxmlformats.org/officeDocument/2006/relationships/hyperlink" Target="https://podminky.urs.cz/item/CS_URS_2023_01/899204112" TargetMode="External" /><Relationship Id="rId11" Type="http://schemas.openxmlformats.org/officeDocument/2006/relationships/hyperlink" Target="https://podminky.urs.cz/item/CS_URS_2023_01/997006006" TargetMode="External" /><Relationship Id="rId12" Type="http://schemas.openxmlformats.org/officeDocument/2006/relationships/hyperlink" Target="https://podminky.urs.cz/item/CS_URS_2023_01/997006511" TargetMode="External" /><Relationship Id="rId13" Type="http://schemas.openxmlformats.org/officeDocument/2006/relationships/hyperlink" Target="https://podminky.urs.cz/item/CS_URS_2023_01/997006512" TargetMode="External" /><Relationship Id="rId14" Type="http://schemas.openxmlformats.org/officeDocument/2006/relationships/hyperlink" Target="https://podminky.urs.cz/item/CS_URS_2023_01/997006519" TargetMode="External" /><Relationship Id="rId15" Type="http://schemas.openxmlformats.org/officeDocument/2006/relationships/hyperlink" Target="https://podminky.urs.cz/item/CS_URS_2023_01/998276101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8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="1" customFormat="1" ht="12" customHeight="1">
      <c r="B5" s="22"/>
      <c r="D5" s="26" t="s">
        <v>14</v>
      </c>
      <c r="K5" s="27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16</v>
      </c>
      <c r="BS5" s="19" t="s">
        <v>7</v>
      </c>
    </row>
    <row r="6" s="1" customFormat="1" ht="36.96" customHeight="1">
      <c r="B6" s="22"/>
      <c r="D6" s="29" t="s">
        <v>17</v>
      </c>
      <c r="K6" s="30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7</v>
      </c>
    </row>
    <row r="7" s="1" customFormat="1" ht="12" customHeight="1">
      <c r="B7" s="22"/>
      <c r="D7" s="32" t="s">
        <v>19</v>
      </c>
      <c r="K7" s="27" t="s">
        <v>3</v>
      </c>
      <c r="AK7" s="32" t="s">
        <v>20</v>
      </c>
      <c r="AN7" s="27" t="s">
        <v>3</v>
      </c>
      <c r="AR7" s="22"/>
      <c r="BE7" s="31"/>
      <c r="BS7" s="19" t="s">
        <v>7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7</v>
      </c>
    </row>
    <row r="9" s="1" customFormat="1" ht="14.4" customHeight="1">
      <c r="B9" s="22"/>
      <c r="AR9" s="22"/>
      <c r="BE9" s="31"/>
      <c r="BS9" s="19" t="s">
        <v>7</v>
      </c>
    </row>
    <row r="10" s="1" customFormat="1" ht="12" customHeight="1">
      <c r="B10" s="22"/>
      <c r="D10" s="32" t="s">
        <v>25</v>
      </c>
      <c r="AK10" s="32" t="s">
        <v>26</v>
      </c>
      <c r="AN10" s="27" t="s">
        <v>27</v>
      </c>
      <c r="AR10" s="22"/>
      <c r="BE10" s="31"/>
      <c r="BS10" s="19" t="s">
        <v>7</v>
      </c>
    </row>
    <row r="11" s="1" customFormat="1" ht="18.48" customHeight="1">
      <c r="B11" s="22"/>
      <c r="E11" s="27" t="s">
        <v>28</v>
      </c>
      <c r="AK11" s="32" t="s">
        <v>29</v>
      </c>
      <c r="AN11" s="27" t="s">
        <v>30</v>
      </c>
      <c r="AR11" s="22"/>
      <c r="BE11" s="31"/>
      <c r="BS11" s="19" t="s">
        <v>7</v>
      </c>
    </row>
    <row r="12" s="1" customFormat="1" ht="6.96" customHeight="1">
      <c r="B12" s="22"/>
      <c r="AR12" s="22"/>
      <c r="BE12" s="31"/>
      <c r="BS12" s="19" t="s">
        <v>7</v>
      </c>
    </row>
    <row r="13" s="1" customFormat="1" ht="12" customHeight="1">
      <c r="B13" s="22"/>
      <c r="D13" s="32" t="s">
        <v>31</v>
      </c>
      <c r="AK13" s="32" t="s">
        <v>26</v>
      </c>
      <c r="AN13" s="34" t="s">
        <v>32</v>
      </c>
      <c r="AR13" s="22"/>
      <c r="BE13" s="31"/>
      <c r="BS13" s="19" t="s">
        <v>7</v>
      </c>
    </row>
    <row r="14">
      <c r="B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N14" s="34" t="s">
        <v>32</v>
      </c>
      <c r="AR14" s="22"/>
      <c r="BE14" s="31"/>
      <c r="BS14" s="19" t="s">
        <v>7</v>
      </c>
    </row>
    <row r="15" s="1" customFormat="1" ht="6.96" customHeight="1">
      <c r="B15" s="22"/>
      <c r="AR15" s="22"/>
      <c r="BE15" s="31"/>
      <c r="BS15" s="19" t="s">
        <v>4</v>
      </c>
    </row>
    <row r="16" s="1" customFormat="1" ht="12" customHeight="1">
      <c r="B16" s="22"/>
      <c r="D16" s="32" t="s">
        <v>33</v>
      </c>
      <c r="AK16" s="32" t="s">
        <v>26</v>
      </c>
      <c r="AN16" s="27" t="s">
        <v>3</v>
      </c>
      <c r="AR16" s="22"/>
      <c r="BE16" s="31"/>
      <c r="BS16" s="19" t="s">
        <v>4</v>
      </c>
    </row>
    <row r="17" s="1" customFormat="1" ht="18.48" customHeight="1">
      <c r="B17" s="22"/>
      <c r="E17" s="27" t="s">
        <v>22</v>
      </c>
      <c r="AK17" s="32" t="s">
        <v>29</v>
      </c>
      <c r="AN17" s="27" t="s">
        <v>3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7</v>
      </c>
    </row>
    <row r="19" s="1" customFormat="1" ht="12" customHeight="1">
      <c r="B19" s="22"/>
      <c r="D19" s="32" t="s">
        <v>35</v>
      </c>
      <c r="AK19" s="32" t="s">
        <v>26</v>
      </c>
      <c r="AN19" s="27" t="s">
        <v>3</v>
      </c>
      <c r="AR19" s="22"/>
      <c r="BE19" s="31"/>
      <c r="BS19" s="19" t="s">
        <v>7</v>
      </c>
    </row>
    <row r="20" s="1" customFormat="1" ht="18.48" customHeight="1">
      <c r="B20" s="22"/>
      <c r="E20" s="27" t="s">
        <v>22</v>
      </c>
      <c r="AK20" s="32" t="s">
        <v>29</v>
      </c>
      <c r="AN20" s="27" t="s">
        <v>3</v>
      </c>
      <c r="AR20" s="22"/>
      <c r="BE20" s="31"/>
      <c r="BS20" s="19" t="s">
        <v>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36</v>
      </c>
      <c r="AR22" s="22"/>
      <c r="BE22" s="31"/>
    </row>
    <row r="23" s="1" customFormat="1" ht="47.25" customHeight="1">
      <c r="B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42</v>
      </c>
      <c r="E29" s="3"/>
      <c r="F29" s="32" t="s">
        <v>43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ROUND(AV54,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44</v>
      </c>
      <c r="G30" s="3"/>
      <c r="H30" s="3"/>
      <c r="I30" s="3"/>
      <c r="J30" s="3"/>
      <c r="K30" s="3"/>
      <c r="L30" s="45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ROUND(AW54,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45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46</v>
      </c>
      <c r="G32" s="3"/>
      <c r="H32" s="3"/>
      <c r="I32" s="3"/>
      <c r="J32" s="3"/>
      <c r="K32" s="3"/>
      <c r="L32" s="45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47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3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8"/>
    </row>
    <row r="35" s="2" customFormat="1" ht="25.92" customHeight="1">
      <c r="A35" s="38"/>
      <c r="B35" s="39"/>
      <c r="C35" s="48"/>
      <c r="D35" s="49" t="s">
        <v>48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49</v>
      </c>
      <c r="U35" s="50"/>
      <c r="V35" s="50"/>
      <c r="W35" s="50"/>
      <c r="X35" s="52" t="s">
        <v>50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6.96" customHeight="1">
      <c r="A37" s="38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39"/>
      <c r="BE37" s="38"/>
    </row>
    <row r="41" s="2" customFormat="1" ht="6.96" customHeight="1">
      <c r="A41" s="3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39"/>
      <c r="BE41" s="38"/>
    </row>
    <row r="42" s="2" customFormat="1" ht="24.96" customHeight="1">
      <c r="A42" s="38"/>
      <c r="B42" s="39"/>
      <c r="C42" s="23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E42" s="38"/>
    </row>
    <row r="43" s="2" customFormat="1" ht="6.96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9"/>
      <c r="BE43" s="38"/>
    </row>
    <row r="44" s="4" customFormat="1" ht="12" customHeight="1">
      <c r="A44" s="4"/>
      <c r="B44" s="59"/>
      <c r="C44" s="32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2023/01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9"/>
      <c r="BE44" s="4"/>
    </row>
    <row r="45" s="5" customFormat="1" ht="36.96" customHeight="1">
      <c r="A45" s="5"/>
      <c r="B45" s="60"/>
      <c r="C45" s="61" t="s">
        <v>17</v>
      </c>
      <c r="D45" s="5"/>
      <c r="E45" s="5"/>
      <c r="F45" s="5"/>
      <c r="G45" s="5"/>
      <c r="H45" s="5"/>
      <c r="I45" s="5"/>
      <c r="J45" s="5"/>
      <c r="K45" s="5"/>
      <c r="L45" s="62" t="str">
        <f>K6</f>
        <v>Oprava místní komunikace 1c „U stavebnin, parc. č.941 v k.ú. Hradec u Jeseníka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0"/>
      <c r="BE45" s="5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BE46" s="38"/>
    </row>
    <row r="47" s="2" customFormat="1" ht="12" customHeight="1">
      <c r="A47" s="38"/>
      <c r="B47" s="39"/>
      <c r="C47" s="32" t="s">
        <v>21</v>
      </c>
      <c r="D47" s="38"/>
      <c r="E47" s="38"/>
      <c r="F47" s="38"/>
      <c r="G47" s="38"/>
      <c r="H47" s="38"/>
      <c r="I47" s="38"/>
      <c r="J47" s="38"/>
      <c r="K47" s="38"/>
      <c r="L47" s="63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23</v>
      </c>
      <c r="AJ47" s="38"/>
      <c r="AK47" s="38"/>
      <c r="AL47" s="38"/>
      <c r="AM47" s="64" t="str">
        <f>IF(AN8= "","",AN8)</f>
        <v>4. 1. 2023</v>
      </c>
      <c r="AN47" s="64"/>
      <c r="AO47" s="38"/>
      <c r="AP47" s="38"/>
      <c r="AQ47" s="38"/>
      <c r="AR47" s="39"/>
      <c r="B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9"/>
      <c r="BE48" s="38"/>
    </row>
    <row r="49" s="2" customFormat="1" ht="15.15" customHeight="1">
      <c r="A49" s="38"/>
      <c r="B49" s="39"/>
      <c r="C49" s="32" t="s">
        <v>25</v>
      </c>
      <c r="D49" s="38"/>
      <c r="E49" s="38"/>
      <c r="F49" s="38"/>
      <c r="G49" s="38"/>
      <c r="H49" s="38"/>
      <c r="I49" s="38"/>
      <c r="J49" s="38"/>
      <c r="K49" s="38"/>
      <c r="L49" s="4" t="str">
        <f>IF(E11= "","",E11)</f>
        <v>Obec Hradec-Nová Ves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33</v>
      </c>
      <c r="AJ49" s="38"/>
      <c r="AK49" s="38"/>
      <c r="AL49" s="38"/>
      <c r="AM49" s="65" t="str">
        <f>IF(E17="","",E17)</f>
        <v xml:space="preserve"> </v>
      </c>
      <c r="AN49" s="4"/>
      <c r="AO49" s="4"/>
      <c r="AP49" s="4"/>
      <c r="AQ49" s="38"/>
      <c r="AR49" s="39"/>
      <c r="AS49" s="66" t="s">
        <v>52</v>
      </c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9"/>
      <c r="BE49" s="38"/>
    </row>
    <row r="50" s="2" customFormat="1" ht="15.15" customHeight="1">
      <c r="A50" s="38"/>
      <c r="B50" s="39"/>
      <c r="C50" s="32" t="s">
        <v>31</v>
      </c>
      <c r="D50" s="38"/>
      <c r="E50" s="38"/>
      <c r="F50" s="38"/>
      <c r="G50" s="38"/>
      <c r="H50" s="38"/>
      <c r="I50" s="38"/>
      <c r="J50" s="38"/>
      <c r="K50" s="38"/>
      <c r="L50" s="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35</v>
      </c>
      <c r="AJ50" s="38"/>
      <c r="AK50" s="38"/>
      <c r="AL50" s="38"/>
      <c r="AM50" s="65" t="str">
        <f>IF(E20="","",E20)</f>
        <v xml:space="preserve"> </v>
      </c>
      <c r="AN50" s="4"/>
      <c r="AO50" s="4"/>
      <c r="AP50" s="4"/>
      <c r="AQ50" s="38"/>
      <c r="AR50" s="39"/>
      <c r="AS50" s="7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38"/>
    </row>
    <row r="51" s="2" customFormat="1" ht="10.8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9"/>
      <c r="AS51" s="70"/>
      <c r="AT51" s="71"/>
      <c r="AU51" s="72"/>
      <c r="AV51" s="72"/>
      <c r="AW51" s="72"/>
      <c r="AX51" s="72"/>
      <c r="AY51" s="72"/>
      <c r="AZ51" s="72"/>
      <c r="BA51" s="72"/>
      <c r="BB51" s="72"/>
      <c r="BC51" s="72"/>
      <c r="BD51" s="73"/>
      <c r="BE51" s="38"/>
    </row>
    <row r="52" s="2" customFormat="1" ht="29.28" customHeight="1">
      <c r="A52" s="38"/>
      <c r="B52" s="39"/>
      <c r="C52" s="74" t="s">
        <v>53</v>
      </c>
      <c r="D52" s="75"/>
      <c r="E52" s="75"/>
      <c r="F52" s="75"/>
      <c r="G52" s="75"/>
      <c r="H52" s="76"/>
      <c r="I52" s="77" t="s">
        <v>54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8" t="s">
        <v>55</v>
      </c>
      <c r="AH52" s="75"/>
      <c r="AI52" s="75"/>
      <c r="AJ52" s="75"/>
      <c r="AK52" s="75"/>
      <c r="AL52" s="75"/>
      <c r="AM52" s="75"/>
      <c r="AN52" s="77" t="s">
        <v>56</v>
      </c>
      <c r="AO52" s="75"/>
      <c r="AP52" s="75"/>
      <c r="AQ52" s="79" t="s">
        <v>57</v>
      </c>
      <c r="AR52" s="39"/>
      <c r="AS52" s="80" t="s">
        <v>58</v>
      </c>
      <c r="AT52" s="81" t="s">
        <v>59</v>
      </c>
      <c r="AU52" s="81" t="s">
        <v>60</v>
      </c>
      <c r="AV52" s="81" t="s">
        <v>61</v>
      </c>
      <c r="AW52" s="81" t="s">
        <v>62</v>
      </c>
      <c r="AX52" s="81" t="s">
        <v>63</v>
      </c>
      <c r="AY52" s="81" t="s">
        <v>64</v>
      </c>
      <c r="AZ52" s="81" t="s">
        <v>65</v>
      </c>
      <c r="BA52" s="81" t="s">
        <v>66</v>
      </c>
      <c r="BB52" s="81" t="s">
        <v>67</v>
      </c>
      <c r="BC52" s="81" t="s">
        <v>68</v>
      </c>
      <c r="BD52" s="82" t="s">
        <v>69</v>
      </c>
      <c r="BE52" s="38"/>
    </row>
    <row r="53" s="2" customFormat="1" ht="10.8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9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5"/>
      <c r="BE53" s="38"/>
    </row>
    <row r="54" s="6" customFormat="1" ht="32.4" customHeight="1">
      <c r="A54" s="6"/>
      <c r="B54" s="86"/>
      <c r="C54" s="87" t="s">
        <v>70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>
        <f>ROUND(SUM(AG55:AG56),2)</f>
        <v>0</v>
      </c>
      <c r="AH54" s="89"/>
      <c r="AI54" s="89"/>
      <c r="AJ54" s="89"/>
      <c r="AK54" s="89"/>
      <c r="AL54" s="89"/>
      <c r="AM54" s="89"/>
      <c r="AN54" s="90">
        <f>SUM(AG54,AT54)</f>
        <v>0</v>
      </c>
      <c r="AO54" s="90"/>
      <c r="AP54" s="90"/>
      <c r="AQ54" s="91" t="s">
        <v>3</v>
      </c>
      <c r="AR54" s="86"/>
      <c r="AS54" s="92">
        <f>ROUND(SUM(AS55:AS56),2)</f>
        <v>0</v>
      </c>
      <c r="AT54" s="93">
        <f>ROUND(SUM(AV54:AW54),2)</f>
        <v>0</v>
      </c>
      <c r="AU54" s="94">
        <f>ROUND(SUM(AU55:AU56),5)</f>
        <v>0</v>
      </c>
      <c r="AV54" s="93">
        <f>ROUND(AZ54*L29,2)</f>
        <v>0</v>
      </c>
      <c r="AW54" s="93">
        <f>ROUND(BA54*L30,2)</f>
        <v>0</v>
      </c>
      <c r="AX54" s="93">
        <f>ROUND(BB54*L29,2)</f>
        <v>0</v>
      </c>
      <c r="AY54" s="93">
        <f>ROUND(BC54*L30,2)</f>
        <v>0</v>
      </c>
      <c r="AZ54" s="93">
        <f>ROUND(SUM(AZ55:AZ56),2)</f>
        <v>0</v>
      </c>
      <c r="BA54" s="93">
        <f>ROUND(SUM(BA55:BA56),2)</f>
        <v>0</v>
      </c>
      <c r="BB54" s="93">
        <f>ROUND(SUM(BB55:BB56),2)</f>
        <v>0</v>
      </c>
      <c r="BC54" s="93">
        <f>ROUND(SUM(BC55:BC56),2)</f>
        <v>0</v>
      </c>
      <c r="BD54" s="95">
        <f>ROUND(SUM(BD55:BD56),2)</f>
        <v>0</v>
      </c>
      <c r="BE54" s="6"/>
      <c r="BS54" s="96" t="s">
        <v>71</v>
      </c>
      <c r="BT54" s="96" t="s">
        <v>72</v>
      </c>
      <c r="BU54" s="97" t="s">
        <v>73</v>
      </c>
      <c r="BV54" s="96" t="s">
        <v>74</v>
      </c>
      <c r="BW54" s="96" t="s">
        <v>5</v>
      </c>
      <c r="BX54" s="96" t="s">
        <v>75</v>
      </c>
      <c r="CL54" s="96" t="s">
        <v>3</v>
      </c>
    </row>
    <row r="55" s="7" customFormat="1" ht="16.5" customHeight="1">
      <c r="A55" s="98" t="s">
        <v>76</v>
      </c>
      <c r="B55" s="99"/>
      <c r="C55" s="100"/>
      <c r="D55" s="101" t="s">
        <v>77</v>
      </c>
      <c r="E55" s="101"/>
      <c r="F55" s="101"/>
      <c r="G55" s="101"/>
      <c r="H55" s="101"/>
      <c r="I55" s="102"/>
      <c r="J55" s="101" t="s">
        <v>78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'01 - Oprava místní komuni...'!J30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79</v>
      </c>
      <c r="AR55" s="99"/>
      <c r="AS55" s="105">
        <v>0</v>
      </c>
      <c r="AT55" s="106">
        <f>ROUND(SUM(AV55:AW55),2)</f>
        <v>0</v>
      </c>
      <c r="AU55" s="107">
        <f>'01 - Oprava místní komuni...'!P87</f>
        <v>0</v>
      </c>
      <c r="AV55" s="106">
        <f>'01 - Oprava místní komuni...'!J33</f>
        <v>0</v>
      </c>
      <c r="AW55" s="106">
        <f>'01 - Oprava místní komuni...'!J34</f>
        <v>0</v>
      </c>
      <c r="AX55" s="106">
        <f>'01 - Oprava místní komuni...'!J35</f>
        <v>0</v>
      </c>
      <c r="AY55" s="106">
        <f>'01 - Oprava místní komuni...'!J36</f>
        <v>0</v>
      </c>
      <c r="AZ55" s="106">
        <f>'01 - Oprava místní komuni...'!F33</f>
        <v>0</v>
      </c>
      <c r="BA55" s="106">
        <f>'01 - Oprava místní komuni...'!F34</f>
        <v>0</v>
      </c>
      <c r="BB55" s="106">
        <f>'01 - Oprava místní komuni...'!F35</f>
        <v>0</v>
      </c>
      <c r="BC55" s="106">
        <f>'01 - Oprava místní komuni...'!F36</f>
        <v>0</v>
      </c>
      <c r="BD55" s="108">
        <f>'01 - Oprava místní komuni...'!F37</f>
        <v>0</v>
      </c>
      <c r="BE55" s="7"/>
      <c r="BT55" s="109" t="s">
        <v>80</v>
      </c>
      <c r="BV55" s="109" t="s">
        <v>74</v>
      </c>
      <c r="BW55" s="109" t="s">
        <v>81</v>
      </c>
      <c r="BX55" s="109" t="s">
        <v>5</v>
      </c>
      <c r="CL55" s="109" t="s">
        <v>3</v>
      </c>
      <c r="CM55" s="109" t="s">
        <v>82</v>
      </c>
    </row>
    <row r="56" s="7" customFormat="1" ht="16.5" customHeight="1">
      <c r="A56" s="98" t="s">
        <v>76</v>
      </c>
      <c r="B56" s="99"/>
      <c r="C56" s="100"/>
      <c r="D56" s="101" t="s">
        <v>83</v>
      </c>
      <c r="E56" s="101"/>
      <c r="F56" s="101"/>
      <c r="G56" s="101"/>
      <c r="H56" s="101"/>
      <c r="I56" s="102"/>
      <c r="J56" s="101" t="s">
        <v>84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3">
        <f>'02 - Oprava dešťové kanal...'!J30</f>
        <v>0</v>
      </c>
      <c r="AH56" s="102"/>
      <c r="AI56" s="102"/>
      <c r="AJ56" s="102"/>
      <c r="AK56" s="102"/>
      <c r="AL56" s="102"/>
      <c r="AM56" s="102"/>
      <c r="AN56" s="103">
        <f>SUM(AG56,AT56)</f>
        <v>0</v>
      </c>
      <c r="AO56" s="102"/>
      <c r="AP56" s="102"/>
      <c r="AQ56" s="104" t="s">
        <v>79</v>
      </c>
      <c r="AR56" s="99"/>
      <c r="AS56" s="110">
        <v>0</v>
      </c>
      <c r="AT56" s="111">
        <f>ROUND(SUM(AV56:AW56),2)</f>
        <v>0</v>
      </c>
      <c r="AU56" s="112">
        <f>'02 - Oprava dešťové kanal...'!P87</f>
        <v>0</v>
      </c>
      <c r="AV56" s="111">
        <f>'02 - Oprava dešťové kanal...'!J33</f>
        <v>0</v>
      </c>
      <c r="AW56" s="111">
        <f>'02 - Oprava dešťové kanal...'!J34</f>
        <v>0</v>
      </c>
      <c r="AX56" s="111">
        <f>'02 - Oprava dešťové kanal...'!J35</f>
        <v>0</v>
      </c>
      <c r="AY56" s="111">
        <f>'02 - Oprava dešťové kanal...'!J36</f>
        <v>0</v>
      </c>
      <c r="AZ56" s="111">
        <f>'02 - Oprava dešťové kanal...'!F33</f>
        <v>0</v>
      </c>
      <c r="BA56" s="111">
        <f>'02 - Oprava dešťové kanal...'!F34</f>
        <v>0</v>
      </c>
      <c r="BB56" s="111">
        <f>'02 - Oprava dešťové kanal...'!F35</f>
        <v>0</v>
      </c>
      <c r="BC56" s="111">
        <f>'02 - Oprava dešťové kanal...'!F36</f>
        <v>0</v>
      </c>
      <c r="BD56" s="113">
        <f>'02 - Oprava dešťové kanal...'!F37</f>
        <v>0</v>
      </c>
      <c r="BE56" s="7"/>
      <c r="BT56" s="109" t="s">
        <v>80</v>
      </c>
      <c r="BV56" s="109" t="s">
        <v>74</v>
      </c>
      <c r="BW56" s="109" t="s">
        <v>85</v>
      </c>
      <c r="BX56" s="109" t="s">
        <v>5</v>
      </c>
      <c r="CL56" s="109" t="s">
        <v>3</v>
      </c>
      <c r="CM56" s="109" t="s">
        <v>82</v>
      </c>
    </row>
    <row r="57" s="2" customFormat="1" ht="30" customHeight="1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9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39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Oprava místní komuni...'!C2" display="/"/>
    <hyperlink ref="A56" location="'02 - Oprava dešťové kana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86</v>
      </c>
      <c r="L4" s="22"/>
      <c r="M4" s="114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26.25" customHeight="1">
      <c r="B7" s="22"/>
      <c r="E7" s="115" t="str">
        <f>'Rekapitulace stavby'!K6</f>
        <v>Oprava místní komunikace 1c „U stavebnin, parc. č.941 v k.ú. Hradec u Jeseníka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87</v>
      </c>
      <c r="E8" s="38"/>
      <c r="F8" s="38"/>
      <c r="G8" s="38"/>
      <c r="H8" s="38"/>
      <c r="I8" s="38"/>
      <c r="J8" s="38"/>
      <c r="K8" s="38"/>
      <c r="L8" s="11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88</v>
      </c>
      <c r="F9" s="38"/>
      <c r="G9" s="38"/>
      <c r="H9" s="38"/>
      <c r="I9" s="38"/>
      <c r="J9" s="38"/>
      <c r="K9" s="38"/>
      <c r="L9" s="116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6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6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4. 1. 2023</v>
      </c>
      <c r="K12" s="38"/>
      <c r="L12" s="11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27</v>
      </c>
      <c r="K14" s="38"/>
      <c r="L14" s="11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28</v>
      </c>
      <c r="F15" s="38"/>
      <c r="G15" s="38"/>
      <c r="H15" s="38"/>
      <c r="I15" s="32" t="s">
        <v>29</v>
      </c>
      <c r="J15" s="27" t="s">
        <v>30</v>
      </c>
      <c r="K15" s="38"/>
      <c r="L15" s="11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6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31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6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29</v>
      </c>
      <c r="J18" s="33" t="str">
        <f>'Rekapitulace stavby'!AN14</f>
        <v>Vyplň údaj</v>
      </c>
      <c r="K18" s="38"/>
      <c r="L18" s="116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6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33</v>
      </c>
      <c r="E20" s="38"/>
      <c r="F20" s="38"/>
      <c r="G20" s="38"/>
      <c r="H20" s="38"/>
      <c r="I20" s="32" t="s">
        <v>26</v>
      </c>
      <c r="J20" s="27" t="str">
        <f>IF('Rekapitulace stavby'!AN16="","",'Rekapitulace stavby'!AN16)</f>
        <v/>
      </c>
      <c r="K20" s="38"/>
      <c r="L20" s="116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29</v>
      </c>
      <c r="J21" s="27" t="str">
        <f>IF('Rekapitulace stavby'!AN17="","",'Rekapitulace stavby'!AN17)</f>
        <v/>
      </c>
      <c r="K21" s="38"/>
      <c r="L21" s="116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6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26</v>
      </c>
      <c r="J23" s="27" t="str">
        <f>IF('Rekapitulace stavby'!AN19="","",'Rekapitulace stavby'!AN19)</f>
        <v/>
      </c>
      <c r="K23" s="38"/>
      <c r="L23" s="116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29</v>
      </c>
      <c r="J24" s="27" t="str">
        <f>IF('Rekapitulace stavby'!AN20="","",'Rekapitulace stavby'!AN20)</f>
        <v/>
      </c>
      <c r="K24" s="38"/>
      <c r="L24" s="116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6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36</v>
      </c>
      <c r="E26" s="38"/>
      <c r="F26" s="38"/>
      <c r="G26" s="38"/>
      <c r="H26" s="38"/>
      <c r="I26" s="38"/>
      <c r="J26" s="38"/>
      <c r="K26" s="38"/>
      <c r="L26" s="116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7"/>
      <c r="B27" s="118"/>
      <c r="C27" s="117"/>
      <c r="D27" s="117"/>
      <c r="E27" s="36" t="s">
        <v>3</v>
      </c>
      <c r="F27" s="36"/>
      <c r="G27" s="36"/>
      <c r="H27" s="3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6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6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0" t="s">
        <v>38</v>
      </c>
      <c r="E30" s="38"/>
      <c r="F30" s="38"/>
      <c r="G30" s="38"/>
      <c r="H30" s="38"/>
      <c r="I30" s="38"/>
      <c r="J30" s="90">
        <f>ROUND(J87, 2)</f>
        <v>0</v>
      </c>
      <c r="K30" s="38"/>
      <c r="L30" s="116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6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116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1" t="s">
        <v>42</v>
      </c>
      <c r="E33" s="32" t="s">
        <v>43</v>
      </c>
      <c r="F33" s="122">
        <f>ROUND((SUM(BE87:BE244)),  2)</f>
        <v>0</v>
      </c>
      <c r="G33" s="38"/>
      <c r="H33" s="38"/>
      <c r="I33" s="123">
        <v>0.20999999999999999</v>
      </c>
      <c r="J33" s="122">
        <f>ROUND(((SUM(BE87:BE244))*I33),  2)</f>
        <v>0</v>
      </c>
      <c r="K33" s="38"/>
      <c r="L33" s="116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2">
        <f>ROUND((SUM(BF87:BF244)),  2)</f>
        <v>0</v>
      </c>
      <c r="G34" s="38"/>
      <c r="H34" s="38"/>
      <c r="I34" s="123">
        <v>0.14999999999999999</v>
      </c>
      <c r="J34" s="122">
        <f>ROUND(((SUM(BF87:BF244))*I34),  2)</f>
        <v>0</v>
      </c>
      <c r="K34" s="38"/>
      <c r="L34" s="116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2">
        <f>ROUND((SUM(BG87:BG244)),  2)</f>
        <v>0</v>
      </c>
      <c r="G35" s="38"/>
      <c r="H35" s="38"/>
      <c r="I35" s="123">
        <v>0.20999999999999999</v>
      </c>
      <c r="J35" s="122">
        <f>0</f>
        <v>0</v>
      </c>
      <c r="K35" s="38"/>
      <c r="L35" s="116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2">
        <f>ROUND((SUM(BH87:BH244)),  2)</f>
        <v>0</v>
      </c>
      <c r="G36" s="38"/>
      <c r="H36" s="38"/>
      <c r="I36" s="123">
        <v>0.14999999999999999</v>
      </c>
      <c r="J36" s="122">
        <f>0</f>
        <v>0</v>
      </c>
      <c r="K36" s="38"/>
      <c r="L36" s="116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2">
        <f>ROUND((SUM(BI87:BI244)),  2)</f>
        <v>0</v>
      </c>
      <c r="G37" s="38"/>
      <c r="H37" s="38"/>
      <c r="I37" s="123">
        <v>0</v>
      </c>
      <c r="J37" s="122">
        <f>0</f>
        <v>0</v>
      </c>
      <c r="K37" s="38"/>
      <c r="L37" s="11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6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4"/>
      <c r="D39" s="125" t="s">
        <v>48</v>
      </c>
      <c r="E39" s="76"/>
      <c r="F39" s="76"/>
      <c r="G39" s="126" t="s">
        <v>49</v>
      </c>
      <c r="H39" s="127" t="s">
        <v>50</v>
      </c>
      <c r="I39" s="76"/>
      <c r="J39" s="128">
        <f>SUM(J30:J37)</f>
        <v>0</v>
      </c>
      <c r="K39" s="129"/>
      <c r="L39" s="11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6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38"/>
      <c r="E45" s="38"/>
      <c r="F45" s="38"/>
      <c r="G45" s="38"/>
      <c r="H45" s="38"/>
      <c r="I45" s="38"/>
      <c r="J45" s="38"/>
      <c r="K45" s="38"/>
      <c r="L45" s="116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6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26.25" customHeight="1">
      <c r="A48" s="38"/>
      <c r="B48" s="39"/>
      <c r="C48" s="38"/>
      <c r="D48" s="38"/>
      <c r="E48" s="115" t="str">
        <f>E7</f>
        <v>Oprava místní komunikace 1c „U stavebnin, parc. č.941 v k.ú. Hradec u Jeseníka</v>
      </c>
      <c r="F48" s="32"/>
      <c r="G48" s="32"/>
      <c r="H48" s="32"/>
      <c r="I48" s="38"/>
      <c r="J48" s="38"/>
      <c r="K48" s="38"/>
      <c r="L48" s="116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38"/>
      <c r="E49" s="38"/>
      <c r="F49" s="38"/>
      <c r="G49" s="38"/>
      <c r="H49" s="38"/>
      <c r="I49" s="38"/>
      <c r="J49" s="38"/>
      <c r="K49" s="38"/>
      <c r="L49" s="11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01 - Oprava místní komunikace</v>
      </c>
      <c r="F50" s="38"/>
      <c r="G50" s="38"/>
      <c r="H50" s="38"/>
      <c r="I50" s="38"/>
      <c r="J50" s="38"/>
      <c r="K50" s="38"/>
      <c r="L50" s="116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 xml:space="preserve"> </v>
      </c>
      <c r="G52" s="38"/>
      <c r="H52" s="38"/>
      <c r="I52" s="32" t="s">
        <v>23</v>
      </c>
      <c r="J52" s="64" t="str">
        <f>IF(J12="","",J12)</f>
        <v>4. 1. 2023</v>
      </c>
      <c r="K52" s="38"/>
      <c r="L52" s="11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Obec Hradec-Nová Ves</v>
      </c>
      <c r="G54" s="38"/>
      <c r="H54" s="38"/>
      <c r="I54" s="32" t="s">
        <v>33</v>
      </c>
      <c r="J54" s="36" t="str">
        <f>E21</f>
        <v xml:space="preserve"> </v>
      </c>
      <c r="K54" s="38"/>
      <c r="L54" s="116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38"/>
      <c r="E55" s="38"/>
      <c r="F55" s="27" t="str">
        <f>IF(E18="","",E18)</f>
        <v>Vyplň údaj</v>
      </c>
      <c r="G55" s="38"/>
      <c r="H55" s="38"/>
      <c r="I55" s="32" t="s">
        <v>35</v>
      </c>
      <c r="J55" s="36" t="str">
        <f>E24</f>
        <v xml:space="preserve"> </v>
      </c>
      <c r="K55" s="38"/>
      <c r="L55" s="11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0" t="s">
        <v>90</v>
      </c>
      <c r="D57" s="124"/>
      <c r="E57" s="124"/>
      <c r="F57" s="124"/>
      <c r="G57" s="124"/>
      <c r="H57" s="124"/>
      <c r="I57" s="124"/>
      <c r="J57" s="131" t="s">
        <v>91</v>
      </c>
      <c r="K57" s="124"/>
      <c r="L57" s="116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2" t="s">
        <v>70</v>
      </c>
      <c r="D59" s="38"/>
      <c r="E59" s="38"/>
      <c r="F59" s="38"/>
      <c r="G59" s="38"/>
      <c r="H59" s="38"/>
      <c r="I59" s="38"/>
      <c r="J59" s="90">
        <f>J87</f>
        <v>0</v>
      </c>
      <c r="K59" s="38"/>
      <c r="L59" s="116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92</v>
      </c>
    </row>
    <row r="60" s="9" customFormat="1" ht="24.96" customHeight="1">
      <c r="A60" s="9"/>
      <c r="B60" s="133"/>
      <c r="C60" s="9"/>
      <c r="D60" s="134" t="s">
        <v>93</v>
      </c>
      <c r="E60" s="135"/>
      <c r="F60" s="135"/>
      <c r="G60" s="135"/>
      <c r="H60" s="135"/>
      <c r="I60" s="135"/>
      <c r="J60" s="136">
        <f>J88</f>
        <v>0</v>
      </c>
      <c r="K60" s="9"/>
      <c r="L60" s="13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7"/>
      <c r="C61" s="10"/>
      <c r="D61" s="138" t="s">
        <v>94</v>
      </c>
      <c r="E61" s="139"/>
      <c r="F61" s="139"/>
      <c r="G61" s="139"/>
      <c r="H61" s="139"/>
      <c r="I61" s="139"/>
      <c r="J61" s="140">
        <f>J89</f>
        <v>0</v>
      </c>
      <c r="K61" s="10"/>
      <c r="L61" s="13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7"/>
      <c r="C62" s="10"/>
      <c r="D62" s="138" t="s">
        <v>95</v>
      </c>
      <c r="E62" s="139"/>
      <c r="F62" s="139"/>
      <c r="G62" s="139"/>
      <c r="H62" s="139"/>
      <c r="I62" s="139"/>
      <c r="J62" s="140">
        <f>J110</f>
        <v>0</v>
      </c>
      <c r="K62" s="10"/>
      <c r="L62" s="13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7"/>
      <c r="C63" s="10"/>
      <c r="D63" s="138" t="s">
        <v>96</v>
      </c>
      <c r="E63" s="139"/>
      <c r="F63" s="139"/>
      <c r="G63" s="139"/>
      <c r="H63" s="139"/>
      <c r="I63" s="139"/>
      <c r="J63" s="140">
        <f>J178</f>
        <v>0</v>
      </c>
      <c r="K63" s="10"/>
      <c r="L63" s="13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7"/>
      <c r="C64" s="10"/>
      <c r="D64" s="138" t="s">
        <v>97</v>
      </c>
      <c r="E64" s="139"/>
      <c r="F64" s="139"/>
      <c r="G64" s="139"/>
      <c r="H64" s="139"/>
      <c r="I64" s="139"/>
      <c r="J64" s="140">
        <f>J182</f>
        <v>0</v>
      </c>
      <c r="K64" s="10"/>
      <c r="L64" s="13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7"/>
      <c r="C65" s="10"/>
      <c r="D65" s="138" t="s">
        <v>98</v>
      </c>
      <c r="E65" s="139"/>
      <c r="F65" s="139"/>
      <c r="G65" s="139"/>
      <c r="H65" s="139"/>
      <c r="I65" s="139"/>
      <c r="J65" s="140">
        <f>J219</f>
        <v>0</v>
      </c>
      <c r="K65" s="10"/>
      <c r="L65" s="13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7"/>
      <c r="C66" s="10"/>
      <c r="D66" s="138" t="s">
        <v>99</v>
      </c>
      <c r="E66" s="139"/>
      <c r="F66" s="139"/>
      <c r="G66" s="139"/>
      <c r="H66" s="139"/>
      <c r="I66" s="139"/>
      <c r="J66" s="140">
        <f>J236</f>
        <v>0</v>
      </c>
      <c r="K66" s="10"/>
      <c r="L66" s="13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33"/>
      <c r="C67" s="9"/>
      <c r="D67" s="134" t="s">
        <v>100</v>
      </c>
      <c r="E67" s="135"/>
      <c r="F67" s="135"/>
      <c r="G67" s="135"/>
      <c r="H67" s="135"/>
      <c r="I67" s="135"/>
      <c r="J67" s="136">
        <f>J239</f>
        <v>0</v>
      </c>
      <c r="K67" s="9"/>
      <c r="L67" s="13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8"/>
      <c r="B68" s="39"/>
      <c r="C68" s="38"/>
      <c r="D68" s="38"/>
      <c r="E68" s="38"/>
      <c r="F68" s="38"/>
      <c r="G68" s="38"/>
      <c r="H68" s="38"/>
      <c r="I68" s="38"/>
      <c r="J68" s="38"/>
      <c r="K68" s="38"/>
      <c r="L68" s="116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116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116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101</v>
      </c>
      <c r="D74" s="38"/>
      <c r="E74" s="38"/>
      <c r="F74" s="38"/>
      <c r="G74" s="38"/>
      <c r="H74" s="38"/>
      <c r="I74" s="38"/>
      <c r="J74" s="38"/>
      <c r="K74" s="38"/>
      <c r="L74" s="116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38"/>
      <c r="D75" s="38"/>
      <c r="E75" s="38"/>
      <c r="F75" s="38"/>
      <c r="G75" s="38"/>
      <c r="H75" s="38"/>
      <c r="I75" s="38"/>
      <c r="J75" s="38"/>
      <c r="K75" s="38"/>
      <c r="L75" s="116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17</v>
      </c>
      <c r="D76" s="38"/>
      <c r="E76" s="38"/>
      <c r="F76" s="38"/>
      <c r="G76" s="38"/>
      <c r="H76" s="38"/>
      <c r="I76" s="38"/>
      <c r="J76" s="38"/>
      <c r="K76" s="38"/>
      <c r="L76" s="116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6.25" customHeight="1">
      <c r="A77" s="38"/>
      <c r="B77" s="39"/>
      <c r="C77" s="38"/>
      <c r="D77" s="38"/>
      <c r="E77" s="115" t="str">
        <f>E7</f>
        <v>Oprava místní komunikace 1c „U stavebnin, parc. č.941 v k.ú. Hradec u Jeseníka</v>
      </c>
      <c r="F77" s="32"/>
      <c r="G77" s="32"/>
      <c r="H77" s="32"/>
      <c r="I77" s="38"/>
      <c r="J77" s="38"/>
      <c r="K77" s="38"/>
      <c r="L77" s="116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87</v>
      </c>
      <c r="D78" s="38"/>
      <c r="E78" s="38"/>
      <c r="F78" s="38"/>
      <c r="G78" s="38"/>
      <c r="H78" s="38"/>
      <c r="I78" s="38"/>
      <c r="J78" s="38"/>
      <c r="K78" s="38"/>
      <c r="L78" s="116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38"/>
      <c r="D79" s="38"/>
      <c r="E79" s="62" t="str">
        <f>E9</f>
        <v>01 - Oprava místní komunikace</v>
      </c>
      <c r="F79" s="38"/>
      <c r="G79" s="38"/>
      <c r="H79" s="38"/>
      <c r="I79" s="38"/>
      <c r="J79" s="38"/>
      <c r="K79" s="38"/>
      <c r="L79" s="116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38"/>
      <c r="D80" s="38"/>
      <c r="E80" s="38"/>
      <c r="F80" s="38"/>
      <c r="G80" s="38"/>
      <c r="H80" s="38"/>
      <c r="I80" s="38"/>
      <c r="J80" s="38"/>
      <c r="K80" s="38"/>
      <c r="L80" s="116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38"/>
      <c r="E81" s="38"/>
      <c r="F81" s="27" t="str">
        <f>F12</f>
        <v xml:space="preserve"> </v>
      </c>
      <c r="G81" s="38"/>
      <c r="H81" s="38"/>
      <c r="I81" s="32" t="s">
        <v>23</v>
      </c>
      <c r="J81" s="64" t="str">
        <f>IF(J12="","",J12)</f>
        <v>4. 1. 2023</v>
      </c>
      <c r="K81" s="38"/>
      <c r="L81" s="116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38"/>
      <c r="E83" s="38"/>
      <c r="F83" s="27" t="str">
        <f>E15</f>
        <v>Obec Hradec-Nová Ves</v>
      </c>
      <c r="G83" s="38"/>
      <c r="H83" s="38"/>
      <c r="I83" s="32" t="s">
        <v>33</v>
      </c>
      <c r="J83" s="36" t="str">
        <f>E21</f>
        <v xml:space="preserve"> </v>
      </c>
      <c r="K83" s="38"/>
      <c r="L83" s="116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31</v>
      </c>
      <c r="D84" s="38"/>
      <c r="E84" s="38"/>
      <c r="F84" s="27" t="str">
        <f>IF(E18="","",E18)</f>
        <v>Vyplň údaj</v>
      </c>
      <c r="G84" s="38"/>
      <c r="H84" s="38"/>
      <c r="I84" s="32" t="s">
        <v>35</v>
      </c>
      <c r="J84" s="36" t="str">
        <f>E24</f>
        <v xml:space="preserve"> </v>
      </c>
      <c r="K84" s="38"/>
      <c r="L84" s="116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116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41"/>
      <c r="B86" s="142"/>
      <c r="C86" s="143" t="s">
        <v>102</v>
      </c>
      <c r="D86" s="144" t="s">
        <v>57</v>
      </c>
      <c r="E86" s="144" t="s">
        <v>53</v>
      </c>
      <c r="F86" s="144" t="s">
        <v>54</v>
      </c>
      <c r="G86" s="144" t="s">
        <v>103</v>
      </c>
      <c r="H86" s="144" t="s">
        <v>104</v>
      </c>
      <c r="I86" s="144" t="s">
        <v>105</v>
      </c>
      <c r="J86" s="144" t="s">
        <v>91</v>
      </c>
      <c r="K86" s="145" t="s">
        <v>106</v>
      </c>
      <c r="L86" s="146"/>
      <c r="M86" s="80" t="s">
        <v>3</v>
      </c>
      <c r="N86" s="81" t="s">
        <v>42</v>
      </c>
      <c r="O86" s="81" t="s">
        <v>107</v>
      </c>
      <c r="P86" s="81" t="s">
        <v>108</v>
      </c>
      <c r="Q86" s="81" t="s">
        <v>109</v>
      </c>
      <c r="R86" s="81" t="s">
        <v>110</v>
      </c>
      <c r="S86" s="81" t="s">
        <v>111</v>
      </c>
      <c r="T86" s="82" t="s">
        <v>112</v>
      </c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</row>
    <row r="87" s="2" customFormat="1" ht="22.8" customHeight="1">
      <c r="A87" s="38"/>
      <c r="B87" s="39"/>
      <c r="C87" s="87" t="s">
        <v>113</v>
      </c>
      <c r="D87" s="38"/>
      <c r="E87" s="38"/>
      <c r="F87" s="38"/>
      <c r="G87" s="38"/>
      <c r="H87" s="38"/>
      <c r="I87" s="38"/>
      <c r="J87" s="147">
        <f>BK87</f>
        <v>0</v>
      </c>
      <c r="K87" s="38"/>
      <c r="L87" s="39"/>
      <c r="M87" s="83"/>
      <c r="N87" s="68"/>
      <c r="O87" s="84"/>
      <c r="P87" s="148">
        <f>P88+P239</f>
        <v>0</v>
      </c>
      <c r="Q87" s="84"/>
      <c r="R87" s="148">
        <f>R88+R239</f>
        <v>78.828192000000001</v>
      </c>
      <c r="S87" s="84"/>
      <c r="T87" s="149">
        <f>T88+T239</f>
        <v>202.64000000000002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9" t="s">
        <v>71</v>
      </c>
      <c r="AU87" s="19" t="s">
        <v>92</v>
      </c>
      <c r="BK87" s="150">
        <f>BK88+BK239</f>
        <v>0</v>
      </c>
    </row>
    <row r="88" s="12" customFormat="1" ht="25.92" customHeight="1">
      <c r="A88" s="12"/>
      <c r="B88" s="151"/>
      <c r="C88" s="12"/>
      <c r="D88" s="152" t="s">
        <v>71</v>
      </c>
      <c r="E88" s="153" t="s">
        <v>114</v>
      </c>
      <c r="F88" s="153" t="s">
        <v>115</v>
      </c>
      <c r="G88" s="12"/>
      <c r="H88" s="12"/>
      <c r="I88" s="154"/>
      <c r="J88" s="155">
        <f>BK88</f>
        <v>0</v>
      </c>
      <c r="K88" s="12"/>
      <c r="L88" s="151"/>
      <c r="M88" s="156"/>
      <c r="N88" s="157"/>
      <c r="O88" s="157"/>
      <c r="P88" s="158">
        <f>P89+P110+P178+P182+P219+P236</f>
        <v>0</v>
      </c>
      <c r="Q88" s="157"/>
      <c r="R88" s="158">
        <f>R89+R110+R178+R182+R219+R236</f>
        <v>78.828192000000001</v>
      </c>
      <c r="S88" s="157"/>
      <c r="T88" s="159">
        <f>T89+T110+T178+T182+T219+T236</f>
        <v>202.64000000000002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2" t="s">
        <v>80</v>
      </c>
      <c r="AT88" s="160" t="s">
        <v>71</v>
      </c>
      <c r="AU88" s="160" t="s">
        <v>72</v>
      </c>
      <c r="AY88" s="152" t="s">
        <v>116</v>
      </c>
      <c r="BK88" s="161">
        <f>BK89+BK110+BK178+BK182+BK219+BK236</f>
        <v>0</v>
      </c>
    </row>
    <row r="89" s="12" customFormat="1" ht="22.8" customHeight="1">
      <c r="A89" s="12"/>
      <c r="B89" s="151"/>
      <c r="C89" s="12"/>
      <c r="D89" s="152" t="s">
        <v>71</v>
      </c>
      <c r="E89" s="162" t="s">
        <v>80</v>
      </c>
      <c r="F89" s="162" t="s">
        <v>117</v>
      </c>
      <c r="G89" s="12"/>
      <c r="H89" s="12"/>
      <c r="I89" s="154"/>
      <c r="J89" s="163">
        <f>BK89</f>
        <v>0</v>
      </c>
      <c r="K89" s="12"/>
      <c r="L89" s="151"/>
      <c r="M89" s="156"/>
      <c r="N89" s="157"/>
      <c r="O89" s="157"/>
      <c r="P89" s="158">
        <f>SUM(P90:P109)</f>
        <v>0</v>
      </c>
      <c r="Q89" s="157"/>
      <c r="R89" s="158">
        <f>SUM(R90:R109)</f>
        <v>0</v>
      </c>
      <c r="S89" s="157"/>
      <c r="T89" s="159">
        <f>SUM(T90:T109)</f>
        <v>199.40000000000001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2" t="s">
        <v>80</v>
      </c>
      <c r="AT89" s="160" t="s">
        <v>71</v>
      </c>
      <c r="AU89" s="160" t="s">
        <v>80</v>
      </c>
      <c r="AY89" s="152" t="s">
        <v>116</v>
      </c>
      <c r="BK89" s="161">
        <f>SUM(BK90:BK109)</f>
        <v>0</v>
      </c>
    </row>
    <row r="90" s="2" customFormat="1" ht="62.7" customHeight="1">
      <c r="A90" s="38"/>
      <c r="B90" s="164"/>
      <c r="C90" s="165" t="s">
        <v>80</v>
      </c>
      <c r="D90" s="165" t="s">
        <v>118</v>
      </c>
      <c r="E90" s="166" t="s">
        <v>119</v>
      </c>
      <c r="F90" s="167" t="s">
        <v>120</v>
      </c>
      <c r="G90" s="168" t="s">
        <v>121</v>
      </c>
      <c r="H90" s="169">
        <v>90</v>
      </c>
      <c r="I90" s="170"/>
      <c r="J90" s="171">
        <f>ROUND(I90*H90,2)</f>
        <v>0</v>
      </c>
      <c r="K90" s="167" t="s">
        <v>122</v>
      </c>
      <c r="L90" s="39"/>
      <c r="M90" s="172" t="s">
        <v>3</v>
      </c>
      <c r="N90" s="173" t="s">
        <v>43</v>
      </c>
      <c r="O90" s="72"/>
      <c r="P90" s="174">
        <f>O90*H90</f>
        <v>0</v>
      </c>
      <c r="Q90" s="174">
        <v>0</v>
      </c>
      <c r="R90" s="174">
        <f>Q90*H90</f>
        <v>0</v>
      </c>
      <c r="S90" s="174">
        <v>0.26000000000000001</v>
      </c>
      <c r="T90" s="175">
        <f>S90*H90</f>
        <v>23.400000000000002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76" t="s">
        <v>123</v>
      </c>
      <c r="AT90" s="176" t="s">
        <v>118</v>
      </c>
      <c r="AU90" s="176" t="s">
        <v>82</v>
      </c>
      <c r="AY90" s="19" t="s">
        <v>116</v>
      </c>
      <c r="BE90" s="177">
        <f>IF(N90="základní",J90,0)</f>
        <v>0</v>
      </c>
      <c r="BF90" s="177">
        <f>IF(N90="snížená",J90,0)</f>
        <v>0</v>
      </c>
      <c r="BG90" s="177">
        <f>IF(N90="zákl. přenesená",J90,0)</f>
        <v>0</v>
      </c>
      <c r="BH90" s="177">
        <f>IF(N90="sníž. přenesená",J90,0)</f>
        <v>0</v>
      </c>
      <c r="BI90" s="177">
        <f>IF(N90="nulová",J90,0)</f>
        <v>0</v>
      </c>
      <c r="BJ90" s="19" t="s">
        <v>80</v>
      </c>
      <c r="BK90" s="177">
        <f>ROUND(I90*H90,2)</f>
        <v>0</v>
      </c>
      <c r="BL90" s="19" t="s">
        <v>123</v>
      </c>
      <c r="BM90" s="176" t="s">
        <v>124</v>
      </c>
    </row>
    <row r="91" s="2" customFormat="1">
      <c r="A91" s="38"/>
      <c r="B91" s="39"/>
      <c r="C91" s="38"/>
      <c r="D91" s="178" t="s">
        <v>125</v>
      </c>
      <c r="E91" s="38"/>
      <c r="F91" s="179" t="s">
        <v>126</v>
      </c>
      <c r="G91" s="38"/>
      <c r="H91" s="38"/>
      <c r="I91" s="180"/>
      <c r="J91" s="38"/>
      <c r="K91" s="38"/>
      <c r="L91" s="39"/>
      <c r="M91" s="181"/>
      <c r="N91" s="182"/>
      <c r="O91" s="72"/>
      <c r="P91" s="72"/>
      <c r="Q91" s="72"/>
      <c r="R91" s="72"/>
      <c r="S91" s="72"/>
      <c r="T91" s="73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9" t="s">
        <v>125</v>
      </c>
      <c r="AU91" s="19" t="s">
        <v>82</v>
      </c>
    </row>
    <row r="92" s="13" customFormat="1">
      <c r="A92" s="13"/>
      <c r="B92" s="183"/>
      <c r="C92" s="13"/>
      <c r="D92" s="184" t="s">
        <v>127</v>
      </c>
      <c r="E92" s="185" t="s">
        <v>3</v>
      </c>
      <c r="F92" s="186" t="s">
        <v>128</v>
      </c>
      <c r="G92" s="13"/>
      <c r="H92" s="185" t="s">
        <v>3</v>
      </c>
      <c r="I92" s="187"/>
      <c r="J92" s="13"/>
      <c r="K92" s="13"/>
      <c r="L92" s="183"/>
      <c r="M92" s="188"/>
      <c r="N92" s="189"/>
      <c r="O92" s="189"/>
      <c r="P92" s="189"/>
      <c r="Q92" s="189"/>
      <c r="R92" s="189"/>
      <c r="S92" s="189"/>
      <c r="T92" s="190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5" t="s">
        <v>127</v>
      </c>
      <c r="AU92" s="185" t="s">
        <v>82</v>
      </c>
      <c r="AV92" s="13" t="s">
        <v>80</v>
      </c>
      <c r="AW92" s="13" t="s">
        <v>34</v>
      </c>
      <c r="AX92" s="13" t="s">
        <v>72</v>
      </c>
      <c r="AY92" s="185" t="s">
        <v>116</v>
      </c>
    </row>
    <row r="93" s="14" customFormat="1">
      <c r="A93" s="14"/>
      <c r="B93" s="191"/>
      <c r="C93" s="14"/>
      <c r="D93" s="184" t="s">
        <v>127</v>
      </c>
      <c r="E93" s="192" t="s">
        <v>3</v>
      </c>
      <c r="F93" s="193" t="s">
        <v>129</v>
      </c>
      <c r="G93" s="14"/>
      <c r="H93" s="194">
        <v>90</v>
      </c>
      <c r="I93" s="195"/>
      <c r="J93" s="14"/>
      <c r="K93" s="14"/>
      <c r="L93" s="191"/>
      <c r="M93" s="196"/>
      <c r="N93" s="197"/>
      <c r="O93" s="197"/>
      <c r="P93" s="197"/>
      <c r="Q93" s="197"/>
      <c r="R93" s="197"/>
      <c r="S93" s="197"/>
      <c r="T93" s="198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2" t="s">
        <v>127</v>
      </c>
      <c r="AU93" s="192" t="s">
        <v>82</v>
      </c>
      <c r="AV93" s="14" t="s">
        <v>82</v>
      </c>
      <c r="AW93" s="14" t="s">
        <v>34</v>
      </c>
      <c r="AX93" s="14" t="s">
        <v>72</v>
      </c>
      <c r="AY93" s="192" t="s">
        <v>116</v>
      </c>
    </row>
    <row r="94" s="15" customFormat="1">
      <c r="A94" s="15"/>
      <c r="B94" s="199"/>
      <c r="C94" s="15"/>
      <c r="D94" s="184" t="s">
        <v>127</v>
      </c>
      <c r="E94" s="200" t="s">
        <v>3</v>
      </c>
      <c r="F94" s="201" t="s">
        <v>130</v>
      </c>
      <c r="G94" s="15"/>
      <c r="H94" s="202">
        <v>90</v>
      </c>
      <c r="I94" s="203"/>
      <c r="J94" s="15"/>
      <c r="K94" s="15"/>
      <c r="L94" s="199"/>
      <c r="M94" s="204"/>
      <c r="N94" s="205"/>
      <c r="O94" s="205"/>
      <c r="P94" s="205"/>
      <c r="Q94" s="205"/>
      <c r="R94" s="205"/>
      <c r="S94" s="205"/>
      <c r="T94" s="20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00" t="s">
        <v>127</v>
      </c>
      <c r="AU94" s="200" t="s">
        <v>82</v>
      </c>
      <c r="AV94" s="15" t="s">
        <v>123</v>
      </c>
      <c r="AW94" s="15" t="s">
        <v>34</v>
      </c>
      <c r="AX94" s="15" t="s">
        <v>80</v>
      </c>
      <c r="AY94" s="200" t="s">
        <v>116</v>
      </c>
    </row>
    <row r="95" s="2" customFormat="1" ht="66.75" customHeight="1">
      <c r="A95" s="38"/>
      <c r="B95" s="164"/>
      <c r="C95" s="165" t="s">
        <v>82</v>
      </c>
      <c r="D95" s="165" t="s">
        <v>118</v>
      </c>
      <c r="E95" s="166" t="s">
        <v>131</v>
      </c>
      <c r="F95" s="167" t="s">
        <v>132</v>
      </c>
      <c r="G95" s="168" t="s">
        <v>121</v>
      </c>
      <c r="H95" s="169">
        <v>500</v>
      </c>
      <c r="I95" s="170"/>
      <c r="J95" s="171">
        <f>ROUND(I95*H95,2)</f>
        <v>0</v>
      </c>
      <c r="K95" s="167" t="s">
        <v>122</v>
      </c>
      <c r="L95" s="39"/>
      <c r="M95" s="172" t="s">
        <v>3</v>
      </c>
      <c r="N95" s="173" t="s">
        <v>43</v>
      </c>
      <c r="O95" s="72"/>
      <c r="P95" s="174">
        <f>O95*H95</f>
        <v>0</v>
      </c>
      <c r="Q95" s="174">
        <v>0</v>
      </c>
      <c r="R95" s="174">
        <f>Q95*H95</f>
        <v>0</v>
      </c>
      <c r="S95" s="174">
        <v>0.29499999999999998</v>
      </c>
      <c r="T95" s="175">
        <f>S95*H95</f>
        <v>147.5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76" t="s">
        <v>123</v>
      </c>
      <c r="AT95" s="176" t="s">
        <v>118</v>
      </c>
      <c r="AU95" s="176" t="s">
        <v>82</v>
      </c>
      <c r="AY95" s="19" t="s">
        <v>116</v>
      </c>
      <c r="BE95" s="177">
        <f>IF(N95="základní",J95,0)</f>
        <v>0</v>
      </c>
      <c r="BF95" s="177">
        <f>IF(N95="snížená",J95,0)</f>
        <v>0</v>
      </c>
      <c r="BG95" s="177">
        <f>IF(N95="zákl. přenesená",J95,0)</f>
        <v>0</v>
      </c>
      <c r="BH95" s="177">
        <f>IF(N95="sníž. přenesená",J95,0)</f>
        <v>0</v>
      </c>
      <c r="BI95" s="177">
        <f>IF(N95="nulová",J95,0)</f>
        <v>0</v>
      </c>
      <c r="BJ95" s="19" t="s">
        <v>80</v>
      </c>
      <c r="BK95" s="177">
        <f>ROUND(I95*H95,2)</f>
        <v>0</v>
      </c>
      <c r="BL95" s="19" t="s">
        <v>123</v>
      </c>
      <c r="BM95" s="176" t="s">
        <v>133</v>
      </c>
    </row>
    <row r="96" s="2" customFormat="1">
      <c r="A96" s="38"/>
      <c r="B96" s="39"/>
      <c r="C96" s="38"/>
      <c r="D96" s="178" t="s">
        <v>125</v>
      </c>
      <c r="E96" s="38"/>
      <c r="F96" s="179" t="s">
        <v>134</v>
      </c>
      <c r="G96" s="38"/>
      <c r="H96" s="38"/>
      <c r="I96" s="180"/>
      <c r="J96" s="38"/>
      <c r="K96" s="38"/>
      <c r="L96" s="39"/>
      <c r="M96" s="181"/>
      <c r="N96" s="182"/>
      <c r="O96" s="72"/>
      <c r="P96" s="72"/>
      <c r="Q96" s="72"/>
      <c r="R96" s="72"/>
      <c r="S96" s="72"/>
      <c r="T96" s="73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9" t="s">
        <v>125</v>
      </c>
      <c r="AU96" s="19" t="s">
        <v>82</v>
      </c>
    </row>
    <row r="97" s="13" customFormat="1">
      <c r="A97" s="13"/>
      <c r="B97" s="183"/>
      <c r="C97" s="13"/>
      <c r="D97" s="184" t="s">
        <v>127</v>
      </c>
      <c r="E97" s="185" t="s">
        <v>3</v>
      </c>
      <c r="F97" s="186" t="s">
        <v>135</v>
      </c>
      <c r="G97" s="13"/>
      <c r="H97" s="185" t="s">
        <v>3</v>
      </c>
      <c r="I97" s="187"/>
      <c r="J97" s="13"/>
      <c r="K97" s="13"/>
      <c r="L97" s="183"/>
      <c r="M97" s="188"/>
      <c r="N97" s="189"/>
      <c r="O97" s="189"/>
      <c r="P97" s="189"/>
      <c r="Q97" s="189"/>
      <c r="R97" s="189"/>
      <c r="S97" s="189"/>
      <c r="T97" s="19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5" t="s">
        <v>127</v>
      </c>
      <c r="AU97" s="185" t="s">
        <v>82</v>
      </c>
      <c r="AV97" s="13" t="s">
        <v>80</v>
      </c>
      <c r="AW97" s="13" t="s">
        <v>34</v>
      </c>
      <c r="AX97" s="13" t="s">
        <v>72</v>
      </c>
      <c r="AY97" s="185" t="s">
        <v>116</v>
      </c>
    </row>
    <row r="98" s="14" customFormat="1">
      <c r="A98" s="14"/>
      <c r="B98" s="191"/>
      <c r="C98" s="14"/>
      <c r="D98" s="184" t="s">
        <v>127</v>
      </c>
      <c r="E98" s="192" t="s">
        <v>3</v>
      </c>
      <c r="F98" s="193" t="s">
        <v>136</v>
      </c>
      <c r="G98" s="14"/>
      <c r="H98" s="194">
        <v>500</v>
      </c>
      <c r="I98" s="195"/>
      <c r="J98" s="14"/>
      <c r="K98" s="14"/>
      <c r="L98" s="191"/>
      <c r="M98" s="196"/>
      <c r="N98" s="197"/>
      <c r="O98" s="197"/>
      <c r="P98" s="197"/>
      <c r="Q98" s="197"/>
      <c r="R98" s="197"/>
      <c r="S98" s="197"/>
      <c r="T98" s="19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2" t="s">
        <v>127</v>
      </c>
      <c r="AU98" s="192" t="s">
        <v>82</v>
      </c>
      <c r="AV98" s="14" t="s">
        <v>82</v>
      </c>
      <c r="AW98" s="14" t="s">
        <v>34</v>
      </c>
      <c r="AX98" s="14" t="s">
        <v>72</v>
      </c>
      <c r="AY98" s="192" t="s">
        <v>116</v>
      </c>
    </row>
    <row r="99" s="15" customFormat="1">
      <c r="A99" s="15"/>
      <c r="B99" s="199"/>
      <c r="C99" s="15"/>
      <c r="D99" s="184" t="s">
        <v>127</v>
      </c>
      <c r="E99" s="200" t="s">
        <v>3</v>
      </c>
      <c r="F99" s="201" t="s">
        <v>130</v>
      </c>
      <c r="G99" s="15"/>
      <c r="H99" s="202">
        <v>500</v>
      </c>
      <c r="I99" s="203"/>
      <c r="J99" s="15"/>
      <c r="K99" s="15"/>
      <c r="L99" s="199"/>
      <c r="M99" s="204"/>
      <c r="N99" s="205"/>
      <c r="O99" s="205"/>
      <c r="P99" s="205"/>
      <c r="Q99" s="205"/>
      <c r="R99" s="205"/>
      <c r="S99" s="205"/>
      <c r="T99" s="20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00" t="s">
        <v>127</v>
      </c>
      <c r="AU99" s="200" t="s">
        <v>82</v>
      </c>
      <c r="AV99" s="15" t="s">
        <v>123</v>
      </c>
      <c r="AW99" s="15" t="s">
        <v>34</v>
      </c>
      <c r="AX99" s="15" t="s">
        <v>80</v>
      </c>
      <c r="AY99" s="200" t="s">
        <v>116</v>
      </c>
    </row>
    <row r="100" s="2" customFormat="1" ht="66.75" customHeight="1">
      <c r="A100" s="38"/>
      <c r="B100" s="164"/>
      <c r="C100" s="165" t="s">
        <v>137</v>
      </c>
      <c r="D100" s="165" t="s">
        <v>118</v>
      </c>
      <c r="E100" s="166" t="s">
        <v>138</v>
      </c>
      <c r="F100" s="167" t="s">
        <v>139</v>
      </c>
      <c r="G100" s="168" t="s">
        <v>121</v>
      </c>
      <c r="H100" s="169">
        <v>90</v>
      </c>
      <c r="I100" s="170"/>
      <c r="J100" s="171">
        <f>ROUND(I100*H100,2)</f>
        <v>0</v>
      </c>
      <c r="K100" s="167" t="s">
        <v>122</v>
      </c>
      <c r="L100" s="39"/>
      <c r="M100" s="172" t="s">
        <v>3</v>
      </c>
      <c r="N100" s="173" t="s">
        <v>43</v>
      </c>
      <c r="O100" s="72"/>
      <c r="P100" s="174">
        <f>O100*H100</f>
        <v>0</v>
      </c>
      <c r="Q100" s="174">
        <v>0</v>
      </c>
      <c r="R100" s="174">
        <f>Q100*H100</f>
        <v>0</v>
      </c>
      <c r="S100" s="174">
        <v>0.17999999999999999</v>
      </c>
      <c r="T100" s="175">
        <f>S100*H100</f>
        <v>16.199999999999999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76" t="s">
        <v>123</v>
      </c>
      <c r="AT100" s="176" t="s">
        <v>118</v>
      </c>
      <c r="AU100" s="176" t="s">
        <v>82</v>
      </c>
      <c r="AY100" s="19" t="s">
        <v>116</v>
      </c>
      <c r="BE100" s="177">
        <f>IF(N100="základní",J100,0)</f>
        <v>0</v>
      </c>
      <c r="BF100" s="177">
        <f>IF(N100="snížená",J100,0)</f>
        <v>0</v>
      </c>
      <c r="BG100" s="177">
        <f>IF(N100="zákl. přenesená",J100,0)</f>
        <v>0</v>
      </c>
      <c r="BH100" s="177">
        <f>IF(N100="sníž. přenesená",J100,0)</f>
        <v>0</v>
      </c>
      <c r="BI100" s="177">
        <f>IF(N100="nulová",J100,0)</f>
        <v>0</v>
      </c>
      <c r="BJ100" s="19" t="s">
        <v>80</v>
      </c>
      <c r="BK100" s="177">
        <f>ROUND(I100*H100,2)</f>
        <v>0</v>
      </c>
      <c r="BL100" s="19" t="s">
        <v>123</v>
      </c>
      <c r="BM100" s="176" t="s">
        <v>140</v>
      </c>
    </row>
    <row r="101" s="2" customFormat="1">
      <c r="A101" s="38"/>
      <c r="B101" s="39"/>
      <c r="C101" s="38"/>
      <c r="D101" s="178" t="s">
        <v>125</v>
      </c>
      <c r="E101" s="38"/>
      <c r="F101" s="179" t="s">
        <v>141</v>
      </c>
      <c r="G101" s="38"/>
      <c r="H101" s="38"/>
      <c r="I101" s="180"/>
      <c r="J101" s="38"/>
      <c r="K101" s="38"/>
      <c r="L101" s="39"/>
      <c r="M101" s="181"/>
      <c r="N101" s="182"/>
      <c r="O101" s="72"/>
      <c r="P101" s="72"/>
      <c r="Q101" s="72"/>
      <c r="R101" s="72"/>
      <c r="S101" s="72"/>
      <c r="T101" s="73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9" t="s">
        <v>125</v>
      </c>
      <c r="AU101" s="19" t="s">
        <v>82</v>
      </c>
    </row>
    <row r="102" s="13" customFormat="1">
      <c r="A102" s="13"/>
      <c r="B102" s="183"/>
      <c r="C102" s="13"/>
      <c r="D102" s="184" t="s">
        <v>127</v>
      </c>
      <c r="E102" s="185" t="s">
        <v>3</v>
      </c>
      <c r="F102" s="186" t="s">
        <v>128</v>
      </c>
      <c r="G102" s="13"/>
      <c r="H102" s="185" t="s">
        <v>3</v>
      </c>
      <c r="I102" s="187"/>
      <c r="J102" s="13"/>
      <c r="K102" s="13"/>
      <c r="L102" s="183"/>
      <c r="M102" s="188"/>
      <c r="N102" s="189"/>
      <c r="O102" s="189"/>
      <c r="P102" s="189"/>
      <c r="Q102" s="189"/>
      <c r="R102" s="189"/>
      <c r="S102" s="189"/>
      <c r="T102" s="19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5" t="s">
        <v>127</v>
      </c>
      <c r="AU102" s="185" t="s">
        <v>82</v>
      </c>
      <c r="AV102" s="13" t="s">
        <v>80</v>
      </c>
      <c r="AW102" s="13" t="s">
        <v>34</v>
      </c>
      <c r="AX102" s="13" t="s">
        <v>72</v>
      </c>
      <c r="AY102" s="185" t="s">
        <v>116</v>
      </c>
    </row>
    <row r="103" s="14" customFormat="1">
      <c r="A103" s="14"/>
      <c r="B103" s="191"/>
      <c r="C103" s="14"/>
      <c r="D103" s="184" t="s">
        <v>127</v>
      </c>
      <c r="E103" s="192" t="s">
        <v>3</v>
      </c>
      <c r="F103" s="193" t="s">
        <v>129</v>
      </c>
      <c r="G103" s="14"/>
      <c r="H103" s="194">
        <v>90</v>
      </c>
      <c r="I103" s="195"/>
      <c r="J103" s="14"/>
      <c r="K103" s="14"/>
      <c r="L103" s="191"/>
      <c r="M103" s="196"/>
      <c r="N103" s="197"/>
      <c r="O103" s="197"/>
      <c r="P103" s="197"/>
      <c r="Q103" s="197"/>
      <c r="R103" s="197"/>
      <c r="S103" s="197"/>
      <c r="T103" s="19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2" t="s">
        <v>127</v>
      </c>
      <c r="AU103" s="192" t="s">
        <v>82</v>
      </c>
      <c r="AV103" s="14" t="s">
        <v>82</v>
      </c>
      <c r="AW103" s="14" t="s">
        <v>34</v>
      </c>
      <c r="AX103" s="14" t="s">
        <v>72</v>
      </c>
      <c r="AY103" s="192" t="s">
        <v>116</v>
      </c>
    </row>
    <row r="104" s="15" customFormat="1">
      <c r="A104" s="15"/>
      <c r="B104" s="199"/>
      <c r="C104" s="15"/>
      <c r="D104" s="184" t="s">
        <v>127</v>
      </c>
      <c r="E104" s="200" t="s">
        <v>3</v>
      </c>
      <c r="F104" s="201" t="s">
        <v>130</v>
      </c>
      <c r="G104" s="15"/>
      <c r="H104" s="202">
        <v>90</v>
      </c>
      <c r="I104" s="203"/>
      <c r="J104" s="15"/>
      <c r="K104" s="15"/>
      <c r="L104" s="199"/>
      <c r="M104" s="204"/>
      <c r="N104" s="205"/>
      <c r="O104" s="205"/>
      <c r="P104" s="205"/>
      <c r="Q104" s="205"/>
      <c r="R104" s="205"/>
      <c r="S104" s="205"/>
      <c r="T104" s="20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00" t="s">
        <v>127</v>
      </c>
      <c r="AU104" s="200" t="s">
        <v>82</v>
      </c>
      <c r="AV104" s="15" t="s">
        <v>123</v>
      </c>
      <c r="AW104" s="15" t="s">
        <v>34</v>
      </c>
      <c r="AX104" s="15" t="s">
        <v>80</v>
      </c>
      <c r="AY104" s="200" t="s">
        <v>116</v>
      </c>
    </row>
    <row r="105" s="2" customFormat="1" ht="49.05" customHeight="1">
      <c r="A105" s="38"/>
      <c r="B105" s="164"/>
      <c r="C105" s="165" t="s">
        <v>123</v>
      </c>
      <c r="D105" s="165" t="s">
        <v>118</v>
      </c>
      <c r="E105" s="166" t="s">
        <v>142</v>
      </c>
      <c r="F105" s="167" t="s">
        <v>143</v>
      </c>
      <c r="G105" s="168" t="s">
        <v>144</v>
      </c>
      <c r="H105" s="169">
        <v>60</v>
      </c>
      <c r="I105" s="170"/>
      <c r="J105" s="171">
        <f>ROUND(I105*H105,2)</f>
        <v>0</v>
      </c>
      <c r="K105" s="167" t="s">
        <v>122</v>
      </c>
      <c r="L105" s="39"/>
      <c r="M105" s="172" t="s">
        <v>3</v>
      </c>
      <c r="N105" s="173" t="s">
        <v>43</v>
      </c>
      <c r="O105" s="72"/>
      <c r="P105" s="174">
        <f>O105*H105</f>
        <v>0</v>
      </c>
      <c r="Q105" s="174">
        <v>0</v>
      </c>
      <c r="R105" s="174">
        <f>Q105*H105</f>
        <v>0</v>
      </c>
      <c r="S105" s="174">
        <v>0.20499999999999999</v>
      </c>
      <c r="T105" s="175">
        <f>S105*H105</f>
        <v>12.299999999999999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76" t="s">
        <v>123</v>
      </c>
      <c r="AT105" s="176" t="s">
        <v>118</v>
      </c>
      <c r="AU105" s="176" t="s">
        <v>82</v>
      </c>
      <c r="AY105" s="19" t="s">
        <v>116</v>
      </c>
      <c r="BE105" s="177">
        <f>IF(N105="základní",J105,0)</f>
        <v>0</v>
      </c>
      <c r="BF105" s="177">
        <f>IF(N105="snížená",J105,0)</f>
        <v>0</v>
      </c>
      <c r="BG105" s="177">
        <f>IF(N105="zákl. přenesená",J105,0)</f>
        <v>0</v>
      </c>
      <c r="BH105" s="177">
        <f>IF(N105="sníž. přenesená",J105,0)</f>
        <v>0</v>
      </c>
      <c r="BI105" s="177">
        <f>IF(N105="nulová",J105,0)</f>
        <v>0</v>
      </c>
      <c r="BJ105" s="19" t="s">
        <v>80</v>
      </c>
      <c r="BK105" s="177">
        <f>ROUND(I105*H105,2)</f>
        <v>0</v>
      </c>
      <c r="BL105" s="19" t="s">
        <v>123</v>
      </c>
      <c r="BM105" s="176" t="s">
        <v>145</v>
      </c>
    </row>
    <row r="106" s="2" customFormat="1">
      <c r="A106" s="38"/>
      <c r="B106" s="39"/>
      <c r="C106" s="38"/>
      <c r="D106" s="178" t="s">
        <v>125</v>
      </c>
      <c r="E106" s="38"/>
      <c r="F106" s="179" t="s">
        <v>146</v>
      </c>
      <c r="G106" s="38"/>
      <c r="H106" s="38"/>
      <c r="I106" s="180"/>
      <c r="J106" s="38"/>
      <c r="K106" s="38"/>
      <c r="L106" s="39"/>
      <c r="M106" s="181"/>
      <c r="N106" s="182"/>
      <c r="O106" s="72"/>
      <c r="P106" s="72"/>
      <c r="Q106" s="72"/>
      <c r="R106" s="72"/>
      <c r="S106" s="72"/>
      <c r="T106" s="73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9" t="s">
        <v>125</v>
      </c>
      <c r="AU106" s="19" t="s">
        <v>82</v>
      </c>
    </row>
    <row r="107" s="13" customFormat="1">
      <c r="A107" s="13"/>
      <c r="B107" s="183"/>
      <c r="C107" s="13"/>
      <c r="D107" s="184" t="s">
        <v>127</v>
      </c>
      <c r="E107" s="185" t="s">
        <v>3</v>
      </c>
      <c r="F107" s="186" t="s">
        <v>128</v>
      </c>
      <c r="G107" s="13"/>
      <c r="H107" s="185" t="s">
        <v>3</v>
      </c>
      <c r="I107" s="187"/>
      <c r="J107" s="13"/>
      <c r="K107" s="13"/>
      <c r="L107" s="183"/>
      <c r="M107" s="188"/>
      <c r="N107" s="189"/>
      <c r="O107" s="189"/>
      <c r="P107" s="189"/>
      <c r="Q107" s="189"/>
      <c r="R107" s="189"/>
      <c r="S107" s="189"/>
      <c r="T107" s="19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5" t="s">
        <v>127</v>
      </c>
      <c r="AU107" s="185" t="s">
        <v>82</v>
      </c>
      <c r="AV107" s="13" t="s">
        <v>80</v>
      </c>
      <c r="AW107" s="13" t="s">
        <v>34</v>
      </c>
      <c r="AX107" s="13" t="s">
        <v>72</v>
      </c>
      <c r="AY107" s="185" t="s">
        <v>116</v>
      </c>
    </row>
    <row r="108" s="14" customFormat="1">
      <c r="A108" s="14"/>
      <c r="B108" s="191"/>
      <c r="C108" s="14"/>
      <c r="D108" s="184" t="s">
        <v>127</v>
      </c>
      <c r="E108" s="192" t="s">
        <v>3</v>
      </c>
      <c r="F108" s="193" t="s">
        <v>147</v>
      </c>
      <c r="G108" s="14"/>
      <c r="H108" s="194">
        <v>60</v>
      </c>
      <c r="I108" s="195"/>
      <c r="J108" s="14"/>
      <c r="K108" s="14"/>
      <c r="L108" s="191"/>
      <c r="M108" s="196"/>
      <c r="N108" s="197"/>
      <c r="O108" s="197"/>
      <c r="P108" s="197"/>
      <c r="Q108" s="197"/>
      <c r="R108" s="197"/>
      <c r="S108" s="197"/>
      <c r="T108" s="19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2" t="s">
        <v>127</v>
      </c>
      <c r="AU108" s="192" t="s">
        <v>82</v>
      </c>
      <c r="AV108" s="14" t="s">
        <v>82</v>
      </c>
      <c r="AW108" s="14" t="s">
        <v>34</v>
      </c>
      <c r="AX108" s="14" t="s">
        <v>72</v>
      </c>
      <c r="AY108" s="192" t="s">
        <v>116</v>
      </c>
    </row>
    <row r="109" s="15" customFormat="1">
      <c r="A109" s="15"/>
      <c r="B109" s="199"/>
      <c r="C109" s="15"/>
      <c r="D109" s="184" t="s">
        <v>127</v>
      </c>
      <c r="E109" s="200" t="s">
        <v>3</v>
      </c>
      <c r="F109" s="201" t="s">
        <v>130</v>
      </c>
      <c r="G109" s="15"/>
      <c r="H109" s="202">
        <v>60</v>
      </c>
      <c r="I109" s="203"/>
      <c r="J109" s="15"/>
      <c r="K109" s="15"/>
      <c r="L109" s="199"/>
      <c r="M109" s="204"/>
      <c r="N109" s="205"/>
      <c r="O109" s="205"/>
      <c r="P109" s="205"/>
      <c r="Q109" s="205"/>
      <c r="R109" s="205"/>
      <c r="S109" s="205"/>
      <c r="T109" s="20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00" t="s">
        <v>127</v>
      </c>
      <c r="AU109" s="200" t="s">
        <v>82</v>
      </c>
      <c r="AV109" s="15" t="s">
        <v>123</v>
      </c>
      <c r="AW109" s="15" t="s">
        <v>34</v>
      </c>
      <c r="AX109" s="15" t="s">
        <v>80</v>
      </c>
      <c r="AY109" s="200" t="s">
        <v>116</v>
      </c>
    </row>
    <row r="110" s="12" customFormat="1" ht="22.8" customHeight="1">
      <c r="A110" s="12"/>
      <c r="B110" s="151"/>
      <c r="C110" s="12"/>
      <c r="D110" s="152" t="s">
        <v>71</v>
      </c>
      <c r="E110" s="162" t="s">
        <v>148</v>
      </c>
      <c r="F110" s="162" t="s">
        <v>149</v>
      </c>
      <c r="G110" s="12"/>
      <c r="H110" s="12"/>
      <c r="I110" s="154"/>
      <c r="J110" s="163">
        <f>BK110</f>
        <v>0</v>
      </c>
      <c r="K110" s="12"/>
      <c r="L110" s="151"/>
      <c r="M110" s="156"/>
      <c r="N110" s="157"/>
      <c r="O110" s="157"/>
      <c r="P110" s="158">
        <f>SUM(P111:P177)</f>
        <v>0</v>
      </c>
      <c r="Q110" s="157"/>
      <c r="R110" s="158">
        <f>SUM(R111:R177)</f>
        <v>34.267949999999999</v>
      </c>
      <c r="S110" s="157"/>
      <c r="T110" s="159">
        <f>SUM(T111:T177)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2" t="s">
        <v>80</v>
      </c>
      <c r="AT110" s="160" t="s">
        <v>71</v>
      </c>
      <c r="AU110" s="160" t="s">
        <v>80</v>
      </c>
      <c r="AY110" s="152" t="s">
        <v>116</v>
      </c>
      <c r="BK110" s="161">
        <f>SUM(BK111:BK177)</f>
        <v>0</v>
      </c>
    </row>
    <row r="111" s="2" customFormat="1" ht="44.25" customHeight="1">
      <c r="A111" s="38"/>
      <c r="B111" s="164"/>
      <c r="C111" s="165" t="s">
        <v>148</v>
      </c>
      <c r="D111" s="165" t="s">
        <v>118</v>
      </c>
      <c r="E111" s="166" t="s">
        <v>150</v>
      </c>
      <c r="F111" s="167" t="s">
        <v>151</v>
      </c>
      <c r="G111" s="168" t="s">
        <v>121</v>
      </c>
      <c r="H111" s="169">
        <v>500</v>
      </c>
      <c r="I111" s="170"/>
      <c r="J111" s="171">
        <f>ROUND(I111*H111,2)</f>
        <v>0</v>
      </c>
      <c r="K111" s="167" t="s">
        <v>122</v>
      </c>
      <c r="L111" s="39"/>
      <c r="M111" s="172" t="s">
        <v>3</v>
      </c>
      <c r="N111" s="173" t="s">
        <v>43</v>
      </c>
      <c r="O111" s="72"/>
      <c r="P111" s="174">
        <f>O111*H111</f>
        <v>0</v>
      </c>
      <c r="Q111" s="174">
        <v>0</v>
      </c>
      <c r="R111" s="174">
        <f>Q111*H111</f>
        <v>0</v>
      </c>
      <c r="S111" s="174">
        <v>0</v>
      </c>
      <c r="T111" s="175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76" t="s">
        <v>123</v>
      </c>
      <c r="AT111" s="176" t="s">
        <v>118</v>
      </c>
      <c r="AU111" s="176" t="s">
        <v>82</v>
      </c>
      <c r="AY111" s="19" t="s">
        <v>116</v>
      </c>
      <c r="BE111" s="177">
        <f>IF(N111="základní",J111,0)</f>
        <v>0</v>
      </c>
      <c r="BF111" s="177">
        <f>IF(N111="snížená",J111,0)</f>
        <v>0</v>
      </c>
      <c r="BG111" s="177">
        <f>IF(N111="zákl. přenesená",J111,0)</f>
        <v>0</v>
      </c>
      <c r="BH111" s="177">
        <f>IF(N111="sníž. přenesená",J111,0)</f>
        <v>0</v>
      </c>
      <c r="BI111" s="177">
        <f>IF(N111="nulová",J111,0)</f>
        <v>0</v>
      </c>
      <c r="BJ111" s="19" t="s">
        <v>80</v>
      </c>
      <c r="BK111" s="177">
        <f>ROUND(I111*H111,2)</f>
        <v>0</v>
      </c>
      <c r="BL111" s="19" t="s">
        <v>123</v>
      </c>
      <c r="BM111" s="176" t="s">
        <v>152</v>
      </c>
    </row>
    <row r="112" s="2" customFormat="1">
      <c r="A112" s="38"/>
      <c r="B112" s="39"/>
      <c r="C112" s="38"/>
      <c r="D112" s="178" t="s">
        <v>125</v>
      </c>
      <c r="E112" s="38"/>
      <c r="F112" s="179" t="s">
        <v>153</v>
      </c>
      <c r="G112" s="38"/>
      <c r="H112" s="38"/>
      <c r="I112" s="180"/>
      <c r="J112" s="38"/>
      <c r="K112" s="38"/>
      <c r="L112" s="39"/>
      <c r="M112" s="181"/>
      <c r="N112" s="182"/>
      <c r="O112" s="72"/>
      <c r="P112" s="72"/>
      <c r="Q112" s="72"/>
      <c r="R112" s="72"/>
      <c r="S112" s="72"/>
      <c r="T112" s="73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9" t="s">
        <v>125</v>
      </c>
      <c r="AU112" s="19" t="s">
        <v>82</v>
      </c>
    </row>
    <row r="113" s="13" customFormat="1">
      <c r="A113" s="13"/>
      <c r="B113" s="183"/>
      <c r="C113" s="13"/>
      <c r="D113" s="184" t="s">
        <v>127</v>
      </c>
      <c r="E113" s="185" t="s">
        <v>3</v>
      </c>
      <c r="F113" s="186" t="s">
        <v>135</v>
      </c>
      <c r="G113" s="13"/>
      <c r="H113" s="185" t="s">
        <v>3</v>
      </c>
      <c r="I113" s="187"/>
      <c r="J113" s="13"/>
      <c r="K113" s="13"/>
      <c r="L113" s="183"/>
      <c r="M113" s="188"/>
      <c r="N113" s="189"/>
      <c r="O113" s="189"/>
      <c r="P113" s="189"/>
      <c r="Q113" s="189"/>
      <c r="R113" s="189"/>
      <c r="S113" s="189"/>
      <c r="T113" s="19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5" t="s">
        <v>127</v>
      </c>
      <c r="AU113" s="185" t="s">
        <v>82</v>
      </c>
      <c r="AV113" s="13" t="s">
        <v>80</v>
      </c>
      <c r="AW113" s="13" t="s">
        <v>34</v>
      </c>
      <c r="AX113" s="13" t="s">
        <v>72</v>
      </c>
      <c r="AY113" s="185" t="s">
        <v>116</v>
      </c>
    </row>
    <row r="114" s="14" customFormat="1">
      <c r="A114" s="14"/>
      <c r="B114" s="191"/>
      <c r="C114" s="14"/>
      <c r="D114" s="184" t="s">
        <v>127</v>
      </c>
      <c r="E114" s="192" t="s">
        <v>3</v>
      </c>
      <c r="F114" s="193" t="s">
        <v>136</v>
      </c>
      <c r="G114" s="14"/>
      <c r="H114" s="194">
        <v>500</v>
      </c>
      <c r="I114" s="195"/>
      <c r="J114" s="14"/>
      <c r="K114" s="14"/>
      <c r="L114" s="191"/>
      <c r="M114" s="196"/>
      <c r="N114" s="197"/>
      <c r="O114" s="197"/>
      <c r="P114" s="197"/>
      <c r="Q114" s="197"/>
      <c r="R114" s="197"/>
      <c r="S114" s="197"/>
      <c r="T114" s="19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2" t="s">
        <v>127</v>
      </c>
      <c r="AU114" s="192" t="s">
        <v>82</v>
      </c>
      <c r="AV114" s="14" t="s">
        <v>82</v>
      </c>
      <c r="AW114" s="14" t="s">
        <v>34</v>
      </c>
      <c r="AX114" s="14" t="s">
        <v>72</v>
      </c>
      <c r="AY114" s="192" t="s">
        <v>116</v>
      </c>
    </row>
    <row r="115" s="15" customFormat="1">
      <c r="A115" s="15"/>
      <c r="B115" s="199"/>
      <c r="C115" s="15"/>
      <c r="D115" s="184" t="s">
        <v>127</v>
      </c>
      <c r="E115" s="200" t="s">
        <v>3</v>
      </c>
      <c r="F115" s="201" t="s">
        <v>130</v>
      </c>
      <c r="G115" s="15"/>
      <c r="H115" s="202">
        <v>500</v>
      </c>
      <c r="I115" s="203"/>
      <c r="J115" s="15"/>
      <c r="K115" s="15"/>
      <c r="L115" s="199"/>
      <c r="M115" s="204"/>
      <c r="N115" s="205"/>
      <c r="O115" s="205"/>
      <c r="P115" s="205"/>
      <c r="Q115" s="205"/>
      <c r="R115" s="205"/>
      <c r="S115" s="205"/>
      <c r="T115" s="20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00" t="s">
        <v>127</v>
      </c>
      <c r="AU115" s="200" t="s">
        <v>82</v>
      </c>
      <c r="AV115" s="15" t="s">
        <v>123</v>
      </c>
      <c r="AW115" s="15" t="s">
        <v>34</v>
      </c>
      <c r="AX115" s="15" t="s">
        <v>80</v>
      </c>
      <c r="AY115" s="200" t="s">
        <v>116</v>
      </c>
    </row>
    <row r="116" s="2" customFormat="1" ht="44.25" customHeight="1">
      <c r="A116" s="38"/>
      <c r="B116" s="164"/>
      <c r="C116" s="165" t="s">
        <v>154</v>
      </c>
      <c r="D116" s="165" t="s">
        <v>118</v>
      </c>
      <c r="E116" s="166" t="s">
        <v>155</v>
      </c>
      <c r="F116" s="167" t="s">
        <v>156</v>
      </c>
      <c r="G116" s="168" t="s">
        <v>121</v>
      </c>
      <c r="H116" s="169">
        <v>1160</v>
      </c>
      <c r="I116" s="170"/>
      <c r="J116" s="171">
        <f>ROUND(I116*H116,2)</f>
        <v>0</v>
      </c>
      <c r="K116" s="167" t="s">
        <v>122</v>
      </c>
      <c r="L116" s="39"/>
      <c r="M116" s="172" t="s">
        <v>3</v>
      </c>
      <c r="N116" s="173" t="s">
        <v>43</v>
      </c>
      <c r="O116" s="72"/>
      <c r="P116" s="174">
        <f>O116*H116</f>
        <v>0</v>
      </c>
      <c r="Q116" s="174">
        <v>0</v>
      </c>
      <c r="R116" s="174">
        <f>Q116*H116</f>
        <v>0</v>
      </c>
      <c r="S116" s="174">
        <v>0</v>
      </c>
      <c r="T116" s="175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76" t="s">
        <v>123</v>
      </c>
      <c r="AT116" s="176" t="s">
        <v>118</v>
      </c>
      <c r="AU116" s="176" t="s">
        <v>82</v>
      </c>
      <c r="AY116" s="19" t="s">
        <v>116</v>
      </c>
      <c r="BE116" s="177">
        <f>IF(N116="základní",J116,0)</f>
        <v>0</v>
      </c>
      <c r="BF116" s="177">
        <f>IF(N116="snížená",J116,0)</f>
        <v>0</v>
      </c>
      <c r="BG116" s="177">
        <f>IF(N116="zákl. přenesená",J116,0)</f>
        <v>0</v>
      </c>
      <c r="BH116" s="177">
        <f>IF(N116="sníž. přenesená",J116,0)</f>
        <v>0</v>
      </c>
      <c r="BI116" s="177">
        <f>IF(N116="nulová",J116,0)</f>
        <v>0</v>
      </c>
      <c r="BJ116" s="19" t="s">
        <v>80</v>
      </c>
      <c r="BK116" s="177">
        <f>ROUND(I116*H116,2)</f>
        <v>0</v>
      </c>
      <c r="BL116" s="19" t="s">
        <v>123</v>
      </c>
      <c r="BM116" s="176" t="s">
        <v>157</v>
      </c>
    </row>
    <row r="117" s="2" customFormat="1">
      <c r="A117" s="38"/>
      <c r="B117" s="39"/>
      <c r="C117" s="38"/>
      <c r="D117" s="178" t="s">
        <v>125</v>
      </c>
      <c r="E117" s="38"/>
      <c r="F117" s="179" t="s">
        <v>158</v>
      </c>
      <c r="G117" s="38"/>
      <c r="H117" s="38"/>
      <c r="I117" s="180"/>
      <c r="J117" s="38"/>
      <c r="K117" s="38"/>
      <c r="L117" s="39"/>
      <c r="M117" s="181"/>
      <c r="N117" s="182"/>
      <c r="O117" s="72"/>
      <c r="P117" s="72"/>
      <c r="Q117" s="72"/>
      <c r="R117" s="72"/>
      <c r="S117" s="72"/>
      <c r="T117" s="73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125</v>
      </c>
      <c r="AU117" s="19" t="s">
        <v>82</v>
      </c>
    </row>
    <row r="118" s="13" customFormat="1">
      <c r="A118" s="13"/>
      <c r="B118" s="183"/>
      <c r="C118" s="13"/>
      <c r="D118" s="184" t="s">
        <v>127</v>
      </c>
      <c r="E118" s="185" t="s">
        <v>3</v>
      </c>
      <c r="F118" s="186" t="s">
        <v>159</v>
      </c>
      <c r="G118" s="13"/>
      <c r="H118" s="185" t="s">
        <v>3</v>
      </c>
      <c r="I118" s="187"/>
      <c r="J118" s="13"/>
      <c r="K118" s="13"/>
      <c r="L118" s="183"/>
      <c r="M118" s="188"/>
      <c r="N118" s="189"/>
      <c r="O118" s="189"/>
      <c r="P118" s="189"/>
      <c r="Q118" s="189"/>
      <c r="R118" s="189"/>
      <c r="S118" s="189"/>
      <c r="T118" s="19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5" t="s">
        <v>127</v>
      </c>
      <c r="AU118" s="185" t="s">
        <v>82</v>
      </c>
      <c r="AV118" s="13" t="s">
        <v>80</v>
      </c>
      <c r="AW118" s="13" t="s">
        <v>34</v>
      </c>
      <c r="AX118" s="13" t="s">
        <v>72</v>
      </c>
      <c r="AY118" s="185" t="s">
        <v>116</v>
      </c>
    </row>
    <row r="119" s="14" customFormat="1">
      <c r="A119" s="14"/>
      <c r="B119" s="191"/>
      <c r="C119" s="14"/>
      <c r="D119" s="184" t="s">
        <v>127</v>
      </c>
      <c r="E119" s="192" t="s">
        <v>3</v>
      </c>
      <c r="F119" s="193" t="s">
        <v>160</v>
      </c>
      <c r="G119" s="14"/>
      <c r="H119" s="194">
        <v>1660</v>
      </c>
      <c r="I119" s="195"/>
      <c r="J119" s="14"/>
      <c r="K119" s="14"/>
      <c r="L119" s="191"/>
      <c r="M119" s="196"/>
      <c r="N119" s="197"/>
      <c r="O119" s="197"/>
      <c r="P119" s="197"/>
      <c r="Q119" s="197"/>
      <c r="R119" s="197"/>
      <c r="S119" s="197"/>
      <c r="T119" s="19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2" t="s">
        <v>127</v>
      </c>
      <c r="AU119" s="192" t="s">
        <v>82</v>
      </c>
      <c r="AV119" s="14" t="s">
        <v>82</v>
      </c>
      <c r="AW119" s="14" t="s">
        <v>34</v>
      </c>
      <c r="AX119" s="14" t="s">
        <v>72</v>
      </c>
      <c r="AY119" s="192" t="s">
        <v>116</v>
      </c>
    </row>
    <row r="120" s="13" customFormat="1">
      <c r="A120" s="13"/>
      <c r="B120" s="183"/>
      <c r="C120" s="13"/>
      <c r="D120" s="184" t="s">
        <v>127</v>
      </c>
      <c r="E120" s="185" t="s">
        <v>3</v>
      </c>
      <c r="F120" s="186" t="s">
        <v>135</v>
      </c>
      <c r="G120" s="13"/>
      <c r="H120" s="185" t="s">
        <v>3</v>
      </c>
      <c r="I120" s="187"/>
      <c r="J120" s="13"/>
      <c r="K120" s="13"/>
      <c r="L120" s="183"/>
      <c r="M120" s="188"/>
      <c r="N120" s="189"/>
      <c r="O120" s="189"/>
      <c r="P120" s="189"/>
      <c r="Q120" s="189"/>
      <c r="R120" s="189"/>
      <c r="S120" s="189"/>
      <c r="T120" s="19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5" t="s">
        <v>127</v>
      </c>
      <c r="AU120" s="185" t="s">
        <v>82</v>
      </c>
      <c r="AV120" s="13" t="s">
        <v>80</v>
      </c>
      <c r="AW120" s="13" t="s">
        <v>34</v>
      </c>
      <c r="AX120" s="13" t="s">
        <v>72</v>
      </c>
      <c r="AY120" s="185" t="s">
        <v>116</v>
      </c>
    </row>
    <row r="121" s="14" customFormat="1">
      <c r="A121" s="14"/>
      <c r="B121" s="191"/>
      <c r="C121" s="14"/>
      <c r="D121" s="184" t="s">
        <v>127</v>
      </c>
      <c r="E121" s="192" t="s">
        <v>3</v>
      </c>
      <c r="F121" s="193" t="s">
        <v>161</v>
      </c>
      <c r="G121" s="14"/>
      <c r="H121" s="194">
        <v>-500</v>
      </c>
      <c r="I121" s="195"/>
      <c r="J121" s="14"/>
      <c r="K121" s="14"/>
      <c r="L121" s="191"/>
      <c r="M121" s="196"/>
      <c r="N121" s="197"/>
      <c r="O121" s="197"/>
      <c r="P121" s="197"/>
      <c r="Q121" s="197"/>
      <c r="R121" s="197"/>
      <c r="S121" s="197"/>
      <c r="T121" s="19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2" t="s">
        <v>127</v>
      </c>
      <c r="AU121" s="192" t="s">
        <v>82</v>
      </c>
      <c r="AV121" s="14" t="s">
        <v>82</v>
      </c>
      <c r="AW121" s="14" t="s">
        <v>34</v>
      </c>
      <c r="AX121" s="14" t="s">
        <v>72</v>
      </c>
      <c r="AY121" s="192" t="s">
        <v>116</v>
      </c>
    </row>
    <row r="122" s="15" customFormat="1">
      <c r="A122" s="15"/>
      <c r="B122" s="199"/>
      <c r="C122" s="15"/>
      <c r="D122" s="184" t="s">
        <v>127</v>
      </c>
      <c r="E122" s="200" t="s">
        <v>3</v>
      </c>
      <c r="F122" s="201" t="s">
        <v>130</v>
      </c>
      <c r="G122" s="15"/>
      <c r="H122" s="202">
        <v>1160</v>
      </c>
      <c r="I122" s="203"/>
      <c r="J122" s="15"/>
      <c r="K122" s="15"/>
      <c r="L122" s="199"/>
      <c r="M122" s="204"/>
      <c r="N122" s="205"/>
      <c r="O122" s="205"/>
      <c r="P122" s="205"/>
      <c r="Q122" s="205"/>
      <c r="R122" s="205"/>
      <c r="S122" s="205"/>
      <c r="T122" s="20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00" t="s">
        <v>127</v>
      </c>
      <c r="AU122" s="200" t="s">
        <v>82</v>
      </c>
      <c r="AV122" s="15" t="s">
        <v>123</v>
      </c>
      <c r="AW122" s="15" t="s">
        <v>34</v>
      </c>
      <c r="AX122" s="15" t="s">
        <v>80</v>
      </c>
      <c r="AY122" s="200" t="s">
        <v>116</v>
      </c>
    </row>
    <row r="123" s="2" customFormat="1" ht="66.75" customHeight="1">
      <c r="A123" s="38"/>
      <c r="B123" s="164"/>
      <c r="C123" s="165" t="s">
        <v>162</v>
      </c>
      <c r="D123" s="165" t="s">
        <v>118</v>
      </c>
      <c r="E123" s="166" t="s">
        <v>163</v>
      </c>
      <c r="F123" s="167" t="s">
        <v>164</v>
      </c>
      <c r="G123" s="168" t="s">
        <v>121</v>
      </c>
      <c r="H123" s="169">
        <v>1660</v>
      </c>
      <c r="I123" s="170"/>
      <c r="J123" s="171">
        <f>ROUND(I123*H123,2)</f>
        <v>0</v>
      </c>
      <c r="K123" s="167" t="s">
        <v>122</v>
      </c>
      <c r="L123" s="39"/>
      <c r="M123" s="172" t="s">
        <v>3</v>
      </c>
      <c r="N123" s="173" t="s">
        <v>43</v>
      </c>
      <c r="O123" s="72"/>
      <c r="P123" s="174">
        <f>O123*H123</f>
        <v>0</v>
      </c>
      <c r="Q123" s="174">
        <v>0</v>
      </c>
      <c r="R123" s="174">
        <f>Q123*H123</f>
        <v>0</v>
      </c>
      <c r="S123" s="174">
        <v>0</v>
      </c>
      <c r="T123" s="175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76" t="s">
        <v>123</v>
      </c>
      <c r="AT123" s="176" t="s">
        <v>118</v>
      </c>
      <c r="AU123" s="176" t="s">
        <v>82</v>
      </c>
      <c r="AY123" s="19" t="s">
        <v>116</v>
      </c>
      <c r="BE123" s="177">
        <f>IF(N123="základní",J123,0)</f>
        <v>0</v>
      </c>
      <c r="BF123" s="177">
        <f>IF(N123="snížená",J123,0)</f>
        <v>0</v>
      </c>
      <c r="BG123" s="177">
        <f>IF(N123="zákl. přenesená",J123,0)</f>
        <v>0</v>
      </c>
      <c r="BH123" s="177">
        <f>IF(N123="sníž. přenesená",J123,0)</f>
        <v>0</v>
      </c>
      <c r="BI123" s="177">
        <f>IF(N123="nulová",J123,0)</f>
        <v>0</v>
      </c>
      <c r="BJ123" s="19" t="s">
        <v>80</v>
      </c>
      <c r="BK123" s="177">
        <f>ROUND(I123*H123,2)</f>
        <v>0</v>
      </c>
      <c r="BL123" s="19" t="s">
        <v>123</v>
      </c>
      <c r="BM123" s="176" t="s">
        <v>165</v>
      </c>
    </row>
    <row r="124" s="2" customFormat="1">
      <c r="A124" s="38"/>
      <c r="B124" s="39"/>
      <c r="C124" s="38"/>
      <c r="D124" s="178" t="s">
        <v>125</v>
      </c>
      <c r="E124" s="38"/>
      <c r="F124" s="179" t="s">
        <v>166</v>
      </c>
      <c r="G124" s="38"/>
      <c r="H124" s="38"/>
      <c r="I124" s="180"/>
      <c r="J124" s="38"/>
      <c r="K124" s="38"/>
      <c r="L124" s="39"/>
      <c r="M124" s="181"/>
      <c r="N124" s="182"/>
      <c r="O124" s="72"/>
      <c r="P124" s="72"/>
      <c r="Q124" s="72"/>
      <c r="R124" s="72"/>
      <c r="S124" s="72"/>
      <c r="T124" s="73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125</v>
      </c>
      <c r="AU124" s="19" t="s">
        <v>82</v>
      </c>
    </row>
    <row r="125" s="13" customFormat="1">
      <c r="A125" s="13"/>
      <c r="B125" s="183"/>
      <c r="C125" s="13"/>
      <c r="D125" s="184" t="s">
        <v>127</v>
      </c>
      <c r="E125" s="185" t="s">
        <v>3</v>
      </c>
      <c r="F125" s="186" t="s">
        <v>159</v>
      </c>
      <c r="G125" s="13"/>
      <c r="H125" s="185" t="s">
        <v>3</v>
      </c>
      <c r="I125" s="187"/>
      <c r="J125" s="13"/>
      <c r="K125" s="13"/>
      <c r="L125" s="183"/>
      <c r="M125" s="188"/>
      <c r="N125" s="189"/>
      <c r="O125" s="189"/>
      <c r="P125" s="189"/>
      <c r="Q125" s="189"/>
      <c r="R125" s="189"/>
      <c r="S125" s="189"/>
      <c r="T125" s="19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5" t="s">
        <v>127</v>
      </c>
      <c r="AU125" s="185" t="s">
        <v>82</v>
      </c>
      <c r="AV125" s="13" t="s">
        <v>80</v>
      </c>
      <c r="AW125" s="13" t="s">
        <v>34</v>
      </c>
      <c r="AX125" s="13" t="s">
        <v>72</v>
      </c>
      <c r="AY125" s="185" t="s">
        <v>116</v>
      </c>
    </row>
    <row r="126" s="14" customFormat="1">
      <c r="A126" s="14"/>
      <c r="B126" s="191"/>
      <c r="C126" s="14"/>
      <c r="D126" s="184" t="s">
        <v>127</v>
      </c>
      <c r="E126" s="192" t="s">
        <v>3</v>
      </c>
      <c r="F126" s="193" t="s">
        <v>160</v>
      </c>
      <c r="G126" s="14"/>
      <c r="H126" s="194">
        <v>1660</v>
      </c>
      <c r="I126" s="195"/>
      <c r="J126" s="14"/>
      <c r="K126" s="14"/>
      <c r="L126" s="191"/>
      <c r="M126" s="196"/>
      <c r="N126" s="197"/>
      <c r="O126" s="197"/>
      <c r="P126" s="197"/>
      <c r="Q126" s="197"/>
      <c r="R126" s="197"/>
      <c r="S126" s="197"/>
      <c r="T126" s="19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2" t="s">
        <v>127</v>
      </c>
      <c r="AU126" s="192" t="s">
        <v>82</v>
      </c>
      <c r="AV126" s="14" t="s">
        <v>82</v>
      </c>
      <c r="AW126" s="14" t="s">
        <v>34</v>
      </c>
      <c r="AX126" s="14" t="s">
        <v>72</v>
      </c>
      <c r="AY126" s="192" t="s">
        <v>116</v>
      </c>
    </row>
    <row r="127" s="15" customFormat="1">
      <c r="A127" s="15"/>
      <c r="B127" s="199"/>
      <c r="C127" s="15"/>
      <c r="D127" s="184" t="s">
        <v>127</v>
      </c>
      <c r="E127" s="200" t="s">
        <v>3</v>
      </c>
      <c r="F127" s="201" t="s">
        <v>130</v>
      </c>
      <c r="G127" s="15"/>
      <c r="H127" s="202">
        <v>1660</v>
      </c>
      <c r="I127" s="203"/>
      <c r="J127" s="15"/>
      <c r="K127" s="15"/>
      <c r="L127" s="199"/>
      <c r="M127" s="204"/>
      <c r="N127" s="205"/>
      <c r="O127" s="205"/>
      <c r="P127" s="205"/>
      <c r="Q127" s="205"/>
      <c r="R127" s="205"/>
      <c r="S127" s="205"/>
      <c r="T127" s="20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0" t="s">
        <v>127</v>
      </c>
      <c r="AU127" s="200" t="s">
        <v>82</v>
      </c>
      <c r="AV127" s="15" t="s">
        <v>123</v>
      </c>
      <c r="AW127" s="15" t="s">
        <v>34</v>
      </c>
      <c r="AX127" s="15" t="s">
        <v>80</v>
      </c>
      <c r="AY127" s="200" t="s">
        <v>116</v>
      </c>
    </row>
    <row r="128" s="2" customFormat="1" ht="16.5" customHeight="1">
      <c r="A128" s="38"/>
      <c r="B128" s="164"/>
      <c r="C128" s="207" t="s">
        <v>167</v>
      </c>
      <c r="D128" s="207" t="s">
        <v>168</v>
      </c>
      <c r="E128" s="208" t="s">
        <v>169</v>
      </c>
      <c r="F128" s="209" t="s">
        <v>170</v>
      </c>
      <c r="G128" s="210" t="s">
        <v>171</v>
      </c>
      <c r="H128" s="211">
        <v>22.908000000000001</v>
      </c>
      <c r="I128" s="212"/>
      <c r="J128" s="213">
        <f>ROUND(I128*H128,2)</f>
        <v>0</v>
      </c>
      <c r="K128" s="209" t="s">
        <v>122</v>
      </c>
      <c r="L128" s="214"/>
      <c r="M128" s="215" t="s">
        <v>3</v>
      </c>
      <c r="N128" s="216" t="s">
        <v>43</v>
      </c>
      <c r="O128" s="72"/>
      <c r="P128" s="174">
        <f>O128*H128</f>
        <v>0</v>
      </c>
      <c r="Q128" s="174">
        <v>0</v>
      </c>
      <c r="R128" s="174">
        <f>Q128*H128</f>
        <v>0</v>
      </c>
      <c r="S128" s="174">
        <v>0</v>
      </c>
      <c r="T128" s="175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76" t="s">
        <v>167</v>
      </c>
      <c r="AT128" s="176" t="s">
        <v>168</v>
      </c>
      <c r="AU128" s="176" t="s">
        <v>82</v>
      </c>
      <c r="AY128" s="19" t="s">
        <v>116</v>
      </c>
      <c r="BE128" s="177">
        <f>IF(N128="základní",J128,0)</f>
        <v>0</v>
      </c>
      <c r="BF128" s="177">
        <f>IF(N128="snížená",J128,0)</f>
        <v>0</v>
      </c>
      <c r="BG128" s="177">
        <f>IF(N128="zákl. přenesená",J128,0)</f>
        <v>0</v>
      </c>
      <c r="BH128" s="177">
        <f>IF(N128="sníž. přenesená",J128,0)</f>
        <v>0</v>
      </c>
      <c r="BI128" s="177">
        <f>IF(N128="nulová",J128,0)</f>
        <v>0</v>
      </c>
      <c r="BJ128" s="19" t="s">
        <v>80</v>
      </c>
      <c r="BK128" s="177">
        <f>ROUND(I128*H128,2)</f>
        <v>0</v>
      </c>
      <c r="BL128" s="19" t="s">
        <v>123</v>
      </c>
      <c r="BM128" s="176" t="s">
        <v>172</v>
      </c>
    </row>
    <row r="129" s="13" customFormat="1">
      <c r="A129" s="13"/>
      <c r="B129" s="183"/>
      <c r="C129" s="13"/>
      <c r="D129" s="184" t="s">
        <v>127</v>
      </c>
      <c r="E129" s="185" t="s">
        <v>3</v>
      </c>
      <c r="F129" s="186" t="s">
        <v>173</v>
      </c>
      <c r="G129" s="13"/>
      <c r="H129" s="185" t="s">
        <v>3</v>
      </c>
      <c r="I129" s="187"/>
      <c r="J129" s="13"/>
      <c r="K129" s="13"/>
      <c r="L129" s="183"/>
      <c r="M129" s="188"/>
      <c r="N129" s="189"/>
      <c r="O129" s="189"/>
      <c r="P129" s="189"/>
      <c r="Q129" s="189"/>
      <c r="R129" s="189"/>
      <c r="S129" s="189"/>
      <c r="T129" s="19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5" t="s">
        <v>127</v>
      </c>
      <c r="AU129" s="185" t="s">
        <v>82</v>
      </c>
      <c r="AV129" s="13" t="s">
        <v>80</v>
      </c>
      <c r="AW129" s="13" t="s">
        <v>34</v>
      </c>
      <c r="AX129" s="13" t="s">
        <v>72</v>
      </c>
      <c r="AY129" s="185" t="s">
        <v>116</v>
      </c>
    </row>
    <row r="130" s="14" customFormat="1">
      <c r="A130" s="14"/>
      <c r="B130" s="191"/>
      <c r="C130" s="14"/>
      <c r="D130" s="184" t="s">
        <v>127</v>
      </c>
      <c r="E130" s="192" t="s">
        <v>3</v>
      </c>
      <c r="F130" s="193" t="s">
        <v>174</v>
      </c>
      <c r="G130" s="14"/>
      <c r="H130" s="194">
        <v>22.908000000000001</v>
      </c>
      <c r="I130" s="195"/>
      <c r="J130" s="14"/>
      <c r="K130" s="14"/>
      <c r="L130" s="191"/>
      <c r="M130" s="196"/>
      <c r="N130" s="197"/>
      <c r="O130" s="197"/>
      <c r="P130" s="197"/>
      <c r="Q130" s="197"/>
      <c r="R130" s="197"/>
      <c r="S130" s="197"/>
      <c r="T130" s="19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2" t="s">
        <v>127</v>
      </c>
      <c r="AU130" s="192" t="s">
        <v>82</v>
      </c>
      <c r="AV130" s="14" t="s">
        <v>82</v>
      </c>
      <c r="AW130" s="14" t="s">
        <v>34</v>
      </c>
      <c r="AX130" s="14" t="s">
        <v>72</v>
      </c>
      <c r="AY130" s="192" t="s">
        <v>116</v>
      </c>
    </row>
    <row r="131" s="15" customFormat="1">
      <c r="A131" s="15"/>
      <c r="B131" s="199"/>
      <c r="C131" s="15"/>
      <c r="D131" s="184" t="s">
        <v>127</v>
      </c>
      <c r="E131" s="200" t="s">
        <v>3</v>
      </c>
      <c r="F131" s="201" t="s">
        <v>130</v>
      </c>
      <c r="G131" s="15"/>
      <c r="H131" s="202">
        <v>22.908000000000001</v>
      </c>
      <c r="I131" s="203"/>
      <c r="J131" s="15"/>
      <c r="K131" s="15"/>
      <c r="L131" s="199"/>
      <c r="M131" s="204"/>
      <c r="N131" s="205"/>
      <c r="O131" s="205"/>
      <c r="P131" s="205"/>
      <c r="Q131" s="205"/>
      <c r="R131" s="205"/>
      <c r="S131" s="205"/>
      <c r="T131" s="20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00" t="s">
        <v>127</v>
      </c>
      <c r="AU131" s="200" t="s">
        <v>82</v>
      </c>
      <c r="AV131" s="15" t="s">
        <v>123</v>
      </c>
      <c r="AW131" s="15" t="s">
        <v>34</v>
      </c>
      <c r="AX131" s="15" t="s">
        <v>80</v>
      </c>
      <c r="AY131" s="200" t="s">
        <v>116</v>
      </c>
    </row>
    <row r="132" s="2" customFormat="1" ht="16.5" customHeight="1">
      <c r="A132" s="38"/>
      <c r="B132" s="164"/>
      <c r="C132" s="207" t="s">
        <v>175</v>
      </c>
      <c r="D132" s="207" t="s">
        <v>168</v>
      </c>
      <c r="E132" s="208" t="s">
        <v>176</v>
      </c>
      <c r="F132" s="209" t="s">
        <v>177</v>
      </c>
      <c r="G132" s="210" t="s">
        <v>171</v>
      </c>
      <c r="H132" s="211">
        <v>114.54000000000001</v>
      </c>
      <c r="I132" s="212"/>
      <c r="J132" s="213">
        <f>ROUND(I132*H132,2)</f>
        <v>0</v>
      </c>
      <c r="K132" s="209" t="s">
        <v>122</v>
      </c>
      <c r="L132" s="214"/>
      <c r="M132" s="215" t="s">
        <v>3</v>
      </c>
      <c r="N132" s="216" t="s">
        <v>43</v>
      </c>
      <c r="O132" s="72"/>
      <c r="P132" s="174">
        <f>O132*H132</f>
        <v>0</v>
      </c>
      <c r="Q132" s="174">
        <v>0</v>
      </c>
      <c r="R132" s="174">
        <f>Q132*H132</f>
        <v>0</v>
      </c>
      <c r="S132" s="174">
        <v>0</v>
      </c>
      <c r="T132" s="175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76" t="s">
        <v>167</v>
      </c>
      <c r="AT132" s="176" t="s">
        <v>168</v>
      </c>
      <c r="AU132" s="176" t="s">
        <v>82</v>
      </c>
      <c r="AY132" s="19" t="s">
        <v>116</v>
      </c>
      <c r="BE132" s="177">
        <f>IF(N132="základní",J132,0)</f>
        <v>0</v>
      </c>
      <c r="BF132" s="177">
        <f>IF(N132="snížená",J132,0)</f>
        <v>0</v>
      </c>
      <c r="BG132" s="177">
        <f>IF(N132="zákl. přenesená",J132,0)</f>
        <v>0</v>
      </c>
      <c r="BH132" s="177">
        <f>IF(N132="sníž. přenesená",J132,0)</f>
        <v>0</v>
      </c>
      <c r="BI132" s="177">
        <f>IF(N132="nulová",J132,0)</f>
        <v>0</v>
      </c>
      <c r="BJ132" s="19" t="s">
        <v>80</v>
      </c>
      <c r="BK132" s="177">
        <f>ROUND(I132*H132,2)</f>
        <v>0</v>
      </c>
      <c r="BL132" s="19" t="s">
        <v>123</v>
      </c>
      <c r="BM132" s="176" t="s">
        <v>178</v>
      </c>
    </row>
    <row r="133" s="13" customFormat="1">
      <c r="A133" s="13"/>
      <c r="B133" s="183"/>
      <c r="C133" s="13"/>
      <c r="D133" s="184" t="s">
        <v>127</v>
      </c>
      <c r="E133" s="185" t="s">
        <v>3</v>
      </c>
      <c r="F133" s="186" t="s">
        <v>179</v>
      </c>
      <c r="G133" s="13"/>
      <c r="H133" s="185" t="s">
        <v>3</v>
      </c>
      <c r="I133" s="187"/>
      <c r="J133" s="13"/>
      <c r="K133" s="13"/>
      <c r="L133" s="183"/>
      <c r="M133" s="188"/>
      <c r="N133" s="189"/>
      <c r="O133" s="189"/>
      <c r="P133" s="189"/>
      <c r="Q133" s="189"/>
      <c r="R133" s="189"/>
      <c r="S133" s="189"/>
      <c r="T133" s="19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5" t="s">
        <v>127</v>
      </c>
      <c r="AU133" s="185" t="s">
        <v>82</v>
      </c>
      <c r="AV133" s="13" t="s">
        <v>80</v>
      </c>
      <c r="AW133" s="13" t="s">
        <v>34</v>
      </c>
      <c r="AX133" s="13" t="s">
        <v>72</v>
      </c>
      <c r="AY133" s="185" t="s">
        <v>116</v>
      </c>
    </row>
    <row r="134" s="14" customFormat="1">
      <c r="A134" s="14"/>
      <c r="B134" s="191"/>
      <c r="C134" s="14"/>
      <c r="D134" s="184" t="s">
        <v>127</v>
      </c>
      <c r="E134" s="192" t="s">
        <v>3</v>
      </c>
      <c r="F134" s="193" t="s">
        <v>180</v>
      </c>
      <c r="G134" s="14"/>
      <c r="H134" s="194">
        <v>114.54000000000001</v>
      </c>
      <c r="I134" s="195"/>
      <c r="J134" s="14"/>
      <c r="K134" s="14"/>
      <c r="L134" s="191"/>
      <c r="M134" s="196"/>
      <c r="N134" s="197"/>
      <c r="O134" s="197"/>
      <c r="P134" s="197"/>
      <c r="Q134" s="197"/>
      <c r="R134" s="197"/>
      <c r="S134" s="197"/>
      <c r="T134" s="19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2" t="s">
        <v>127</v>
      </c>
      <c r="AU134" s="192" t="s">
        <v>82</v>
      </c>
      <c r="AV134" s="14" t="s">
        <v>82</v>
      </c>
      <c r="AW134" s="14" t="s">
        <v>34</v>
      </c>
      <c r="AX134" s="14" t="s">
        <v>72</v>
      </c>
      <c r="AY134" s="192" t="s">
        <v>116</v>
      </c>
    </row>
    <row r="135" s="15" customFormat="1">
      <c r="A135" s="15"/>
      <c r="B135" s="199"/>
      <c r="C135" s="15"/>
      <c r="D135" s="184" t="s">
        <v>127</v>
      </c>
      <c r="E135" s="200" t="s">
        <v>3</v>
      </c>
      <c r="F135" s="201" t="s">
        <v>130</v>
      </c>
      <c r="G135" s="15"/>
      <c r="H135" s="202">
        <v>114.54000000000001</v>
      </c>
      <c r="I135" s="203"/>
      <c r="J135" s="15"/>
      <c r="K135" s="15"/>
      <c r="L135" s="199"/>
      <c r="M135" s="204"/>
      <c r="N135" s="205"/>
      <c r="O135" s="205"/>
      <c r="P135" s="205"/>
      <c r="Q135" s="205"/>
      <c r="R135" s="205"/>
      <c r="S135" s="205"/>
      <c r="T135" s="20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0" t="s">
        <v>127</v>
      </c>
      <c r="AU135" s="200" t="s">
        <v>82</v>
      </c>
      <c r="AV135" s="15" t="s">
        <v>123</v>
      </c>
      <c r="AW135" s="15" t="s">
        <v>34</v>
      </c>
      <c r="AX135" s="15" t="s">
        <v>80</v>
      </c>
      <c r="AY135" s="200" t="s">
        <v>116</v>
      </c>
    </row>
    <row r="136" s="2" customFormat="1" ht="33" customHeight="1">
      <c r="A136" s="38"/>
      <c r="B136" s="164"/>
      <c r="C136" s="165" t="s">
        <v>181</v>
      </c>
      <c r="D136" s="165" t="s">
        <v>118</v>
      </c>
      <c r="E136" s="166" t="s">
        <v>182</v>
      </c>
      <c r="F136" s="167" t="s">
        <v>183</v>
      </c>
      <c r="G136" s="168" t="s">
        <v>121</v>
      </c>
      <c r="H136" s="169">
        <v>100</v>
      </c>
      <c r="I136" s="170"/>
      <c r="J136" s="171">
        <f>ROUND(I136*H136,2)</f>
        <v>0</v>
      </c>
      <c r="K136" s="167" t="s">
        <v>122</v>
      </c>
      <c r="L136" s="39"/>
      <c r="M136" s="172" t="s">
        <v>3</v>
      </c>
      <c r="N136" s="173" t="s">
        <v>43</v>
      </c>
      <c r="O136" s="72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76" t="s">
        <v>123</v>
      </c>
      <c r="AT136" s="176" t="s">
        <v>118</v>
      </c>
      <c r="AU136" s="176" t="s">
        <v>82</v>
      </c>
      <c r="AY136" s="19" t="s">
        <v>116</v>
      </c>
      <c r="BE136" s="177">
        <f>IF(N136="základní",J136,0)</f>
        <v>0</v>
      </c>
      <c r="BF136" s="177">
        <f>IF(N136="snížená",J136,0)</f>
        <v>0</v>
      </c>
      <c r="BG136" s="177">
        <f>IF(N136="zákl. přenesená",J136,0)</f>
        <v>0</v>
      </c>
      <c r="BH136" s="177">
        <f>IF(N136="sníž. přenesená",J136,0)</f>
        <v>0</v>
      </c>
      <c r="BI136" s="177">
        <f>IF(N136="nulová",J136,0)</f>
        <v>0</v>
      </c>
      <c r="BJ136" s="19" t="s">
        <v>80</v>
      </c>
      <c r="BK136" s="177">
        <f>ROUND(I136*H136,2)</f>
        <v>0</v>
      </c>
      <c r="BL136" s="19" t="s">
        <v>123</v>
      </c>
      <c r="BM136" s="176" t="s">
        <v>184</v>
      </c>
    </row>
    <row r="137" s="2" customFormat="1">
      <c r="A137" s="38"/>
      <c r="B137" s="39"/>
      <c r="C137" s="38"/>
      <c r="D137" s="178" t="s">
        <v>125</v>
      </c>
      <c r="E137" s="38"/>
      <c r="F137" s="179" t="s">
        <v>185</v>
      </c>
      <c r="G137" s="38"/>
      <c r="H137" s="38"/>
      <c r="I137" s="180"/>
      <c r="J137" s="38"/>
      <c r="K137" s="38"/>
      <c r="L137" s="39"/>
      <c r="M137" s="181"/>
      <c r="N137" s="182"/>
      <c r="O137" s="72"/>
      <c r="P137" s="72"/>
      <c r="Q137" s="72"/>
      <c r="R137" s="72"/>
      <c r="S137" s="72"/>
      <c r="T137" s="73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125</v>
      </c>
      <c r="AU137" s="19" t="s">
        <v>82</v>
      </c>
    </row>
    <row r="138" s="13" customFormat="1">
      <c r="A138" s="13"/>
      <c r="B138" s="183"/>
      <c r="C138" s="13"/>
      <c r="D138" s="184" t="s">
        <v>127</v>
      </c>
      <c r="E138" s="185" t="s">
        <v>3</v>
      </c>
      <c r="F138" s="186" t="s">
        <v>186</v>
      </c>
      <c r="G138" s="13"/>
      <c r="H138" s="185" t="s">
        <v>3</v>
      </c>
      <c r="I138" s="187"/>
      <c r="J138" s="13"/>
      <c r="K138" s="13"/>
      <c r="L138" s="183"/>
      <c r="M138" s="188"/>
      <c r="N138" s="189"/>
      <c r="O138" s="189"/>
      <c r="P138" s="189"/>
      <c r="Q138" s="189"/>
      <c r="R138" s="189"/>
      <c r="S138" s="189"/>
      <c r="T138" s="19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5" t="s">
        <v>127</v>
      </c>
      <c r="AU138" s="185" t="s">
        <v>82</v>
      </c>
      <c r="AV138" s="13" t="s">
        <v>80</v>
      </c>
      <c r="AW138" s="13" t="s">
        <v>34</v>
      </c>
      <c r="AX138" s="13" t="s">
        <v>72</v>
      </c>
      <c r="AY138" s="185" t="s">
        <v>116</v>
      </c>
    </row>
    <row r="139" s="14" customFormat="1">
      <c r="A139" s="14"/>
      <c r="B139" s="191"/>
      <c r="C139" s="14"/>
      <c r="D139" s="184" t="s">
        <v>127</v>
      </c>
      <c r="E139" s="192" t="s">
        <v>3</v>
      </c>
      <c r="F139" s="193" t="s">
        <v>187</v>
      </c>
      <c r="G139" s="14"/>
      <c r="H139" s="194">
        <v>100</v>
      </c>
      <c r="I139" s="195"/>
      <c r="J139" s="14"/>
      <c r="K139" s="14"/>
      <c r="L139" s="191"/>
      <c r="M139" s="196"/>
      <c r="N139" s="197"/>
      <c r="O139" s="197"/>
      <c r="P139" s="197"/>
      <c r="Q139" s="197"/>
      <c r="R139" s="197"/>
      <c r="S139" s="197"/>
      <c r="T139" s="19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2" t="s">
        <v>127</v>
      </c>
      <c r="AU139" s="192" t="s">
        <v>82</v>
      </c>
      <c r="AV139" s="14" t="s">
        <v>82</v>
      </c>
      <c r="AW139" s="14" t="s">
        <v>34</v>
      </c>
      <c r="AX139" s="14" t="s">
        <v>72</v>
      </c>
      <c r="AY139" s="192" t="s">
        <v>116</v>
      </c>
    </row>
    <row r="140" s="15" customFormat="1">
      <c r="A140" s="15"/>
      <c r="B140" s="199"/>
      <c r="C140" s="15"/>
      <c r="D140" s="184" t="s">
        <v>127</v>
      </c>
      <c r="E140" s="200" t="s">
        <v>3</v>
      </c>
      <c r="F140" s="201" t="s">
        <v>130</v>
      </c>
      <c r="G140" s="15"/>
      <c r="H140" s="202">
        <v>100</v>
      </c>
      <c r="I140" s="203"/>
      <c r="J140" s="15"/>
      <c r="K140" s="15"/>
      <c r="L140" s="199"/>
      <c r="M140" s="204"/>
      <c r="N140" s="205"/>
      <c r="O140" s="205"/>
      <c r="P140" s="205"/>
      <c r="Q140" s="205"/>
      <c r="R140" s="205"/>
      <c r="S140" s="205"/>
      <c r="T140" s="20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0" t="s">
        <v>127</v>
      </c>
      <c r="AU140" s="200" t="s">
        <v>82</v>
      </c>
      <c r="AV140" s="15" t="s">
        <v>123</v>
      </c>
      <c r="AW140" s="15" t="s">
        <v>34</v>
      </c>
      <c r="AX140" s="15" t="s">
        <v>80</v>
      </c>
      <c r="AY140" s="200" t="s">
        <v>116</v>
      </c>
    </row>
    <row r="141" s="2" customFormat="1" ht="24.15" customHeight="1">
      <c r="A141" s="38"/>
      <c r="B141" s="164"/>
      <c r="C141" s="165" t="s">
        <v>188</v>
      </c>
      <c r="D141" s="165" t="s">
        <v>118</v>
      </c>
      <c r="E141" s="166" t="s">
        <v>189</v>
      </c>
      <c r="F141" s="167" t="s">
        <v>190</v>
      </c>
      <c r="G141" s="168" t="s">
        <v>121</v>
      </c>
      <c r="H141" s="169">
        <v>1710</v>
      </c>
      <c r="I141" s="170"/>
      <c r="J141" s="171">
        <f>ROUND(I141*H141,2)</f>
        <v>0</v>
      </c>
      <c r="K141" s="167" t="s">
        <v>122</v>
      </c>
      <c r="L141" s="39"/>
      <c r="M141" s="172" t="s">
        <v>3</v>
      </c>
      <c r="N141" s="173" t="s">
        <v>43</v>
      </c>
      <c r="O141" s="72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76" t="s">
        <v>123</v>
      </c>
      <c r="AT141" s="176" t="s">
        <v>118</v>
      </c>
      <c r="AU141" s="176" t="s">
        <v>82</v>
      </c>
      <c r="AY141" s="19" t="s">
        <v>116</v>
      </c>
      <c r="BE141" s="177">
        <f>IF(N141="základní",J141,0)</f>
        <v>0</v>
      </c>
      <c r="BF141" s="177">
        <f>IF(N141="snížená",J141,0)</f>
        <v>0</v>
      </c>
      <c r="BG141" s="177">
        <f>IF(N141="zákl. přenesená",J141,0)</f>
        <v>0</v>
      </c>
      <c r="BH141" s="177">
        <f>IF(N141="sníž. přenesená",J141,0)</f>
        <v>0</v>
      </c>
      <c r="BI141" s="177">
        <f>IF(N141="nulová",J141,0)</f>
        <v>0</v>
      </c>
      <c r="BJ141" s="19" t="s">
        <v>80</v>
      </c>
      <c r="BK141" s="177">
        <f>ROUND(I141*H141,2)</f>
        <v>0</v>
      </c>
      <c r="BL141" s="19" t="s">
        <v>123</v>
      </c>
      <c r="BM141" s="176" t="s">
        <v>191</v>
      </c>
    </row>
    <row r="142" s="2" customFormat="1">
      <c r="A142" s="38"/>
      <c r="B142" s="39"/>
      <c r="C142" s="38"/>
      <c r="D142" s="178" t="s">
        <v>125</v>
      </c>
      <c r="E142" s="38"/>
      <c r="F142" s="179" t="s">
        <v>192</v>
      </c>
      <c r="G142" s="38"/>
      <c r="H142" s="38"/>
      <c r="I142" s="180"/>
      <c r="J142" s="38"/>
      <c r="K142" s="38"/>
      <c r="L142" s="39"/>
      <c r="M142" s="181"/>
      <c r="N142" s="182"/>
      <c r="O142" s="72"/>
      <c r="P142" s="72"/>
      <c r="Q142" s="72"/>
      <c r="R142" s="72"/>
      <c r="S142" s="72"/>
      <c r="T142" s="73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125</v>
      </c>
      <c r="AU142" s="19" t="s">
        <v>82</v>
      </c>
    </row>
    <row r="143" s="13" customFormat="1">
      <c r="A143" s="13"/>
      <c r="B143" s="183"/>
      <c r="C143" s="13"/>
      <c r="D143" s="184" t="s">
        <v>127</v>
      </c>
      <c r="E143" s="185" t="s">
        <v>3</v>
      </c>
      <c r="F143" s="186" t="s">
        <v>159</v>
      </c>
      <c r="G143" s="13"/>
      <c r="H143" s="185" t="s">
        <v>3</v>
      </c>
      <c r="I143" s="187"/>
      <c r="J143" s="13"/>
      <c r="K143" s="13"/>
      <c r="L143" s="183"/>
      <c r="M143" s="188"/>
      <c r="N143" s="189"/>
      <c r="O143" s="189"/>
      <c r="P143" s="189"/>
      <c r="Q143" s="189"/>
      <c r="R143" s="189"/>
      <c r="S143" s="189"/>
      <c r="T143" s="19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5" t="s">
        <v>127</v>
      </c>
      <c r="AU143" s="185" t="s">
        <v>82</v>
      </c>
      <c r="AV143" s="13" t="s">
        <v>80</v>
      </c>
      <c r="AW143" s="13" t="s">
        <v>34</v>
      </c>
      <c r="AX143" s="13" t="s">
        <v>72</v>
      </c>
      <c r="AY143" s="185" t="s">
        <v>116</v>
      </c>
    </row>
    <row r="144" s="14" customFormat="1">
      <c r="A144" s="14"/>
      <c r="B144" s="191"/>
      <c r="C144" s="14"/>
      <c r="D144" s="184" t="s">
        <v>127</v>
      </c>
      <c r="E144" s="192" t="s">
        <v>3</v>
      </c>
      <c r="F144" s="193" t="s">
        <v>160</v>
      </c>
      <c r="G144" s="14"/>
      <c r="H144" s="194">
        <v>1660</v>
      </c>
      <c r="I144" s="195"/>
      <c r="J144" s="14"/>
      <c r="K144" s="14"/>
      <c r="L144" s="191"/>
      <c r="M144" s="196"/>
      <c r="N144" s="197"/>
      <c r="O144" s="197"/>
      <c r="P144" s="197"/>
      <c r="Q144" s="197"/>
      <c r="R144" s="197"/>
      <c r="S144" s="197"/>
      <c r="T144" s="19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2" t="s">
        <v>127</v>
      </c>
      <c r="AU144" s="192" t="s">
        <v>82</v>
      </c>
      <c r="AV144" s="14" t="s">
        <v>82</v>
      </c>
      <c r="AW144" s="14" t="s">
        <v>34</v>
      </c>
      <c r="AX144" s="14" t="s">
        <v>72</v>
      </c>
      <c r="AY144" s="192" t="s">
        <v>116</v>
      </c>
    </row>
    <row r="145" s="13" customFormat="1">
      <c r="A145" s="13"/>
      <c r="B145" s="183"/>
      <c r="C145" s="13"/>
      <c r="D145" s="184" t="s">
        <v>127</v>
      </c>
      <c r="E145" s="185" t="s">
        <v>3</v>
      </c>
      <c r="F145" s="186" t="s">
        <v>186</v>
      </c>
      <c r="G145" s="13"/>
      <c r="H145" s="185" t="s">
        <v>3</v>
      </c>
      <c r="I145" s="187"/>
      <c r="J145" s="13"/>
      <c r="K145" s="13"/>
      <c r="L145" s="183"/>
      <c r="M145" s="188"/>
      <c r="N145" s="189"/>
      <c r="O145" s="189"/>
      <c r="P145" s="189"/>
      <c r="Q145" s="189"/>
      <c r="R145" s="189"/>
      <c r="S145" s="189"/>
      <c r="T145" s="19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5" t="s">
        <v>127</v>
      </c>
      <c r="AU145" s="185" t="s">
        <v>82</v>
      </c>
      <c r="AV145" s="13" t="s">
        <v>80</v>
      </c>
      <c r="AW145" s="13" t="s">
        <v>34</v>
      </c>
      <c r="AX145" s="13" t="s">
        <v>72</v>
      </c>
      <c r="AY145" s="185" t="s">
        <v>116</v>
      </c>
    </row>
    <row r="146" s="14" customFormat="1">
      <c r="A146" s="14"/>
      <c r="B146" s="191"/>
      <c r="C146" s="14"/>
      <c r="D146" s="184" t="s">
        <v>127</v>
      </c>
      <c r="E146" s="192" t="s">
        <v>3</v>
      </c>
      <c r="F146" s="193" t="s">
        <v>193</v>
      </c>
      <c r="G146" s="14"/>
      <c r="H146" s="194">
        <v>50</v>
      </c>
      <c r="I146" s="195"/>
      <c r="J146" s="14"/>
      <c r="K146" s="14"/>
      <c r="L146" s="191"/>
      <c r="M146" s="196"/>
      <c r="N146" s="197"/>
      <c r="O146" s="197"/>
      <c r="P146" s="197"/>
      <c r="Q146" s="197"/>
      <c r="R146" s="197"/>
      <c r="S146" s="197"/>
      <c r="T146" s="19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2" t="s">
        <v>127</v>
      </c>
      <c r="AU146" s="192" t="s">
        <v>82</v>
      </c>
      <c r="AV146" s="14" t="s">
        <v>82</v>
      </c>
      <c r="AW146" s="14" t="s">
        <v>34</v>
      </c>
      <c r="AX146" s="14" t="s">
        <v>72</v>
      </c>
      <c r="AY146" s="192" t="s">
        <v>116</v>
      </c>
    </row>
    <row r="147" s="15" customFormat="1">
      <c r="A147" s="15"/>
      <c r="B147" s="199"/>
      <c r="C147" s="15"/>
      <c r="D147" s="184" t="s">
        <v>127</v>
      </c>
      <c r="E147" s="200" t="s">
        <v>3</v>
      </c>
      <c r="F147" s="201" t="s">
        <v>130</v>
      </c>
      <c r="G147" s="15"/>
      <c r="H147" s="202">
        <v>1710</v>
      </c>
      <c r="I147" s="203"/>
      <c r="J147" s="15"/>
      <c r="K147" s="15"/>
      <c r="L147" s="199"/>
      <c r="M147" s="204"/>
      <c r="N147" s="205"/>
      <c r="O147" s="205"/>
      <c r="P147" s="205"/>
      <c r="Q147" s="205"/>
      <c r="R147" s="205"/>
      <c r="S147" s="205"/>
      <c r="T147" s="20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0" t="s">
        <v>127</v>
      </c>
      <c r="AU147" s="200" t="s">
        <v>82</v>
      </c>
      <c r="AV147" s="15" t="s">
        <v>123</v>
      </c>
      <c r="AW147" s="15" t="s">
        <v>34</v>
      </c>
      <c r="AX147" s="15" t="s">
        <v>80</v>
      </c>
      <c r="AY147" s="200" t="s">
        <v>116</v>
      </c>
    </row>
    <row r="148" s="2" customFormat="1" ht="49.05" customHeight="1">
      <c r="A148" s="38"/>
      <c r="B148" s="164"/>
      <c r="C148" s="165" t="s">
        <v>194</v>
      </c>
      <c r="D148" s="165" t="s">
        <v>118</v>
      </c>
      <c r="E148" s="166" t="s">
        <v>195</v>
      </c>
      <c r="F148" s="167" t="s">
        <v>196</v>
      </c>
      <c r="G148" s="168" t="s">
        <v>121</v>
      </c>
      <c r="H148" s="169">
        <v>1710</v>
      </c>
      <c r="I148" s="170"/>
      <c r="J148" s="171">
        <f>ROUND(I148*H148,2)</f>
        <v>0</v>
      </c>
      <c r="K148" s="167" t="s">
        <v>122</v>
      </c>
      <c r="L148" s="39"/>
      <c r="M148" s="172" t="s">
        <v>3</v>
      </c>
      <c r="N148" s="173" t="s">
        <v>43</v>
      </c>
      <c r="O148" s="72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76" t="s">
        <v>123</v>
      </c>
      <c r="AT148" s="176" t="s">
        <v>118</v>
      </c>
      <c r="AU148" s="176" t="s">
        <v>82</v>
      </c>
      <c r="AY148" s="19" t="s">
        <v>116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9" t="s">
        <v>80</v>
      </c>
      <c r="BK148" s="177">
        <f>ROUND(I148*H148,2)</f>
        <v>0</v>
      </c>
      <c r="BL148" s="19" t="s">
        <v>123</v>
      </c>
      <c r="BM148" s="176" t="s">
        <v>197</v>
      </c>
    </row>
    <row r="149" s="2" customFormat="1">
      <c r="A149" s="38"/>
      <c r="B149" s="39"/>
      <c r="C149" s="38"/>
      <c r="D149" s="178" t="s">
        <v>125</v>
      </c>
      <c r="E149" s="38"/>
      <c r="F149" s="179" t="s">
        <v>198</v>
      </c>
      <c r="G149" s="38"/>
      <c r="H149" s="38"/>
      <c r="I149" s="180"/>
      <c r="J149" s="38"/>
      <c r="K149" s="38"/>
      <c r="L149" s="39"/>
      <c r="M149" s="181"/>
      <c r="N149" s="182"/>
      <c r="O149" s="72"/>
      <c r="P149" s="72"/>
      <c r="Q149" s="72"/>
      <c r="R149" s="72"/>
      <c r="S149" s="72"/>
      <c r="T149" s="73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125</v>
      </c>
      <c r="AU149" s="19" t="s">
        <v>82</v>
      </c>
    </row>
    <row r="150" s="2" customFormat="1" ht="24.15" customHeight="1">
      <c r="A150" s="38"/>
      <c r="B150" s="164"/>
      <c r="C150" s="165" t="s">
        <v>199</v>
      </c>
      <c r="D150" s="165" t="s">
        <v>118</v>
      </c>
      <c r="E150" s="166" t="s">
        <v>200</v>
      </c>
      <c r="F150" s="167" t="s">
        <v>201</v>
      </c>
      <c r="G150" s="168" t="s">
        <v>121</v>
      </c>
      <c r="H150" s="169">
        <v>1710</v>
      </c>
      <c r="I150" s="170"/>
      <c r="J150" s="171">
        <f>ROUND(I150*H150,2)</f>
        <v>0</v>
      </c>
      <c r="K150" s="167" t="s">
        <v>122</v>
      </c>
      <c r="L150" s="39"/>
      <c r="M150" s="172" t="s">
        <v>3</v>
      </c>
      <c r="N150" s="173" t="s">
        <v>43</v>
      </c>
      <c r="O150" s="72"/>
      <c r="P150" s="174">
        <f>O150*H150</f>
        <v>0</v>
      </c>
      <c r="Q150" s="174">
        <v>0</v>
      </c>
      <c r="R150" s="174">
        <f>Q150*H150</f>
        <v>0</v>
      </c>
      <c r="S150" s="174">
        <v>0</v>
      </c>
      <c r="T150" s="175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76" t="s">
        <v>123</v>
      </c>
      <c r="AT150" s="176" t="s">
        <v>118</v>
      </c>
      <c r="AU150" s="176" t="s">
        <v>82</v>
      </c>
      <c r="AY150" s="19" t="s">
        <v>116</v>
      </c>
      <c r="BE150" s="177">
        <f>IF(N150="základní",J150,0)</f>
        <v>0</v>
      </c>
      <c r="BF150" s="177">
        <f>IF(N150="snížená",J150,0)</f>
        <v>0</v>
      </c>
      <c r="BG150" s="177">
        <f>IF(N150="zákl. přenesená",J150,0)</f>
        <v>0</v>
      </c>
      <c r="BH150" s="177">
        <f>IF(N150="sníž. přenesená",J150,0)</f>
        <v>0</v>
      </c>
      <c r="BI150" s="177">
        <f>IF(N150="nulová",J150,0)</f>
        <v>0</v>
      </c>
      <c r="BJ150" s="19" t="s">
        <v>80</v>
      </c>
      <c r="BK150" s="177">
        <f>ROUND(I150*H150,2)</f>
        <v>0</v>
      </c>
      <c r="BL150" s="19" t="s">
        <v>123</v>
      </c>
      <c r="BM150" s="176" t="s">
        <v>202</v>
      </c>
    </row>
    <row r="151" s="2" customFormat="1">
      <c r="A151" s="38"/>
      <c r="B151" s="39"/>
      <c r="C151" s="38"/>
      <c r="D151" s="178" t="s">
        <v>125</v>
      </c>
      <c r="E151" s="38"/>
      <c r="F151" s="179" t="s">
        <v>203</v>
      </c>
      <c r="G151" s="38"/>
      <c r="H151" s="38"/>
      <c r="I151" s="180"/>
      <c r="J151" s="38"/>
      <c r="K151" s="38"/>
      <c r="L151" s="39"/>
      <c r="M151" s="181"/>
      <c r="N151" s="182"/>
      <c r="O151" s="72"/>
      <c r="P151" s="72"/>
      <c r="Q151" s="72"/>
      <c r="R151" s="72"/>
      <c r="S151" s="72"/>
      <c r="T151" s="73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125</v>
      </c>
      <c r="AU151" s="19" t="s">
        <v>82</v>
      </c>
    </row>
    <row r="152" s="2" customFormat="1" ht="49.05" customHeight="1">
      <c r="A152" s="38"/>
      <c r="B152" s="164"/>
      <c r="C152" s="165" t="s">
        <v>204</v>
      </c>
      <c r="D152" s="165" t="s">
        <v>118</v>
      </c>
      <c r="E152" s="166" t="s">
        <v>205</v>
      </c>
      <c r="F152" s="167" t="s">
        <v>206</v>
      </c>
      <c r="G152" s="168" t="s">
        <v>121</v>
      </c>
      <c r="H152" s="169">
        <v>1710</v>
      </c>
      <c r="I152" s="170"/>
      <c r="J152" s="171">
        <f>ROUND(I152*H152,2)</f>
        <v>0</v>
      </c>
      <c r="K152" s="167" t="s">
        <v>122</v>
      </c>
      <c r="L152" s="39"/>
      <c r="M152" s="172" t="s">
        <v>3</v>
      </c>
      <c r="N152" s="173" t="s">
        <v>43</v>
      </c>
      <c r="O152" s="72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76" t="s">
        <v>123</v>
      </c>
      <c r="AT152" s="176" t="s">
        <v>118</v>
      </c>
      <c r="AU152" s="176" t="s">
        <v>82</v>
      </c>
      <c r="AY152" s="19" t="s">
        <v>116</v>
      </c>
      <c r="BE152" s="177">
        <f>IF(N152="základní",J152,0)</f>
        <v>0</v>
      </c>
      <c r="BF152" s="177">
        <f>IF(N152="snížená",J152,0)</f>
        <v>0</v>
      </c>
      <c r="BG152" s="177">
        <f>IF(N152="zákl. přenesená",J152,0)</f>
        <v>0</v>
      </c>
      <c r="BH152" s="177">
        <f>IF(N152="sníž. přenesená",J152,0)</f>
        <v>0</v>
      </c>
      <c r="BI152" s="177">
        <f>IF(N152="nulová",J152,0)</f>
        <v>0</v>
      </c>
      <c r="BJ152" s="19" t="s">
        <v>80</v>
      </c>
      <c r="BK152" s="177">
        <f>ROUND(I152*H152,2)</f>
        <v>0</v>
      </c>
      <c r="BL152" s="19" t="s">
        <v>123</v>
      </c>
      <c r="BM152" s="176" t="s">
        <v>207</v>
      </c>
    </row>
    <row r="153" s="2" customFormat="1">
      <c r="A153" s="38"/>
      <c r="B153" s="39"/>
      <c r="C153" s="38"/>
      <c r="D153" s="178" t="s">
        <v>125</v>
      </c>
      <c r="E153" s="38"/>
      <c r="F153" s="179" t="s">
        <v>208</v>
      </c>
      <c r="G153" s="38"/>
      <c r="H153" s="38"/>
      <c r="I153" s="180"/>
      <c r="J153" s="38"/>
      <c r="K153" s="38"/>
      <c r="L153" s="39"/>
      <c r="M153" s="181"/>
      <c r="N153" s="182"/>
      <c r="O153" s="72"/>
      <c r="P153" s="72"/>
      <c r="Q153" s="72"/>
      <c r="R153" s="72"/>
      <c r="S153" s="72"/>
      <c r="T153" s="73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125</v>
      </c>
      <c r="AU153" s="19" t="s">
        <v>82</v>
      </c>
    </row>
    <row r="154" s="2" customFormat="1" ht="37.8" customHeight="1">
      <c r="A154" s="38"/>
      <c r="B154" s="164"/>
      <c r="C154" s="165" t="s">
        <v>9</v>
      </c>
      <c r="D154" s="165" t="s">
        <v>118</v>
      </c>
      <c r="E154" s="166" t="s">
        <v>209</v>
      </c>
      <c r="F154" s="167" t="s">
        <v>210</v>
      </c>
      <c r="G154" s="168" t="s">
        <v>121</v>
      </c>
      <c r="H154" s="169">
        <v>60</v>
      </c>
      <c r="I154" s="170"/>
      <c r="J154" s="171">
        <f>ROUND(I154*H154,2)</f>
        <v>0</v>
      </c>
      <c r="K154" s="167" t="s">
        <v>122</v>
      </c>
      <c r="L154" s="39"/>
      <c r="M154" s="172" t="s">
        <v>3</v>
      </c>
      <c r="N154" s="173" t="s">
        <v>43</v>
      </c>
      <c r="O154" s="72"/>
      <c r="P154" s="174">
        <f>O154*H154</f>
        <v>0</v>
      </c>
      <c r="Q154" s="174">
        <v>0.20699999999999999</v>
      </c>
      <c r="R154" s="174">
        <f>Q154*H154</f>
        <v>12.42</v>
      </c>
      <c r="S154" s="174">
        <v>0</v>
      </c>
      <c r="T154" s="175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76" t="s">
        <v>123</v>
      </c>
      <c r="AT154" s="176" t="s">
        <v>118</v>
      </c>
      <c r="AU154" s="176" t="s">
        <v>82</v>
      </c>
      <c r="AY154" s="19" t="s">
        <v>116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9" t="s">
        <v>80</v>
      </c>
      <c r="BK154" s="177">
        <f>ROUND(I154*H154,2)</f>
        <v>0</v>
      </c>
      <c r="BL154" s="19" t="s">
        <v>123</v>
      </c>
      <c r="BM154" s="176" t="s">
        <v>211</v>
      </c>
    </row>
    <row r="155" s="2" customFormat="1">
      <c r="A155" s="38"/>
      <c r="B155" s="39"/>
      <c r="C155" s="38"/>
      <c r="D155" s="178" t="s">
        <v>125</v>
      </c>
      <c r="E155" s="38"/>
      <c r="F155" s="179" t="s">
        <v>212</v>
      </c>
      <c r="G155" s="38"/>
      <c r="H155" s="38"/>
      <c r="I155" s="180"/>
      <c r="J155" s="38"/>
      <c r="K155" s="38"/>
      <c r="L155" s="39"/>
      <c r="M155" s="181"/>
      <c r="N155" s="182"/>
      <c r="O155" s="72"/>
      <c r="P155" s="72"/>
      <c r="Q155" s="72"/>
      <c r="R155" s="72"/>
      <c r="S155" s="72"/>
      <c r="T155" s="73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125</v>
      </c>
      <c r="AU155" s="19" t="s">
        <v>82</v>
      </c>
    </row>
    <row r="156" s="13" customFormat="1">
      <c r="A156" s="13"/>
      <c r="B156" s="183"/>
      <c r="C156" s="13"/>
      <c r="D156" s="184" t="s">
        <v>127</v>
      </c>
      <c r="E156" s="185" t="s">
        <v>3</v>
      </c>
      <c r="F156" s="186" t="s">
        <v>213</v>
      </c>
      <c r="G156" s="13"/>
      <c r="H156" s="185" t="s">
        <v>3</v>
      </c>
      <c r="I156" s="187"/>
      <c r="J156" s="13"/>
      <c r="K156" s="13"/>
      <c r="L156" s="183"/>
      <c r="M156" s="188"/>
      <c r="N156" s="189"/>
      <c r="O156" s="189"/>
      <c r="P156" s="189"/>
      <c r="Q156" s="189"/>
      <c r="R156" s="189"/>
      <c r="S156" s="189"/>
      <c r="T156" s="19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5" t="s">
        <v>127</v>
      </c>
      <c r="AU156" s="185" t="s">
        <v>82</v>
      </c>
      <c r="AV156" s="13" t="s">
        <v>80</v>
      </c>
      <c r="AW156" s="13" t="s">
        <v>34</v>
      </c>
      <c r="AX156" s="13" t="s">
        <v>72</v>
      </c>
      <c r="AY156" s="185" t="s">
        <v>116</v>
      </c>
    </row>
    <row r="157" s="14" customFormat="1">
      <c r="A157" s="14"/>
      <c r="B157" s="191"/>
      <c r="C157" s="14"/>
      <c r="D157" s="184" t="s">
        <v>127</v>
      </c>
      <c r="E157" s="192" t="s">
        <v>3</v>
      </c>
      <c r="F157" s="193" t="s">
        <v>214</v>
      </c>
      <c r="G157" s="14"/>
      <c r="H157" s="194">
        <v>60</v>
      </c>
      <c r="I157" s="195"/>
      <c r="J157" s="14"/>
      <c r="K157" s="14"/>
      <c r="L157" s="191"/>
      <c r="M157" s="196"/>
      <c r="N157" s="197"/>
      <c r="O157" s="197"/>
      <c r="P157" s="197"/>
      <c r="Q157" s="197"/>
      <c r="R157" s="197"/>
      <c r="S157" s="197"/>
      <c r="T157" s="19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2" t="s">
        <v>127</v>
      </c>
      <c r="AU157" s="192" t="s">
        <v>82</v>
      </c>
      <c r="AV157" s="14" t="s">
        <v>82</v>
      </c>
      <c r="AW157" s="14" t="s">
        <v>34</v>
      </c>
      <c r="AX157" s="14" t="s">
        <v>72</v>
      </c>
      <c r="AY157" s="192" t="s">
        <v>116</v>
      </c>
    </row>
    <row r="158" s="15" customFormat="1">
      <c r="A158" s="15"/>
      <c r="B158" s="199"/>
      <c r="C158" s="15"/>
      <c r="D158" s="184" t="s">
        <v>127</v>
      </c>
      <c r="E158" s="200" t="s">
        <v>3</v>
      </c>
      <c r="F158" s="201" t="s">
        <v>130</v>
      </c>
      <c r="G158" s="15"/>
      <c r="H158" s="202">
        <v>60</v>
      </c>
      <c r="I158" s="203"/>
      <c r="J158" s="15"/>
      <c r="K158" s="15"/>
      <c r="L158" s="199"/>
      <c r="M158" s="204"/>
      <c r="N158" s="205"/>
      <c r="O158" s="205"/>
      <c r="P158" s="205"/>
      <c r="Q158" s="205"/>
      <c r="R158" s="205"/>
      <c r="S158" s="205"/>
      <c r="T158" s="20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0" t="s">
        <v>127</v>
      </c>
      <c r="AU158" s="200" t="s">
        <v>82</v>
      </c>
      <c r="AV158" s="15" t="s">
        <v>123</v>
      </c>
      <c r="AW158" s="15" t="s">
        <v>34</v>
      </c>
      <c r="AX158" s="15" t="s">
        <v>80</v>
      </c>
      <c r="AY158" s="200" t="s">
        <v>116</v>
      </c>
    </row>
    <row r="159" s="2" customFormat="1" ht="33" customHeight="1">
      <c r="A159" s="38"/>
      <c r="B159" s="164"/>
      <c r="C159" s="165" t="s">
        <v>215</v>
      </c>
      <c r="D159" s="165" t="s">
        <v>118</v>
      </c>
      <c r="E159" s="166" t="s">
        <v>216</v>
      </c>
      <c r="F159" s="167" t="s">
        <v>217</v>
      </c>
      <c r="G159" s="168" t="s">
        <v>121</v>
      </c>
      <c r="H159" s="169">
        <v>90</v>
      </c>
      <c r="I159" s="170"/>
      <c r="J159" s="171">
        <f>ROUND(I159*H159,2)</f>
        <v>0</v>
      </c>
      <c r="K159" s="167" t="s">
        <v>122</v>
      </c>
      <c r="L159" s="39"/>
      <c r="M159" s="172" t="s">
        <v>3</v>
      </c>
      <c r="N159" s="173" t="s">
        <v>43</v>
      </c>
      <c r="O159" s="72"/>
      <c r="P159" s="174">
        <f>O159*H159</f>
        <v>0</v>
      </c>
      <c r="Q159" s="174">
        <v>0</v>
      </c>
      <c r="R159" s="174">
        <f>Q159*H159</f>
        <v>0</v>
      </c>
      <c r="S159" s="174">
        <v>0</v>
      </c>
      <c r="T159" s="175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76" t="s">
        <v>123</v>
      </c>
      <c r="AT159" s="176" t="s">
        <v>118</v>
      </c>
      <c r="AU159" s="176" t="s">
        <v>82</v>
      </c>
      <c r="AY159" s="19" t="s">
        <v>116</v>
      </c>
      <c r="BE159" s="177">
        <f>IF(N159="základní",J159,0)</f>
        <v>0</v>
      </c>
      <c r="BF159" s="177">
        <f>IF(N159="snížená",J159,0)</f>
        <v>0</v>
      </c>
      <c r="BG159" s="177">
        <f>IF(N159="zákl. přenesená",J159,0)</f>
        <v>0</v>
      </c>
      <c r="BH159" s="177">
        <f>IF(N159="sníž. přenesená",J159,0)</f>
        <v>0</v>
      </c>
      <c r="BI159" s="177">
        <f>IF(N159="nulová",J159,0)</f>
        <v>0</v>
      </c>
      <c r="BJ159" s="19" t="s">
        <v>80</v>
      </c>
      <c r="BK159" s="177">
        <f>ROUND(I159*H159,2)</f>
        <v>0</v>
      </c>
      <c r="BL159" s="19" t="s">
        <v>123</v>
      </c>
      <c r="BM159" s="176" t="s">
        <v>218</v>
      </c>
    </row>
    <row r="160" s="2" customFormat="1">
      <c r="A160" s="38"/>
      <c r="B160" s="39"/>
      <c r="C160" s="38"/>
      <c r="D160" s="178" t="s">
        <v>125</v>
      </c>
      <c r="E160" s="38"/>
      <c r="F160" s="179" t="s">
        <v>219</v>
      </c>
      <c r="G160" s="38"/>
      <c r="H160" s="38"/>
      <c r="I160" s="180"/>
      <c r="J160" s="38"/>
      <c r="K160" s="38"/>
      <c r="L160" s="39"/>
      <c r="M160" s="181"/>
      <c r="N160" s="182"/>
      <c r="O160" s="72"/>
      <c r="P160" s="72"/>
      <c r="Q160" s="72"/>
      <c r="R160" s="72"/>
      <c r="S160" s="72"/>
      <c r="T160" s="73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125</v>
      </c>
      <c r="AU160" s="19" t="s">
        <v>82</v>
      </c>
    </row>
    <row r="161" s="13" customFormat="1">
      <c r="A161" s="13"/>
      <c r="B161" s="183"/>
      <c r="C161" s="13"/>
      <c r="D161" s="184" t="s">
        <v>127</v>
      </c>
      <c r="E161" s="185" t="s">
        <v>3</v>
      </c>
      <c r="F161" s="186" t="s">
        <v>128</v>
      </c>
      <c r="G161" s="13"/>
      <c r="H161" s="185" t="s">
        <v>3</v>
      </c>
      <c r="I161" s="187"/>
      <c r="J161" s="13"/>
      <c r="K161" s="13"/>
      <c r="L161" s="183"/>
      <c r="M161" s="188"/>
      <c r="N161" s="189"/>
      <c r="O161" s="189"/>
      <c r="P161" s="189"/>
      <c r="Q161" s="189"/>
      <c r="R161" s="189"/>
      <c r="S161" s="189"/>
      <c r="T161" s="19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5" t="s">
        <v>127</v>
      </c>
      <c r="AU161" s="185" t="s">
        <v>82</v>
      </c>
      <c r="AV161" s="13" t="s">
        <v>80</v>
      </c>
      <c r="AW161" s="13" t="s">
        <v>34</v>
      </c>
      <c r="AX161" s="13" t="s">
        <v>72</v>
      </c>
      <c r="AY161" s="185" t="s">
        <v>116</v>
      </c>
    </row>
    <row r="162" s="14" customFormat="1">
      <c r="A162" s="14"/>
      <c r="B162" s="191"/>
      <c r="C162" s="14"/>
      <c r="D162" s="184" t="s">
        <v>127</v>
      </c>
      <c r="E162" s="192" t="s">
        <v>3</v>
      </c>
      <c r="F162" s="193" t="s">
        <v>129</v>
      </c>
      <c r="G162" s="14"/>
      <c r="H162" s="194">
        <v>90</v>
      </c>
      <c r="I162" s="195"/>
      <c r="J162" s="14"/>
      <c r="K162" s="14"/>
      <c r="L162" s="191"/>
      <c r="M162" s="196"/>
      <c r="N162" s="197"/>
      <c r="O162" s="197"/>
      <c r="P162" s="197"/>
      <c r="Q162" s="197"/>
      <c r="R162" s="197"/>
      <c r="S162" s="197"/>
      <c r="T162" s="19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2" t="s">
        <v>127</v>
      </c>
      <c r="AU162" s="192" t="s">
        <v>82</v>
      </c>
      <c r="AV162" s="14" t="s">
        <v>82</v>
      </c>
      <c r="AW162" s="14" t="s">
        <v>34</v>
      </c>
      <c r="AX162" s="14" t="s">
        <v>72</v>
      </c>
      <c r="AY162" s="192" t="s">
        <v>116</v>
      </c>
    </row>
    <row r="163" s="15" customFormat="1">
      <c r="A163" s="15"/>
      <c r="B163" s="199"/>
      <c r="C163" s="15"/>
      <c r="D163" s="184" t="s">
        <v>127</v>
      </c>
      <c r="E163" s="200" t="s">
        <v>3</v>
      </c>
      <c r="F163" s="201" t="s">
        <v>130</v>
      </c>
      <c r="G163" s="15"/>
      <c r="H163" s="202">
        <v>90</v>
      </c>
      <c r="I163" s="203"/>
      <c r="J163" s="15"/>
      <c r="K163" s="15"/>
      <c r="L163" s="199"/>
      <c r="M163" s="204"/>
      <c r="N163" s="205"/>
      <c r="O163" s="205"/>
      <c r="P163" s="205"/>
      <c r="Q163" s="205"/>
      <c r="R163" s="205"/>
      <c r="S163" s="205"/>
      <c r="T163" s="20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0" t="s">
        <v>127</v>
      </c>
      <c r="AU163" s="200" t="s">
        <v>82</v>
      </c>
      <c r="AV163" s="15" t="s">
        <v>123</v>
      </c>
      <c r="AW163" s="15" t="s">
        <v>34</v>
      </c>
      <c r="AX163" s="15" t="s">
        <v>80</v>
      </c>
      <c r="AY163" s="200" t="s">
        <v>116</v>
      </c>
    </row>
    <row r="164" s="2" customFormat="1" ht="78" customHeight="1">
      <c r="A164" s="38"/>
      <c r="B164" s="164"/>
      <c r="C164" s="165" t="s">
        <v>220</v>
      </c>
      <c r="D164" s="165" t="s">
        <v>118</v>
      </c>
      <c r="E164" s="166" t="s">
        <v>221</v>
      </c>
      <c r="F164" s="167" t="s">
        <v>222</v>
      </c>
      <c r="G164" s="168" t="s">
        <v>121</v>
      </c>
      <c r="H164" s="169">
        <v>90</v>
      </c>
      <c r="I164" s="170"/>
      <c r="J164" s="171">
        <f>ROUND(I164*H164,2)</f>
        <v>0</v>
      </c>
      <c r="K164" s="167" t="s">
        <v>122</v>
      </c>
      <c r="L164" s="39"/>
      <c r="M164" s="172" t="s">
        <v>3</v>
      </c>
      <c r="N164" s="173" t="s">
        <v>43</v>
      </c>
      <c r="O164" s="72"/>
      <c r="P164" s="174">
        <f>O164*H164</f>
        <v>0</v>
      </c>
      <c r="Q164" s="174">
        <v>0.089219999999999994</v>
      </c>
      <c r="R164" s="174">
        <f>Q164*H164</f>
        <v>8.0297999999999998</v>
      </c>
      <c r="S164" s="174">
        <v>0</v>
      </c>
      <c r="T164" s="175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76" t="s">
        <v>123</v>
      </c>
      <c r="AT164" s="176" t="s">
        <v>118</v>
      </c>
      <c r="AU164" s="176" t="s">
        <v>82</v>
      </c>
      <c r="AY164" s="19" t="s">
        <v>116</v>
      </c>
      <c r="BE164" s="177">
        <f>IF(N164="základní",J164,0)</f>
        <v>0</v>
      </c>
      <c r="BF164" s="177">
        <f>IF(N164="snížená",J164,0)</f>
        <v>0</v>
      </c>
      <c r="BG164" s="177">
        <f>IF(N164="zákl. přenesená",J164,0)</f>
        <v>0</v>
      </c>
      <c r="BH164" s="177">
        <f>IF(N164="sníž. přenesená",J164,0)</f>
        <v>0</v>
      </c>
      <c r="BI164" s="177">
        <f>IF(N164="nulová",J164,0)</f>
        <v>0</v>
      </c>
      <c r="BJ164" s="19" t="s">
        <v>80</v>
      </c>
      <c r="BK164" s="177">
        <f>ROUND(I164*H164,2)</f>
        <v>0</v>
      </c>
      <c r="BL164" s="19" t="s">
        <v>123</v>
      </c>
      <c r="BM164" s="176" t="s">
        <v>223</v>
      </c>
    </row>
    <row r="165" s="2" customFormat="1">
      <c r="A165" s="38"/>
      <c r="B165" s="39"/>
      <c r="C165" s="38"/>
      <c r="D165" s="178" t="s">
        <v>125</v>
      </c>
      <c r="E165" s="38"/>
      <c r="F165" s="179" t="s">
        <v>224</v>
      </c>
      <c r="G165" s="38"/>
      <c r="H165" s="38"/>
      <c r="I165" s="180"/>
      <c r="J165" s="38"/>
      <c r="K165" s="38"/>
      <c r="L165" s="39"/>
      <c r="M165" s="181"/>
      <c r="N165" s="182"/>
      <c r="O165" s="72"/>
      <c r="P165" s="72"/>
      <c r="Q165" s="72"/>
      <c r="R165" s="72"/>
      <c r="S165" s="72"/>
      <c r="T165" s="73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125</v>
      </c>
      <c r="AU165" s="19" t="s">
        <v>82</v>
      </c>
    </row>
    <row r="166" s="13" customFormat="1">
      <c r="A166" s="13"/>
      <c r="B166" s="183"/>
      <c r="C166" s="13"/>
      <c r="D166" s="184" t="s">
        <v>127</v>
      </c>
      <c r="E166" s="185" t="s">
        <v>3</v>
      </c>
      <c r="F166" s="186" t="s">
        <v>128</v>
      </c>
      <c r="G166" s="13"/>
      <c r="H166" s="185" t="s">
        <v>3</v>
      </c>
      <c r="I166" s="187"/>
      <c r="J166" s="13"/>
      <c r="K166" s="13"/>
      <c r="L166" s="183"/>
      <c r="M166" s="188"/>
      <c r="N166" s="189"/>
      <c r="O166" s="189"/>
      <c r="P166" s="189"/>
      <c r="Q166" s="189"/>
      <c r="R166" s="189"/>
      <c r="S166" s="189"/>
      <c r="T166" s="19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5" t="s">
        <v>127</v>
      </c>
      <c r="AU166" s="185" t="s">
        <v>82</v>
      </c>
      <c r="AV166" s="13" t="s">
        <v>80</v>
      </c>
      <c r="AW166" s="13" t="s">
        <v>34</v>
      </c>
      <c r="AX166" s="13" t="s">
        <v>72</v>
      </c>
      <c r="AY166" s="185" t="s">
        <v>116</v>
      </c>
    </row>
    <row r="167" s="14" customFormat="1">
      <c r="A167" s="14"/>
      <c r="B167" s="191"/>
      <c r="C167" s="14"/>
      <c r="D167" s="184" t="s">
        <v>127</v>
      </c>
      <c r="E167" s="192" t="s">
        <v>3</v>
      </c>
      <c r="F167" s="193" t="s">
        <v>129</v>
      </c>
      <c r="G167" s="14"/>
      <c r="H167" s="194">
        <v>90</v>
      </c>
      <c r="I167" s="195"/>
      <c r="J167" s="14"/>
      <c r="K167" s="14"/>
      <c r="L167" s="191"/>
      <c r="M167" s="196"/>
      <c r="N167" s="197"/>
      <c r="O167" s="197"/>
      <c r="P167" s="197"/>
      <c r="Q167" s="197"/>
      <c r="R167" s="197"/>
      <c r="S167" s="197"/>
      <c r="T167" s="19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2" t="s">
        <v>127</v>
      </c>
      <c r="AU167" s="192" t="s">
        <v>82</v>
      </c>
      <c r="AV167" s="14" t="s">
        <v>82</v>
      </c>
      <c r="AW167" s="14" t="s">
        <v>34</v>
      </c>
      <c r="AX167" s="14" t="s">
        <v>72</v>
      </c>
      <c r="AY167" s="192" t="s">
        <v>116</v>
      </c>
    </row>
    <row r="168" s="15" customFormat="1">
      <c r="A168" s="15"/>
      <c r="B168" s="199"/>
      <c r="C168" s="15"/>
      <c r="D168" s="184" t="s">
        <v>127</v>
      </c>
      <c r="E168" s="200" t="s">
        <v>3</v>
      </c>
      <c r="F168" s="201" t="s">
        <v>130</v>
      </c>
      <c r="G168" s="15"/>
      <c r="H168" s="202">
        <v>90</v>
      </c>
      <c r="I168" s="203"/>
      <c r="J168" s="15"/>
      <c r="K168" s="15"/>
      <c r="L168" s="199"/>
      <c r="M168" s="204"/>
      <c r="N168" s="205"/>
      <c r="O168" s="205"/>
      <c r="P168" s="205"/>
      <c r="Q168" s="205"/>
      <c r="R168" s="205"/>
      <c r="S168" s="205"/>
      <c r="T168" s="20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00" t="s">
        <v>127</v>
      </c>
      <c r="AU168" s="200" t="s">
        <v>82</v>
      </c>
      <c r="AV168" s="15" t="s">
        <v>123</v>
      </c>
      <c r="AW168" s="15" t="s">
        <v>34</v>
      </c>
      <c r="AX168" s="15" t="s">
        <v>80</v>
      </c>
      <c r="AY168" s="200" t="s">
        <v>116</v>
      </c>
    </row>
    <row r="169" s="2" customFormat="1" ht="21.75" customHeight="1">
      <c r="A169" s="38"/>
      <c r="B169" s="164"/>
      <c r="C169" s="207" t="s">
        <v>225</v>
      </c>
      <c r="D169" s="207" t="s">
        <v>168</v>
      </c>
      <c r="E169" s="208" t="s">
        <v>226</v>
      </c>
      <c r="F169" s="209" t="s">
        <v>227</v>
      </c>
      <c r="G169" s="210" t="s">
        <v>121</v>
      </c>
      <c r="H169" s="211">
        <v>92.700000000000003</v>
      </c>
      <c r="I169" s="212"/>
      <c r="J169" s="213">
        <f>ROUND(I169*H169,2)</f>
        <v>0</v>
      </c>
      <c r="K169" s="209" t="s">
        <v>122</v>
      </c>
      <c r="L169" s="214"/>
      <c r="M169" s="215" t="s">
        <v>3</v>
      </c>
      <c r="N169" s="216" t="s">
        <v>43</v>
      </c>
      <c r="O169" s="72"/>
      <c r="P169" s="174">
        <f>O169*H169</f>
        <v>0</v>
      </c>
      <c r="Q169" s="174">
        <v>0.13100000000000001</v>
      </c>
      <c r="R169" s="174">
        <f>Q169*H169</f>
        <v>12.143700000000001</v>
      </c>
      <c r="S169" s="174">
        <v>0</v>
      </c>
      <c r="T169" s="175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76" t="s">
        <v>167</v>
      </c>
      <c r="AT169" s="176" t="s">
        <v>168</v>
      </c>
      <c r="AU169" s="176" t="s">
        <v>82</v>
      </c>
      <c r="AY169" s="19" t="s">
        <v>116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9" t="s">
        <v>80</v>
      </c>
      <c r="BK169" s="177">
        <f>ROUND(I169*H169,2)</f>
        <v>0</v>
      </c>
      <c r="BL169" s="19" t="s">
        <v>123</v>
      </c>
      <c r="BM169" s="176" t="s">
        <v>228</v>
      </c>
    </row>
    <row r="170" s="14" customFormat="1">
      <c r="A170" s="14"/>
      <c r="B170" s="191"/>
      <c r="C170" s="14"/>
      <c r="D170" s="184" t="s">
        <v>127</v>
      </c>
      <c r="E170" s="14"/>
      <c r="F170" s="193" t="s">
        <v>229</v>
      </c>
      <c r="G170" s="14"/>
      <c r="H170" s="194">
        <v>92.700000000000003</v>
      </c>
      <c r="I170" s="195"/>
      <c r="J170" s="14"/>
      <c r="K170" s="14"/>
      <c r="L170" s="191"/>
      <c r="M170" s="196"/>
      <c r="N170" s="197"/>
      <c r="O170" s="197"/>
      <c r="P170" s="197"/>
      <c r="Q170" s="197"/>
      <c r="R170" s="197"/>
      <c r="S170" s="197"/>
      <c r="T170" s="19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2" t="s">
        <v>127</v>
      </c>
      <c r="AU170" s="192" t="s">
        <v>82</v>
      </c>
      <c r="AV170" s="14" t="s">
        <v>82</v>
      </c>
      <c r="AW170" s="14" t="s">
        <v>4</v>
      </c>
      <c r="AX170" s="14" t="s">
        <v>80</v>
      </c>
      <c r="AY170" s="192" t="s">
        <v>116</v>
      </c>
    </row>
    <row r="171" s="2" customFormat="1" ht="78" customHeight="1">
      <c r="A171" s="38"/>
      <c r="B171" s="164"/>
      <c r="C171" s="165" t="s">
        <v>230</v>
      </c>
      <c r="D171" s="165" t="s">
        <v>118</v>
      </c>
      <c r="E171" s="166" t="s">
        <v>231</v>
      </c>
      <c r="F171" s="167" t="s">
        <v>232</v>
      </c>
      <c r="G171" s="168" t="s">
        <v>121</v>
      </c>
      <c r="H171" s="169">
        <v>15</v>
      </c>
      <c r="I171" s="170"/>
      <c r="J171" s="171">
        <f>ROUND(I171*H171,2)</f>
        <v>0</v>
      </c>
      <c r="K171" s="167" t="s">
        <v>122</v>
      </c>
      <c r="L171" s="39"/>
      <c r="M171" s="172" t="s">
        <v>3</v>
      </c>
      <c r="N171" s="173" t="s">
        <v>43</v>
      </c>
      <c r="O171" s="72"/>
      <c r="P171" s="174">
        <f>O171*H171</f>
        <v>0</v>
      </c>
      <c r="Q171" s="174">
        <v>0.11162</v>
      </c>
      <c r="R171" s="174">
        <f>Q171*H171</f>
        <v>1.6742999999999999</v>
      </c>
      <c r="S171" s="174">
        <v>0</v>
      </c>
      <c r="T171" s="175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76" t="s">
        <v>123</v>
      </c>
      <c r="AT171" s="176" t="s">
        <v>118</v>
      </c>
      <c r="AU171" s="176" t="s">
        <v>82</v>
      </c>
      <c r="AY171" s="19" t="s">
        <v>116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9" t="s">
        <v>80</v>
      </c>
      <c r="BK171" s="177">
        <f>ROUND(I171*H171,2)</f>
        <v>0</v>
      </c>
      <c r="BL171" s="19" t="s">
        <v>123</v>
      </c>
      <c r="BM171" s="176" t="s">
        <v>233</v>
      </c>
    </row>
    <row r="172" s="2" customFormat="1">
      <c r="A172" s="38"/>
      <c r="B172" s="39"/>
      <c r="C172" s="38"/>
      <c r="D172" s="178" t="s">
        <v>125</v>
      </c>
      <c r="E172" s="38"/>
      <c r="F172" s="179" t="s">
        <v>234</v>
      </c>
      <c r="G172" s="38"/>
      <c r="H172" s="38"/>
      <c r="I172" s="180"/>
      <c r="J172" s="38"/>
      <c r="K172" s="38"/>
      <c r="L172" s="39"/>
      <c r="M172" s="181"/>
      <c r="N172" s="182"/>
      <c r="O172" s="72"/>
      <c r="P172" s="72"/>
      <c r="Q172" s="72"/>
      <c r="R172" s="72"/>
      <c r="S172" s="72"/>
      <c r="T172" s="73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125</v>
      </c>
      <c r="AU172" s="19" t="s">
        <v>82</v>
      </c>
    </row>
    <row r="173" s="13" customFormat="1">
      <c r="A173" s="13"/>
      <c r="B173" s="183"/>
      <c r="C173" s="13"/>
      <c r="D173" s="184" t="s">
        <v>127</v>
      </c>
      <c r="E173" s="185" t="s">
        <v>3</v>
      </c>
      <c r="F173" s="186" t="s">
        <v>235</v>
      </c>
      <c r="G173" s="13"/>
      <c r="H173" s="185" t="s">
        <v>3</v>
      </c>
      <c r="I173" s="187"/>
      <c r="J173" s="13"/>
      <c r="K173" s="13"/>
      <c r="L173" s="183"/>
      <c r="M173" s="188"/>
      <c r="N173" s="189"/>
      <c r="O173" s="189"/>
      <c r="P173" s="189"/>
      <c r="Q173" s="189"/>
      <c r="R173" s="189"/>
      <c r="S173" s="189"/>
      <c r="T173" s="19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5" t="s">
        <v>127</v>
      </c>
      <c r="AU173" s="185" t="s">
        <v>82</v>
      </c>
      <c r="AV173" s="13" t="s">
        <v>80</v>
      </c>
      <c r="AW173" s="13" t="s">
        <v>34</v>
      </c>
      <c r="AX173" s="13" t="s">
        <v>72</v>
      </c>
      <c r="AY173" s="185" t="s">
        <v>116</v>
      </c>
    </row>
    <row r="174" s="14" customFormat="1">
      <c r="A174" s="14"/>
      <c r="B174" s="191"/>
      <c r="C174" s="14"/>
      <c r="D174" s="184" t="s">
        <v>127</v>
      </c>
      <c r="E174" s="192" t="s">
        <v>3</v>
      </c>
      <c r="F174" s="193" t="s">
        <v>9</v>
      </c>
      <c r="G174" s="14"/>
      <c r="H174" s="194">
        <v>15</v>
      </c>
      <c r="I174" s="195"/>
      <c r="J174" s="14"/>
      <c r="K174" s="14"/>
      <c r="L174" s="191"/>
      <c r="M174" s="196"/>
      <c r="N174" s="197"/>
      <c r="O174" s="197"/>
      <c r="P174" s="197"/>
      <c r="Q174" s="197"/>
      <c r="R174" s="197"/>
      <c r="S174" s="197"/>
      <c r="T174" s="19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2" t="s">
        <v>127</v>
      </c>
      <c r="AU174" s="192" t="s">
        <v>82</v>
      </c>
      <c r="AV174" s="14" t="s">
        <v>82</v>
      </c>
      <c r="AW174" s="14" t="s">
        <v>34</v>
      </c>
      <c r="AX174" s="14" t="s">
        <v>72</v>
      </c>
      <c r="AY174" s="192" t="s">
        <v>116</v>
      </c>
    </row>
    <row r="175" s="15" customFormat="1">
      <c r="A175" s="15"/>
      <c r="B175" s="199"/>
      <c r="C175" s="15"/>
      <c r="D175" s="184" t="s">
        <v>127</v>
      </c>
      <c r="E175" s="200" t="s">
        <v>3</v>
      </c>
      <c r="F175" s="201" t="s">
        <v>130</v>
      </c>
      <c r="G175" s="15"/>
      <c r="H175" s="202">
        <v>15</v>
      </c>
      <c r="I175" s="203"/>
      <c r="J175" s="15"/>
      <c r="K175" s="15"/>
      <c r="L175" s="199"/>
      <c r="M175" s="204"/>
      <c r="N175" s="205"/>
      <c r="O175" s="205"/>
      <c r="P175" s="205"/>
      <c r="Q175" s="205"/>
      <c r="R175" s="205"/>
      <c r="S175" s="205"/>
      <c r="T175" s="20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00" t="s">
        <v>127</v>
      </c>
      <c r="AU175" s="200" t="s">
        <v>82</v>
      </c>
      <c r="AV175" s="15" t="s">
        <v>123</v>
      </c>
      <c r="AW175" s="15" t="s">
        <v>34</v>
      </c>
      <c r="AX175" s="15" t="s">
        <v>80</v>
      </c>
      <c r="AY175" s="200" t="s">
        <v>116</v>
      </c>
    </row>
    <row r="176" s="2" customFormat="1" ht="33" customHeight="1">
      <c r="A176" s="38"/>
      <c r="B176" s="164"/>
      <c r="C176" s="165" t="s">
        <v>236</v>
      </c>
      <c r="D176" s="165" t="s">
        <v>118</v>
      </c>
      <c r="E176" s="166" t="s">
        <v>237</v>
      </c>
      <c r="F176" s="167" t="s">
        <v>238</v>
      </c>
      <c r="G176" s="168" t="s">
        <v>144</v>
      </c>
      <c r="H176" s="169">
        <v>15</v>
      </c>
      <c r="I176" s="170"/>
      <c r="J176" s="171">
        <f>ROUND(I176*H176,2)</f>
        <v>0</v>
      </c>
      <c r="K176" s="167" t="s">
        <v>122</v>
      </c>
      <c r="L176" s="39"/>
      <c r="M176" s="172" t="s">
        <v>3</v>
      </c>
      <c r="N176" s="173" t="s">
        <v>43</v>
      </c>
      <c r="O176" s="72"/>
      <c r="P176" s="174">
        <f>O176*H176</f>
        <v>0</v>
      </c>
      <c r="Q176" s="174">
        <v>1.0000000000000001E-05</v>
      </c>
      <c r="R176" s="174">
        <f>Q176*H176</f>
        <v>0.00015000000000000001</v>
      </c>
      <c r="S176" s="174">
        <v>0</v>
      </c>
      <c r="T176" s="175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76" t="s">
        <v>123</v>
      </c>
      <c r="AT176" s="176" t="s">
        <v>118</v>
      </c>
      <c r="AU176" s="176" t="s">
        <v>82</v>
      </c>
      <c r="AY176" s="19" t="s">
        <v>116</v>
      </c>
      <c r="BE176" s="177">
        <f>IF(N176="základní",J176,0)</f>
        <v>0</v>
      </c>
      <c r="BF176" s="177">
        <f>IF(N176="snížená",J176,0)</f>
        <v>0</v>
      </c>
      <c r="BG176" s="177">
        <f>IF(N176="zákl. přenesená",J176,0)</f>
        <v>0</v>
      </c>
      <c r="BH176" s="177">
        <f>IF(N176="sníž. přenesená",J176,0)</f>
        <v>0</v>
      </c>
      <c r="BI176" s="177">
        <f>IF(N176="nulová",J176,0)</f>
        <v>0</v>
      </c>
      <c r="BJ176" s="19" t="s">
        <v>80</v>
      </c>
      <c r="BK176" s="177">
        <f>ROUND(I176*H176,2)</f>
        <v>0</v>
      </c>
      <c r="BL176" s="19" t="s">
        <v>123</v>
      </c>
      <c r="BM176" s="176" t="s">
        <v>239</v>
      </c>
    </row>
    <row r="177" s="2" customFormat="1">
      <c r="A177" s="38"/>
      <c r="B177" s="39"/>
      <c r="C177" s="38"/>
      <c r="D177" s="178" t="s">
        <v>125</v>
      </c>
      <c r="E177" s="38"/>
      <c r="F177" s="179" t="s">
        <v>240</v>
      </c>
      <c r="G177" s="38"/>
      <c r="H177" s="38"/>
      <c r="I177" s="180"/>
      <c r="J177" s="38"/>
      <c r="K177" s="38"/>
      <c r="L177" s="39"/>
      <c r="M177" s="181"/>
      <c r="N177" s="182"/>
      <c r="O177" s="72"/>
      <c r="P177" s="72"/>
      <c r="Q177" s="72"/>
      <c r="R177" s="72"/>
      <c r="S177" s="72"/>
      <c r="T177" s="73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125</v>
      </c>
      <c r="AU177" s="19" t="s">
        <v>82</v>
      </c>
    </row>
    <row r="178" s="12" customFormat="1" ht="22.8" customHeight="1">
      <c r="A178" s="12"/>
      <c r="B178" s="151"/>
      <c r="C178" s="12"/>
      <c r="D178" s="152" t="s">
        <v>71</v>
      </c>
      <c r="E178" s="162" t="s">
        <v>167</v>
      </c>
      <c r="F178" s="162" t="s">
        <v>241</v>
      </c>
      <c r="G178" s="12"/>
      <c r="H178" s="12"/>
      <c r="I178" s="154"/>
      <c r="J178" s="163">
        <f>BK178</f>
        <v>0</v>
      </c>
      <c r="K178" s="12"/>
      <c r="L178" s="151"/>
      <c r="M178" s="156"/>
      <c r="N178" s="157"/>
      <c r="O178" s="157"/>
      <c r="P178" s="158">
        <f>SUM(P179:P181)</f>
        <v>0</v>
      </c>
      <c r="Q178" s="157"/>
      <c r="R178" s="158">
        <f>SUM(R179:R181)</f>
        <v>2.496</v>
      </c>
      <c r="S178" s="157"/>
      <c r="T178" s="159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2" t="s">
        <v>80</v>
      </c>
      <c r="AT178" s="160" t="s">
        <v>71</v>
      </c>
      <c r="AU178" s="160" t="s">
        <v>80</v>
      </c>
      <c r="AY178" s="152" t="s">
        <v>116</v>
      </c>
      <c r="BK178" s="161">
        <f>SUM(BK179:BK181)</f>
        <v>0</v>
      </c>
    </row>
    <row r="179" s="2" customFormat="1" ht="24.15" customHeight="1">
      <c r="A179" s="38"/>
      <c r="B179" s="164"/>
      <c r="C179" s="165" t="s">
        <v>8</v>
      </c>
      <c r="D179" s="165" t="s">
        <v>118</v>
      </c>
      <c r="E179" s="166" t="s">
        <v>242</v>
      </c>
      <c r="F179" s="167" t="s">
        <v>243</v>
      </c>
      <c r="G179" s="168" t="s">
        <v>244</v>
      </c>
      <c r="H179" s="169">
        <v>5</v>
      </c>
      <c r="I179" s="170"/>
      <c r="J179" s="171">
        <f>ROUND(I179*H179,2)</f>
        <v>0</v>
      </c>
      <c r="K179" s="167" t="s">
        <v>122</v>
      </c>
      <c r="L179" s="39"/>
      <c r="M179" s="172" t="s">
        <v>3</v>
      </c>
      <c r="N179" s="173" t="s">
        <v>43</v>
      </c>
      <c r="O179" s="72"/>
      <c r="P179" s="174">
        <f>O179*H179</f>
        <v>0</v>
      </c>
      <c r="Q179" s="174">
        <v>0.42080000000000001</v>
      </c>
      <c r="R179" s="174">
        <f>Q179*H179</f>
        <v>2.1040000000000001</v>
      </c>
      <c r="S179" s="174">
        <v>0</v>
      </c>
      <c r="T179" s="175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76" t="s">
        <v>123</v>
      </c>
      <c r="AT179" s="176" t="s">
        <v>118</v>
      </c>
      <c r="AU179" s="176" t="s">
        <v>82</v>
      </c>
      <c r="AY179" s="19" t="s">
        <v>116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9" t="s">
        <v>80</v>
      </c>
      <c r="BK179" s="177">
        <f>ROUND(I179*H179,2)</f>
        <v>0</v>
      </c>
      <c r="BL179" s="19" t="s">
        <v>123</v>
      </c>
      <c r="BM179" s="176" t="s">
        <v>245</v>
      </c>
    </row>
    <row r="180" s="2" customFormat="1">
      <c r="A180" s="38"/>
      <c r="B180" s="39"/>
      <c r="C180" s="38"/>
      <c r="D180" s="178" t="s">
        <v>125</v>
      </c>
      <c r="E180" s="38"/>
      <c r="F180" s="179" t="s">
        <v>246</v>
      </c>
      <c r="G180" s="38"/>
      <c r="H180" s="38"/>
      <c r="I180" s="180"/>
      <c r="J180" s="38"/>
      <c r="K180" s="38"/>
      <c r="L180" s="39"/>
      <c r="M180" s="181"/>
      <c r="N180" s="182"/>
      <c r="O180" s="72"/>
      <c r="P180" s="72"/>
      <c r="Q180" s="72"/>
      <c r="R180" s="72"/>
      <c r="S180" s="72"/>
      <c r="T180" s="73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125</v>
      </c>
      <c r="AU180" s="19" t="s">
        <v>82</v>
      </c>
    </row>
    <row r="181" s="2" customFormat="1" ht="21.75" customHeight="1">
      <c r="A181" s="38"/>
      <c r="B181" s="164"/>
      <c r="C181" s="207" t="s">
        <v>247</v>
      </c>
      <c r="D181" s="207" t="s">
        <v>168</v>
      </c>
      <c r="E181" s="208" t="s">
        <v>248</v>
      </c>
      <c r="F181" s="209" t="s">
        <v>249</v>
      </c>
      <c r="G181" s="210" t="s">
        <v>244</v>
      </c>
      <c r="H181" s="211">
        <v>2</v>
      </c>
      <c r="I181" s="212"/>
      <c r="J181" s="213">
        <f>ROUND(I181*H181,2)</f>
        <v>0</v>
      </c>
      <c r="K181" s="209" t="s">
        <v>122</v>
      </c>
      <c r="L181" s="214"/>
      <c r="M181" s="215" t="s">
        <v>3</v>
      </c>
      <c r="N181" s="216" t="s">
        <v>43</v>
      </c>
      <c r="O181" s="72"/>
      <c r="P181" s="174">
        <f>O181*H181</f>
        <v>0</v>
      </c>
      <c r="Q181" s="174">
        <v>0.19600000000000001</v>
      </c>
      <c r="R181" s="174">
        <f>Q181*H181</f>
        <v>0.39200000000000002</v>
      </c>
      <c r="S181" s="174">
        <v>0</v>
      </c>
      <c r="T181" s="175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76" t="s">
        <v>167</v>
      </c>
      <c r="AT181" s="176" t="s">
        <v>168</v>
      </c>
      <c r="AU181" s="176" t="s">
        <v>82</v>
      </c>
      <c r="AY181" s="19" t="s">
        <v>116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9" t="s">
        <v>80</v>
      </c>
      <c r="BK181" s="177">
        <f>ROUND(I181*H181,2)</f>
        <v>0</v>
      </c>
      <c r="BL181" s="19" t="s">
        <v>123</v>
      </c>
      <c r="BM181" s="176" t="s">
        <v>250</v>
      </c>
    </row>
    <row r="182" s="12" customFormat="1" ht="22.8" customHeight="1">
      <c r="A182" s="12"/>
      <c r="B182" s="151"/>
      <c r="C182" s="12"/>
      <c r="D182" s="152" t="s">
        <v>71</v>
      </c>
      <c r="E182" s="162" t="s">
        <v>175</v>
      </c>
      <c r="F182" s="162" t="s">
        <v>251</v>
      </c>
      <c r="G182" s="12"/>
      <c r="H182" s="12"/>
      <c r="I182" s="154"/>
      <c r="J182" s="163">
        <f>BK182</f>
        <v>0</v>
      </c>
      <c r="K182" s="12"/>
      <c r="L182" s="151"/>
      <c r="M182" s="156"/>
      <c r="N182" s="157"/>
      <c r="O182" s="157"/>
      <c r="P182" s="158">
        <f>SUM(P183:P218)</f>
        <v>0</v>
      </c>
      <c r="Q182" s="157"/>
      <c r="R182" s="158">
        <f>SUM(R183:R218)</f>
        <v>42.064242</v>
      </c>
      <c r="S182" s="157"/>
      <c r="T182" s="159">
        <f>SUM(T183:T218)</f>
        <v>3.2400000000000002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2" t="s">
        <v>80</v>
      </c>
      <c r="AT182" s="160" t="s">
        <v>71</v>
      </c>
      <c r="AU182" s="160" t="s">
        <v>80</v>
      </c>
      <c r="AY182" s="152" t="s">
        <v>116</v>
      </c>
      <c r="BK182" s="161">
        <f>SUM(BK183:BK218)</f>
        <v>0</v>
      </c>
    </row>
    <row r="183" s="2" customFormat="1" ht="66.75" customHeight="1">
      <c r="A183" s="38"/>
      <c r="B183" s="164"/>
      <c r="C183" s="165" t="s">
        <v>252</v>
      </c>
      <c r="D183" s="165" t="s">
        <v>118</v>
      </c>
      <c r="E183" s="166" t="s">
        <v>253</v>
      </c>
      <c r="F183" s="167" t="s">
        <v>254</v>
      </c>
      <c r="G183" s="168" t="s">
        <v>144</v>
      </c>
      <c r="H183" s="169">
        <v>100</v>
      </c>
      <c r="I183" s="170"/>
      <c r="J183" s="171">
        <f>ROUND(I183*H183,2)</f>
        <v>0</v>
      </c>
      <c r="K183" s="167" t="s">
        <v>122</v>
      </c>
      <c r="L183" s="39"/>
      <c r="M183" s="172" t="s">
        <v>3</v>
      </c>
      <c r="N183" s="173" t="s">
        <v>43</v>
      </c>
      <c r="O183" s="72"/>
      <c r="P183" s="174">
        <f>O183*H183</f>
        <v>0</v>
      </c>
      <c r="Q183" s="174">
        <v>0.080879999999999994</v>
      </c>
      <c r="R183" s="174">
        <f>Q183*H183</f>
        <v>8.0879999999999992</v>
      </c>
      <c r="S183" s="174">
        <v>0</v>
      </c>
      <c r="T183" s="175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76" t="s">
        <v>123</v>
      </c>
      <c r="AT183" s="176" t="s">
        <v>118</v>
      </c>
      <c r="AU183" s="176" t="s">
        <v>82</v>
      </c>
      <c r="AY183" s="19" t="s">
        <v>116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9" t="s">
        <v>80</v>
      </c>
      <c r="BK183" s="177">
        <f>ROUND(I183*H183,2)</f>
        <v>0</v>
      </c>
      <c r="BL183" s="19" t="s">
        <v>123</v>
      </c>
      <c r="BM183" s="176" t="s">
        <v>255</v>
      </c>
    </row>
    <row r="184" s="2" customFormat="1">
      <c r="A184" s="38"/>
      <c r="B184" s="39"/>
      <c r="C184" s="38"/>
      <c r="D184" s="178" t="s">
        <v>125</v>
      </c>
      <c r="E184" s="38"/>
      <c r="F184" s="179" t="s">
        <v>256</v>
      </c>
      <c r="G184" s="38"/>
      <c r="H184" s="38"/>
      <c r="I184" s="180"/>
      <c r="J184" s="38"/>
      <c r="K184" s="38"/>
      <c r="L184" s="39"/>
      <c r="M184" s="181"/>
      <c r="N184" s="182"/>
      <c r="O184" s="72"/>
      <c r="P184" s="72"/>
      <c r="Q184" s="72"/>
      <c r="R184" s="72"/>
      <c r="S184" s="72"/>
      <c r="T184" s="73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125</v>
      </c>
      <c r="AU184" s="19" t="s">
        <v>82</v>
      </c>
    </row>
    <row r="185" s="13" customFormat="1">
      <c r="A185" s="13"/>
      <c r="B185" s="183"/>
      <c r="C185" s="13"/>
      <c r="D185" s="184" t="s">
        <v>127</v>
      </c>
      <c r="E185" s="185" t="s">
        <v>3</v>
      </c>
      <c r="F185" s="186" t="s">
        <v>257</v>
      </c>
      <c r="G185" s="13"/>
      <c r="H185" s="185" t="s">
        <v>3</v>
      </c>
      <c r="I185" s="187"/>
      <c r="J185" s="13"/>
      <c r="K185" s="13"/>
      <c r="L185" s="183"/>
      <c r="M185" s="188"/>
      <c r="N185" s="189"/>
      <c r="O185" s="189"/>
      <c r="P185" s="189"/>
      <c r="Q185" s="189"/>
      <c r="R185" s="189"/>
      <c r="S185" s="189"/>
      <c r="T185" s="19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5" t="s">
        <v>127</v>
      </c>
      <c r="AU185" s="185" t="s">
        <v>82</v>
      </c>
      <c r="AV185" s="13" t="s">
        <v>80</v>
      </c>
      <c r="AW185" s="13" t="s">
        <v>34</v>
      </c>
      <c r="AX185" s="13" t="s">
        <v>72</v>
      </c>
      <c r="AY185" s="185" t="s">
        <v>116</v>
      </c>
    </row>
    <row r="186" s="14" customFormat="1">
      <c r="A186" s="14"/>
      <c r="B186" s="191"/>
      <c r="C186" s="14"/>
      <c r="D186" s="184" t="s">
        <v>127</v>
      </c>
      <c r="E186" s="192" t="s">
        <v>3</v>
      </c>
      <c r="F186" s="193" t="s">
        <v>258</v>
      </c>
      <c r="G186" s="14"/>
      <c r="H186" s="194">
        <v>100</v>
      </c>
      <c r="I186" s="195"/>
      <c r="J186" s="14"/>
      <c r="K186" s="14"/>
      <c r="L186" s="191"/>
      <c r="M186" s="196"/>
      <c r="N186" s="197"/>
      <c r="O186" s="197"/>
      <c r="P186" s="197"/>
      <c r="Q186" s="197"/>
      <c r="R186" s="197"/>
      <c r="S186" s="197"/>
      <c r="T186" s="19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2" t="s">
        <v>127</v>
      </c>
      <c r="AU186" s="192" t="s">
        <v>82</v>
      </c>
      <c r="AV186" s="14" t="s">
        <v>82</v>
      </c>
      <c r="AW186" s="14" t="s">
        <v>34</v>
      </c>
      <c r="AX186" s="14" t="s">
        <v>72</v>
      </c>
      <c r="AY186" s="192" t="s">
        <v>116</v>
      </c>
    </row>
    <row r="187" s="15" customFormat="1">
      <c r="A187" s="15"/>
      <c r="B187" s="199"/>
      <c r="C187" s="15"/>
      <c r="D187" s="184" t="s">
        <v>127</v>
      </c>
      <c r="E187" s="200" t="s">
        <v>3</v>
      </c>
      <c r="F187" s="201" t="s">
        <v>130</v>
      </c>
      <c r="G187" s="15"/>
      <c r="H187" s="202">
        <v>100</v>
      </c>
      <c r="I187" s="203"/>
      <c r="J187" s="15"/>
      <c r="K187" s="15"/>
      <c r="L187" s="199"/>
      <c r="M187" s="204"/>
      <c r="N187" s="205"/>
      <c r="O187" s="205"/>
      <c r="P187" s="205"/>
      <c r="Q187" s="205"/>
      <c r="R187" s="205"/>
      <c r="S187" s="205"/>
      <c r="T187" s="20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00" t="s">
        <v>127</v>
      </c>
      <c r="AU187" s="200" t="s">
        <v>82</v>
      </c>
      <c r="AV187" s="15" t="s">
        <v>123</v>
      </c>
      <c r="AW187" s="15" t="s">
        <v>34</v>
      </c>
      <c r="AX187" s="15" t="s">
        <v>80</v>
      </c>
      <c r="AY187" s="200" t="s">
        <v>116</v>
      </c>
    </row>
    <row r="188" s="2" customFormat="1" ht="16.5" customHeight="1">
      <c r="A188" s="38"/>
      <c r="B188" s="164"/>
      <c r="C188" s="207" t="s">
        <v>259</v>
      </c>
      <c r="D188" s="207" t="s">
        <v>168</v>
      </c>
      <c r="E188" s="208" t="s">
        <v>260</v>
      </c>
      <c r="F188" s="209" t="s">
        <v>261</v>
      </c>
      <c r="G188" s="210" t="s">
        <v>144</v>
      </c>
      <c r="H188" s="211">
        <v>102</v>
      </c>
      <c r="I188" s="212"/>
      <c r="J188" s="213">
        <f>ROUND(I188*H188,2)</f>
        <v>0</v>
      </c>
      <c r="K188" s="209" t="s">
        <v>122</v>
      </c>
      <c r="L188" s="214"/>
      <c r="M188" s="215" t="s">
        <v>3</v>
      </c>
      <c r="N188" s="216" t="s">
        <v>43</v>
      </c>
      <c r="O188" s="72"/>
      <c r="P188" s="174">
        <f>O188*H188</f>
        <v>0</v>
      </c>
      <c r="Q188" s="174">
        <v>0.045999999999999999</v>
      </c>
      <c r="R188" s="174">
        <f>Q188*H188</f>
        <v>4.6920000000000002</v>
      </c>
      <c r="S188" s="174">
        <v>0</v>
      </c>
      <c r="T188" s="175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6" t="s">
        <v>167</v>
      </c>
      <c r="AT188" s="176" t="s">
        <v>168</v>
      </c>
      <c r="AU188" s="176" t="s">
        <v>82</v>
      </c>
      <c r="AY188" s="19" t="s">
        <v>116</v>
      </c>
      <c r="BE188" s="177">
        <f>IF(N188="základní",J188,0)</f>
        <v>0</v>
      </c>
      <c r="BF188" s="177">
        <f>IF(N188="snížená",J188,0)</f>
        <v>0</v>
      </c>
      <c r="BG188" s="177">
        <f>IF(N188="zákl. přenesená",J188,0)</f>
        <v>0</v>
      </c>
      <c r="BH188" s="177">
        <f>IF(N188="sníž. přenesená",J188,0)</f>
        <v>0</v>
      </c>
      <c r="BI188" s="177">
        <f>IF(N188="nulová",J188,0)</f>
        <v>0</v>
      </c>
      <c r="BJ188" s="19" t="s">
        <v>80</v>
      </c>
      <c r="BK188" s="177">
        <f>ROUND(I188*H188,2)</f>
        <v>0</v>
      </c>
      <c r="BL188" s="19" t="s">
        <v>123</v>
      </c>
      <c r="BM188" s="176" t="s">
        <v>262</v>
      </c>
    </row>
    <row r="189" s="14" customFormat="1">
      <c r="A189" s="14"/>
      <c r="B189" s="191"/>
      <c r="C189" s="14"/>
      <c r="D189" s="184" t="s">
        <v>127</v>
      </c>
      <c r="E189" s="14"/>
      <c r="F189" s="193" t="s">
        <v>263</v>
      </c>
      <c r="G189" s="14"/>
      <c r="H189" s="194">
        <v>102</v>
      </c>
      <c r="I189" s="195"/>
      <c r="J189" s="14"/>
      <c r="K189" s="14"/>
      <c r="L189" s="191"/>
      <c r="M189" s="196"/>
      <c r="N189" s="197"/>
      <c r="O189" s="197"/>
      <c r="P189" s="197"/>
      <c r="Q189" s="197"/>
      <c r="R189" s="197"/>
      <c r="S189" s="197"/>
      <c r="T189" s="19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2" t="s">
        <v>127</v>
      </c>
      <c r="AU189" s="192" t="s">
        <v>82</v>
      </c>
      <c r="AV189" s="14" t="s">
        <v>82</v>
      </c>
      <c r="AW189" s="14" t="s">
        <v>4</v>
      </c>
      <c r="AX189" s="14" t="s">
        <v>80</v>
      </c>
      <c r="AY189" s="192" t="s">
        <v>116</v>
      </c>
    </row>
    <row r="190" s="2" customFormat="1" ht="62.7" customHeight="1">
      <c r="A190" s="38"/>
      <c r="B190" s="164"/>
      <c r="C190" s="165" t="s">
        <v>264</v>
      </c>
      <c r="D190" s="165" t="s">
        <v>118</v>
      </c>
      <c r="E190" s="166" t="s">
        <v>265</v>
      </c>
      <c r="F190" s="167" t="s">
        <v>266</v>
      </c>
      <c r="G190" s="168" t="s">
        <v>144</v>
      </c>
      <c r="H190" s="169">
        <v>100</v>
      </c>
      <c r="I190" s="170"/>
      <c r="J190" s="171">
        <f>ROUND(I190*H190,2)</f>
        <v>0</v>
      </c>
      <c r="K190" s="167" t="s">
        <v>122</v>
      </c>
      <c r="L190" s="39"/>
      <c r="M190" s="172" t="s">
        <v>3</v>
      </c>
      <c r="N190" s="173" t="s">
        <v>43</v>
      </c>
      <c r="O190" s="72"/>
      <c r="P190" s="174">
        <f>O190*H190</f>
        <v>0</v>
      </c>
      <c r="Q190" s="174">
        <v>0.089779999999999999</v>
      </c>
      <c r="R190" s="174">
        <f>Q190*H190</f>
        <v>8.9779999999999998</v>
      </c>
      <c r="S190" s="174">
        <v>0</v>
      </c>
      <c r="T190" s="175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76" t="s">
        <v>123</v>
      </c>
      <c r="AT190" s="176" t="s">
        <v>118</v>
      </c>
      <c r="AU190" s="176" t="s">
        <v>82</v>
      </c>
      <c r="AY190" s="19" t="s">
        <v>116</v>
      </c>
      <c r="BE190" s="177">
        <f>IF(N190="základní",J190,0)</f>
        <v>0</v>
      </c>
      <c r="BF190" s="177">
        <f>IF(N190="snížená",J190,0)</f>
        <v>0</v>
      </c>
      <c r="BG190" s="177">
        <f>IF(N190="zákl. přenesená",J190,0)</f>
        <v>0</v>
      </c>
      <c r="BH190" s="177">
        <f>IF(N190="sníž. přenesená",J190,0)</f>
        <v>0</v>
      </c>
      <c r="BI190" s="177">
        <f>IF(N190="nulová",J190,0)</f>
        <v>0</v>
      </c>
      <c r="BJ190" s="19" t="s">
        <v>80</v>
      </c>
      <c r="BK190" s="177">
        <f>ROUND(I190*H190,2)</f>
        <v>0</v>
      </c>
      <c r="BL190" s="19" t="s">
        <v>123</v>
      </c>
      <c r="BM190" s="176" t="s">
        <v>267</v>
      </c>
    </row>
    <row r="191" s="2" customFormat="1">
      <c r="A191" s="38"/>
      <c r="B191" s="39"/>
      <c r="C191" s="38"/>
      <c r="D191" s="178" t="s">
        <v>125</v>
      </c>
      <c r="E191" s="38"/>
      <c r="F191" s="179" t="s">
        <v>268</v>
      </c>
      <c r="G191" s="38"/>
      <c r="H191" s="38"/>
      <c r="I191" s="180"/>
      <c r="J191" s="38"/>
      <c r="K191" s="38"/>
      <c r="L191" s="39"/>
      <c r="M191" s="181"/>
      <c r="N191" s="182"/>
      <c r="O191" s="72"/>
      <c r="P191" s="72"/>
      <c r="Q191" s="72"/>
      <c r="R191" s="72"/>
      <c r="S191" s="72"/>
      <c r="T191" s="73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125</v>
      </c>
      <c r="AU191" s="19" t="s">
        <v>82</v>
      </c>
    </row>
    <row r="192" s="13" customFormat="1">
      <c r="A192" s="13"/>
      <c r="B192" s="183"/>
      <c r="C192" s="13"/>
      <c r="D192" s="184" t="s">
        <v>127</v>
      </c>
      <c r="E192" s="185" t="s">
        <v>3</v>
      </c>
      <c r="F192" s="186" t="s">
        <v>128</v>
      </c>
      <c r="G192" s="13"/>
      <c r="H192" s="185" t="s">
        <v>3</v>
      </c>
      <c r="I192" s="187"/>
      <c r="J192" s="13"/>
      <c r="K192" s="13"/>
      <c r="L192" s="183"/>
      <c r="M192" s="188"/>
      <c r="N192" s="189"/>
      <c r="O192" s="189"/>
      <c r="P192" s="189"/>
      <c r="Q192" s="189"/>
      <c r="R192" s="189"/>
      <c r="S192" s="189"/>
      <c r="T192" s="19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5" t="s">
        <v>127</v>
      </c>
      <c r="AU192" s="185" t="s">
        <v>82</v>
      </c>
      <c r="AV192" s="13" t="s">
        <v>80</v>
      </c>
      <c r="AW192" s="13" t="s">
        <v>34</v>
      </c>
      <c r="AX192" s="13" t="s">
        <v>72</v>
      </c>
      <c r="AY192" s="185" t="s">
        <v>116</v>
      </c>
    </row>
    <row r="193" s="14" customFormat="1">
      <c r="A193" s="14"/>
      <c r="B193" s="191"/>
      <c r="C193" s="14"/>
      <c r="D193" s="184" t="s">
        <v>127</v>
      </c>
      <c r="E193" s="192" t="s">
        <v>3</v>
      </c>
      <c r="F193" s="193" t="s">
        <v>258</v>
      </c>
      <c r="G193" s="14"/>
      <c r="H193" s="194">
        <v>100</v>
      </c>
      <c r="I193" s="195"/>
      <c r="J193" s="14"/>
      <c r="K193" s="14"/>
      <c r="L193" s="191"/>
      <c r="M193" s="196"/>
      <c r="N193" s="197"/>
      <c r="O193" s="197"/>
      <c r="P193" s="197"/>
      <c r="Q193" s="197"/>
      <c r="R193" s="197"/>
      <c r="S193" s="197"/>
      <c r="T193" s="19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2" t="s">
        <v>127</v>
      </c>
      <c r="AU193" s="192" t="s">
        <v>82</v>
      </c>
      <c r="AV193" s="14" t="s">
        <v>82</v>
      </c>
      <c r="AW193" s="14" t="s">
        <v>34</v>
      </c>
      <c r="AX193" s="14" t="s">
        <v>72</v>
      </c>
      <c r="AY193" s="192" t="s">
        <v>116</v>
      </c>
    </row>
    <row r="194" s="15" customFormat="1">
      <c r="A194" s="15"/>
      <c r="B194" s="199"/>
      <c r="C194" s="15"/>
      <c r="D194" s="184" t="s">
        <v>127</v>
      </c>
      <c r="E194" s="200" t="s">
        <v>3</v>
      </c>
      <c r="F194" s="201" t="s">
        <v>130</v>
      </c>
      <c r="G194" s="15"/>
      <c r="H194" s="202">
        <v>100</v>
      </c>
      <c r="I194" s="203"/>
      <c r="J194" s="15"/>
      <c r="K194" s="15"/>
      <c r="L194" s="199"/>
      <c r="M194" s="204"/>
      <c r="N194" s="205"/>
      <c r="O194" s="205"/>
      <c r="P194" s="205"/>
      <c r="Q194" s="205"/>
      <c r="R194" s="205"/>
      <c r="S194" s="205"/>
      <c r="T194" s="20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00" t="s">
        <v>127</v>
      </c>
      <c r="AU194" s="200" t="s">
        <v>82</v>
      </c>
      <c r="AV194" s="15" t="s">
        <v>123</v>
      </c>
      <c r="AW194" s="15" t="s">
        <v>34</v>
      </c>
      <c r="AX194" s="15" t="s">
        <v>80</v>
      </c>
      <c r="AY194" s="200" t="s">
        <v>116</v>
      </c>
    </row>
    <row r="195" s="2" customFormat="1" ht="16.5" customHeight="1">
      <c r="A195" s="38"/>
      <c r="B195" s="164"/>
      <c r="C195" s="207" t="s">
        <v>269</v>
      </c>
      <c r="D195" s="207" t="s">
        <v>168</v>
      </c>
      <c r="E195" s="208" t="s">
        <v>270</v>
      </c>
      <c r="F195" s="209" t="s">
        <v>271</v>
      </c>
      <c r="G195" s="210" t="s">
        <v>121</v>
      </c>
      <c r="H195" s="211">
        <v>10</v>
      </c>
      <c r="I195" s="212"/>
      <c r="J195" s="213">
        <f>ROUND(I195*H195,2)</f>
        <v>0</v>
      </c>
      <c r="K195" s="209" t="s">
        <v>122</v>
      </c>
      <c r="L195" s="214"/>
      <c r="M195" s="215" t="s">
        <v>3</v>
      </c>
      <c r="N195" s="216" t="s">
        <v>43</v>
      </c>
      <c r="O195" s="72"/>
      <c r="P195" s="174">
        <f>O195*H195</f>
        <v>0</v>
      </c>
      <c r="Q195" s="174">
        <v>0.222</v>
      </c>
      <c r="R195" s="174">
        <f>Q195*H195</f>
        <v>2.2200000000000002</v>
      </c>
      <c r="S195" s="174">
        <v>0</v>
      </c>
      <c r="T195" s="175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76" t="s">
        <v>167</v>
      </c>
      <c r="AT195" s="176" t="s">
        <v>168</v>
      </c>
      <c r="AU195" s="176" t="s">
        <v>82</v>
      </c>
      <c r="AY195" s="19" t="s">
        <v>116</v>
      </c>
      <c r="BE195" s="177">
        <f>IF(N195="základní",J195,0)</f>
        <v>0</v>
      </c>
      <c r="BF195" s="177">
        <f>IF(N195="snížená",J195,0)</f>
        <v>0</v>
      </c>
      <c r="BG195" s="177">
        <f>IF(N195="zákl. přenesená",J195,0)</f>
        <v>0</v>
      </c>
      <c r="BH195" s="177">
        <f>IF(N195="sníž. přenesená",J195,0)</f>
        <v>0</v>
      </c>
      <c r="BI195" s="177">
        <f>IF(N195="nulová",J195,0)</f>
        <v>0</v>
      </c>
      <c r="BJ195" s="19" t="s">
        <v>80</v>
      </c>
      <c r="BK195" s="177">
        <f>ROUND(I195*H195,2)</f>
        <v>0</v>
      </c>
      <c r="BL195" s="19" t="s">
        <v>123</v>
      </c>
      <c r="BM195" s="176" t="s">
        <v>272</v>
      </c>
    </row>
    <row r="196" s="14" customFormat="1">
      <c r="A196" s="14"/>
      <c r="B196" s="191"/>
      <c r="C196" s="14"/>
      <c r="D196" s="184" t="s">
        <v>127</v>
      </c>
      <c r="E196" s="14"/>
      <c r="F196" s="193" t="s">
        <v>273</v>
      </c>
      <c r="G196" s="14"/>
      <c r="H196" s="194">
        <v>10</v>
      </c>
      <c r="I196" s="195"/>
      <c r="J196" s="14"/>
      <c r="K196" s="14"/>
      <c r="L196" s="191"/>
      <c r="M196" s="196"/>
      <c r="N196" s="197"/>
      <c r="O196" s="197"/>
      <c r="P196" s="197"/>
      <c r="Q196" s="197"/>
      <c r="R196" s="197"/>
      <c r="S196" s="197"/>
      <c r="T196" s="19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2" t="s">
        <v>127</v>
      </c>
      <c r="AU196" s="192" t="s">
        <v>82</v>
      </c>
      <c r="AV196" s="14" t="s">
        <v>82</v>
      </c>
      <c r="AW196" s="14" t="s">
        <v>4</v>
      </c>
      <c r="AX196" s="14" t="s">
        <v>80</v>
      </c>
      <c r="AY196" s="192" t="s">
        <v>116</v>
      </c>
    </row>
    <row r="197" s="2" customFormat="1" ht="49.05" customHeight="1">
      <c r="A197" s="38"/>
      <c r="B197" s="164"/>
      <c r="C197" s="165" t="s">
        <v>274</v>
      </c>
      <c r="D197" s="165" t="s">
        <v>118</v>
      </c>
      <c r="E197" s="166" t="s">
        <v>275</v>
      </c>
      <c r="F197" s="167" t="s">
        <v>276</v>
      </c>
      <c r="G197" s="168" t="s">
        <v>144</v>
      </c>
      <c r="H197" s="169">
        <v>60</v>
      </c>
      <c r="I197" s="170"/>
      <c r="J197" s="171">
        <f>ROUND(I197*H197,2)</f>
        <v>0</v>
      </c>
      <c r="K197" s="167" t="s">
        <v>122</v>
      </c>
      <c r="L197" s="39"/>
      <c r="M197" s="172" t="s">
        <v>3</v>
      </c>
      <c r="N197" s="173" t="s">
        <v>43</v>
      </c>
      <c r="O197" s="72"/>
      <c r="P197" s="174">
        <f>O197*H197</f>
        <v>0</v>
      </c>
      <c r="Q197" s="174">
        <v>0.15540000000000001</v>
      </c>
      <c r="R197" s="174">
        <f>Q197*H197</f>
        <v>9.3239999999999998</v>
      </c>
      <c r="S197" s="174">
        <v>0</v>
      </c>
      <c r="T197" s="175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76" t="s">
        <v>123</v>
      </c>
      <c r="AT197" s="176" t="s">
        <v>118</v>
      </c>
      <c r="AU197" s="176" t="s">
        <v>82</v>
      </c>
      <c r="AY197" s="19" t="s">
        <v>116</v>
      </c>
      <c r="BE197" s="177">
        <f>IF(N197="základní",J197,0)</f>
        <v>0</v>
      </c>
      <c r="BF197" s="177">
        <f>IF(N197="snížená",J197,0)</f>
        <v>0</v>
      </c>
      <c r="BG197" s="177">
        <f>IF(N197="zákl. přenesená",J197,0)</f>
        <v>0</v>
      </c>
      <c r="BH197" s="177">
        <f>IF(N197="sníž. přenesená",J197,0)</f>
        <v>0</v>
      </c>
      <c r="BI197" s="177">
        <f>IF(N197="nulová",J197,0)</f>
        <v>0</v>
      </c>
      <c r="BJ197" s="19" t="s">
        <v>80</v>
      </c>
      <c r="BK197" s="177">
        <f>ROUND(I197*H197,2)</f>
        <v>0</v>
      </c>
      <c r="BL197" s="19" t="s">
        <v>123</v>
      </c>
      <c r="BM197" s="176" t="s">
        <v>277</v>
      </c>
    </row>
    <row r="198" s="2" customFormat="1">
      <c r="A198" s="38"/>
      <c r="B198" s="39"/>
      <c r="C198" s="38"/>
      <c r="D198" s="178" t="s">
        <v>125</v>
      </c>
      <c r="E198" s="38"/>
      <c r="F198" s="179" t="s">
        <v>278</v>
      </c>
      <c r="G198" s="38"/>
      <c r="H198" s="38"/>
      <c r="I198" s="180"/>
      <c r="J198" s="38"/>
      <c r="K198" s="38"/>
      <c r="L198" s="39"/>
      <c r="M198" s="181"/>
      <c r="N198" s="182"/>
      <c r="O198" s="72"/>
      <c r="P198" s="72"/>
      <c r="Q198" s="72"/>
      <c r="R198" s="72"/>
      <c r="S198" s="72"/>
      <c r="T198" s="73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125</v>
      </c>
      <c r="AU198" s="19" t="s">
        <v>82</v>
      </c>
    </row>
    <row r="199" s="13" customFormat="1">
      <c r="A199" s="13"/>
      <c r="B199" s="183"/>
      <c r="C199" s="13"/>
      <c r="D199" s="184" t="s">
        <v>127</v>
      </c>
      <c r="E199" s="185" t="s">
        <v>3</v>
      </c>
      <c r="F199" s="186" t="s">
        <v>128</v>
      </c>
      <c r="G199" s="13"/>
      <c r="H199" s="185" t="s">
        <v>3</v>
      </c>
      <c r="I199" s="187"/>
      <c r="J199" s="13"/>
      <c r="K199" s="13"/>
      <c r="L199" s="183"/>
      <c r="M199" s="188"/>
      <c r="N199" s="189"/>
      <c r="O199" s="189"/>
      <c r="P199" s="189"/>
      <c r="Q199" s="189"/>
      <c r="R199" s="189"/>
      <c r="S199" s="189"/>
      <c r="T199" s="19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5" t="s">
        <v>127</v>
      </c>
      <c r="AU199" s="185" t="s">
        <v>82</v>
      </c>
      <c r="AV199" s="13" t="s">
        <v>80</v>
      </c>
      <c r="AW199" s="13" t="s">
        <v>34</v>
      </c>
      <c r="AX199" s="13" t="s">
        <v>72</v>
      </c>
      <c r="AY199" s="185" t="s">
        <v>116</v>
      </c>
    </row>
    <row r="200" s="14" customFormat="1">
      <c r="A200" s="14"/>
      <c r="B200" s="191"/>
      <c r="C200" s="14"/>
      <c r="D200" s="184" t="s">
        <v>127</v>
      </c>
      <c r="E200" s="192" t="s">
        <v>3</v>
      </c>
      <c r="F200" s="193" t="s">
        <v>147</v>
      </c>
      <c r="G200" s="14"/>
      <c r="H200" s="194">
        <v>60</v>
      </c>
      <c r="I200" s="195"/>
      <c r="J200" s="14"/>
      <c r="K200" s="14"/>
      <c r="L200" s="191"/>
      <c r="M200" s="196"/>
      <c r="N200" s="197"/>
      <c r="O200" s="197"/>
      <c r="P200" s="197"/>
      <c r="Q200" s="197"/>
      <c r="R200" s="197"/>
      <c r="S200" s="197"/>
      <c r="T200" s="19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2" t="s">
        <v>127</v>
      </c>
      <c r="AU200" s="192" t="s">
        <v>82</v>
      </c>
      <c r="AV200" s="14" t="s">
        <v>82</v>
      </c>
      <c r="AW200" s="14" t="s">
        <v>34</v>
      </c>
      <c r="AX200" s="14" t="s">
        <v>72</v>
      </c>
      <c r="AY200" s="192" t="s">
        <v>116</v>
      </c>
    </row>
    <row r="201" s="15" customFormat="1">
      <c r="A201" s="15"/>
      <c r="B201" s="199"/>
      <c r="C201" s="15"/>
      <c r="D201" s="184" t="s">
        <v>127</v>
      </c>
      <c r="E201" s="200" t="s">
        <v>3</v>
      </c>
      <c r="F201" s="201" t="s">
        <v>130</v>
      </c>
      <c r="G201" s="15"/>
      <c r="H201" s="202">
        <v>60</v>
      </c>
      <c r="I201" s="203"/>
      <c r="J201" s="15"/>
      <c r="K201" s="15"/>
      <c r="L201" s="199"/>
      <c r="M201" s="204"/>
      <c r="N201" s="205"/>
      <c r="O201" s="205"/>
      <c r="P201" s="205"/>
      <c r="Q201" s="205"/>
      <c r="R201" s="205"/>
      <c r="S201" s="205"/>
      <c r="T201" s="20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0" t="s">
        <v>127</v>
      </c>
      <c r="AU201" s="200" t="s">
        <v>82</v>
      </c>
      <c r="AV201" s="15" t="s">
        <v>123</v>
      </c>
      <c r="AW201" s="15" t="s">
        <v>34</v>
      </c>
      <c r="AX201" s="15" t="s">
        <v>80</v>
      </c>
      <c r="AY201" s="200" t="s">
        <v>116</v>
      </c>
    </row>
    <row r="202" s="2" customFormat="1" ht="16.5" customHeight="1">
      <c r="A202" s="38"/>
      <c r="B202" s="164"/>
      <c r="C202" s="207" t="s">
        <v>279</v>
      </c>
      <c r="D202" s="207" t="s">
        <v>168</v>
      </c>
      <c r="E202" s="208" t="s">
        <v>280</v>
      </c>
      <c r="F202" s="209" t="s">
        <v>281</v>
      </c>
      <c r="G202" s="210" t="s">
        <v>144</v>
      </c>
      <c r="H202" s="211">
        <v>54</v>
      </c>
      <c r="I202" s="212"/>
      <c r="J202" s="213">
        <f>ROUND(I202*H202,2)</f>
        <v>0</v>
      </c>
      <c r="K202" s="209" t="s">
        <v>122</v>
      </c>
      <c r="L202" s="214"/>
      <c r="M202" s="215" t="s">
        <v>3</v>
      </c>
      <c r="N202" s="216" t="s">
        <v>43</v>
      </c>
      <c r="O202" s="72"/>
      <c r="P202" s="174">
        <f>O202*H202</f>
        <v>0</v>
      </c>
      <c r="Q202" s="174">
        <v>0.080000000000000002</v>
      </c>
      <c r="R202" s="174">
        <f>Q202*H202</f>
        <v>4.3200000000000003</v>
      </c>
      <c r="S202" s="174">
        <v>0</v>
      </c>
      <c r="T202" s="175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76" t="s">
        <v>167</v>
      </c>
      <c r="AT202" s="176" t="s">
        <v>168</v>
      </c>
      <c r="AU202" s="176" t="s">
        <v>82</v>
      </c>
      <c r="AY202" s="19" t="s">
        <v>116</v>
      </c>
      <c r="BE202" s="177">
        <f>IF(N202="základní",J202,0)</f>
        <v>0</v>
      </c>
      <c r="BF202" s="177">
        <f>IF(N202="snížená",J202,0)</f>
        <v>0</v>
      </c>
      <c r="BG202" s="177">
        <f>IF(N202="zákl. přenesená",J202,0)</f>
        <v>0</v>
      </c>
      <c r="BH202" s="177">
        <f>IF(N202="sníž. přenesená",J202,0)</f>
        <v>0</v>
      </c>
      <c r="BI202" s="177">
        <f>IF(N202="nulová",J202,0)</f>
        <v>0</v>
      </c>
      <c r="BJ202" s="19" t="s">
        <v>80</v>
      </c>
      <c r="BK202" s="177">
        <f>ROUND(I202*H202,2)</f>
        <v>0</v>
      </c>
      <c r="BL202" s="19" t="s">
        <v>123</v>
      </c>
      <c r="BM202" s="176" t="s">
        <v>282</v>
      </c>
    </row>
    <row r="203" s="2" customFormat="1" ht="21.75" customHeight="1">
      <c r="A203" s="38"/>
      <c r="B203" s="164"/>
      <c r="C203" s="207" t="s">
        <v>283</v>
      </c>
      <c r="D203" s="207" t="s">
        <v>168</v>
      </c>
      <c r="E203" s="208" t="s">
        <v>284</v>
      </c>
      <c r="F203" s="209" t="s">
        <v>285</v>
      </c>
      <c r="G203" s="210" t="s">
        <v>144</v>
      </c>
      <c r="H203" s="211">
        <v>2</v>
      </c>
      <c r="I203" s="212"/>
      <c r="J203" s="213">
        <f>ROUND(I203*H203,2)</f>
        <v>0</v>
      </c>
      <c r="K203" s="209" t="s">
        <v>122</v>
      </c>
      <c r="L203" s="214"/>
      <c r="M203" s="215" t="s">
        <v>3</v>
      </c>
      <c r="N203" s="216" t="s">
        <v>43</v>
      </c>
      <c r="O203" s="72"/>
      <c r="P203" s="174">
        <f>O203*H203</f>
        <v>0</v>
      </c>
      <c r="Q203" s="174">
        <v>0.048399999999999999</v>
      </c>
      <c r="R203" s="174">
        <f>Q203*H203</f>
        <v>0.096799999999999997</v>
      </c>
      <c r="S203" s="174">
        <v>0</v>
      </c>
      <c r="T203" s="175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76" t="s">
        <v>167</v>
      </c>
      <c r="AT203" s="176" t="s">
        <v>168</v>
      </c>
      <c r="AU203" s="176" t="s">
        <v>82</v>
      </c>
      <c r="AY203" s="19" t="s">
        <v>116</v>
      </c>
      <c r="BE203" s="177">
        <f>IF(N203="základní",J203,0)</f>
        <v>0</v>
      </c>
      <c r="BF203" s="177">
        <f>IF(N203="snížená",J203,0)</f>
        <v>0</v>
      </c>
      <c r="BG203" s="177">
        <f>IF(N203="zákl. přenesená",J203,0)</f>
        <v>0</v>
      </c>
      <c r="BH203" s="177">
        <f>IF(N203="sníž. přenesená",J203,0)</f>
        <v>0</v>
      </c>
      <c r="BI203" s="177">
        <f>IF(N203="nulová",J203,0)</f>
        <v>0</v>
      </c>
      <c r="BJ203" s="19" t="s">
        <v>80</v>
      </c>
      <c r="BK203" s="177">
        <f>ROUND(I203*H203,2)</f>
        <v>0</v>
      </c>
      <c r="BL203" s="19" t="s">
        <v>123</v>
      </c>
      <c r="BM203" s="176" t="s">
        <v>286</v>
      </c>
    </row>
    <row r="204" s="2" customFormat="1" ht="24.15" customHeight="1">
      <c r="A204" s="38"/>
      <c r="B204" s="164"/>
      <c r="C204" s="207" t="s">
        <v>287</v>
      </c>
      <c r="D204" s="207" t="s">
        <v>168</v>
      </c>
      <c r="E204" s="208" t="s">
        <v>288</v>
      </c>
      <c r="F204" s="209" t="s">
        <v>289</v>
      </c>
      <c r="G204" s="210" t="s">
        <v>144</v>
      </c>
      <c r="H204" s="211">
        <v>4</v>
      </c>
      <c r="I204" s="212"/>
      <c r="J204" s="213">
        <f>ROUND(I204*H204,2)</f>
        <v>0</v>
      </c>
      <c r="K204" s="209" t="s">
        <v>122</v>
      </c>
      <c r="L204" s="214"/>
      <c r="M204" s="215" t="s">
        <v>3</v>
      </c>
      <c r="N204" s="216" t="s">
        <v>43</v>
      </c>
      <c r="O204" s="72"/>
      <c r="P204" s="174">
        <f>O204*H204</f>
        <v>0</v>
      </c>
      <c r="Q204" s="174">
        <v>0.065670000000000006</v>
      </c>
      <c r="R204" s="174">
        <f>Q204*H204</f>
        <v>0.26268000000000002</v>
      </c>
      <c r="S204" s="174">
        <v>0</v>
      </c>
      <c r="T204" s="175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76" t="s">
        <v>167</v>
      </c>
      <c r="AT204" s="176" t="s">
        <v>168</v>
      </c>
      <c r="AU204" s="176" t="s">
        <v>82</v>
      </c>
      <c r="AY204" s="19" t="s">
        <v>116</v>
      </c>
      <c r="BE204" s="177">
        <f>IF(N204="základní",J204,0)</f>
        <v>0</v>
      </c>
      <c r="BF204" s="177">
        <f>IF(N204="snížená",J204,0)</f>
        <v>0</v>
      </c>
      <c r="BG204" s="177">
        <f>IF(N204="zákl. přenesená",J204,0)</f>
        <v>0</v>
      </c>
      <c r="BH204" s="177">
        <f>IF(N204="sníž. přenesená",J204,0)</f>
        <v>0</v>
      </c>
      <c r="BI204" s="177">
        <f>IF(N204="nulová",J204,0)</f>
        <v>0</v>
      </c>
      <c r="BJ204" s="19" t="s">
        <v>80</v>
      </c>
      <c r="BK204" s="177">
        <f>ROUND(I204*H204,2)</f>
        <v>0</v>
      </c>
      <c r="BL204" s="19" t="s">
        <v>123</v>
      </c>
      <c r="BM204" s="176" t="s">
        <v>290</v>
      </c>
    </row>
    <row r="205" s="2" customFormat="1" ht="24.15" customHeight="1">
      <c r="A205" s="38"/>
      <c r="B205" s="164"/>
      <c r="C205" s="165" t="s">
        <v>291</v>
      </c>
      <c r="D205" s="165" t="s">
        <v>118</v>
      </c>
      <c r="E205" s="166" t="s">
        <v>292</v>
      </c>
      <c r="F205" s="167" t="s">
        <v>293</v>
      </c>
      <c r="G205" s="168" t="s">
        <v>294</v>
      </c>
      <c r="H205" s="169">
        <v>1.8</v>
      </c>
      <c r="I205" s="170"/>
      <c r="J205" s="171">
        <f>ROUND(I205*H205,2)</f>
        <v>0</v>
      </c>
      <c r="K205" s="167" t="s">
        <v>122</v>
      </c>
      <c r="L205" s="39"/>
      <c r="M205" s="172" t="s">
        <v>3</v>
      </c>
      <c r="N205" s="173" t="s">
        <v>43</v>
      </c>
      <c r="O205" s="72"/>
      <c r="P205" s="174">
        <f>O205*H205</f>
        <v>0</v>
      </c>
      <c r="Q205" s="174">
        <v>2.2563399999999998</v>
      </c>
      <c r="R205" s="174">
        <f>Q205*H205</f>
        <v>4.0614119999999998</v>
      </c>
      <c r="S205" s="174">
        <v>0</v>
      </c>
      <c r="T205" s="175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76" t="s">
        <v>123</v>
      </c>
      <c r="AT205" s="176" t="s">
        <v>118</v>
      </c>
      <c r="AU205" s="176" t="s">
        <v>82</v>
      </c>
      <c r="AY205" s="19" t="s">
        <v>116</v>
      </c>
      <c r="BE205" s="177">
        <f>IF(N205="základní",J205,0)</f>
        <v>0</v>
      </c>
      <c r="BF205" s="177">
        <f>IF(N205="snížená",J205,0)</f>
        <v>0</v>
      </c>
      <c r="BG205" s="177">
        <f>IF(N205="zákl. přenesená",J205,0)</f>
        <v>0</v>
      </c>
      <c r="BH205" s="177">
        <f>IF(N205="sníž. přenesená",J205,0)</f>
        <v>0</v>
      </c>
      <c r="BI205" s="177">
        <f>IF(N205="nulová",J205,0)</f>
        <v>0</v>
      </c>
      <c r="BJ205" s="19" t="s">
        <v>80</v>
      </c>
      <c r="BK205" s="177">
        <f>ROUND(I205*H205,2)</f>
        <v>0</v>
      </c>
      <c r="BL205" s="19" t="s">
        <v>123</v>
      </c>
      <c r="BM205" s="176" t="s">
        <v>295</v>
      </c>
    </row>
    <row r="206" s="2" customFormat="1">
      <c r="A206" s="38"/>
      <c r="B206" s="39"/>
      <c r="C206" s="38"/>
      <c r="D206" s="178" t="s">
        <v>125</v>
      </c>
      <c r="E206" s="38"/>
      <c r="F206" s="179" t="s">
        <v>296</v>
      </c>
      <c r="G206" s="38"/>
      <c r="H206" s="38"/>
      <c r="I206" s="180"/>
      <c r="J206" s="38"/>
      <c r="K206" s="38"/>
      <c r="L206" s="39"/>
      <c r="M206" s="181"/>
      <c r="N206" s="182"/>
      <c r="O206" s="72"/>
      <c r="P206" s="72"/>
      <c r="Q206" s="72"/>
      <c r="R206" s="72"/>
      <c r="S206" s="72"/>
      <c r="T206" s="73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125</v>
      </c>
      <c r="AU206" s="19" t="s">
        <v>82</v>
      </c>
    </row>
    <row r="207" s="13" customFormat="1">
      <c r="A207" s="13"/>
      <c r="B207" s="183"/>
      <c r="C207" s="13"/>
      <c r="D207" s="184" t="s">
        <v>127</v>
      </c>
      <c r="E207" s="185" t="s">
        <v>3</v>
      </c>
      <c r="F207" s="186" t="s">
        <v>128</v>
      </c>
      <c r="G207" s="13"/>
      <c r="H207" s="185" t="s">
        <v>3</v>
      </c>
      <c r="I207" s="187"/>
      <c r="J207" s="13"/>
      <c r="K207" s="13"/>
      <c r="L207" s="183"/>
      <c r="M207" s="188"/>
      <c r="N207" s="189"/>
      <c r="O207" s="189"/>
      <c r="P207" s="189"/>
      <c r="Q207" s="189"/>
      <c r="R207" s="189"/>
      <c r="S207" s="189"/>
      <c r="T207" s="19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5" t="s">
        <v>127</v>
      </c>
      <c r="AU207" s="185" t="s">
        <v>82</v>
      </c>
      <c r="AV207" s="13" t="s">
        <v>80</v>
      </c>
      <c r="AW207" s="13" t="s">
        <v>34</v>
      </c>
      <c r="AX207" s="13" t="s">
        <v>72</v>
      </c>
      <c r="AY207" s="185" t="s">
        <v>116</v>
      </c>
    </row>
    <row r="208" s="14" customFormat="1">
      <c r="A208" s="14"/>
      <c r="B208" s="191"/>
      <c r="C208" s="14"/>
      <c r="D208" s="184" t="s">
        <v>127</v>
      </c>
      <c r="E208" s="192" t="s">
        <v>3</v>
      </c>
      <c r="F208" s="193" t="s">
        <v>297</v>
      </c>
      <c r="G208" s="14"/>
      <c r="H208" s="194">
        <v>1.8</v>
      </c>
      <c r="I208" s="195"/>
      <c r="J208" s="14"/>
      <c r="K208" s="14"/>
      <c r="L208" s="191"/>
      <c r="M208" s="196"/>
      <c r="N208" s="197"/>
      <c r="O208" s="197"/>
      <c r="P208" s="197"/>
      <c r="Q208" s="197"/>
      <c r="R208" s="197"/>
      <c r="S208" s="197"/>
      <c r="T208" s="19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2" t="s">
        <v>127</v>
      </c>
      <c r="AU208" s="192" t="s">
        <v>82</v>
      </c>
      <c r="AV208" s="14" t="s">
        <v>82</v>
      </c>
      <c r="AW208" s="14" t="s">
        <v>34</v>
      </c>
      <c r="AX208" s="14" t="s">
        <v>72</v>
      </c>
      <c r="AY208" s="192" t="s">
        <v>116</v>
      </c>
    </row>
    <row r="209" s="15" customFormat="1">
      <c r="A209" s="15"/>
      <c r="B209" s="199"/>
      <c r="C209" s="15"/>
      <c r="D209" s="184" t="s">
        <v>127</v>
      </c>
      <c r="E209" s="200" t="s">
        <v>3</v>
      </c>
      <c r="F209" s="201" t="s">
        <v>130</v>
      </c>
      <c r="G209" s="15"/>
      <c r="H209" s="202">
        <v>1.8</v>
      </c>
      <c r="I209" s="203"/>
      <c r="J209" s="15"/>
      <c r="K209" s="15"/>
      <c r="L209" s="199"/>
      <c r="M209" s="204"/>
      <c r="N209" s="205"/>
      <c r="O209" s="205"/>
      <c r="P209" s="205"/>
      <c r="Q209" s="205"/>
      <c r="R209" s="205"/>
      <c r="S209" s="205"/>
      <c r="T209" s="20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00" t="s">
        <v>127</v>
      </c>
      <c r="AU209" s="200" t="s">
        <v>82</v>
      </c>
      <c r="AV209" s="15" t="s">
        <v>123</v>
      </c>
      <c r="AW209" s="15" t="s">
        <v>34</v>
      </c>
      <c r="AX209" s="15" t="s">
        <v>80</v>
      </c>
      <c r="AY209" s="200" t="s">
        <v>116</v>
      </c>
    </row>
    <row r="210" s="2" customFormat="1" ht="24.15" customHeight="1">
      <c r="A210" s="38"/>
      <c r="B210" s="164"/>
      <c r="C210" s="165" t="s">
        <v>298</v>
      </c>
      <c r="D210" s="165" t="s">
        <v>118</v>
      </c>
      <c r="E210" s="166" t="s">
        <v>299</v>
      </c>
      <c r="F210" s="167" t="s">
        <v>300</v>
      </c>
      <c r="G210" s="168" t="s">
        <v>144</v>
      </c>
      <c r="H210" s="169">
        <v>35</v>
      </c>
      <c r="I210" s="170"/>
      <c r="J210" s="171">
        <f>ROUND(I210*H210,2)</f>
        <v>0</v>
      </c>
      <c r="K210" s="167" t="s">
        <v>122</v>
      </c>
      <c r="L210" s="39"/>
      <c r="M210" s="172" t="s">
        <v>3</v>
      </c>
      <c r="N210" s="173" t="s">
        <v>43</v>
      </c>
      <c r="O210" s="72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76" t="s">
        <v>123</v>
      </c>
      <c r="AT210" s="176" t="s">
        <v>118</v>
      </c>
      <c r="AU210" s="176" t="s">
        <v>82</v>
      </c>
      <c r="AY210" s="19" t="s">
        <v>116</v>
      </c>
      <c r="BE210" s="177">
        <f>IF(N210="základní",J210,0)</f>
        <v>0</v>
      </c>
      <c r="BF210" s="177">
        <f>IF(N210="snížená",J210,0)</f>
        <v>0</v>
      </c>
      <c r="BG210" s="177">
        <f>IF(N210="zákl. přenesená",J210,0)</f>
        <v>0</v>
      </c>
      <c r="BH210" s="177">
        <f>IF(N210="sníž. přenesená",J210,0)</f>
        <v>0</v>
      </c>
      <c r="BI210" s="177">
        <f>IF(N210="nulová",J210,0)</f>
        <v>0</v>
      </c>
      <c r="BJ210" s="19" t="s">
        <v>80</v>
      </c>
      <c r="BK210" s="177">
        <f>ROUND(I210*H210,2)</f>
        <v>0</v>
      </c>
      <c r="BL210" s="19" t="s">
        <v>123</v>
      </c>
      <c r="BM210" s="176" t="s">
        <v>301</v>
      </c>
    </row>
    <row r="211" s="2" customFormat="1">
      <c r="A211" s="38"/>
      <c r="B211" s="39"/>
      <c r="C211" s="38"/>
      <c r="D211" s="178" t="s">
        <v>125</v>
      </c>
      <c r="E211" s="38"/>
      <c r="F211" s="179" t="s">
        <v>302</v>
      </c>
      <c r="G211" s="38"/>
      <c r="H211" s="38"/>
      <c r="I211" s="180"/>
      <c r="J211" s="38"/>
      <c r="K211" s="38"/>
      <c r="L211" s="39"/>
      <c r="M211" s="181"/>
      <c r="N211" s="182"/>
      <c r="O211" s="72"/>
      <c r="P211" s="72"/>
      <c r="Q211" s="72"/>
      <c r="R211" s="72"/>
      <c r="S211" s="72"/>
      <c r="T211" s="73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125</v>
      </c>
      <c r="AU211" s="19" t="s">
        <v>82</v>
      </c>
    </row>
    <row r="212" s="13" customFormat="1">
      <c r="A212" s="13"/>
      <c r="B212" s="183"/>
      <c r="C212" s="13"/>
      <c r="D212" s="184" t="s">
        <v>127</v>
      </c>
      <c r="E212" s="185" t="s">
        <v>3</v>
      </c>
      <c r="F212" s="186" t="s">
        <v>303</v>
      </c>
      <c r="G212" s="13"/>
      <c r="H212" s="185" t="s">
        <v>3</v>
      </c>
      <c r="I212" s="187"/>
      <c r="J212" s="13"/>
      <c r="K212" s="13"/>
      <c r="L212" s="183"/>
      <c r="M212" s="188"/>
      <c r="N212" s="189"/>
      <c r="O212" s="189"/>
      <c r="P212" s="189"/>
      <c r="Q212" s="189"/>
      <c r="R212" s="189"/>
      <c r="S212" s="189"/>
      <c r="T212" s="19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5" t="s">
        <v>127</v>
      </c>
      <c r="AU212" s="185" t="s">
        <v>82</v>
      </c>
      <c r="AV212" s="13" t="s">
        <v>80</v>
      </c>
      <c r="AW212" s="13" t="s">
        <v>34</v>
      </c>
      <c r="AX212" s="13" t="s">
        <v>72</v>
      </c>
      <c r="AY212" s="185" t="s">
        <v>116</v>
      </c>
    </row>
    <row r="213" s="14" customFormat="1">
      <c r="A213" s="14"/>
      <c r="B213" s="191"/>
      <c r="C213" s="14"/>
      <c r="D213" s="184" t="s">
        <v>127</v>
      </c>
      <c r="E213" s="192" t="s">
        <v>3</v>
      </c>
      <c r="F213" s="193" t="s">
        <v>304</v>
      </c>
      <c r="G213" s="14"/>
      <c r="H213" s="194">
        <v>35</v>
      </c>
      <c r="I213" s="195"/>
      <c r="J213" s="14"/>
      <c r="K213" s="14"/>
      <c r="L213" s="191"/>
      <c r="M213" s="196"/>
      <c r="N213" s="197"/>
      <c r="O213" s="197"/>
      <c r="P213" s="197"/>
      <c r="Q213" s="197"/>
      <c r="R213" s="197"/>
      <c r="S213" s="197"/>
      <c r="T213" s="19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2" t="s">
        <v>127</v>
      </c>
      <c r="AU213" s="192" t="s">
        <v>82</v>
      </c>
      <c r="AV213" s="14" t="s">
        <v>82</v>
      </c>
      <c r="AW213" s="14" t="s">
        <v>34</v>
      </c>
      <c r="AX213" s="14" t="s">
        <v>72</v>
      </c>
      <c r="AY213" s="192" t="s">
        <v>116</v>
      </c>
    </row>
    <row r="214" s="15" customFormat="1">
      <c r="A214" s="15"/>
      <c r="B214" s="199"/>
      <c r="C214" s="15"/>
      <c r="D214" s="184" t="s">
        <v>127</v>
      </c>
      <c r="E214" s="200" t="s">
        <v>3</v>
      </c>
      <c r="F214" s="201" t="s">
        <v>130</v>
      </c>
      <c r="G214" s="15"/>
      <c r="H214" s="202">
        <v>35</v>
      </c>
      <c r="I214" s="203"/>
      <c r="J214" s="15"/>
      <c r="K214" s="15"/>
      <c r="L214" s="199"/>
      <c r="M214" s="204"/>
      <c r="N214" s="205"/>
      <c r="O214" s="205"/>
      <c r="P214" s="205"/>
      <c r="Q214" s="205"/>
      <c r="R214" s="205"/>
      <c r="S214" s="205"/>
      <c r="T214" s="20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0" t="s">
        <v>127</v>
      </c>
      <c r="AU214" s="200" t="s">
        <v>82</v>
      </c>
      <c r="AV214" s="15" t="s">
        <v>123</v>
      </c>
      <c r="AW214" s="15" t="s">
        <v>34</v>
      </c>
      <c r="AX214" s="15" t="s">
        <v>80</v>
      </c>
      <c r="AY214" s="200" t="s">
        <v>116</v>
      </c>
    </row>
    <row r="215" s="2" customFormat="1" ht="62.7" customHeight="1">
      <c r="A215" s="38"/>
      <c r="B215" s="164"/>
      <c r="C215" s="165" t="s">
        <v>305</v>
      </c>
      <c r="D215" s="165" t="s">
        <v>118</v>
      </c>
      <c r="E215" s="166" t="s">
        <v>306</v>
      </c>
      <c r="F215" s="167" t="s">
        <v>307</v>
      </c>
      <c r="G215" s="168" t="s">
        <v>144</v>
      </c>
      <c r="H215" s="169">
        <v>35</v>
      </c>
      <c r="I215" s="170"/>
      <c r="J215" s="171">
        <f>ROUND(I215*H215,2)</f>
        <v>0</v>
      </c>
      <c r="K215" s="167" t="s">
        <v>122</v>
      </c>
      <c r="L215" s="39"/>
      <c r="M215" s="172" t="s">
        <v>3</v>
      </c>
      <c r="N215" s="173" t="s">
        <v>43</v>
      </c>
      <c r="O215" s="72"/>
      <c r="P215" s="174">
        <f>O215*H215</f>
        <v>0</v>
      </c>
      <c r="Q215" s="174">
        <v>0.00060999999999999997</v>
      </c>
      <c r="R215" s="174">
        <f>Q215*H215</f>
        <v>0.021349999999999997</v>
      </c>
      <c r="S215" s="174">
        <v>0</v>
      </c>
      <c r="T215" s="175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76" t="s">
        <v>123</v>
      </c>
      <c r="AT215" s="176" t="s">
        <v>118</v>
      </c>
      <c r="AU215" s="176" t="s">
        <v>82</v>
      </c>
      <c r="AY215" s="19" t="s">
        <v>116</v>
      </c>
      <c r="BE215" s="177">
        <f>IF(N215="základní",J215,0)</f>
        <v>0</v>
      </c>
      <c r="BF215" s="177">
        <f>IF(N215="snížená",J215,0)</f>
        <v>0</v>
      </c>
      <c r="BG215" s="177">
        <f>IF(N215="zákl. přenesená",J215,0)</f>
        <v>0</v>
      </c>
      <c r="BH215" s="177">
        <f>IF(N215="sníž. přenesená",J215,0)</f>
        <v>0</v>
      </c>
      <c r="BI215" s="177">
        <f>IF(N215="nulová",J215,0)</f>
        <v>0</v>
      </c>
      <c r="BJ215" s="19" t="s">
        <v>80</v>
      </c>
      <c r="BK215" s="177">
        <f>ROUND(I215*H215,2)</f>
        <v>0</v>
      </c>
      <c r="BL215" s="19" t="s">
        <v>123</v>
      </c>
      <c r="BM215" s="176" t="s">
        <v>308</v>
      </c>
    </row>
    <row r="216" s="2" customFormat="1">
      <c r="A216" s="38"/>
      <c r="B216" s="39"/>
      <c r="C216" s="38"/>
      <c r="D216" s="178" t="s">
        <v>125</v>
      </c>
      <c r="E216" s="38"/>
      <c r="F216" s="179" t="s">
        <v>309</v>
      </c>
      <c r="G216" s="38"/>
      <c r="H216" s="38"/>
      <c r="I216" s="180"/>
      <c r="J216" s="38"/>
      <c r="K216" s="38"/>
      <c r="L216" s="39"/>
      <c r="M216" s="181"/>
      <c r="N216" s="182"/>
      <c r="O216" s="72"/>
      <c r="P216" s="72"/>
      <c r="Q216" s="72"/>
      <c r="R216" s="72"/>
      <c r="S216" s="72"/>
      <c r="T216" s="73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125</v>
      </c>
      <c r="AU216" s="19" t="s">
        <v>82</v>
      </c>
    </row>
    <row r="217" s="2" customFormat="1" ht="90" customHeight="1">
      <c r="A217" s="38"/>
      <c r="B217" s="164"/>
      <c r="C217" s="165" t="s">
        <v>310</v>
      </c>
      <c r="D217" s="165" t="s">
        <v>118</v>
      </c>
      <c r="E217" s="166" t="s">
        <v>311</v>
      </c>
      <c r="F217" s="167" t="s">
        <v>312</v>
      </c>
      <c r="G217" s="168" t="s">
        <v>144</v>
      </c>
      <c r="H217" s="169">
        <v>10</v>
      </c>
      <c r="I217" s="170"/>
      <c r="J217" s="171">
        <f>ROUND(I217*H217,2)</f>
        <v>0</v>
      </c>
      <c r="K217" s="167" t="s">
        <v>122</v>
      </c>
      <c r="L217" s="39"/>
      <c r="M217" s="172" t="s">
        <v>3</v>
      </c>
      <c r="N217" s="173" t="s">
        <v>43</v>
      </c>
      <c r="O217" s="72"/>
      <c r="P217" s="174">
        <f>O217*H217</f>
        <v>0</v>
      </c>
      <c r="Q217" s="174">
        <v>0</v>
      </c>
      <c r="R217" s="174">
        <f>Q217*H217</f>
        <v>0</v>
      </c>
      <c r="S217" s="174">
        <v>0.32400000000000001</v>
      </c>
      <c r="T217" s="175">
        <f>S217*H217</f>
        <v>3.2400000000000002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76" t="s">
        <v>123</v>
      </c>
      <c r="AT217" s="176" t="s">
        <v>118</v>
      </c>
      <c r="AU217" s="176" t="s">
        <v>82</v>
      </c>
      <c r="AY217" s="19" t="s">
        <v>116</v>
      </c>
      <c r="BE217" s="177">
        <f>IF(N217="základní",J217,0)</f>
        <v>0</v>
      </c>
      <c r="BF217" s="177">
        <f>IF(N217="snížená",J217,0)</f>
        <v>0</v>
      </c>
      <c r="BG217" s="177">
        <f>IF(N217="zákl. přenesená",J217,0)</f>
        <v>0</v>
      </c>
      <c r="BH217" s="177">
        <f>IF(N217="sníž. přenesená",J217,0)</f>
        <v>0</v>
      </c>
      <c r="BI217" s="177">
        <f>IF(N217="nulová",J217,0)</f>
        <v>0</v>
      </c>
      <c r="BJ217" s="19" t="s">
        <v>80</v>
      </c>
      <c r="BK217" s="177">
        <f>ROUND(I217*H217,2)</f>
        <v>0</v>
      </c>
      <c r="BL217" s="19" t="s">
        <v>123</v>
      </c>
      <c r="BM217" s="176" t="s">
        <v>313</v>
      </c>
    </row>
    <row r="218" s="2" customFormat="1">
      <c r="A218" s="38"/>
      <c r="B218" s="39"/>
      <c r="C218" s="38"/>
      <c r="D218" s="178" t="s">
        <v>125</v>
      </c>
      <c r="E218" s="38"/>
      <c r="F218" s="179" t="s">
        <v>314</v>
      </c>
      <c r="G218" s="38"/>
      <c r="H218" s="38"/>
      <c r="I218" s="180"/>
      <c r="J218" s="38"/>
      <c r="K218" s="38"/>
      <c r="L218" s="39"/>
      <c r="M218" s="181"/>
      <c r="N218" s="182"/>
      <c r="O218" s="72"/>
      <c r="P218" s="72"/>
      <c r="Q218" s="72"/>
      <c r="R218" s="72"/>
      <c r="S218" s="72"/>
      <c r="T218" s="73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125</v>
      </c>
      <c r="AU218" s="19" t="s">
        <v>82</v>
      </c>
    </row>
    <row r="219" s="12" customFormat="1" ht="22.8" customHeight="1">
      <c r="A219" s="12"/>
      <c r="B219" s="151"/>
      <c r="C219" s="12"/>
      <c r="D219" s="152" t="s">
        <v>71</v>
      </c>
      <c r="E219" s="162" t="s">
        <v>315</v>
      </c>
      <c r="F219" s="162" t="s">
        <v>316</v>
      </c>
      <c r="G219" s="12"/>
      <c r="H219" s="12"/>
      <c r="I219" s="154"/>
      <c r="J219" s="163">
        <f>BK219</f>
        <v>0</v>
      </c>
      <c r="K219" s="12"/>
      <c r="L219" s="151"/>
      <c r="M219" s="156"/>
      <c r="N219" s="157"/>
      <c r="O219" s="157"/>
      <c r="P219" s="158">
        <f>SUM(P220:P235)</f>
        <v>0</v>
      </c>
      <c r="Q219" s="157"/>
      <c r="R219" s="158">
        <f>SUM(R220:R235)</f>
        <v>0</v>
      </c>
      <c r="S219" s="157"/>
      <c r="T219" s="159">
        <f>SUM(T220:T235)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2" t="s">
        <v>80</v>
      </c>
      <c r="AT219" s="160" t="s">
        <v>71</v>
      </c>
      <c r="AU219" s="160" t="s">
        <v>80</v>
      </c>
      <c r="AY219" s="152" t="s">
        <v>116</v>
      </c>
      <c r="BK219" s="161">
        <f>SUM(BK220:BK235)</f>
        <v>0</v>
      </c>
    </row>
    <row r="220" s="2" customFormat="1" ht="37.8" customHeight="1">
      <c r="A220" s="38"/>
      <c r="B220" s="164"/>
      <c r="C220" s="165" t="s">
        <v>317</v>
      </c>
      <c r="D220" s="165" t="s">
        <v>118</v>
      </c>
      <c r="E220" s="166" t="s">
        <v>318</v>
      </c>
      <c r="F220" s="167" t="s">
        <v>319</v>
      </c>
      <c r="G220" s="168" t="s">
        <v>171</v>
      </c>
      <c r="H220" s="169">
        <v>96.799999999999997</v>
      </c>
      <c r="I220" s="170"/>
      <c r="J220" s="171">
        <f>ROUND(I220*H220,2)</f>
        <v>0</v>
      </c>
      <c r="K220" s="167" t="s">
        <v>122</v>
      </c>
      <c r="L220" s="39"/>
      <c r="M220" s="172" t="s">
        <v>3</v>
      </c>
      <c r="N220" s="173" t="s">
        <v>43</v>
      </c>
      <c r="O220" s="72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76" t="s">
        <v>123</v>
      </c>
      <c r="AT220" s="176" t="s">
        <v>118</v>
      </c>
      <c r="AU220" s="176" t="s">
        <v>82</v>
      </c>
      <c r="AY220" s="19" t="s">
        <v>116</v>
      </c>
      <c r="BE220" s="177">
        <f>IF(N220="základní",J220,0)</f>
        <v>0</v>
      </c>
      <c r="BF220" s="177">
        <f>IF(N220="snížená",J220,0)</f>
        <v>0</v>
      </c>
      <c r="BG220" s="177">
        <f>IF(N220="zákl. přenesená",J220,0)</f>
        <v>0</v>
      </c>
      <c r="BH220" s="177">
        <f>IF(N220="sníž. přenesená",J220,0)</f>
        <v>0</v>
      </c>
      <c r="BI220" s="177">
        <f>IF(N220="nulová",J220,0)</f>
        <v>0</v>
      </c>
      <c r="BJ220" s="19" t="s">
        <v>80</v>
      </c>
      <c r="BK220" s="177">
        <f>ROUND(I220*H220,2)</f>
        <v>0</v>
      </c>
      <c r="BL220" s="19" t="s">
        <v>123</v>
      </c>
      <c r="BM220" s="176" t="s">
        <v>320</v>
      </c>
    </row>
    <row r="221" s="2" customFormat="1">
      <c r="A221" s="38"/>
      <c r="B221" s="39"/>
      <c r="C221" s="38"/>
      <c r="D221" s="178" t="s">
        <v>125</v>
      </c>
      <c r="E221" s="38"/>
      <c r="F221" s="179" t="s">
        <v>321</v>
      </c>
      <c r="G221" s="38"/>
      <c r="H221" s="38"/>
      <c r="I221" s="180"/>
      <c r="J221" s="38"/>
      <c r="K221" s="38"/>
      <c r="L221" s="39"/>
      <c r="M221" s="181"/>
      <c r="N221" s="182"/>
      <c r="O221" s="72"/>
      <c r="P221" s="72"/>
      <c r="Q221" s="72"/>
      <c r="R221" s="72"/>
      <c r="S221" s="72"/>
      <c r="T221" s="73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125</v>
      </c>
      <c r="AU221" s="19" t="s">
        <v>82</v>
      </c>
    </row>
    <row r="222" s="13" customFormat="1">
      <c r="A222" s="13"/>
      <c r="B222" s="183"/>
      <c r="C222" s="13"/>
      <c r="D222" s="184" t="s">
        <v>127</v>
      </c>
      <c r="E222" s="185" t="s">
        <v>3</v>
      </c>
      <c r="F222" s="186" t="s">
        <v>128</v>
      </c>
      <c r="G222" s="13"/>
      <c r="H222" s="185" t="s">
        <v>3</v>
      </c>
      <c r="I222" s="187"/>
      <c r="J222" s="13"/>
      <c r="K222" s="13"/>
      <c r="L222" s="183"/>
      <c r="M222" s="188"/>
      <c r="N222" s="189"/>
      <c r="O222" s="189"/>
      <c r="P222" s="189"/>
      <c r="Q222" s="189"/>
      <c r="R222" s="189"/>
      <c r="S222" s="189"/>
      <c r="T222" s="19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5" t="s">
        <v>127</v>
      </c>
      <c r="AU222" s="185" t="s">
        <v>82</v>
      </c>
      <c r="AV222" s="13" t="s">
        <v>80</v>
      </c>
      <c r="AW222" s="13" t="s">
        <v>34</v>
      </c>
      <c r="AX222" s="13" t="s">
        <v>72</v>
      </c>
      <c r="AY222" s="185" t="s">
        <v>116</v>
      </c>
    </row>
    <row r="223" s="14" customFormat="1">
      <c r="A223" s="14"/>
      <c r="B223" s="191"/>
      <c r="C223" s="14"/>
      <c r="D223" s="184" t="s">
        <v>127</v>
      </c>
      <c r="E223" s="192" t="s">
        <v>3</v>
      </c>
      <c r="F223" s="193" t="s">
        <v>322</v>
      </c>
      <c r="G223" s="14"/>
      <c r="H223" s="194">
        <v>10.800000000000001</v>
      </c>
      <c r="I223" s="195"/>
      <c r="J223" s="14"/>
      <c r="K223" s="14"/>
      <c r="L223" s="191"/>
      <c r="M223" s="196"/>
      <c r="N223" s="197"/>
      <c r="O223" s="197"/>
      <c r="P223" s="197"/>
      <c r="Q223" s="197"/>
      <c r="R223" s="197"/>
      <c r="S223" s="197"/>
      <c r="T223" s="19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2" t="s">
        <v>127</v>
      </c>
      <c r="AU223" s="192" t="s">
        <v>82</v>
      </c>
      <c r="AV223" s="14" t="s">
        <v>82</v>
      </c>
      <c r="AW223" s="14" t="s">
        <v>34</v>
      </c>
      <c r="AX223" s="14" t="s">
        <v>72</v>
      </c>
      <c r="AY223" s="192" t="s">
        <v>116</v>
      </c>
    </row>
    <row r="224" s="13" customFormat="1">
      <c r="A224" s="13"/>
      <c r="B224" s="183"/>
      <c r="C224" s="13"/>
      <c r="D224" s="184" t="s">
        <v>127</v>
      </c>
      <c r="E224" s="185" t="s">
        <v>3</v>
      </c>
      <c r="F224" s="186" t="s">
        <v>135</v>
      </c>
      <c r="G224" s="13"/>
      <c r="H224" s="185" t="s">
        <v>3</v>
      </c>
      <c r="I224" s="187"/>
      <c r="J224" s="13"/>
      <c r="K224" s="13"/>
      <c r="L224" s="183"/>
      <c r="M224" s="188"/>
      <c r="N224" s="189"/>
      <c r="O224" s="189"/>
      <c r="P224" s="189"/>
      <c r="Q224" s="189"/>
      <c r="R224" s="189"/>
      <c r="S224" s="189"/>
      <c r="T224" s="19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5" t="s">
        <v>127</v>
      </c>
      <c r="AU224" s="185" t="s">
        <v>82</v>
      </c>
      <c r="AV224" s="13" t="s">
        <v>80</v>
      </c>
      <c r="AW224" s="13" t="s">
        <v>34</v>
      </c>
      <c r="AX224" s="13" t="s">
        <v>72</v>
      </c>
      <c r="AY224" s="185" t="s">
        <v>116</v>
      </c>
    </row>
    <row r="225" s="14" customFormat="1">
      <c r="A225" s="14"/>
      <c r="B225" s="191"/>
      <c r="C225" s="14"/>
      <c r="D225" s="184" t="s">
        <v>127</v>
      </c>
      <c r="E225" s="192" t="s">
        <v>3</v>
      </c>
      <c r="F225" s="193" t="s">
        <v>323</v>
      </c>
      <c r="G225" s="14"/>
      <c r="H225" s="194">
        <v>80</v>
      </c>
      <c r="I225" s="195"/>
      <c r="J225" s="14"/>
      <c r="K225" s="14"/>
      <c r="L225" s="191"/>
      <c r="M225" s="196"/>
      <c r="N225" s="197"/>
      <c r="O225" s="197"/>
      <c r="P225" s="197"/>
      <c r="Q225" s="197"/>
      <c r="R225" s="197"/>
      <c r="S225" s="197"/>
      <c r="T225" s="19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2" t="s">
        <v>127</v>
      </c>
      <c r="AU225" s="192" t="s">
        <v>82</v>
      </c>
      <c r="AV225" s="14" t="s">
        <v>82</v>
      </c>
      <c r="AW225" s="14" t="s">
        <v>34</v>
      </c>
      <c r="AX225" s="14" t="s">
        <v>72</v>
      </c>
      <c r="AY225" s="192" t="s">
        <v>116</v>
      </c>
    </row>
    <row r="226" s="13" customFormat="1">
      <c r="A226" s="13"/>
      <c r="B226" s="183"/>
      <c r="C226" s="13"/>
      <c r="D226" s="184" t="s">
        <v>127</v>
      </c>
      <c r="E226" s="185" t="s">
        <v>3</v>
      </c>
      <c r="F226" s="186" t="s">
        <v>128</v>
      </c>
      <c r="G226" s="13"/>
      <c r="H226" s="185" t="s">
        <v>3</v>
      </c>
      <c r="I226" s="187"/>
      <c r="J226" s="13"/>
      <c r="K226" s="13"/>
      <c r="L226" s="183"/>
      <c r="M226" s="188"/>
      <c r="N226" s="189"/>
      <c r="O226" s="189"/>
      <c r="P226" s="189"/>
      <c r="Q226" s="189"/>
      <c r="R226" s="189"/>
      <c r="S226" s="189"/>
      <c r="T226" s="19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5" t="s">
        <v>127</v>
      </c>
      <c r="AU226" s="185" t="s">
        <v>82</v>
      </c>
      <c r="AV226" s="13" t="s">
        <v>80</v>
      </c>
      <c r="AW226" s="13" t="s">
        <v>34</v>
      </c>
      <c r="AX226" s="13" t="s">
        <v>72</v>
      </c>
      <c r="AY226" s="185" t="s">
        <v>116</v>
      </c>
    </row>
    <row r="227" s="14" customFormat="1">
      <c r="A227" s="14"/>
      <c r="B227" s="191"/>
      <c r="C227" s="14"/>
      <c r="D227" s="184" t="s">
        <v>127</v>
      </c>
      <c r="E227" s="192" t="s">
        <v>3</v>
      </c>
      <c r="F227" s="193" t="s">
        <v>324</v>
      </c>
      <c r="G227" s="14"/>
      <c r="H227" s="194">
        <v>6</v>
      </c>
      <c r="I227" s="195"/>
      <c r="J227" s="14"/>
      <c r="K227" s="14"/>
      <c r="L227" s="191"/>
      <c r="M227" s="196"/>
      <c r="N227" s="197"/>
      <c r="O227" s="197"/>
      <c r="P227" s="197"/>
      <c r="Q227" s="197"/>
      <c r="R227" s="197"/>
      <c r="S227" s="197"/>
      <c r="T227" s="19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2" t="s">
        <v>127</v>
      </c>
      <c r="AU227" s="192" t="s">
        <v>82</v>
      </c>
      <c r="AV227" s="14" t="s">
        <v>82</v>
      </c>
      <c r="AW227" s="14" t="s">
        <v>34</v>
      </c>
      <c r="AX227" s="14" t="s">
        <v>72</v>
      </c>
      <c r="AY227" s="192" t="s">
        <v>116</v>
      </c>
    </row>
    <row r="228" s="15" customFormat="1">
      <c r="A228" s="15"/>
      <c r="B228" s="199"/>
      <c r="C228" s="15"/>
      <c r="D228" s="184" t="s">
        <v>127</v>
      </c>
      <c r="E228" s="200" t="s">
        <v>3</v>
      </c>
      <c r="F228" s="201" t="s">
        <v>130</v>
      </c>
      <c r="G228" s="15"/>
      <c r="H228" s="202">
        <v>96.799999999999997</v>
      </c>
      <c r="I228" s="203"/>
      <c r="J228" s="15"/>
      <c r="K228" s="15"/>
      <c r="L228" s="199"/>
      <c r="M228" s="204"/>
      <c r="N228" s="205"/>
      <c r="O228" s="205"/>
      <c r="P228" s="205"/>
      <c r="Q228" s="205"/>
      <c r="R228" s="205"/>
      <c r="S228" s="205"/>
      <c r="T228" s="20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0" t="s">
        <v>127</v>
      </c>
      <c r="AU228" s="200" t="s">
        <v>82</v>
      </c>
      <c r="AV228" s="15" t="s">
        <v>123</v>
      </c>
      <c r="AW228" s="15" t="s">
        <v>34</v>
      </c>
      <c r="AX228" s="15" t="s">
        <v>80</v>
      </c>
      <c r="AY228" s="200" t="s">
        <v>116</v>
      </c>
    </row>
    <row r="229" s="2" customFormat="1" ht="24.15" customHeight="1">
      <c r="A229" s="38"/>
      <c r="B229" s="164"/>
      <c r="C229" s="165" t="s">
        <v>325</v>
      </c>
      <c r="D229" s="165" t="s">
        <v>118</v>
      </c>
      <c r="E229" s="166" t="s">
        <v>326</v>
      </c>
      <c r="F229" s="167" t="s">
        <v>327</v>
      </c>
      <c r="G229" s="168" t="s">
        <v>171</v>
      </c>
      <c r="H229" s="169">
        <v>96.799999999999997</v>
      </c>
      <c r="I229" s="170"/>
      <c r="J229" s="171">
        <f>ROUND(I229*H229,2)</f>
        <v>0</v>
      </c>
      <c r="K229" s="167" t="s">
        <v>122</v>
      </c>
      <c r="L229" s="39"/>
      <c r="M229" s="172" t="s">
        <v>3</v>
      </c>
      <c r="N229" s="173" t="s">
        <v>43</v>
      </c>
      <c r="O229" s="72"/>
      <c r="P229" s="174">
        <f>O229*H229</f>
        <v>0</v>
      </c>
      <c r="Q229" s="174">
        <v>0</v>
      </c>
      <c r="R229" s="174">
        <f>Q229*H229</f>
        <v>0</v>
      </c>
      <c r="S229" s="174">
        <v>0</v>
      </c>
      <c r="T229" s="175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76" t="s">
        <v>123</v>
      </c>
      <c r="AT229" s="176" t="s">
        <v>118</v>
      </c>
      <c r="AU229" s="176" t="s">
        <v>82</v>
      </c>
      <c r="AY229" s="19" t="s">
        <v>116</v>
      </c>
      <c r="BE229" s="177">
        <f>IF(N229="základní",J229,0)</f>
        <v>0</v>
      </c>
      <c r="BF229" s="177">
        <f>IF(N229="snížená",J229,0)</f>
        <v>0</v>
      </c>
      <c r="BG229" s="177">
        <f>IF(N229="zákl. přenesená",J229,0)</f>
        <v>0</v>
      </c>
      <c r="BH229" s="177">
        <f>IF(N229="sníž. přenesená",J229,0)</f>
        <v>0</v>
      </c>
      <c r="BI229" s="177">
        <f>IF(N229="nulová",J229,0)</f>
        <v>0</v>
      </c>
      <c r="BJ229" s="19" t="s">
        <v>80</v>
      </c>
      <c r="BK229" s="177">
        <f>ROUND(I229*H229,2)</f>
        <v>0</v>
      </c>
      <c r="BL229" s="19" t="s">
        <v>123</v>
      </c>
      <c r="BM229" s="176" t="s">
        <v>328</v>
      </c>
    </row>
    <row r="230" s="2" customFormat="1">
      <c r="A230" s="38"/>
      <c r="B230" s="39"/>
      <c r="C230" s="38"/>
      <c r="D230" s="178" t="s">
        <v>125</v>
      </c>
      <c r="E230" s="38"/>
      <c r="F230" s="179" t="s">
        <v>329</v>
      </c>
      <c r="G230" s="38"/>
      <c r="H230" s="38"/>
      <c r="I230" s="180"/>
      <c r="J230" s="38"/>
      <c r="K230" s="38"/>
      <c r="L230" s="39"/>
      <c r="M230" s="181"/>
      <c r="N230" s="182"/>
      <c r="O230" s="72"/>
      <c r="P230" s="72"/>
      <c r="Q230" s="72"/>
      <c r="R230" s="72"/>
      <c r="S230" s="72"/>
      <c r="T230" s="73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9" t="s">
        <v>125</v>
      </c>
      <c r="AU230" s="19" t="s">
        <v>82</v>
      </c>
    </row>
    <row r="231" s="2" customFormat="1" ht="33" customHeight="1">
      <c r="A231" s="38"/>
      <c r="B231" s="164"/>
      <c r="C231" s="165" t="s">
        <v>330</v>
      </c>
      <c r="D231" s="165" t="s">
        <v>118</v>
      </c>
      <c r="E231" s="166" t="s">
        <v>331</v>
      </c>
      <c r="F231" s="167" t="s">
        <v>332</v>
      </c>
      <c r="G231" s="168" t="s">
        <v>171</v>
      </c>
      <c r="H231" s="169">
        <v>96.799999999999997</v>
      </c>
      <c r="I231" s="170"/>
      <c r="J231" s="171">
        <f>ROUND(I231*H231,2)</f>
        <v>0</v>
      </c>
      <c r="K231" s="167" t="s">
        <v>122</v>
      </c>
      <c r="L231" s="39"/>
      <c r="M231" s="172" t="s">
        <v>3</v>
      </c>
      <c r="N231" s="173" t="s">
        <v>43</v>
      </c>
      <c r="O231" s="72"/>
      <c r="P231" s="174">
        <f>O231*H231</f>
        <v>0</v>
      </c>
      <c r="Q231" s="174">
        <v>0</v>
      </c>
      <c r="R231" s="174">
        <f>Q231*H231</f>
        <v>0</v>
      </c>
      <c r="S231" s="174">
        <v>0</v>
      </c>
      <c r="T231" s="175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76" t="s">
        <v>123</v>
      </c>
      <c r="AT231" s="176" t="s">
        <v>118</v>
      </c>
      <c r="AU231" s="176" t="s">
        <v>82</v>
      </c>
      <c r="AY231" s="19" t="s">
        <v>116</v>
      </c>
      <c r="BE231" s="177">
        <f>IF(N231="základní",J231,0)</f>
        <v>0</v>
      </c>
      <c r="BF231" s="177">
        <f>IF(N231="snížená",J231,0)</f>
        <v>0</v>
      </c>
      <c r="BG231" s="177">
        <f>IF(N231="zákl. přenesená",J231,0)</f>
        <v>0</v>
      </c>
      <c r="BH231" s="177">
        <f>IF(N231="sníž. přenesená",J231,0)</f>
        <v>0</v>
      </c>
      <c r="BI231" s="177">
        <f>IF(N231="nulová",J231,0)</f>
        <v>0</v>
      </c>
      <c r="BJ231" s="19" t="s">
        <v>80</v>
      </c>
      <c r="BK231" s="177">
        <f>ROUND(I231*H231,2)</f>
        <v>0</v>
      </c>
      <c r="BL231" s="19" t="s">
        <v>123</v>
      </c>
      <c r="BM231" s="176" t="s">
        <v>333</v>
      </c>
    </row>
    <row r="232" s="2" customFormat="1">
      <c r="A232" s="38"/>
      <c r="B232" s="39"/>
      <c r="C232" s="38"/>
      <c r="D232" s="178" t="s">
        <v>125</v>
      </c>
      <c r="E232" s="38"/>
      <c r="F232" s="179" t="s">
        <v>334</v>
      </c>
      <c r="G232" s="38"/>
      <c r="H232" s="38"/>
      <c r="I232" s="180"/>
      <c r="J232" s="38"/>
      <c r="K232" s="38"/>
      <c r="L232" s="39"/>
      <c r="M232" s="181"/>
      <c r="N232" s="182"/>
      <c r="O232" s="72"/>
      <c r="P232" s="72"/>
      <c r="Q232" s="72"/>
      <c r="R232" s="72"/>
      <c r="S232" s="72"/>
      <c r="T232" s="73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125</v>
      </c>
      <c r="AU232" s="19" t="s">
        <v>82</v>
      </c>
    </row>
    <row r="233" s="2" customFormat="1" ht="24.15" customHeight="1">
      <c r="A233" s="38"/>
      <c r="B233" s="164"/>
      <c r="C233" s="165" t="s">
        <v>335</v>
      </c>
      <c r="D233" s="165" t="s">
        <v>118</v>
      </c>
      <c r="E233" s="166" t="s">
        <v>336</v>
      </c>
      <c r="F233" s="167" t="s">
        <v>337</v>
      </c>
      <c r="G233" s="168" t="s">
        <v>171</v>
      </c>
      <c r="H233" s="169">
        <v>193.59999999999999</v>
      </c>
      <c r="I233" s="170"/>
      <c r="J233" s="171">
        <f>ROUND(I233*H233,2)</f>
        <v>0</v>
      </c>
      <c r="K233" s="167" t="s">
        <v>122</v>
      </c>
      <c r="L233" s="39"/>
      <c r="M233" s="172" t="s">
        <v>3</v>
      </c>
      <c r="N233" s="173" t="s">
        <v>43</v>
      </c>
      <c r="O233" s="72"/>
      <c r="P233" s="174">
        <f>O233*H233</f>
        <v>0</v>
      </c>
      <c r="Q233" s="174">
        <v>0</v>
      </c>
      <c r="R233" s="174">
        <f>Q233*H233</f>
        <v>0</v>
      </c>
      <c r="S233" s="174">
        <v>0</v>
      </c>
      <c r="T233" s="175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76" t="s">
        <v>123</v>
      </c>
      <c r="AT233" s="176" t="s">
        <v>118</v>
      </c>
      <c r="AU233" s="176" t="s">
        <v>82</v>
      </c>
      <c r="AY233" s="19" t="s">
        <v>116</v>
      </c>
      <c r="BE233" s="177">
        <f>IF(N233="základní",J233,0)</f>
        <v>0</v>
      </c>
      <c r="BF233" s="177">
        <f>IF(N233="snížená",J233,0)</f>
        <v>0</v>
      </c>
      <c r="BG233" s="177">
        <f>IF(N233="zákl. přenesená",J233,0)</f>
        <v>0</v>
      </c>
      <c r="BH233" s="177">
        <f>IF(N233="sníž. přenesená",J233,0)</f>
        <v>0</v>
      </c>
      <c r="BI233" s="177">
        <f>IF(N233="nulová",J233,0)</f>
        <v>0</v>
      </c>
      <c r="BJ233" s="19" t="s">
        <v>80</v>
      </c>
      <c r="BK233" s="177">
        <f>ROUND(I233*H233,2)</f>
        <v>0</v>
      </c>
      <c r="BL233" s="19" t="s">
        <v>123</v>
      </c>
      <c r="BM233" s="176" t="s">
        <v>338</v>
      </c>
    </row>
    <row r="234" s="2" customFormat="1">
      <c r="A234" s="38"/>
      <c r="B234" s="39"/>
      <c r="C234" s="38"/>
      <c r="D234" s="178" t="s">
        <v>125</v>
      </c>
      <c r="E234" s="38"/>
      <c r="F234" s="179" t="s">
        <v>339</v>
      </c>
      <c r="G234" s="38"/>
      <c r="H234" s="38"/>
      <c r="I234" s="180"/>
      <c r="J234" s="38"/>
      <c r="K234" s="38"/>
      <c r="L234" s="39"/>
      <c r="M234" s="181"/>
      <c r="N234" s="182"/>
      <c r="O234" s="72"/>
      <c r="P234" s="72"/>
      <c r="Q234" s="72"/>
      <c r="R234" s="72"/>
      <c r="S234" s="72"/>
      <c r="T234" s="73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9" t="s">
        <v>125</v>
      </c>
      <c r="AU234" s="19" t="s">
        <v>82</v>
      </c>
    </row>
    <row r="235" s="14" customFormat="1">
      <c r="A235" s="14"/>
      <c r="B235" s="191"/>
      <c r="C235" s="14"/>
      <c r="D235" s="184" t="s">
        <v>127</v>
      </c>
      <c r="E235" s="14"/>
      <c r="F235" s="193" t="s">
        <v>340</v>
      </c>
      <c r="G235" s="14"/>
      <c r="H235" s="194">
        <v>193.59999999999999</v>
      </c>
      <c r="I235" s="195"/>
      <c r="J235" s="14"/>
      <c r="K235" s="14"/>
      <c r="L235" s="191"/>
      <c r="M235" s="196"/>
      <c r="N235" s="197"/>
      <c r="O235" s="197"/>
      <c r="P235" s="197"/>
      <c r="Q235" s="197"/>
      <c r="R235" s="197"/>
      <c r="S235" s="197"/>
      <c r="T235" s="19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2" t="s">
        <v>127</v>
      </c>
      <c r="AU235" s="192" t="s">
        <v>82</v>
      </c>
      <c r="AV235" s="14" t="s">
        <v>82</v>
      </c>
      <c r="AW235" s="14" t="s">
        <v>4</v>
      </c>
      <c r="AX235" s="14" t="s">
        <v>80</v>
      </c>
      <c r="AY235" s="192" t="s">
        <v>116</v>
      </c>
    </row>
    <row r="236" s="12" customFormat="1" ht="22.8" customHeight="1">
      <c r="A236" s="12"/>
      <c r="B236" s="151"/>
      <c r="C236" s="12"/>
      <c r="D236" s="152" t="s">
        <v>71</v>
      </c>
      <c r="E236" s="162" t="s">
        <v>341</v>
      </c>
      <c r="F236" s="162" t="s">
        <v>342</v>
      </c>
      <c r="G236" s="12"/>
      <c r="H236" s="12"/>
      <c r="I236" s="154"/>
      <c r="J236" s="163">
        <f>BK236</f>
        <v>0</v>
      </c>
      <c r="K236" s="12"/>
      <c r="L236" s="151"/>
      <c r="M236" s="156"/>
      <c r="N236" s="157"/>
      <c r="O236" s="157"/>
      <c r="P236" s="158">
        <f>SUM(P237:P238)</f>
        <v>0</v>
      </c>
      <c r="Q236" s="157"/>
      <c r="R236" s="158">
        <f>SUM(R237:R238)</f>
        <v>0</v>
      </c>
      <c r="S236" s="157"/>
      <c r="T236" s="159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2" t="s">
        <v>80</v>
      </c>
      <c r="AT236" s="160" t="s">
        <v>71</v>
      </c>
      <c r="AU236" s="160" t="s">
        <v>80</v>
      </c>
      <c r="AY236" s="152" t="s">
        <v>116</v>
      </c>
      <c r="BK236" s="161">
        <f>SUM(BK237:BK238)</f>
        <v>0</v>
      </c>
    </row>
    <row r="237" s="2" customFormat="1" ht="37.8" customHeight="1">
      <c r="A237" s="38"/>
      <c r="B237" s="164"/>
      <c r="C237" s="165" t="s">
        <v>343</v>
      </c>
      <c r="D237" s="165" t="s">
        <v>118</v>
      </c>
      <c r="E237" s="166" t="s">
        <v>344</v>
      </c>
      <c r="F237" s="167" t="s">
        <v>345</v>
      </c>
      <c r="G237" s="168" t="s">
        <v>171</v>
      </c>
      <c r="H237" s="169">
        <v>78.828000000000003</v>
      </c>
      <c r="I237" s="170"/>
      <c r="J237" s="171">
        <f>ROUND(I237*H237,2)</f>
        <v>0</v>
      </c>
      <c r="K237" s="167" t="s">
        <v>122</v>
      </c>
      <c r="L237" s="39"/>
      <c r="M237" s="172" t="s">
        <v>3</v>
      </c>
      <c r="N237" s="173" t="s">
        <v>43</v>
      </c>
      <c r="O237" s="72"/>
      <c r="P237" s="174">
        <f>O237*H237</f>
        <v>0</v>
      </c>
      <c r="Q237" s="174">
        <v>0</v>
      </c>
      <c r="R237" s="174">
        <f>Q237*H237</f>
        <v>0</v>
      </c>
      <c r="S237" s="174">
        <v>0</v>
      </c>
      <c r="T237" s="175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76" t="s">
        <v>123</v>
      </c>
      <c r="AT237" s="176" t="s">
        <v>118</v>
      </c>
      <c r="AU237" s="176" t="s">
        <v>82</v>
      </c>
      <c r="AY237" s="19" t="s">
        <v>116</v>
      </c>
      <c r="BE237" s="177">
        <f>IF(N237="základní",J237,0)</f>
        <v>0</v>
      </c>
      <c r="BF237" s="177">
        <f>IF(N237="snížená",J237,0)</f>
        <v>0</v>
      </c>
      <c r="BG237" s="177">
        <f>IF(N237="zákl. přenesená",J237,0)</f>
        <v>0</v>
      </c>
      <c r="BH237" s="177">
        <f>IF(N237="sníž. přenesená",J237,0)</f>
        <v>0</v>
      </c>
      <c r="BI237" s="177">
        <f>IF(N237="nulová",J237,0)</f>
        <v>0</v>
      </c>
      <c r="BJ237" s="19" t="s">
        <v>80</v>
      </c>
      <c r="BK237" s="177">
        <f>ROUND(I237*H237,2)</f>
        <v>0</v>
      </c>
      <c r="BL237" s="19" t="s">
        <v>123</v>
      </c>
      <c r="BM237" s="176" t="s">
        <v>346</v>
      </c>
    </row>
    <row r="238" s="2" customFormat="1">
      <c r="A238" s="38"/>
      <c r="B238" s="39"/>
      <c r="C238" s="38"/>
      <c r="D238" s="178" t="s">
        <v>125</v>
      </c>
      <c r="E238" s="38"/>
      <c r="F238" s="179" t="s">
        <v>347</v>
      </c>
      <c r="G238" s="38"/>
      <c r="H238" s="38"/>
      <c r="I238" s="180"/>
      <c r="J238" s="38"/>
      <c r="K238" s="38"/>
      <c r="L238" s="39"/>
      <c r="M238" s="181"/>
      <c r="N238" s="182"/>
      <c r="O238" s="72"/>
      <c r="P238" s="72"/>
      <c r="Q238" s="72"/>
      <c r="R238" s="72"/>
      <c r="S238" s="72"/>
      <c r="T238" s="73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125</v>
      </c>
      <c r="AU238" s="19" t="s">
        <v>82</v>
      </c>
    </row>
    <row r="239" s="12" customFormat="1" ht="25.92" customHeight="1">
      <c r="A239" s="12"/>
      <c r="B239" s="151"/>
      <c r="C239" s="12"/>
      <c r="D239" s="152" t="s">
        <v>71</v>
      </c>
      <c r="E239" s="153" t="s">
        <v>348</v>
      </c>
      <c r="F239" s="153" t="s">
        <v>349</v>
      </c>
      <c r="G239" s="12"/>
      <c r="H239" s="12"/>
      <c r="I239" s="154"/>
      <c r="J239" s="155">
        <f>BK239</f>
        <v>0</v>
      </c>
      <c r="K239" s="12"/>
      <c r="L239" s="151"/>
      <c r="M239" s="156"/>
      <c r="N239" s="157"/>
      <c r="O239" s="157"/>
      <c r="P239" s="158">
        <f>SUM(P240:P244)</f>
        <v>0</v>
      </c>
      <c r="Q239" s="157"/>
      <c r="R239" s="158">
        <f>SUM(R240:R244)</f>
        <v>0</v>
      </c>
      <c r="S239" s="157"/>
      <c r="T239" s="159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2" t="s">
        <v>123</v>
      </c>
      <c r="AT239" s="160" t="s">
        <v>71</v>
      </c>
      <c r="AU239" s="160" t="s">
        <v>72</v>
      </c>
      <c r="AY239" s="152" t="s">
        <v>116</v>
      </c>
      <c r="BK239" s="161">
        <f>SUM(BK240:BK244)</f>
        <v>0</v>
      </c>
    </row>
    <row r="240" s="2" customFormat="1" ht="37.8" customHeight="1">
      <c r="A240" s="38"/>
      <c r="B240" s="164"/>
      <c r="C240" s="165" t="s">
        <v>350</v>
      </c>
      <c r="D240" s="165" t="s">
        <v>118</v>
      </c>
      <c r="E240" s="166" t="s">
        <v>77</v>
      </c>
      <c r="F240" s="167" t="s">
        <v>351</v>
      </c>
      <c r="G240" s="168" t="s">
        <v>352</v>
      </c>
      <c r="H240" s="169">
        <v>1</v>
      </c>
      <c r="I240" s="170"/>
      <c r="J240" s="171">
        <f>ROUND(I240*H240,2)</f>
        <v>0</v>
      </c>
      <c r="K240" s="167" t="s">
        <v>3</v>
      </c>
      <c r="L240" s="39"/>
      <c r="M240" s="172" t="s">
        <v>3</v>
      </c>
      <c r="N240" s="173" t="s">
        <v>43</v>
      </c>
      <c r="O240" s="72"/>
      <c r="P240" s="174">
        <f>O240*H240</f>
        <v>0</v>
      </c>
      <c r="Q240" s="174">
        <v>0</v>
      </c>
      <c r="R240" s="174">
        <f>Q240*H240</f>
        <v>0</v>
      </c>
      <c r="S240" s="174">
        <v>0</v>
      </c>
      <c r="T240" s="175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76" t="s">
        <v>353</v>
      </c>
      <c r="AT240" s="176" t="s">
        <v>118</v>
      </c>
      <c r="AU240" s="176" t="s">
        <v>80</v>
      </c>
      <c r="AY240" s="19" t="s">
        <v>116</v>
      </c>
      <c r="BE240" s="177">
        <f>IF(N240="základní",J240,0)</f>
        <v>0</v>
      </c>
      <c r="BF240" s="177">
        <f>IF(N240="snížená",J240,0)</f>
        <v>0</v>
      </c>
      <c r="BG240" s="177">
        <f>IF(N240="zákl. přenesená",J240,0)</f>
        <v>0</v>
      </c>
      <c r="BH240" s="177">
        <f>IF(N240="sníž. přenesená",J240,0)</f>
        <v>0</v>
      </c>
      <c r="BI240" s="177">
        <f>IF(N240="nulová",J240,0)</f>
        <v>0</v>
      </c>
      <c r="BJ240" s="19" t="s">
        <v>80</v>
      </c>
      <c r="BK240" s="177">
        <f>ROUND(I240*H240,2)</f>
        <v>0</v>
      </c>
      <c r="BL240" s="19" t="s">
        <v>353</v>
      </c>
      <c r="BM240" s="176" t="s">
        <v>354</v>
      </c>
    </row>
    <row r="241" s="2" customFormat="1" ht="128.55" customHeight="1">
      <c r="A241" s="38"/>
      <c r="B241" s="164"/>
      <c r="C241" s="165" t="s">
        <v>355</v>
      </c>
      <c r="D241" s="165" t="s">
        <v>118</v>
      </c>
      <c r="E241" s="166" t="s">
        <v>83</v>
      </c>
      <c r="F241" s="167" t="s">
        <v>356</v>
      </c>
      <c r="G241" s="168" t="s">
        <v>352</v>
      </c>
      <c r="H241" s="169">
        <v>1</v>
      </c>
      <c r="I241" s="170"/>
      <c r="J241" s="171">
        <f>ROUND(I241*H241,2)</f>
        <v>0</v>
      </c>
      <c r="K241" s="167" t="s">
        <v>3</v>
      </c>
      <c r="L241" s="39"/>
      <c r="M241" s="172" t="s">
        <v>3</v>
      </c>
      <c r="N241" s="173" t="s">
        <v>43</v>
      </c>
      <c r="O241" s="72"/>
      <c r="P241" s="174">
        <f>O241*H241</f>
        <v>0</v>
      </c>
      <c r="Q241" s="174">
        <v>0</v>
      </c>
      <c r="R241" s="174">
        <f>Q241*H241</f>
        <v>0</v>
      </c>
      <c r="S241" s="174">
        <v>0</v>
      </c>
      <c r="T241" s="175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76" t="s">
        <v>353</v>
      </c>
      <c r="AT241" s="176" t="s">
        <v>118</v>
      </c>
      <c r="AU241" s="176" t="s">
        <v>80</v>
      </c>
      <c r="AY241" s="19" t="s">
        <v>116</v>
      </c>
      <c r="BE241" s="177">
        <f>IF(N241="základní",J241,0)</f>
        <v>0</v>
      </c>
      <c r="BF241" s="177">
        <f>IF(N241="snížená",J241,0)</f>
        <v>0</v>
      </c>
      <c r="BG241" s="177">
        <f>IF(N241="zákl. přenesená",J241,0)</f>
        <v>0</v>
      </c>
      <c r="BH241" s="177">
        <f>IF(N241="sníž. přenesená",J241,0)</f>
        <v>0</v>
      </c>
      <c r="BI241" s="177">
        <f>IF(N241="nulová",J241,0)</f>
        <v>0</v>
      </c>
      <c r="BJ241" s="19" t="s">
        <v>80</v>
      </c>
      <c r="BK241" s="177">
        <f>ROUND(I241*H241,2)</f>
        <v>0</v>
      </c>
      <c r="BL241" s="19" t="s">
        <v>353</v>
      </c>
      <c r="BM241" s="176" t="s">
        <v>357</v>
      </c>
    </row>
    <row r="242" s="2" customFormat="1" ht="16.5" customHeight="1">
      <c r="A242" s="38"/>
      <c r="B242" s="164"/>
      <c r="C242" s="165" t="s">
        <v>358</v>
      </c>
      <c r="D242" s="165" t="s">
        <v>118</v>
      </c>
      <c r="E242" s="166" t="s">
        <v>359</v>
      </c>
      <c r="F242" s="167" t="s">
        <v>360</v>
      </c>
      <c r="G242" s="168" t="s">
        <v>352</v>
      </c>
      <c r="H242" s="169">
        <v>4</v>
      </c>
      <c r="I242" s="170"/>
      <c r="J242" s="171">
        <f>ROUND(I242*H242,2)</f>
        <v>0</v>
      </c>
      <c r="K242" s="167" t="s">
        <v>3</v>
      </c>
      <c r="L242" s="39"/>
      <c r="M242" s="172" t="s">
        <v>3</v>
      </c>
      <c r="N242" s="173" t="s">
        <v>43</v>
      </c>
      <c r="O242" s="72"/>
      <c r="P242" s="174">
        <f>O242*H242</f>
        <v>0</v>
      </c>
      <c r="Q242" s="174">
        <v>0</v>
      </c>
      <c r="R242" s="174">
        <f>Q242*H242</f>
        <v>0</v>
      </c>
      <c r="S242" s="174">
        <v>0</v>
      </c>
      <c r="T242" s="175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76" t="s">
        <v>353</v>
      </c>
      <c r="AT242" s="176" t="s">
        <v>118</v>
      </c>
      <c r="AU242" s="176" t="s">
        <v>80</v>
      </c>
      <c r="AY242" s="19" t="s">
        <v>116</v>
      </c>
      <c r="BE242" s="177">
        <f>IF(N242="základní",J242,0)</f>
        <v>0</v>
      </c>
      <c r="BF242" s="177">
        <f>IF(N242="snížená",J242,0)</f>
        <v>0</v>
      </c>
      <c r="BG242" s="177">
        <f>IF(N242="zákl. přenesená",J242,0)</f>
        <v>0</v>
      </c>
      <c r="BH242" s="177">
        <f>IF(N242="sníž. přenesená",J242,0)</f>
        <v>0</v>
      </c>
      <c r="BI242" s="177">
        <f>IF(N242="nulová",J242,0)</f>
        <v>0</v>
      </c>
      <c r="BJ242" s="19" t="s">
        <v>80</v>
      </c>
      <c r="BK242" s="177">
        <f>ROUND(I242*H242,2)</f>
        <v>0</v>
      </c>
      <c r="BL242" s="19" t="s">
        <v>353</v>
      </c>
      <c r="BM242" s="176" t="s">
        <v>361</v>
      </c>
    </row>
    <row r="243" s="2" customFormat="1" ht="16.5" customHeight="1">
      <c r="A243" s="38"/>
      <c r="B243" s="164"/>
      <c r="C243" s="165" t="s">
        <v>362</v>
      </c>
      <c r="D243" s="165" t="s">
        <v>118</v>
      </c>
      <c r="E243" s="166" t="s">
        <v>363</v>
      </c>
      <c r="F243" s="167" t="s">
        <v>364</v>
      </c>
      <c r="G243" s="168" t="s">
        <v>352</v>
      </c>
      <c r="H243" s="169">
        <v>2</v>
      </c>
      <c r="I243" s="170"/>
      <c r="J243" s="171">
        <f>ROUND(I243*H243,2)</f>
        <v>0</v>
      </c>
      <c r="K243" s="167" t="s">
        <v>3</v>
      </c>
      <c r="L243" s="39"/>
      <c r="M243" s="172" t="s">
        <v>3</v>
      </c>
      <c r="N243" s="173" t="s">
        <v>43</v>
      </c>
      <c r="O243" s="72"/>
      <c r="P243" s="174">
        <f>O243*H243</f>
        <v>0</v>
      </c>
      <c r="Q243" s="174">
        <v>0</v>
      </c>
      <c r="R243" s="174">
        <f>Q243*H243</f>
        <v>0</v>
      </c>
      <c r="S243" s="174">
        <v>0</v>
      </c>
      <c r="T243" s="175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76" t="s">
        <v>353</v>
      </c>
      <c r="AT243" s="176" t="s">
        <v>118</v>
      </c>
      <c r="AU243" s="176" t="s">
        <v>80</v>
      </c>
      <c r="AY243" s="19" t="s">
        <v>116</v>
      </c>
      <c r="BE243" s="177">
        <f>IF(N243="základní",J243,0)</f>
        <v>0</v>
      </c>
      <c r="BF243" s="177">
        <f>IF(N243="snížená",J243,0)</f>
        <v>0</v>
      </c>
      <c r="BG243" s="177">
        <f>IF(N243="zákl. přenesená",J243,0)</f>
        <v>0</v>
      </c>
      <c r="BH243" s="177">
        <f>IF(N243="sníž. přenesená",J243,0)</f>
        <v>0</v>
      </c>
      <c r="BI243" s="177">
        <f>IF(N243="nulová",J243,0)</f>
        <v>0</v>
      </c>
      <c r="BJ243" s="19" t="s">
        <v>80</v>
      </c>
      <c r="BK243" s="177">
        <f>ROUND(I243*H243,2)</f>
        <v>0</v>
      </c>
      <c r="BL243" s="19" t="s">
        <v>353</v>
      </c>
      <c r="BM243" s="176" t="s">
        <v>365</v>
      </c>
    </row>
    <row r="244" s="2" customFormat="1" ht="16.5" customHeight="1">
      <c r="A244" s="38"/>
      <c r="B244" s="164"/>
      <c r="C244" s="165" t="s">
        <v>366</v>
      </c>
      <c r="D244" s="165" t="s">
        <v>118</v>
      </c>
      <c r="E244" s="166" t="s">
        <v>367</v>
      </c>
      <c r="F244" s="167" t="s">
        <v>368</v>
      </c>
      <c r="G244" s="168" t="s">
        <v>352</v>
      </c>
      <c r="H244" s="169">
        <v>1</v>
      </c>
      <c r="I244" s="170"/>
      <c r="J244" s="171">
        <f>ROUND(I244*H244,2)</f>
        <v>0</v>
      </c>
      <c r="K244" s="167" t="s">
        <v>3</v>
      </c>
      <c r="L244" s="39"/>
      <c r="M244" s="217" t="s">
        <v>3</v>
      </c>
      <c r="N244" s="218" t="s">
        <v>43</v>
      </c>
      <c r="O244" s="219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76" t="s">
        <v>353</v>
      </c>
      <c r="AT244" s="176" t="s">
        <v>118</v>
      </c>
      <c r="AU244" s="176" t="s">
        <v>80</v>
      </c>
      <c r="AY244" s="19" t="s">
        <v>116</v>
      </c>
      <c r="BE244" s="177">
        <f>IF(N244="základní",J244,0)</f>
        <v>0</v>
      </c>
      <c r="BF244" s="177">
        <f>IF(N244="snížená",J244,0)</f>
        <v>0</v>
      </c>
      <c r="BG244" s="177">
        <f>IF(N244="zákl. přenesená",J244,0)</f>
        <v>0</v>
      </c>
      <c r="BH244" s="177">
        <f>IF(N244="sníž. přenesená",J244,0)</f>
        <v>0</v>
      </c>
      <c r="BI244" s="177">
        <f>IF(N244="nulová",J244,0)</f>
        <v>0</v>
      </c>
      <c r="BJ244" s="19" t="s">
        <v>80</v>
      </c>
      <c r="BK244" s="177">
        <f>ROUND(I244*H244,2)</f>
        <v>0</v>
      </c>
      <c r="BL244" s="19" t="s">
        <v>353</v>
      </c>
      <c r="BM244" s="176" t="s">
        <v>369</v>
      </c>
    </row>
    <row r="245" s="2" customFormat="1" ht="6.96" customHeight="1">
      <c r="A245" s="38"/>
      <c r="B245" s="55"/>
      <c r="C245" s="56"/>
      <c r="D245" s="56"/>
      <c r="E245" s="56"/>
      <c r="F245" s="56"/>
      <c r="G245" s="56"/>
      <c r="H245" s="56"/>
      <c r="I245" s="56"/>
      <c r="J245" s="56"/>
      <c r="K245" s="56"/>
      <c r="L245" s="39"/>
      <c r="M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</row>
  </sheetData>
  <autoFilter ref="C86:K24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3106123"/>
    <hyperlink ref="F96" r:id="rId2" display="https://podminky.urs.cz/item/CS_URS_2023_01/113106571"/>
    <hyperlink ref="F101" r:id="rId3" display="https://podminky.urs.cz/item/CS_URS_2023_01/113107151"/>
    <hyperlink ref="F106" r:id="rId4" display="https://podminky.urs.cz/item/CS_URS_2023_01/113202111"/>
    <hyperlink ref="F112" r:id="rId5" display="https://podminky.urs.cz/item/CS_URS_2023_01/567531121"/>
    <hyperlink ref="F117" r:id="rId6" display="https://podminky.urs.cz/item/CS_URS_2023_01/567541121"/>
    <hyperlink ref="F124" r:id="rId7" display="https://podminky.urs.cz/item/CS_URS_2023_01/567532122"/>
    <hyperlink ref="F137" r:id="rId8" display="https://podminky.urs.cz/item/CS_URS_2023_01/564851011"/>
    <hyperlink ref="F142" r:id="rId9" display="https://podminky.urs.cz/item/CS_URS_2023_01/573111113"/>
    <hyperlink ref="F149" r:id="rId10" display="https://podminky.urs.cz/item/CS_URS_2023_01/565135121"/>
    <hyperlink ref="F151" r:id="rId11" display="https://podminky.urs.cz/item/CS_URS_2023_01/573211109"/>
    <hyperlink ref="F153" r:id="rId12" display="https://podminky.urs.cz/item/CS_URS_2023_01/577134221"/>
    <hyperlink ref="F155" r:id="rId13" display="https://podminky.urs.cz/item/CS_URS_2023_01/569821112"/>
    <hyperlink ref="F160" r:id="rId14" display="https://podminky.urs.cz/item/CS_URS_2023_01/564831011"/>
    <hyperlink ref="F165" r:id="rId15" display="https://podminky.urs.cz/item/CS_URS_2023_01/596211111"/>
    <hyperlink ref="F172" r:id="rId16" display="https://podminky.urs.cz/item/CS_URS_2023_01/596212210"/>
    <hyperlink ref="F177" r:id="rId17" display="https://podminky.urs.cz/item/CS_URS_2023_01/596991112"/>
    <hyperlink ref="F180" r:id="rId18" display="https://podminky.urs.cz/item/CS_URS_2023_01/899331111"/>
    <hyperlink ref="F184" r:id="rId19" display="https://podminky.urs.cz/item/CS_URS_2023_01/915491211"/>
    <hyperlink ref="F191" r:id="rId20" display="https://podminky.urs.cz/item/CS_URS_2023_01/916111123"/>
    <hyperlink ref="F198" r:id="rId21" display="https://podminky.urs.cz/item/CS_URS_2023_01/916131213"/>
    <hyperlink ref="F206" r:id="rId22" display="https://podminky.urs.cz/item/CS_URS_2023_01/916991121"/>
    <hyperlink ref="F211" r:id="rId23" display="https://podminky.urs.cz/item/CS_URS_2023_01/919735112"/>
    <hyperlink ref="F216" r:id="rId24" display="https://podminky.urs.cz/item/CS_URS_2023_01/919732211"/>
    <hyperlink ref="F218" r:id="rId25" display="https://podminky.urs.cz/item/CS_URS_2023_01/938902113"/>
    <hyperlink ref="F221" r:id="rId26" display="https://podminky.urs.cz/item/CS_URS_2023_01/997006006"/>
    <hyperlink ref="F230" r:id="rId27" display="https://podminky.urs.cz/item/CS_URS_2023_01/997006511"/>
    <hyperlink ref="F232" r:id="rId28" display="https://podminky.urs.cz/item/CS_URS_2023_01/997006512"/>
    <hyperlink ref="F234" r:id="rId29" display="https://podminky.urs.cz/item/CS_URS_2023_01/997006519"/>
    <hyperlink ref="F238" r:id="rId30" display="https://podminky.urs.cz/item/CS_URS_2023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86</v>
      </c>
      <c r="L4" s="22"/>
      <c r="M4" s="114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26.25" customHeight="1">
      <c r="B7" s="22"/>
      <c r="E7" s="115" t="str">
        <f>'Rekapitulace stavby'!K6</f>
        <v>Oprava místní komunikace 1c „U stavebnin, parc. č.941 v k.ú. Hradec u Jeseníka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87</v>
      </c>
      <c r="E8" s="38"/>
      <c r="F8" s="38"/>
      <c r="G8" s="38"/>
      <c r="H8" s="38"/>
      <c r="I8" s="38"/>
      <c r="J8" s="38"/>
      <c r="K8" s="38"/>
      <c r="L8" s="11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370</v>
      </c>
      <c r="F9" s="38"/>
      <c r="G9" s="38"/>
      <c r="H9" s="38"/>
      <c r="I9" s="38"/>
      <c r="J9" s="38"/>
      <c r="K9" s="38"/>
      <c r="L9" s="116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6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6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4. 1. 2023</v>
      </c>
      <c r="K12" s="38"/>
      <c r="L12" s="11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27</v>
      </c>
      <c r="K14" s="38"/>
      <c r="L14" s="11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28</v>
      </c>
      <c r="F15" s="38"/>
      <c r="G15" s="38"/>
      <c r="H15" s="38"/>
      <c r="I15" s="32" t="s">
        <v>29</v>
      </c>
      <c r="J15" s="27" t="s">
        <v>30</v>
      </c>
      <c r="K15" s="38"/>
      <c r="L15" s="11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6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31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6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29</v>
      </c>
      <c r="J18" s="33" t="str">
        <f>'Rekapitulace stavby'!AN14</f>
        <v>Vyplň údaj</v>
      </c>
      <c r="K18" s="38"/>
      <c r="L18" s="116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6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33</v>
      </c>
      <c r="E20" s="38"/>
      <c r="F20" s="38"/>
      <c r="G20" s="38"/>
      <c r="H20" s="38"/>
      <c r="I20" s="32" t="s">
        <v>26</v>
      </c>
      <c r="J20" s="27" t="str">
        <f>IF('Rekapitulace stavby'!AN16="","",'Rekapitulace stavby'!AN16)</f>
        <v/>
      </c>
      <c r="K20" s="38"/>
      <c r="L20" s="116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29</v>
      </c>
      <c r="J21" s="27" t="str">
        <f>IF('Rekapitulace stavby'!AN17="","",'Rekapitulace stavby'!AN17)</f>
        <v/>
      </c>
      <c r="K21" s="38"/>
      <c r="L21" s="116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6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26</v>
      </c>
      <c r="J23" s="27" t="str">
        <f>IF('Rekapitulace stavby'!AN19="","",'Rekapitulace stavby'!AN19)</f>
        <v/>
      </c>
      <c r="K23" s="38"/>
      <c r="L23" s="116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29</v>
      </c>
      <c r="J24" s="27" t="str">
        <f>IF('Rekapitulace stavby'!AN20="","",'Rekapitulace stavby'!AN20)</f>
        <v/>
      </c>
      <c r="K24" s="38"/>
      <c r="L24" s="116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6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36</v>
      </c>
      <c r="E26" s="38"/>
      <c r="F26" s="38"/>
      <c r="G26" s="38"/>
      <c r="H26" s="38"/>
      <c r="I26" s="38"/>
      <c r="J26" s="38"/>
      <c r="K26" s="38"/>
      <c r="L26" s="116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7"/>
      <c r="B27" s="118"/>
      <c r="C27" s="117"/>
      <c r="D27" s="117"/>
      <c r="E27" s="36" t="s">
        <v>3</v>
      </c>
      <c r="F27" s="36"/>
      <c r="G27" s="36"/>
      <c r="H27" s="3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6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6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0" t="s">
        <v>38</v>
      </c>
      <c r="E30" s="38"/>
      <c r="F30" s="38"/>
      <c r="G30" s="38"/>
      <c r="H30" s="38"/>
      <c r="I30" s="38"/>
      <c r="J30" s="90">
        <f>ROUND(J87, 2)</f>
        <v>0</v>
      </c>
      <c r="K30" s="38"/>
      <c r="L30" s="116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6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116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1" t="s">
        <v>42</v>
      </c>
      <c r="E33" s="32" t="s">
        <v>43</v>
      </c>
      <c r="F33" s="122">
        <f>ROUND((SUM(BE87:BE158)),  2)</f>
        <v>0</v>
      </c>
      <c r="G33" s="38"/>
      <c r="H33" s="38"/>
      <c r="I33" s="123">
        <v>0.20999999999999999</v>
      </c>
      <c r="J33" s="122">
        <f>ROUND(((SUM(BE87:BE158))*I33),  2)</f>
        <v>0</v>
      </c>
      <c r="K33" s="38"/>
      <c r="L33" s="116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2">
        <f>ROUND((SUM(BF87:BF158)),  2)</f>
        <v>0</v>
      </c>
      <c r="G34" s="38"/>
      <c r="H34" s="38"/>
      <c r="I34" s="123">
        <v>0.14999999999999999</v>
      </c>
      <c r="J34" s="122">
        <f>ROUND(((SUM(BF87:BF158))*I34),  2)</f>
        <v>0</v>
      </c>
      <c r="K34" s="38"/>
      <c r="L34" s="116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2">
        <f>ROUND((SUM(BG87:BG158)),  2)</f>
        <v>0</v>
      </c>
      <c r="G35" s="38"/>
      <c r="H35" s="38"/>
      <c r="I35" s="123">
        <v>0.20999999999999999</v>
      </c>
      <c r="J35" s="122">
        <f>0</f>
        <v>0</v>
      </c>
      <c r="K35" s="38"/>
      <c r="L35" s="116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2">
        <f>ROUND((SUM(BH87:BH158)),  2)</f>
        <v>0</v>
      </c>
      <c r="G36" s="38"/>
      <c r="H36" s="38"/>
      <c r="I36" s="123">
        <v>0.14999999999999999</v>
      </c>
      <c r="J36" s="122">
        <f>0</f>
        <v>0</v>
      </c>
      <c r="K36" s="38"/>
      <c r="L36" s="116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2">
        <f>ROUND((SUM(BI87:BI158)),  2)</f>
        <v>0</v>
      </c>
      <c r="G37" s="38"/>
      <c r="H37" s="38"/>
      <c r="I37" s="123">
        <v>0</v>
      </c>
      <c r="J37" s="122">
        <f>0</f>
        <v>0</v>
      </c>
      <c r="K37" s="38"/>
      <c r="L37" s="11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6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4"/>
      <c r="D39" s="125" t="s">
        <v>48</v>
      </c>
      <c r="E39" s="76"/>
      <c r="F39" s="76"/>
      <c r="G39" s="126" t="s">
        <v>49</v>
      </c>
      <c r="H39" s="127" t="s">
        <v>50</v>
      </c>
      <c r="I39" s="76"/>
      <c r="J39" s="128">
        <f>SUM(J30:J37)</f>
        <v>0</v>
      </c>
      <c r="K39" s="129"/>
      <c r="L39" s="11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6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38"/>
      <c r="E45" s="38"/>
      <c r="F45" s="38"/>
      <c r="G45" s="38"/>
      <c r="H45" s="38"/>
      <c r="I45" s="38"/>
      <c r="J45" s="38"/>
      <c r="K45" s="38"/>
      <c r="L45" s="116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6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26.25" customHeight="1">
      <c r="A48" s="38"/>
      <c r="B48" s="39"/>
      <c r="C48" s="38"/>
      <c r="D48" s="38"/>
      <c r="E48" s="115" t="str">
        <f>E7</f>
        <v>Oprava místní komunikace 1c „U stavebnin, parc. č.941 v k.ú. Hradec u Jeseníka</v>
      </c>
      <c r="F48" s="32"/>
      <c r="G48" s="32"/>
      <c r="H48" s="32"/>
      <c r="I48" s="38"/>
      <c r="J48" s="38"/>
      <c r="K48" s="38"/>
      <c r="L48" s="116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38"/>
      <c r="E49" s="38"/>
      <c r="F49" s="38"/>
      <c r="G49" s="38"/>
      <c r="H49" s="38"/>
      <c r="I49" s="38"/>
      <c r="J49" s="38"/>
      <c r="K49" s="38"/>
      <c r="L49" s="11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02 - Oprava dešťové kanalizace</v>
      </c>
      <c r="F50" s="38"/>
      <c r="G50" s="38"/>
      <c r="H50" s="38"/>
      <c r="I50" s="38"/>
      <c r="J50" s="38"/>
      <c r="K50" s="38"/>
      <c r="L50" s="116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 xml:space="preserve"> </v>
      </c>
      <c r="G52" s="38"/>
      <c r="H52" s="38"/>
      <c r="I52" s="32" t="s">
        <v>23</v>
      </c>
      <c r="J52" s="64" t="str">
        <f>IF(J12="","",J12)</f>
        <v>4. 1. 2023</v>
      </c>
      <c r="K52" s="38"/>
      <c r="L52" s="11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Obec Hradec-Nová Ves</v>
      </c>
      <c r="G54" s="38"/>
      <c r="H54" s="38"/>
      <c r="I54" s="32" t="s">
        <v>33</v>
      </c>
      <c r="J54" s="36" t="str">
        <f>E21</f>
        <v xml:space="preserve"> </v>
      </c>
      <c r="K54" s="38"/>
      <c r="L54" s="116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38"/>
      <c r="E55" s="38"/>
      <c r="F55" s="27" t="str">
        <f>IF(E18="","",E18)</f>
        <v>Vyplň údaj</v>
      </c>
      <c r="G55" s="38"/>
      <c r="H55" s="38"/>
      <c r="I55" s="32" t="s">
        <v>35</v>
      </c>
      <c r="J55" s="36" t="str">
        <f>E24</f>
        <v xml:space="preserve"> </v>
      </c>
      <c r="K55" s="38"/>
      <c r="L55" s="11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0" t="s">
        <v>90</v>
      </c>
      <c r="D57" s="124"/>
      <c r="E57" s="124"/>
      <c r="F57" s="124"/>
      <c r="G57" s="124"/>
      <c r="H57" s="124"/>
      <c r="I57" s="124"/>
      <c r="J57" s="131" t="s">
        <v>91</v>
      </c>
      <c r="K57" s="124"/>
      <c r="L57" s="116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2" t="s">
        <v>70</v>
      </c>
      <c r="D59" s="38"/>
      <c r="E59" s="38"/>
      <c r="F59" s="38"/>
      <c r="G59" s="38"/>
      <c r="H59" s="38"/>
      <c r="I59" s="38"/>
      <c r="J59" s="90">
        <f>J87</f>
        <v>0</v>
      </c>
      <c r="K59" s="38"/>
      <c r="L59" s="116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92</v>
      </c>
    </row>
    <row r="60" s="9" customFormat="1" ht="24.96" customHeight="1">
      <c r="A60" s="9"/>
      <c r="B60" s="133"/>
      <c r="C60" s="9"/>
      <c r="D60" s="134" t="s">
        <v>93</v>
      </c>
      <c r="E60" s="135"/>
      <c r="F60" s="135"/>
      <c r="G60" s="135"/>
      <c r="H60" s="135"/>
      <c r="I60" s="135"/>
      <c r="J60" s="136">
        <f>J88</f>
        <v>0</v>
      </c>
      <c r="K60" s="9"/>
      <c r="L60" s="13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7"/>
      <c r="C61" s="10"/>
      <c r="D61" s="138" t="s">
        <v>94</v>
      </c>
      <c r="E61" s="139"/>
      <c r="F61" s="139"/>
      <c r="G61" s="139"/>
      <c r="H61" s="139"/>
      <c r="I61" s="139"/>
      <c r="J61" s="140">
        <f>J89</f>
        <v>0</v>
      </c>
      <c r="K61" s="10"/>
      <c r="L61" s="13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7"/>
      <c r="C62" s="10"/>
      <c r="D62" s="138" t="s">
        <v>95</v>
      </c>
      <c r="E62" s="139"/>
      <c r="F62" s="139"/>
      <c r="G62" s="139"/>
      <c r="H62" s="139"/>
      <c r="I62" s="139"/>
      <c r="J62" s="140">
        <f>J118</f>
        <v>0</v>
      </c>
      <c r="K62" s="10"/>
      <c r="L62" s="13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7"/>
      <c r="C63" s="10"/>
      <c r="D63" s="138" t="s">
        <v>96</v>
      </c>
      <c r="E63" s="139"/>
      <c r="F63" s="139"/>
      <c r="G63" s="139"/>
      <c r="H63" s="139"/>
      <c r="I63" s="139"/>
      <c r="J63" s="140">
        <f>J124</f>
        <v>0</v>
      </c>
      <c r="K63" s="10"/>
      <c r="L63" s="13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7"/>
      <c r="C64" s="10"/>
      <c r="D64" s="138" t="s">
        <v>371</v>
      </c>
      <c r="E64" s="139"/>
      <c r="F64" s="139"/>
      <c r="G64" s="139"/>
      <c r="H64" s="139"/>
      <c r="I64" s="139"/>
      <c r="J64" s="140">
        <f>J131</f>
        <v>0</v>
      </c>
      <c r="K64" s="10"/>
      <c r="L64" s="13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7"/>
      <c r="C65" s="10"/>
      <c r="D65" s="138" t="s">
        <v>98</v>
      </c>
      <c r="E65" s="139"/>
      <c r="F65" s="139"/>
      <c r="G65" s="139"/>
      <c r="H65" s="139"/>
      <c r="I65" s="139"/>
      <c r="J65" s="140">
        <f>J137</f>
        <v>0</v>
      </c>
      <c r="K65" s="10"/>
      <c r="L65" s="13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7"/>
      <c r="C66" s="10"/>
      <c r="D66" s="138" t="s">
        <v>99</v>
      </c>
      <c r="E66" s="139"/>
      <c r="F66" s="139"/>
      <c r="G66" s="139"/>
      <c r="H66" s="139"/>
      <c r="I66" s="139"/>
      <c r="J66" s="140">
        <f>J150</f>
        <v>0</v>
      </c>
      <c r="K66" s="10"/>
      <c r="L66" s="13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33"/>
      <c r="C67" s="9"/>
      <c r="D67" s="134" t="s">
        <v>100</v>
      </c>
      <c r="E67" s="135"/>
      <c r="F67" s="135"/>
      <c r="G67" s="135"/>
      <c r="H67" s="135"/>
      <c r="I67" s="135"/>
      <c r="J67" s="136">
        <f>J153</f>
        <v>0</v>
      </c>
      <c r="K67" s="9"/>
      <c r="L67" s="13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8"/>
      <c r="B68" s="39"/>
      <c r="C68" s="38"/>
      <c r="D68" s="38"/>
      <c r="E68" s="38"/>
      <c r="F68" s="38"/>
      <c r="G68" s="38"/>
      <c r="H68" s="38"/>
      <c r="I68" s="38"/>
      <c r="J68" s="38"/>
      <c r="K68" s="38"/>
      <c r="L68" s="116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116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116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101</v>
      </c>
      <c r="D74" s="38"/>
      <c r="E74" s="38"/>
      <c r="F74" s="38"/>
      <c r="G74" s="38"/>
      <c r="H74" s="38"/>
      <c r="I74" s="38"/>
      <c r="J74" s="38"/>
      <c r="K74" s="38"/>
      <c r="L74" s="116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38"/>
      <c r="D75" s="38"/>
      <c r="E75" s="38"/>
      <c r="F75" s="38"/>
      <c r="G75" s="38"/>
      <c r="H75" s="38"/>
      <c r="I75" s="38"/>
      <c r="J75" s="38"/>
      <c r="K75" s="38"/>
      <c r="L75" s="116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17</v>
      </c>
      <c r="D76" s="38"/>
      <c r="E76" s="38"/>
      <c r="F76" s="38"/>
      <c r="G76" s="38"/>
      <c r="H76" s="38"/>
      <c r="I76" s="38"/>
      <c r="J76" s="38"/>
      <c r="K76" s="38"/>
      <c r="L76" s="116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6.25" customHeight="1">
      <c r="A77" s="38"/>
      <c r="B77" s="39"/>
      <c r="C77" s="38"/>
      <c r="D77" s="38"/>
      <c r="E77" s="115" t="str">
        <f>E7</f>
        <v>Oprava místní komunikace 1c „U stavebnin, parc. č.941 v k.ú. Hradec u Jeseníka</v>
      </c>
      <c r="F77" s="32"/>
      <c r="G77" s="32"/>
      <c r="H77" s="32"/>
      <c r="I77" s="38"/>
      <c r="J77" s="38"/>
      <c r="K77" s="38"/>
      <c r="L77" s="116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87</v>
      </c>
      <c r="D78" s="38"/>
      <c r="E78" s="38"/>
      <c r="F78" s="38"/>
      <c r="G78" s="38"/>
      <c r="H78" s="38"/>
      <c r="I78" s="38"/>
      <c r="J78" s="38"/>
      <c r="K78" s="38"/>
      <c r="L78" s="116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38"/>
      <c r="D79" s="38"/>
      <c r="E79" s="62" t="str">
        <f>E9</f>
        <v>02 - Oprava dešťové kanalizace</v>
      </c>
      <c r="F79" s="38"/>
      <c r="G79" s="38"/>
      <c r="H79" s="38"/>
      <c r="I79" s="38"/>
      <c r="J79" s="38"/>
      <c r="K79" s="38"/>
      <c r="L79" s="116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38"/>
      <c r="D80" s="38"/>
      <c r="E80" s="38"/>
      <c r="F80" s="38"/>
      <c r="G80" s="38"/>
      <c r="H80" s="38"/>
      <c r="I80" s="38"/>
      <c r="J80" s="38"/>
      <c r="K80" s="38"/>
      <c r="L80" s="116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38"/>
      <c r="E81" s="38"/>
      <c r="F81" s="27" t="str">
        <f>F12</f>
        <v xml:space="preserve"> </v>
      </c>
      <c r="G81" s="38"/>
      <c r="H81" s="38"/>
      <c r="I81" s="32" t="s">
        <v>23</v>
      </c>
      <c r="J81" s="64" t="str">
        <f>IF(J12="","",J12)</f>
        <v>4. 1. 2023</v>
      </c>
      <c r="K81" s="38"/>
      <c r="L81" s="116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38"/>
      <c r="E83" s="38"/>
      <c r="F83" s="27" t="str">
        <f>E15</f>
        <v>Obec Hradec-Nová Ves</v>
      </c>
      <c r="G83" s="38"/>
      <c r="H83" s="38"/>
      <c r="I83" s="32" t="s">
        <v>33</v>
      </c>
      <c r="J83" s="36" t="str">
        <f>E21</f>
        <v xml:space="preserve"> </v>
      </c>
      <c r="K83" s="38"/>
      <c r="L83" s="116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31</v>
      </c>
      <c r="D84" s="38"/>
      <c r="E84" s="38"/>
      <c r="F84" s="27" t="str">
        <f>IF(E18="","",E18)</f>
        <v>Vyplň údaj</v>
      </c>
      <c r="G84" s="38"/>
      <c r="H84" s="38"/>
      <c r="I84" s="32" t="s">
        <v>35</v>
      </c>
      <c r="J84" s="36" t="str">
        <f>E24</f>
        <v xml:space="preserve"> </v>
      </c>
      <c r="K84" s="38"/>
      <c r="L84" s="116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116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41"/>
      <c r="B86" s="142"/>
      <c r="C86" s="143" t="s">
        <v>102</v>
      </c>
      <c r="D86" s="144" t="s">
        <v>57</v>
      </c>
      <c r="E86" s="144" t="s">
        <v>53</v>
      </c>
      <c r="F86" s="144" t="s">
        <v>54</v>
      </c>
      <c r="G86" s="144" t="s">
        <v>103</v>
      </c>
      <c r="H86" s="144" t="s">
        <v>104</v>
      </c>
      <c r="I86" s="144" t="s">
        <v>105</v>
      </c>
      <c r="J86" s="144" t="s">
        <v>91</v>
      </c>
      <c r="K86" s="145" t="s">
        <v>106</v>
      </c>
      <c r="L86" s="146"/>
      <c r="M86" s="80" t="s">
        <v>3</v>
      </c>
      <c r="N86" s="81" t="s">
        <v>42</v>
      </c>
      <c r="O86" s="81" t="s">
        <v>107</v>
      </c>
      <c r="P86" s="81" t="s">
        <v>108</v>
      </c>
      <c r="Q86" s="81" t="s">
        <v>109</v>
      </c>
      <c r="R86" s="81" t="s">
        <v>110</v>
      </c>
      <c r="S86" s="81" t="s">
        <v>111</v>
      </c>
      <c r="T86" s="82" t="s">
        <v>112</v>
      </c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</row>
    <row r="87" s="2" customFormat="1" ht="22.8" customHeight="1">
      <c r="A87" s="38"/>
      <c r="B87" s="39"/>
      <c r="C87" s="87" t="s">
        <v>113</v>
      </c>
      <c r="D87" s="38"/>
      <c r="E87" s="38"/>
      <c r="F87" s="38"/>
      <c r="G87" s="38"/>
      <c r="H87" s="38"/>
      <c r="I87" s="38"/>
      <c r="J87" s="147">
        <f>BK87</f>
        <v>0</v>
      </c>
      <c r="K87" s="38"/>
      <c r="L87" s="39"/>
      <c r="M87" s="83"/>
      <c r="N87" s="68"/>
      <c r="O87" s="84"/>
      <c r="P87" s="148">
        <f>P88+P153</f>
        <v>0</v>
      </c>
      <c r="Q87" s="84"/>
      <c r="R87" s="148">
        <f>R88+R153</f>
        <v>7.7871637500000013</v>
      </c>
      <c r="S87" s="84"/>
      <c r="T87" s="149">
        <f>T88+T153</f>
        <v>24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9" t="s">
        <v>71</v>
      </c>
      <c r="AU87" s="19" t="s">
        <v>92</v>
      </c>
      <c r="BK87" s="150">
        <f>BK88+BK153</f>
        <v>0</v>
      </c>
    </row>
    <row r="88" s="12" customFormat="1" ht="25.92" customHeight="1">
      <c r="A88" s="12"/>
      <c r="B88" s="151"/>
      <c r="C88" s="12"/>
      <c r="D88" s="152" t="s">
        <v>71</v>
      </c>
      <c r="E88" s="153" t="s">
        <v>114</v>
      </c>
      <c r="F88" s="153" t="s">
        <v>115</v>
      </c>
      <c r="G88" s="12"/>
      <c r="H88" s="12"/>
      <c r="I88" s="154"/>
      <c r="J88" s="155">
        <f>BK88</f>
        <v>0</v>
      </c>
      <c r="K88" s="12"/>
      <c r="L88" s="151"/>
      <c r="M88" s="156"/>
      <c r="N88" s="157"/>
      <c r="O88" s="157"/>
      <c r="P88" s="158">
        <f>P89+P118+P124+P131+P137+P150</f>
        <v>0</v>
      </c>
      <c r="Q88" s="157"/>
      <c r="R88" s="158">
        <f>R89+R118+R124+R131+R137+R150</f>
        <v>7.7871637500000013</v>
      </c>
      <c r="S88" s="157"/>
      <c r="T88" s="159">
        <f>T89+T118+T124+T131+T137+T150</f>
        <v>24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2" t="s">
        <v>80</v>
      </c>
      <c r="AT88" s="160" t="s">
        <v>71</v>
      </c>
      <c r="AU88" s="160" t="s">
        <v>72</v>
      </c>
      <c r="AY88" s="152" t="s">
        <v>116</v>
      </c>
      <c r="BK88" s="161">
        <f>BK89+BK118+BK124+BK131+BK137+BK150</f>
        <v>0</v>
      </c>
    </row>
    <row r="89" s="12" customFormat="1" ht="22.8" customHeight="1">
      <c r="A89" s="12"/>
      <c r="B89" s="151"/>
      <c r="C89" s="12"/>
      <c r="D89" s="152" t="s">
        <v>71</v>
      </c>
      <c r="E89" s="162" t="s">
        <v>80</v>
      </c>
      <c r="F89" s="162" t="s">
        <v>117</v>
      </c>
      <c r="G89" s="12"/>
      <c r="H89" s="12"/>
      <c r="I89" s="154"/>
      <c r="J89" s="163">
        <f>BK89</f>
        <v>0</v>
      </c>
      <c r="K89" s="12"/>
      <c r="L89" s="151"/>
      <c r="M89" s="156"/>
      <c r="N89" s="157"/>
      <c r="O89" s="157"/>
      <c r="P89" s="158">
        <f>SUM(P90:P117)</f>
        <v>0</v>
      </c>
      <c r="Q89" s="157"/>
      <c r="R89" s="158">
        <f>SUM(R90:R117)</f>
        <v>0</v>
      </c>
      <c r="S89" s="157"/>
      <c r="T89" s="159">
        <f>SUM(T90:T117)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2" t="s">
        <v>80</v>
      </c>
      <c r="AT89" s="160" t="s">
        <v>71</v>
      </c>
      <c r="AU89" s="160" t="s">
        <v>80</v>
      </c>
      <c r="AY89" s="152" t="s">
        <v>116</v>
      </c>
      <c r="BK89" s="161">
        <f>SUM(BK90:BK117)</f>
        <v>0</v>
      </c>
    </row>
    <row r="90" s="2" customFormat="1" ht="49.05" customHeight="1">
      <c r="A90" s="38"/>
      <c r="B90" s="164"/>
      <c r="C90" s="165" t="s">
        <v>80</v>
      </c>
      <c r="D90" s="165" t="s">
        <v>118</v>
      </c>
      <c r="E90" s="166" t="s">
        <v>372</v>
      </c>
      <c r="F90" s="167" t="s">
        <v>373</v>
      </c>
      <c r="G90" s="168" t="s">
        <v>294</v>
      </c>
      <c r="H90" s="169">
        <v>75</v>
      </c>
      <c r="I90" s="170"/>
      <c r="J90" s="171">
        <f>ROUND(I90*H90,2)</f>
        <v>0</v>
      </c>
      <c r="K90" s="167" t="s">
        <v>122</v>
      </c>
      <c r="L90" s="39"/>
      <c r="M90" s="172" t="s">
        <v>3</v>
      </c>
      <c r="N90" s="173" t="s">
        <v>43</v>
      </c>
      <c r="O90" s="72"/>
      <c r="P90" s="174">
        <f>O90*H90</f>
        <v>0</v>
      </c>
      <c r="Q90" s="174">
        <v>0</v>
      </c>
      <c r="R90" s="174">
        <f>Q90*H90</f>
        <v>0</v>
      </c>
      <c r="S90" s="174">
        <v>0</v>
      </c>
      <c r="T90" s="175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76" t="s">
        <v>123</v>
      </c>
      <c r="AT90" s="176" t="s">
        <v>118</v>
      </c>
      <c r="AU90" s="176" t="s">
        <v>82</v>
      </c>
      <c r="AY90" s="19" t="s">
        <v>116</v>
      </c>
      <c r="BE90" s="177">
        <f>IF(N90="základní",J90,0)</f>
        <v>0</v>
      </c>
      <c r="BF90" s="177">
        <f>IF(N90="snížená",J90,0)</f>
        <v>0</v>
      </c>
      <c r="BG90" s="177">
        <f>IF(N90="zákl. přenesená",J90,0)</f>
        <v>0</v>
      </c>
      <c r="BH90" s="177">
        <f>IF(N90="sníž. přenesená",J90,0)</f>
        <v>0</v>
      </c>
      <c r="BI90" s="177">
        <f>IF(N90="nulová",J90,0)</f>
        <v>0</v>
      </c>
      <c r="BJ90" s="19" t="s">
        <v>80</v>
      </c>
      <c r="BK90" s="177">
        <f>ROUND(I90*H90,2)</f>
        <v>0</v>
      </c>
      <c r="BL90" s="19" t="s">
        <v>123</v>
      </c>
      <c r="BM90" s="176" t="s">
        <v>374</v>
      </c>
    </row>
    <row r="91" s="2" customFormat="1">
      <c r="A91" s="38"/>
      <c r="B91" s="39"/>
      <c r="C91" s="38"/>
      <c r="D91" s="178" t="s">
        <v>125</v>
      </c>
      <c r="E91" s="38"/>
      <c r="F91" s="179" t="s">
        <v>375</v>
      </c>
      <c r="G91" s="38"/>
      <c r="H91" s="38"/>
      <c r="I91" s="180"/>
      <c r="J91" s="38"/>
      <c r="K91" s="38"/>
      <c r="L91" s="39"/>
      <c r="M91" s="181"/>
      <c r="N91" s="182"/>
      <c r="O91" s="72"/>
      <c r="P91" s="72"/>
      <c r="Q91" s="72"/>
      <c r="R91" s="72"/>
      <c r="S91" s="72"/>
      <c r="T91" s="73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9" t="s">
        <v>125</v>
      </c>
      <c r="AU91" s="19" t="s">
        <v>82</v>
      </c>
    </row>
    <row r="92" s="13" customFormat="1">
      <c r="A92" s="13"/>
      <c r="B92" s="183"/>
      <c r="C92" s="13"/>
      <c r="D92" s="184" t="s">
        <v>127</v>
      </c>
      <c r="E92" s="185" t="s">
        <v>3</v>
      </c>
      <c r="F92" s="186" t="s">
        <v>376</v>
      </c>
      <c r="G92" s="13"/>
      <c r="H92" s="185" t="s">
        <v>3</v>
      </c>
      <c r="I92" s="187"/>
      <c r="J92" s="13"/>
      <c r="K92" s="13"/>
      <c r="L92" s="183"/>
      <c r="M92" s="188"/>
      <c r="N92" s="189"/>
      <c r="O92" s="189"/>
      <c r="P92" s="189"/>
      <c r="Q92" s="189"/>
      <c r="R92" s="189"/>
      <c r="S92" s="189"/>
      <c r="T92" s="190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5" t="s">
        <v>127</v>
      </c>
      <c r="AU92" s="185" t="s">
        <v>82</v>
      </c>
      <c r="AV92" s="13" t="s">
        <v>80</v>
      </c>
      <c r="AW92" s="13" t="s">
        <v>34</v>
      </c>
      <c r="AX92" s="13" t="s">
        <v>72</v>
      </c>
      <c r="AY92" s="185" t="s">
        <v>116</v>
      </c>
    </row>
    <row r="93" s="14" customFormat="1">
      <c r="A93" s="14"/>
      <c r="B93" s="191"/>
      <c r="C93" s="14"/>
      <c r="D93" s="184" t="s">
        <v>127</v>
      </c>
      <c r="E93" s="192" t="s">
        <v>3</v>
      </c>
      <c r="F93" s="193" t="s">
        <v>377</v>
      </c>
      <c r="G93" s="14"/>
      <c r="H93" s="194">
        <v>75</v>
      </c>
      <c r="I93" s="195"/>
      <c r="J93" s="14"/>
      <c r="K93" s="14"/>
      <c r="L93" s="191"/>
      <c r="M93" s="196"/>
      <c r="N93" s="197"/>
      <c r="O93" s="197"/>
      <c r="P93" s="197"/>
      <c r="Q93" s="197"/>
      <c r="R93" s="197"/>
      <c r="S93" s="197"/>
      <c r="T93" s="198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2" t="s">
        <v>127</v>
      </c>
      <c r="AU93" s="192" t="s">
        <v>82</v>
      </c>
      <c r="AV93" s="14" t="s">
        <v>82</v>
      </c>
      <c r="AW93" s="14" t="s">
        <v>34</v>
      </c>
      <c r="AX93" s="14" t="s">
        <v>72</v>
      </c>
      <c r="AY93" s="192" t="s">
        <v>116</v>
      </c>
    </row>
    <row r="94" s="15" customFormat="1">
      <c r="A94" s="15"/>
      <c r="B94" s="199"/>
      <c r="C94" s="15"/>
      <c r="D94" s="184" t="s">
        <v>127</v>
      </c>
      <c r="E94" s="200" t="s">
        <v>3</v>
      </c>
      <c r="F94" s="201" t="s">
        <v>130</v>
      </c>
      <c r="G94" s="15"/>
      <c r="H94" s="202">
        <v>75</v>
      </c>
      <c r="I94" s="203"/>
      <c r="J94" s="15"/>
      <c r="K94" s="15"/>
      <c r="L94" s="199"/>
      <c r="M94" s="204"/>
      <c r="N94" s="205"/>
      <c r="O94" s="205"/>
      <c r="P94" s="205"/>
      <c r="Q94" s="205"/>
      <c r="R94" s="205"/>
      <c r="S94" s="205"/>
      <c r="T94" s="20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00" t="s">
        <v>127</v>
      </c>
      <c r="AU94" s="200" t="s">
        <v>82</v>
      </c>
      <c r="AV94" s="15" t="s">
        <v>123</v>
      </c>
      <c r="AW94" s="15" t="s">
        <v>34</v>
      </c>
      <c r="AX94" s="15" t="s">
        <v>80</v>
      </c>
      <c r="AY94" s="200" t="s">
        <v>116</v>
      </c>
    </row>
    <row r="95" s="2" customFormat="1" ht="62.7" customHeight="1">
      <c r="A95" s="38"/>
      <c r="B95" s="164"/>
      <c r="C95" s="165" t="s">
        <v>82</v>
      </c>
      <c r="D95" s="165" t="s">
        <v>118</v>
      </c>
      <c r="E95" s="166" t="s">
        <v>378</v>
      </c>
      <c r="F95" s="167" t="s">
        <v>379</v>
      </c>
      <c r="G95" s="168" t="s">
        <v>294</v>
      </c>
      <c r="H95" s="169">
        <v>75</v>
      </c>
      <c r="I95" s="170"/>
      <c r="J95" s="171">
        <f>ROUND(I95*H95,2)</f>
        <v>0</v>
      </c>
      <c r="K95" s="167" t="s">
        <v>122</v>
      </c>
      <c r="L95" s="39"/>
      <c r="M95" s="172" t="s">
        <v>3</v>
      </c>
      <c r="N95" s="173" t="s">
        <v>43</v>
      </c>
      <c r="O95" s="72"/>
      <c r="P95" s="174">
        <f>O95*H95</f>
        <v>0</v>
      </c>
      <c r="Q95" s="174">
        <v>0</v>
      </c>
      <c r="R95" s="174">
        <f>Q95*H95</f>
        <v>0</v>
      </c>
      <c r="S95" s="174">
        <v>0</v>
      </c>
      <c r="T95" s="175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76" t="s">
        <v>123</v>
      </c>
      <c r="AT95" s="176" t="s">
        <v>118</v>
      </c>
      <c r="AU95" s="176" t="s">
        <v>82</v>
      </c>
      <c r="AY95" s="19" t="s">
        <v>116</v>
      </c>
      <c r="BE95" s="177">
        <f>IF(N95="základní",J95,0)</f>
        <v>0</v>
      </c>
      <c r="BF95" s="177">
        <f>IF(N95="snížená",J95,0)</f>
        <v>0</v>
      </c>
      <c r="BG95" s="177">
        <f>IF(N95="zákl. přenesená",J95,0)</f>
        <v>0</v>
      </c>
      <c r="BH95" s="177">
        <f>IF(N95="sníž. přenesená",J95,0)</f>
        <v>0</v>
      </c>
      <c r="BI95" s="177">
        <f>IF(N95="nulová",J95,0)</f>
        <v>0</v>
      </c>
      <c r="BJ95" s="19" t="s">
        <v>80</v>
      </c>
      <c r="BK95" s="177">
        <f>ROUND(I95*H95,2)</f>
        <v>0</v>
      </c>
      <c r="BL95" s="19" t="s">
        <v>123</v>
      </c>
      <c r="BM95" s="176" t="s">
        <v>380</v>
      </c>
    </row>
    <row r="96" s="2" customFormat="1">
      <c r="A96" s="38"/>
      <c r="B96" s="39"/>
      <c r="C96" s="38"/>
      <c r="D96" s="178" t="s">
        <v>125</v>
      </c>
      <c r="E96" s="38"/>
      <c r="F96" s="179" t="s">
        <v>381</v>
      </c>
      <c r="G96" s="38"/>
      <c r="H96" s="38"/>
      <c r="I96" s="180"/>
      <c r="J96" s="38"/>
      <c r="K96" s="38"/>
      <c r="L96" s="39"/>
      <c r="M96" s="181"/>
      <c r="N96" s="182"/>
      <c r="O96" s="72"/>
      <c r="P96" s="72"/>
      <c r="Q96" s="72"/>
      <c r="R96" s="72"/>
      <c r="S96" s="72"/>
      <c r="T96" s="73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9" t="s">
        <v>125</v>
      </c>
      <c r="AU96" s="19" t="s">
        <v>82</v>
      </c>
    </row>
    <row r="97" s="2" customFormat="1" ht="66.75" customHeight="1">
      <c r="A97" s="38"/>
      <c r="B97" s="164"/>
      <c r="C97" s="165" t="s">
        <v>137</v>
      </c>
      <c r="D97" s="165" t="s">
        <v>118</v>
      </c>
      <c r="E97" s="166" t="s">
        <v>382</v>
      </c>
      <c r="F97" s="167" t="s">
        <v>383</v>
      </c>
      <c r="G97" s="168" t="s">
        <v>294</v>
      </c>
      <c r="H97" s="169">
        <v>32.25</v>
      </c>
      <c r="I97" s="170"/>
      <c r="J97" s="171">
        <f>ROUND(I97*H97,2)</f>
        <v>0</v>
      </c>
      <c r="K97" s="167" t="s">
        <v>122</v>
      </c>
      <c r="L97" s="39"/>
      <c r="M97" s="172" t="s">
        <v>3</v>
      </c>
      <c r="N97" s="173" t="s">
        <v>43</v>
      </c>
      <c r="O97" s="72"/>
      <c r="P97" s="174">
        <f>O97*H97</f>
        <v>0</v>
      </c>
      <c r="Q97" s="174">
        <v>0</v>
      </c>
      <c r="R97" s="174">
        <f>Q97*H97</f>
        <v>0</v>
      </c>
      <c r="S97" s="174">
        <v>0</v>
      </c>
      <c r="T97" s="175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76" t="s">
        <v>123</v>
      </c>
      <c r="AT97" s="176" t="s">
        <v>118</v>
      </c>
      <c r="AU97" s="176" t="s">
        <v>82</v>
      </c>
      <c r="AY97" s="19" t="s">
        <v>116</v>
      </c>
      <c r="BE97" s="177">
        <f>IF(N97="základní",J97,0)</f>
        <v>0</v>
      </c>
      <c r="BF97" s="177">
        <f>IF(N97="snížená",J97,0)</f>
        <v>0</v>
      </c>
      <c r="BG97" s="177">
        <f>IF(N97="zákl. přenesená",J97,0)</f>
        <v>0</v>
      </c>
      <c r="BH97" s="177">
        <f>IF(N97="sníž. přenesená",J97,0)</f>
        <v>0</v>
      </c>
      <c r="BI97" s="177">
        <f>IF(N97="nulová",J97,0)</f>
        <v>0</v>
      </c>
      <c r="BJ97" s="19" t="s">
        <v>80</v>
      </c>
      <c r="BK97" s="177">
        <f>ROUND(I97*H97,2)</f>
        <v>0</v>
      </c>
      <c r="BL97" s="19" t="s">
        <v>123</v>
      </c>
      <c r="BM97" s="176" t="s">
        <v>384</v>
      </c>
    </row>
    <row r="98" s="2" customFormat="1">
      <c r="A98" s="38"/>
      <c r="B98" s="39"/>
      <c r="C98" s="38"/>
      <c r="D98" s="178" t="s">
        <v>125</v>
      </c>
      <c r="E98" s="38"/>
      <c r="F98" s="179" t="s">
        <v>385</v>
      </c>
      <c r="G98" s="38"/>
      <c r="H98" s="38"/>
      <c r="I98" s="180"/>
      <c r="J98" s="38"/>
      <c r="K98" s="38"/>
      <c r="L98" s="39"/>
      <c r="M98" s="181"/>
      <c r="N98" s="182"/>
      <c r="O98" s="72"/>
      <c r="P98" s="72"/>
      <c r="Q98" s="72"/>
      <c r="R98" s="72"/>
      <c r="S98" s="72"/>
      <c r="T98" s="73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9" t="s">
        <v>125</v>
      </c>
      <c r="AU98" s="19" t="s">
        <v>82</v>
      </c>
    </row>
    <row r="99" s="13" customFormat="1">
      <c r="A99" s="13"/>
      <c r="B99" s="183"/>
      <c r="C99" s="13"/>
      <c r="D99" s="184" t="s">
        <v>127</v>
      </c>
      <c r="E99" s="185" t="s">
        <v>3</v>
      </c>
      <c r="F99" s="186" t="s">
        <v>386</v>
      </c>
      <c r="G99" s="13"/>
      <c r="H99" s="185" t="s">
        <v>3</v>
      </c>
      <c r="I99" s="187"/>
      <c r="J99" s="13"/>
      <c r="K99" s="13"/>
      <c r="L99" s="183"/>
      <c r="M99" s="188"/>
      <c r="N99" s="189"/>
      <c r="O99" s="189"/>
      <c r="P99" s="189"/>
      <c r="Q99" s="189"/>
      <c r="R99" s="189"/>
      <c r="S99" s="189"/>
      <c r="T99" s="19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5" t="s">
        <v>127</v>
      </c>
      <c r="AU99" s="185" t="s">
        <v>82</v>
      </c>
      <c r="AV99" s="13" t="s">
        <v>80</v>
      </c>
      <c r="AW99" s="13" t="s">
        <v>34</v>
      </c>
      <c r="AX99" s="13" t="s">
        <v>72</v>
      </c>
      <c r="AY99" s="185" t="s">
        <v>116</v>
      </c>
    </row>
    <row r="100" s="14" customFormat="1">
      <c r="A100" s="14"/>
      <c r="B100" s="191"/>
      <c r="C100" s="14"/>
      <c r="D100" s="184" t="s">
        <v>127</v>
      </c>
      <c r="E100" s="192" t="s">
        <v>3</v>
      </c>
      <c r="F100" s="193" t="s">
        <v>387</v>
      </c>
      <c r="G100" s="14"/>
      <c r="H100" s="194">
        <v>37.5</v>
      </c>
      <c r="I100" s="195"/>
      <c r="J100" s="14"/>
      <c r="K100" s="14"/>
      <c r="L100" s="191"/>
      <c r="M100" s="196"/>
      <c r="N100" s="197"/>
      <c r="O100" s="197"/>
      <c r="P100" s="197"/>
      <c r="Q100" s="197"/>
      <c r="R100" s="197"/>
      <c r="S100" s="197"/>
      <c r="T100" s="19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2" t="s">
        <v>127</v>
      </c>
      <c r="AU100" s="192" t="s">
        <v>82</v>
      </c>
      <c r="AV100" s="14" t="s">
        <v>82</v>
      </c>
      <c r="AW100" s="14" t="s">
        <v>34</v>
      </c>
      <c r="AX100" s="14" t="s">
        <v>72</v>
      </c>
      <c r="AY100" s="192" t="s">
        <v>116</v>
      </c>
    </row>
    <row r="101" s="13" customFormat="1">
      <c r="A101" s="13"/>
      <c r="B101" s="183"/>
      <c r="C101" s="13"/>
      <c r="D101" s="184" t="s">
        <v>127</v>
      </c>
      <c r="E101" s="185" t="s">
        <v>3</v>
      </c>
      <c r="F101" s="186" t="s">
        <v>388</v>
      </c>
      <c r="G101" s="13"/>
      <c r="H101" s="185" t="s">
        <v>3</v>
      </c>
      <c r="I101" s="187"/>
      <c r="J101" s="13"/>
      <c r="K101" s="13"/>
      <c r="L101" s="183"/>
      <c r="M101" s="188"/>
      <c r="N101" s="189"/>
      <c r="O101" s="189"/>
      <c r="P101" s="189"/>
      <c r="Q101" s="189"/>
      <c r="R101" s="189"/>
      <c r="S101" s="189"/>
      <c r="T101" s="19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5" t="s">
        <v>127</v>
      </c>
      <c r="AU101" s="185" t="s">
        <v>82</v>
      </c>
      <c r="AV101" s="13" t="s">
        <v>80</v>
      </c>
      <c r="AW101" s="13" t="s">
        <v>34</v>
      </c>
      <c r="AX101" s="13" t="s">
        <v>72</v>
      </c>
      <c r="AY101" s="185" t="s">
        <v>116</v>
      </c>
    </row>
    <row r="102" s="14" customFormat="1">
      <c r="A102" s="14"/>
      <c r="B102" s="191"/>
      <c r="C102" s="14"/>
      <c r="D102" s="184" t="s">
        <v>127</v>
      </c>
      <c r="E102" s="192" t="s">
        <v>3</v>
      </c>
      <c r="F102" s="193" t="s">
        <v>389</v>
      </c>
      <c r="G102" s="14"/>
      <c r="H102" s="194">
        <v>-5.25</v>
      </c>
      <c r="I102" s="195"/>
      <c r="J102" s="14"/>
      <c r="K102" s="14"/>
      <c r="L102" s="191"/>
      <c r="M102" s="196"/>
      <c r="N102" s="197"/>
      <c r="O102" s="197"/>
      <c r="P102" s="197"/>
      <c r="Q102" s="197"/>
      <c r="R102" s="197"/>
      <c r="S102" s="197"/>
      <c r="T102" s="19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2" t="s">
        <v>127</v>
      </c>
      <c r="AU102" s="192" t="s">
        <v>82</v>
      </c>
      <c r="AV102" s="14" t="s">
        <v>82</v>
      </c>
      <c r="AW102" s="14" t="s">
        <v>34</v>
      </c>
      <c r="AX102" s="14" t="s">
        <v>72</v>
      </c>
      <c r="AY102" s="192" t="s">
        <v>116</v>
      </c>
    </row>
    <row r="103" s="15" customFormat="1">
      <c r="A103" s="15"/>
      <c r="B103" s="199"/>
      <c r="C103" s="15"/>
      <c r="D103" s="184" t="s">
        <v>127</v>
      </c>
      <c r="E103" s="200" t="s">
        <v>3</v>
      </c>
      <c r="F103" s="201" t="s">
        <v>130</v>
      </c>
      <c r="G103" s="15"/>
      <c r="H103" s="202">
        <v>32.25</v>
      </c>
      <c r="I103" s="203"/>
      <c r="J103" s="15"/>
      <c r="K103" s="15"/>
      <c r="L103" s="199"/>
      <c r="M103" s="204"/>
      <c r="N103" s="205"/>
      <c r="O103" s="205"/>
      <c r="P103" s="205"/>
      <c r="Q103" s="205"/>
      <c r="R103" s="205"/>
      <c r="S103" s="205"/>
      <c r="T103" s="20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00" t="s">
        <v>127</v>
      </c>
      <c r="AU103" s="200" t="s">
        <v>82</v>
      </c>
      <c r="AV103" s="15" t="s">
        <v>123</v>
      </c>
      <c r="AW103" s="15" t="s">
        <v>34</v>
      </c>
      <c r="AX103" s="15" t="s">
        <v>80</v>
      </c>
      <c r="AY103" s="200" t="s">
        <v>116</v>
      </c>
    </row>
    <row r="104" s="2" customFormat="1" ht="16.5" customHeight="1">
      <c r="A104" s="38"/>
      <c r="B104" s="164"/>
      <c r="C104" s="207" t="s">
        <v>123</v>
      </c>
      <c r="D104" s="207" t="s">
        <v>168</v>
      </c>
      <c r="E104" s="208" t="s">
        <v>390</v>
      </c>
      <c r="F104" s="209" t="s">
        <v>391</v>
      </c>
      <c r="G104" s="210" t="s">
        <v>171</v>
      </c>
      <c r="H104" s="211">
        <v>64.5</v>
      </c>
      <c r="I104" s="212"/>
      <c r="J104" s="213">
        <f>ROUND(I104*H104,2)</f>
        <v>0</v>
      </c>
      <c r="K104" s="209" t="s">
        <v>122</v>
      </c>
      <c r="L104" s="214"/>
      <c r="M104" s="215" t="s">
        <v>3</v>
      </c>
      <c r="N104" s="216" t="s">
        <v>43</v>
      </c>
      <c r="O104" s="72"/>
      <c r="P104" s="174">
        <f>O104*H104</f>
        <v>0</v>
      </c>
      <c r="Q104" s="174">
        <v>0</v>
      </c>
      <c r="R104" s="174">
        <f>Q104*H104</f>
        <v>0</v>
      </c>
      <c r="S104" s="174">
        <v>0</v>
      </c>
      <c r="T104" s="175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76" t="s">
        <v>167</v>
      </c>
      <c r="AT104" s="176" t="s">
        <v>168</v>
      </c>
      <c r="AU104" s="176" t="s">
        <v>82</v>
      </c>
      <c r="AY104" s="19" t="s">
        <v>116</v>
      </c>
      <c r="BE104" s="177">
        <f>IF(N104="základní",J104,0)</f>
        <v>0</v>
      </c>
      <c r="BF104" s="177">
        <f>IF(N104="snížená",J104,0)</f>
        <v>0</v>
      </c>
      <c r="BG104" s="177">
        <f>IF(N104="zákl. přenesená",J104,0)</f>
        <v>0</v>
      </c>
      <c r="BH104" s="177">
        <f>IF(N104="sníž. přenesená",J104,0)</f>
        <v>0</v>
      </c>
      <c r="BI104" s="177">
        <f>IF(N104="nulová",J104,0)</f>
        <v>0</v>
      </c>
      <c r="BJ104" s="19" t="s">
        <v>80</v>
      </c>
      <c r="BK104" s="177">
        <f>ROUND(I104*H104,2)</f>
        <v>0</v>
      </c>
      <c r="BL104" s="19" t="s">
        <v>123</v>
      </c>
      <c r="BM104" s="176" t="s">
        <v>392</v>
      </c>
    </row>
    <row r="105" s="14" customFormat="1">
      <c r="A105" s="14"/>
      <c r="B105" s="191"/>
      <c r="C105" s="14"/>
      <c r="D105" s="184" t="s">
        <v>127</v>
      </c>
      <c r="E105" s="14"/>
      <c r="F105" s="193" t="s">
        <v>393</v>
      </c>
      <c r="G105" s="14"/>
      <c r="H105" s="194">
        <v>64.5</v>
      </c>
      <c r="I105" s="195"/>
      <c r="J105" s="14"/>
      <c r="K105" s="14"/>
      <c r="L105" s="191"/>
      <c r="M105" s="196"/>
      <c r="N105" s="197"/>
      <c r="O105" s="197"/>
      <c r="P105" s="197"/>
      <c r="Q105" s="197"/>
      <c r="R105" s="197"/>
      <c r="S105" s="197"/>
      <c r="T105" s="19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2" t="s">
        <v>127</v>
      </c>
      <c r="AU105" s="192" t="s">
        <v>82</v>
      </c>
      <c r="AV105" s="14" t="s">
        <v>82</v>
      </c>
      <c r="AW105" s="14" t="s">
        <v>4</v>
      </c>
      <c r="AX105" s="14" t="s">
        <v>80</v>
      </c>
      <c r="AY105" s="192" t="s">
        <v>116</v>
      </c>
    </row>
    <row r="106" s="2" customFormat="1" ht="44.25" customHeight="1">
      <c r="A106" s="38"/>
      <c r="B106" s="164"/>
      <c r="C106" s="165" t="s">
        <v>148</v>
      </c>
      <c r="D106" s="165" t="s">
        <v>118</v>
      </c>
      <c r="E106" s="166" t="s">
        <v>394</v>
      </c>
      <c r="F106" s="167" t="s">
        <v>395</v>
      </c>
      <c r="G106" s="168" t="s">
        <v>294</v>
      </c>
      <c r="H106" s="169">
        <v>37.5</v>
      </c>
      <c r="I106" s="170"/>
      <c r="J106" s="171">
        <f>ROUND(I106*H106,2)</f>
        <v>0</v>
      </c>
      <c r="K106" s="167" t="s">
        <v>122</v>
      </c>
      <c r="L106" s="39"/>
      <c r="M106" s="172" t="s">
        <v>3</v>
      </c>
      <c r="N106" s="173" t="s">
        <v>43</v>
      </c>
      <c r="O106" s="72"/>
      <c r="P106" s="174">
        <f>O106*H106</f>
        <v>0</v>
      </c>
      <c r="Q106" s="174">
        <v>0</v>
      </c>
      <c r="R106" s="174">
        <f>Q106*H106</f>
        <v>0</v>
      </c>
      <c r="S106" s="174">
        <v>0</v>
      </c>
      <c r="T106" s="175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76" t="s">
        <v>123</v>
      </c>
      <c r="AT106" s="176" t="s">
        <v>118</v>
      </c>
      <c r="AU106" s="176" t="s">
        <v>82</v>
      </c>
      <c r="AY106" s="19" t="s">
        <v>116</v>
      </c>
      <c r="BE106" s="177">
        <f>IF(N106="základní",J106,0)</f>
        <v>0</v>
      </c>
      <c r="BF106" s="177">
        <f>IF(N106="snížená",J106,0)</f>
        <v>0</v>
      </c>
      <c r="BG106" s="177">
        <f>IF(N106="zákl. přenesená",J106,0)</f>
        <v>0</v>
      </c>
      <c r="BH106" s="177">
        <f>IF(N106="sníž. přenesená",J106,0)</f>
        <v>0</v>
      </c>
      <c r="BI106" s="177">
        <f>IF(N106="nulová",J106,0)</f>
        <v>0</v>
      </c>
      <c r="BJ106" s="19" t="s">
        <v>80</v>
      </c>
      <c r="BK106" s="177">
        <f>ROUND(I106*H106,2)</f>
        <v>0</v>
      </c>
      <c r="BL106" s="19" t="s">
        <v>123</v>
      </c>
      <c r="BM106" s="176" t="s">
        <v>396</v>
      </c>
    </row>
    <row r="107" s="2" customFormat="1">
      <c r="A107" s="38"/>
      <c r="B107" s="39"/>
      <c r="C107" s="38"/>
      <c r="D107" s="178" t="s">
        <v>125</v>
      </c>
      <c r="E107" s="38"/>
      <c r="F107" s="179" t="s">
        <v>397</v>
      </c>
      <c r="G107" s="38"/>
      <c r="H107" s="38"/>
      <c r="I107" s="180"/>
      <c r="J107" s="38"/>
      <c r="K107" s="38"/>
      <c r="L107" s="39"/>
      <c r="M107" s="181"/>
      <c r="N107" s="182"/>
      <c r="O107" s="72"/>
      <c r="P107" s="72"/>
      <c r="Q107" s="72"/>
      <c r="R107" s="72"/>
      <c r="S107" s="72"/>
      <c r="T107" s="73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9" t="s">
        <v>125</v>
      </c>
      <c r="AU107" s="19" t="s">
        <v>82</v>
      </c>
    </row>
    <row r="108" s="13" customFormat="1">
      <c r="A108" s="13"/>
      <c r="B108" s="183"/>
      <c r="C108" s="13"/>
      <c r="D108" s="184" t="s">
        <v>127</v>
      </c>
      <c r="E108" s="185" t="s">
        <v>3</v>
      </c>
      <c r="F108" s="186" t="s">
        <v>398</v>
      </c>
      <c r="G108" s="13"/>
      <c r="H108" s="185" t="s">
        <v>3</v>
      </c>
      <c r="I108" s="187"/>
      <c r="J108" s="13"/>
      <c r="K108" s="13"/>
      <c r="L108" s="183"/>
      <c r="M108" s="188"/>
      <c r="N108" s="189"/>
      <c r="O108" s="189"/>
      <c r="P108" s="189"/>
      <c r="Q108" s="189"/>
      <c r="R108" s="189"/>
      <c r="S108" s="189"/>
      <c r="T108" s="19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85" t="s">
        <v>127</v>
      </c>
      <c r="AU108" s="185" t="s">
        <v>82</v>
      </c>
      <c r="AV108" s="13" t="s">
        <v>80</v>
      </c>
      <c r="AW108" s="13" t="s">
        <v>34</v>
      </c>
      <c r="AX108" s="13" t="s">
        <v>72</v>
      </c>
      <c r="AY108" s="185" t="s">
        <v>116</v>
      </c>
    </row>
    <row r="109" s="14" customFormat="1">
      <c r="A109" s="14"/>
      <c r="B109" s="191"/>
      <c r="C109" s="14"/>
      <c r="D109" s="184" t="s">
        <v>127</v>
      </c>
      <c r="E109" s="192" t="s">
        <v>3</v>
      </c>
      <c r="F109" s="193" t="s">
        <v>387</v>
      </c>
      <c r="G109" s="14"/>
      <c r="H109" s="194">
        <v>37.5</v>
      </c>
      <c r="I109" s="195"/>
      <c r="J109" s="14"/>
      <c r="K109" s="14"/>
      <c r="L109" s="191"/>
      <c r="M109" s="196"/>
      <c r="N109" s="197"/>
      <c r="O109" s="197"/>
      <c r="P109" s="197"/>
      <c r="Q109" s="197"/>
      <c r="R109" s="197"/>
      <c r="S109" s="197"/>
      <c r="T109" s="19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2" t="s">
        <v>127</v>
      </c>
      <c r="AU109" s="192" t="s">
        <v>82</v>
      </c>
      <c r="AV109" s="14" t="s">
        <v>82</v>
      </c>
      <c r="AW109" s="14" t="s">
        <v>34</v>
      </c>
      <c r="AX109" s="14" t="s">
        <v>72</v>
      </c>
      <c r="AY109" s="192" t="s">
        <v>116</v>
      </c>
    </row>
    <row r="110" s="15" customFormat="1">
      <c r="A110" s="15"/>
      <c r="B110" s="199"/>
      <c r="C110" s="15"/>
      <c r="D110" s="184" t="s">
        <v>127</v>
      </c>
      <c r="E110" s="200" t="s">
        <v>3</v>
      </c>
      <c r="F110" s="201" t="s">
        <v>130</v>
      </c>
      <c r="G110" s="15"/>
      <c r="H110" s="202">
        <v>37.5</v>
      </c>
      <c r="I110" s="203"/>
      <c r="J110" s="15"/>
      <c r="K110" s="15"/>
      <c r="L110" s="199"/>
      <c r="M110" s="204"/>
      <c r="N110" s="205"/>
      <c r="O110" s="205"/>
      <c r="P110" s="205"/>
      <c r="Q110" s="205"/>
      <c r="R110" s="205"/>
      <c r="S110" s="205"/>
      <c r="T110" s="20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00" t="s">
        <v>127</v>
      </c>
      <c r="AU110" s="200" t="s">
        <v>82</v>
      </c>
      <c r="AV110" s="15" t="s">
        <v>123</v>
      </c>
      <c r="AW110" s="15" t="s">
        <v>34</v>
      </c>
      <c r="AX110" s="15" t="s">
        <v>80</v>
      </c>
      <c r="AY110" s="200" t="s">
        <v>116</v>
      </c>
    </row>
    <row r="111" s="2" customFormat="1" ht="16.5" customHeight="1">
      <c r="A111" s="38"/>
      <c r="B111" s="164"/>
      <c r="C111" s="207" t="s">
        <v>154</v>
      </c>
      <c r="D111" s="207" t="s">
        <v>168</v>
      </c>
      <c r="E111" s="208" t="s">
        <v>399</v>
      </c>
      <c r="F111" s="209" t="s">
        <v>400</v>
      </c>
      <c r="G111" s="210" t="s">
        <v>171</v>
      </c>
      <c r="H111" s="211">
        <v>75</v>
      </c>
      <c r="I111" s="212"/>
      <c r="J111" s="213">
        <f>ROUND(I111*H111,2)</f>
        <v>0</v>
      </c>
      <c r="K111" s="209" t="s">
        <v>122</v>
      </c>
      <c r="L111" s="214"/>
      <c r="M111" s="215" t="s">
        <v>3</v>
      </c>
      <c r="N111" s="216" t="s">
        <v>43</v>
      </c>
      <c r="O111" s="72"/>
      <c r="P111" s="174">
        <f>O111*H111</f>
        <v>0</v>
      </c>
      <c r="Q111" s="174">
        <v>0</v>
      </c>
      <c r="R111" s="174">
        <f>Q111*H111</f>
        <v>0</v>
      </c>
      <c r="S111" s="174">
        <v>0</v>
      </c>
      <c r="T111" s="175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76" t="s">
        <v>167</v>
      </c>
      <c r="AT111" s="176" t="s">
        <v>168</v>
      </c>
      <c r="AU111" s="176" t="s">
        <v>82</v>
      </c>
      <c r="AY111" s="19" t="s">
        <v>116</v>
      </c>
      <c r="BE111" s="177">
        <f>IF(N111="základní",J111,0)</f>
        <v>0</v>
      </c>
      <c r="BF111" s="177">
        <f>IF(N111="snížená",J111,0)</f>
        <v>0</v>
      </c>
      <c r="BG111" s="177">
        <f>IF(N111="zákl. přenesená",J111,0)</f>
        <v>0</v>
      </c>
      <c r="BH111" s="177">
        <f>IF(N111="sníž. přenesená",J111,0)</f>
        <v>0</v>
      </c>
      <c r="BI111" s="177">
        <f>IF(N111="nulová",J111,0)</f>
        <v>0</v>
      </c>
      <c r="BJ111" s="19" t="s">
        <v>80</v>
      </c>
      <c r="BK111" s="177">
        <f>ROUND(I111*H111,2)</f>
        <v>0</v>
      </c>
      <c r="BL111" s="19" t="s">
        <v>123</v>
      </c>
      <c r="BM111" s="176" t="s">
        <v>401</v>
      </c>
    </row>
    <row r="112" s="14" customFormat="1">
      <c r="A112" s="14"/>
      <c r="B112" s="191"/>
      <c r="C112" s="14"/>
      <c r="D112" s="184" t="s">
        <v>127</v>
      </c>
      <c r="E112" s="14"/>
      <c r="F112" s="193" t="s">
        <v>402</v>
      </c>
      <c r="G112" s="14"/>
      <c r="H112" s="194">
        <v>75</v>
      </c>
      <c r="I112" s="195"/>
      <c r="J112" s="14"/>
      <c r="K112" s="14"/>
      <c r="L112" s="191"/>
      <c r="M112" s="196"/>
      <c r="N112" s="197"/>
      <c r="O112" s="197"/>
      <c r="P112" s="197"/>
      <c r="Q112" s="197"/>
      <c r="R112" s="197"/>
      <c r="S112" s="197"/>
      <c r="T112" s="19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2" t="s">
        <v>127</v>
      </c>
      <c r="AU112" s="192" t="s">
        <v>82</v>
      </c>
      <c r="AV112" s="14" t="s">
        <v>82</v>
      </c>
      <c r="AW112" s="14" t="s">
        <v>4</v>
      </c>
      <c r="AX112" s="14" t="s">
        <v>80</v>
      </c>
      <c r="AY112" s="192" t="s">
        <v>116</v>
      </c>
    </row>
    <row r="113" s="2" customFormat="1" ht="33" customHeight="1">
      <c r="A113" s="38"/>
      <c r="B113" s="164"/>
      <c r="C113" s="165" t="s">
        <v>162</v>
      </c>
      <c r="D113" s="165" t="s">
        <v>118</v>
      </c>
      <c r="E113" s="166" t="s">
        <v>403</v>
      </c>
      <c r="F113" s="167" t="s">
        <v>404</v>
      </c>
      <c r="G113" s="168" t="s">
        <v>121</v>
      </c>
      <c r="H113" s="169">
        <v>75</v>
      </c>
      <c r="I113" s="170"/>
      <c r="J113" s="171">
        <f>ROUND(I113*H113,2)</f>
        <v>0</v>
      </c>
      <c r="K113" s="167" t="s">
        <v>122</v>
      </c>
      <c r="L113" s="39"/>
      <c r="M113" s="172" t="s">
        <v>3</v>
      </c>
      <c r="N113" s="173" t="s">
        <v>43</v>
      </c>
      <c r="O113" s="72"/>
      <c r="P113" s="174">
        <f>O113*H113</f>
        <v>0</v>
      </c>
      <c r="Q113" s="174">
        <v>0</v>
      </c>
      <c r="R113" s="174">
        <f>Q113*H113</f>
        <v>0</v>
      </c>
      <c r="S113" s="174">
        <v>0</v>
      </c>
      <c r="T113" s="175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76" t="s">
        <v>123</v>
      </c>
      <c r="AT113" s="176" t="s">
        <v>118</v>
      </c>
      <c r="AU113" s="176" t="s">
        <v>82</v>
      </c>
      <c r="AY113" s="19" t="s">
        <v>116</v>
      </c>
      <c r="BE113" s="177">
        <f>IF(N113="základní",J113,0)</f>
        <v>0</v>
      </c>
      <c r="BF113" s="177">
        <f>IF(N113="snížená",J113,0)</f>
        <v>0</v>
      </c>
      <c r="BG113" s="177">
        <f>IF(N113="zákl. přenesená",J113,0)</f>
        <v>0</v>
      </c>
      <c r="BH113" s="177">
        <f>IF(N113="sníž. přenesená",J113,0)</f>
        <v>0</v>
      </c>
      <c r="BI113" s="177">
        <f>IF(N113="nulová",J113,0)</f>
        <v>0</v>
      </c>
      <c r="BJ113" s="19" t="s">
        <v>80</v>
      </c>
      <c r="BK113" s="177">
        <f>ROUND(I113*H113,2)</f>
        <v>0</v>
      </c>
      <c r="BL113" s="19" t="s">
        <v>123</v>
      </c>
      <c r="BM113" s="176" t="s">
        <v>405</v>
      </c>
    </row>
    <row r="114" s="2" customFormat="1">
      <c r="A114" s="38"/>
      <c r="B114" s="39"/>
      <c r="C114" s="38"/>
      <c r="D114" s="178" t="s">
        <v>125</v>
      </c>
      <c r="E114" s="38"/>
      <c r="F114" s="179" t="s">
        <v>406</v>
      </c>
      <c r="G114" s="38"/>
      <c r="H114" s="38"/>
      <c r="I114" s="180"/>
      <c r="J114" s="38"/>
      <c r="K114" s="38"/>
      <c r="L114" s="39"/>
      <c r="M114" s="181"/>
      <c r="N114" s="182"/>
      <c r="O114" s="72"/>
      <c r="P114" s="72"/>
      <c r="Q114" s="72"/>
      <c r="R114" s="72"/>
      <c r="S114" s="72"/>
      <c r="T114" s="73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9" t="s">
        <v>125</v>
      </c>
      <c r="AU114" s="19" t="s">
        <v>82</v>
      </c>
    </row>
    <row r="115" s="13" customFormat="1">
      <c r="A115" s="13"/>
      <c r="B115" s="183"/>
      <c r="C115" s="13"/>
      <c r="D115" s="184" t="s">
        <v>127</v>
      </c>
      <c r="E115" s="185" t="s">
        <v>3</v>
      </c>
      <c r="F115" s="186" t="s">
        <v>376</v>
      </c>
      <c r="G115" s="13"/>
      <c r="H115" s="185" t="s">
        <v>3</v>
      </c>
      <c r="I115" s="187"/>
      <c r="J115" s="13"/>
      <c r="K115" s="13"/>
      <c r="L115" s="183"/>
      <c r="M115" s="188"/>
      <c r="N115" s="189"/>
      <c r="O115" s="189"/>
      <c r="P115" s="189"/>
      <c r="Q115" s="189"/>
      <c r="R115" s="189"/>
      <c r="S115" s="189"/>
      <c r="T115" s="19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5" t="s">
        <v>127</v>
      </c>
      <c r="AU115" s="185" t="s">
        <v>82</v>
      </c>
      <c r="AV115" s="13" t="s">
        <v>80</v>
      </c>
      <c r="AW115" s="13" t="s">
        <v>34</v>
      </c>
      <c r="AX115" s="13" t="s">
        <v>72</v>
      </c>
      <c r="AY115" s="185" t="s">
        <v>116</v>
      </c>
    </row>
    <row r="116" s="14" customFormat="1">
      <c r="A116" s="14"/>
      <c r="B116" s="191"/>
      <c r="C116" s="14"/>
      <c r="D116" s="184" t="s">
        <v>127</v>
      </c>
      <c r="E116" s="192" t="s">
        <v>3</v>
      </c>
      <c r="F116" s="193" t="s">
        <v>407</v>
      </c>
      <c r="G116" s="14"/>
      <c r="H116" s="194">
        <v>75</v>
      </c>
      <c r="I116" s="195"/>
      <c r="J116" s="14"/>
      <c r="K116" s="14"/>
      <c r="L116" s="191"/>
      <c r="M116" s="196"/>
      <c r="N116" s="197"/>
      <c r="O116" s="197"/>
      <c r="P116" s="197"/>
      <c r="Q116" s="197"/>
      <c r="R116" s="197"/>
      <c r="S116" s="197"/>
      <c r="T116" s="19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2" t="s">
        <v>127</v>
      </c>
      <c r="AU116" s="192" t="s">
        <v>82</v>
      </c>
      <c r="AV116" s="14" t="s">
        <v>82</v>
      </c>
      <c r="AW116" s="14" t="s">
        <v>34</v>
      </c>
      <c r="AX116" s="14" t="s">
        <v>72</v>
      </c>
      <c r="AY116" s="192" t="s">
        <v>116</v>
      </c>
    </row>
    <row r="117" s="15" customFormat="1">
      <c r="A117" s="15"/>
      <c r="B117" s="199"/>
      <c r="C117" s="15"/>
      <c r="D117" s="184" t="s">
        <v>127</v>
      </c>
      <c r="E117" s="200" t="s">
        <v>3</v>
      </c>
      <c r="F117" s="201" t="s">
        <v>130</v>
      </c>
      <c r="G117" s="15"/>
      <c r="H117" s="202">
        <v>75</v>
      </c>
      <c r="I117" s="203"/>
      <c r="J117" s="15"/>
      <c r="K117" s="15"/>
      <c r="L117" s="199"/>
      <c r="M117" s="204"/>
      <c r="N117" s="205"/>
      <c r="O117" s="205"/>
      <c r="P117" s="205"/>
      <c r="Q117" s="205"/>
      <c r="R117" s="205"/>
      <c r="S117" s="205"/>
      <c r="T117" s="20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00" t="s">
        <v>127</v>
      </c>
      <c r="AU117" s="200" t="s">
        <v>82</v>
      </c>
      <c r="AV117" s="15" t="s">
        <v>123</v>
      </c>
      <c r="AW117" s="15" t="s">
        <v>34</v>
      </c>
      <c r="AX117" s="15" t="s">
        <v>80</v>
      </c>
      <c r="AY117" s="200" t="s">
        <v>116</v>
      </c>
    </row>
    <row r="118" s="12" customFormat="1" ht="22.8" customHeight="1">
      <c r="A118" s="12"/>
      <c r="B118" s="151"/>
      <c r="C118" s="12"/>
      <c r="D118" s="152" t="s">
        <v>71</v>
      </c>
      <c r="E118" s="162" t="s">
        <v>148</v>
      </c>
      <c r="F118" s="162" t="s">
        <v>149</v>
      </c>
      <c r="G118" s="12"/>
      <c r="H118" s="12"/>
      <c r="I118" s="154"/>
      <c r="J118" s="163">
        <f>BK118</f>
        <v>0</v>
      </c>
      <c r="K118" s="12"/>
      <c r="L118" s="151"/>
      <c r="M118" s="156"/>
      <c r="N118" s="157"/>
      <c r="O118" s="157"/>
      <c r="P118" s="158">
        <f>SUM(P119:P123)</f>
        <v>0</v>
      </c>
      <c r="Q118" s="157"/>
      <c r="R118" s="158">
        <f>SUM(R119:R123)</f>
        <v>4.2830000000000004</v>
      </c>
      <c r="S118" s="157"/>
      <c r="T118" s="159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2" t="s">
        <v>80</v>
      </c>
      <c r="AT118" s="160" t="s">
        <v>71</v>
      </c>
      <c r="AU118" s="160" t="s">
        <v>80</v>
      </c>
      <c r="AY118" s="152" t="s">
        <v>116</v>
      </c>
      <c r="BK118" s="161">
        <f>SUM(BK119:BK123)</f>
        <v>0</v>
      </c>
    </row>
    <row r="119" s="2" customFormat="1" ht="44.25" customHeight="1">
      <c r="A119" s="38"/>
      <c r="B119" s="164"/>
      <c r="C119" s="165" t="s">
        <v>167</v>
      </c>
      <c r="D119" s="165" t="s">
        <v>118</v>
      </c>
      <c r="E119" s="166" t="s">
        <v>408</v>
      </c>
      <c r="F119" s="167" t="s">
        <v>409</v>
      </c>
      <c r="G119" s="168" t="s">
        <v>121</v>
      </c>
      <c r="H119" s="169">
        <v>5</v>
      </c>
      <c r="I119" s="170"/>
      <c r="J119" s="171">
        <f>ROUND(I119*H119,2)</f>
        <v>0</v>
      </c>
      <c r="K119" s="167" t="s">
        <v>122</v>
      </c>
      <c r="L119" s="39"/>
      <c r="M119" s="172" t="s">
        <v>3</v>
      </c>
      <c r="N119" s="173" t="s">
        <v>43</v>
      </c>
      <c r="O119" s="72"/>
      <c r="P119" s="174">
        <f>O119*H119</f>
        <v>0</v>
      </c>
      <c r="Q119" s="174">
        <v>0.85660000000000003</v>
      </c>
      <c r="R119" s="174">
        <f>Q119*H119</f>
        <v>4.2830000000000004</v>
      </c>
      <c r="S119" s="174">
        <v>0</v>
      </c>
      <c r="T119" s="175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76" t="s">
        <v>123</v>
      </c>
      <c r="AT119" s="176" t="s">
        <v>118</v>
      </c>
      <c r="AU119" s="176" t="s">
        <v>82</v>
      </c>
      <c r="AY119" s="19" t="s">
        <v>116</v>
      </c>
      <c r="BE119" s="177">
        <f>IF(N119="základní",J119,0)</f>
        <v>0</v>
      </c>
      <c r="BF119" s="177">
        <f>IF(N119="snížená",J119,0)</f>
        <v>0</v>
      </c>
      <c r="BG119" s="177">
        <f>IF(N119="zákl. přenesená",J119,0)</f>
        <v>0</v>
      </c>
      <c r="BH119" s="177">
        <f>IF(N119="sníž. přenesená",J119,0)</f>
        <v>0</v>
      </c>
      <c r="BI119" s="177">
        <f>IF(N119="nulová",J119,0)</f>
        <v>0</v>
      </c>
      <c r="BJ119" s="19" t="s">
        <v>80</v>
      </c>
      <c r="BK119" s="177">
        <f>ROUND(I119*H119,2)</f>
        <v>0</v>
      </c>
      <c r="BL119" s="19" t="s">
        <v>123</v>
      </c>
      <c r="BM119" s="176" t="s">
        <v>410</v>
      </c>
    </row>
    <row r="120" s="2" customFormat="1">
      <c r="A120" s="38"/>
      <c r="B120" s="39"/>
      <c r="C120" s="38"/>
      <c r="D120" s="178" t="s">
        <v>125</v>
      </c>
      <c r="E120" s="38"/>
      <c r="F120" s="179" t="s">
        <v>411</v>
      </c>
      <c r="G120" s="38"/>
      <c r="H120" s="38"/>
      <c r="I120" s="180"/>
      <c r="J120" s="38"/>
      <c r="K120" s="38"/>
      <c r="L120" s="39"/>
      <c r="M120" s="181"/>
      <c r="N120" s="182"/>
      <c r="O120" s="72"/>
      <c r="P120" s="72"/>
      <c r="Q120" s="72"/>
      <c r="R120" s="72"/>
      <c r="S120" s="72"/>
      <c r="T120" s="73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125</v>
      </c>
      <c r="AU120" s="19" t="s">
        <v>82</v>
      </c>
    </row>
    <row r="121" s="13" customFormat="1">
      <c r="A121" s="13"/>
      <c r="B121" s="183"/>
      <c r="C121" s="13"/>
      <c r="D121" s="184" t="s">
        <v>127</v>
      </c>
      <c r="E121" s="185" t="s">
        <v>3</v>
      </c>
      <c r="F121" s="186" t="s">
        <v>412</v>
      </c>
      <c r="G121" s="13"/>
      <c r="H121" s="185" t="s">
        <v>3</v>
      </c>
      <c r="I121" s="187"/>
      <c r="J121" s="13"/>
      <c r="K121" s="13"/>
      <c r="L121" s="183"/>
      <c r="M121" s="188"/>
      <c r="N121" s="189"/>
      <c r="O121" s="189"/>
      <c r="P121" s="189"/>
      <c r="Q121" s="189"/>
      <c r="R121" s="189"/>
      <c r="S121" s="189"/>
      <c r="T121" s="19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5" t="s">
        <v>127</v>
      </c>
      <c r="AU121" s="185" t="s">
        <v>82</v>
      </c>
      <c r="AV121" s="13" t="s">
        <v>80</v>
      </c>
      <c r="AW121" s="13" t="s">
        <v>34</v>
      </c>
      <c r="AX121" s="13" t="s">
        <v>72</v>
      </c>
      <c r="AY121" s="185" t="s">
        <v>116</v>
      </c>
    </row>
    <row r="122" s="14" customFormat="1">
      <c r="A122" s="14"/>
      <c r="B122" s="191"/>
      <c r="C122" s="14"/>
      <c r="D122" s="184" t="s">
        <v>127</v>
      </c>
      <c r="E122" s="192" t="s">
        <v>3</v>
      </c>
      <c r="F122" s="193" t="s">
        <v>148</v>
      </c>
      <c r="G122" s="14"/>
      <c r="H122" s="194">
        <v>5</v>
      </c>
      <c r="I122" s="195"/>
      <c r="J122" s="14"/>
      <c r="K122" s="14"/>
      <c r="L122" s="191"/>
      <c r="M122" s="196"/>
      <c r="N122" s="197"/>
      <c r="O122" s="197"/>
      <c r="P122" s="197"/>
      <c r="Q122" s="197"/>
      <c r="R122" s="197"/>
      <c r="S122" s="197"/>
      <c r="T122" s="19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2" t="s">
        <v>127</v>
      </c>
      <c r="AU122" s="192" t="s">
        <v>82</v>
      </c>
      <c r="AV122" s="14" t="s">
        <v>82</v>
      </c>
      <c r="AW122" s="14" t="s">
        <v>34</v>
      </c>
      <c r="AX122" s="14" t="s">
        <v>72</v>
      </c>
      <c r="AY122" s="192" t="s">
        <v>116</v>
      </c>
    </row>
    <row r="123" s="15" customFormat="1">
      <c r="A123" s="15"/>
      <c r="B123" s="199"/>
      <c r="C123" s="15"/>
      <c r="D123" s="184" t="s">
        <v>127</v>
      </c>
      <c r="E123" s="200" t="s">
        <v>3</v>
      </c>
      <c r="F123" s="201" t="s">
        <v>130</v>
      </c>
      <c r="G123" s="15"/>
      <c r="H123" s="202">
        <v>5</v>
      </c>
      <c r="I123" s="203"/>
      <c r="J123" s="15"/>
      <c r="K123" s="15"/>
      <c r="L123" s="199"/>
      <c r="M123" s="204"/>
      <c r="N123" s="205"/>
      <c r="O123" s="205"/>
      <c r="P123" s="205"/>
      <c r="Q123" s="205"/>
      <c r="R123" s="205"/>
      <c r="S123" s="205"/>
      <c r="T123" s="20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00" t="s">
        <v>127</v>
      </c>
      <c r="AU123" s="200" t="s">
        <v>82</v>
      </c>
      <c r="AV123" s="15" t="s">
        <v>123</v>
      </c>
      <c r="AW123" s="15" t="s">
        <v>34</v>
      </c>
      <c r="AX123" s="15" t="s">
        <v>80</v>
      </c>
      <c r="AY123" s="200" t="s">
        <v>116</v>
      </c>
    </row>
    <row r="124" s="12" customFormat="1" ht="22.8" customHeight="1">
      <c r="A124" s="12"/>
      <c r="B124" s="151"/>
      <c r="C124" s="12"/>
      <c r="D124" s="152" t="s">
        <v>71</v>
      </c>
      <c r="E124" s="162" t="s">
        <v>167</v>
      </c>
      <c r="F124" s="162" t="s">
        <v>241</v>
      </c>
      <c r="G124" s="12"/>
      <c r="H124" s="12"/>
      <c r="I124" s="154"/>
      <c r="J124" s="163">
        <f>BK124</f>
        <v>0</v>
      </c>
      <c r="K124" s="12"/>
      <c r="L124" s="151"/>
      <c r="M124" s="156"/>
      <c r="N124" s="157"/>
      <c r="O124" s="157"/>
      <c r="P124" s="158">
        <f>SUM(P125:P130)</f>
        <v>0</v>
      </c>
      <c r="Q124" s="157"/>
      <c r="R124" s="158">
        <f>SUM(R125:R130)</f>
        <v>0.36918375000000003</v>
      </c>
      <c r="S124" s="157"/>
      <c r="T124" s="159">
        <f>SUM(T125:T130)</f>
        <v>24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2" t="s">
        <v>80</v>
      </c>
      <c r="AT124" s="160" t="s">
        <v>71</v>
      </c>
      <c r="AU124" s="160" t="s">
        <v>80</v>
      </c>
      <c r="AY124" s="152" t="s">
        <v>116</v>
      </c>
      <c r="BK124" s="161">
        <f>SUM(BK125:BK130)</f>
        <v>0</v>
      </c>
    </row>
    <row r="125" s="2" customFormat="1" ht="24.15" customHeight="1">
      <c r="A125" s="38"/>
      <c r="B125" s="164"/>
      <c r="C125" s="165" t="s">
        <v>175</v>
      </c>
      <c r="D125" s="165" t="s">
        <v>118</v>
      </c>
      <c r="E125" s="166" t="s">
        <v>413</v>
      </c>
      <c r="F125" s="167" t="s">
        <v>414</v>
      </c>
      <c r="G125" s="168" t="s">
        <v>144</v>
      </c>
      <c r="H125" s="169">
        <v>75</v>
      </c>
      <c r="I125" s="170"/>
      <c r="J125" s="171">
        <f>ROUND(I125*H125,2)</f>
        <v>0</v>
      </c>
      <c r="K125" s="167" t="s">
        <v>122</v>
      </c>
      <c r="L125" s="39"/>
      <c r="M125" s="172" t="s">
        <v>3</v>
      </c>
      <c r="N125" s="173" t="s">
        <v>43</v>
      </c>
      <c r="O125" s="72"/>
      <c r="P125" s="174">
        <f>O125*H125</f>
        <v>0</v>
      </c>
      <c r="Q125" s="174">
        <v>0</v>
      </c>
      <c r="R125" s="174">
        <f>Q125*H125</f>
        <v>0</v>
      </c>
      <c r="S125" s="174">
        <v>0.32000000000000001</v>
      </c>
      <c r="T125" s="175">
        <f>S125*H125</f>
        <v>24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76" t="s">
        <v>123</v>
      </c>
      <c r="AT125" s="176" t="s">
        <v>118</v>
      </c>
      <c r="AU125" s="176" t="s">
        <v>82</v>
      </c>
      <c r="AY125" s="19" t="s">
        <v>116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9" t="s">
        <v>80</v>
      </c>
      <c r="BK125" s="177">
        <f>ROUND(I125*H125,2)</f>
        <v>0</v>
      </c>
      <c r="BL125" s="19" t="s">
        <v>123</v>
      </c>
      <c r="BM125" s="176" t="s">
        <v>415</v>
      </c>
    </row>
    <row r="126" s="2" customFormat="1">
      <c r="A126" s="38"/>
      <c r="B126" s="39"/>
      <c r="C126" s="38"/>
      <c r="D126" s="178" t="s">
        <v>125</v>
      </c>
      <c r="E126" s="38"/>
      <c r="F126" s="179" t="s">
        <v>416</v>
      </c>
      <c r="G126" s="38"/>
      <c r="H126" s="38"/>
      <c r="I126" s="180"/>
      <c r="J126" s="38"/>
      <c r="K126" s="38"/>
      <c r="L126" s="39"/>
      <c r="M126" s="181"/>
      <c r="N126" s="182"/>
      <c r="O126" s="72"/>
      <c r="P126" s="72"/>
      <c r="Q126" s="72"/>
      <c r="R126" s="72"/>
      <c r="S126" s="72"/>
      <c r="T126" s="73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125</v>
      </c>
      <c r="AU126" s="19" t="s">
        <v>82</v>
      </c>
    </row>
    <row r="127" s="2" customFormat="1" ht="33" customHeight="1">
      <c r="A127" s="38"/>
      <c r="B127" s="164"/>
      <c r="C127" s="165" t="s">
        <v>181</v>
      </c>
      <c r="D127" s="165" t="s">
        <v>118</v>
      </c>
      <c r="E127" s="166" t="s">
        <v>417</v>
      </c>
      <c r="F127" s="167" t="s">
        <v>418</v>
      </c>
      <c r="G127" s="168" t="s">
        <v>144</v>
      </c>
      <c r="H127" s="169">
        <v>75</v>
      </c>
      <c r="I127" s="170"/>
      <c r="J127" s="171">
        <f>ROUND(I127*H127,2)</f>
        <v>0</v>
      </c>
      <c r="K127" s="167" t="s">
        <v>122</v>
      </c>
      <c r="L127" s="39"/>
      <c r="M127" s="172" t="s">
        <v>3</v>
      </c>
      <c r="N127" s="173" t="s">
        <v>43</v>
      </c>
      <c r="O127" s="72"/>
      <c r="P127" s="174">
        <f>O127*H127</f>
        <v>0</v>
      </c>
      <c r="Q127" s="174">
        <v>2.0000000000000002E-05</v>
      </c>
      <c r="R127" s="174">
        <f>Q127*H127</f>
        <v>0.0015</v>
      </c>
      <c r="S127" s="174">
        <v>0</v>
      </c>
      <c r="T127" s="175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76" t="s">
        <v>123</v>
      </c>
      <c r="AT127" s="176" t="s">
        <v>118</v>
      </c>
      <c r="AU127" s="176" t="s">
        <v>82</v>
      </c>
      <c r="AY127" s="19" t="s">
        <v>116</v>
      </c>
      <c r="BE127" s="177">
        <f>IF(N127="základní",J127,0)</f>
        <v>0</v>
      </c>
      <c r="BF127" s="177">
        <f>IF(N127="snížená",J127,0)</f>
        <v>0</v>
      </c>
      <c r="BG127" s="177">
        <f>IF(N127="zákl. přenesená",J127,0)</f>
        <v>0</v>
      </c>
      <c r="BH127" s="177">
        <f>IF(N127="sníž. přenesená",J127,0)</f>
        <v>0</v>
      </c>
      <c r="BI127" s="177">
        <f>IF(N127="nulová",J127,0)</f>
        <v>0</v>
      </c>
      <c r="BJ127" s="19" t="s">
        <v>80</v>
      </c>
      <c r="BK127" s="177">
        <f>ROUND(I127*H127,2)</f>
        <v>0</v>
      </c>
      <c r="BL127" s="19" t="s">
        <v>123</v>
      </c>
      <c r="BM127" s="176" t="s">
        <v>419</v>
      </c>
    </row>
    <row r="128" s="2" customFormat="1">
      <c r="A128" s="38"/>
      <c r="B128" s="39"/>
      <c r="C128" s="38"/>
      <c r="D128" s="178" t="s">
        <v>125</v>
      </c>
      <c r="E128" s="38"/>
      <c r="F128" s="179" t="s">
        <v>420</v>
      </c>
      <c r="G128" s="38"/>
      <c r="H128" s="38"/>
      <c r="I128" s="180"/>
      <c r="J128" s="38"/>
      <c r="K128" s="38"/>
      <c r="L128" s="39"/>
      <c r="M128" s="181"/>
      <c r="N128" s="182"/>
      <c r="O128" s="72"/>
      <c r="P128" s="72"/>
      <c r="Q128" s="72"/>
      <c r="R128" s="72"/>
      <c r="S128" s="72"/>
      <c r="T128" s="73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125</v>
      </c>
      <c r="AU128" s="19" t="s">
        <v>82</v>
      </c>
    </row>
    <row r="129" s="2" customFormat="1" ht="24.15" customHeight="1">
      <c r="A129" s="38"/>
      <c r="B129" s="164"/>
      <c r="C129" s="207" t="s">
        <v>188</v>
      </c>
      <c r="D129" s="207" t="s">
        <v>168</v>
      </c>
      <c r="E129" s="208" t="s">
        <v>421</v>
      </c>
      <c r="F129" s="209" t="s">
        <v>422</v>
      </c>
      <c r="G129" s="210" t="s">
        <v>144</v>
      </c>
      <c r="H129" s="211">
        <v>76.125</v>
      </c>
      <c r="I129" s="212"/>
      <c r="J129" s="213">
        <f>ROUND(I129*H129,2)</f>
        <v>0</v>
      </c>
      <c r="K129" s="209" t="s">
        <v>122</v>
      </c>
      <c r="L129" s="214"/>
      <c r="M129" s="215" t="s">
        <v>3</v>
      </c>
      <c r="N129" s="216" t="s">
        <v>43</v>
      </c>
      <c r="O129" s="72"/>
      <c r="P129" s="174">
        <f>O129*H129</f>
        <v>0</v>
      </c>
      <c r="Q129" s="174">
        <v>0.0048300000000000001</v>
      </c>
      <c r="R129" s="174">
        <f>Q129*H129</f>
        <v>0.36768375000000003</v>
      </c>
      <c r="S129" s="174">
        <v>0</v>
      </c>
      <c r="T129" s="175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76" t="s">
        <v>167</v>
      </c>
      <c r="AT129" s="176" t="s">
        <v>168</v>
      </c>
      <c r="AU129" s="176" t="s">
        <v>82</v>
      </c>
      <c r="AY129" s="19" t="s">
        <v>116</v>
      </c>
      <c r="BE129" s="177">
        <f>IF(N129="základní",J129,0)</f>
        <v>0</v>
      </c>
      <c r="BF129" s="177">
        <f>IF(N129="snížená",J129,0)</f>
        <v>0</v>
      </c>
      <c r="BG129" s="177">
        <f>IF(N129="zákl. přenesená",J129,0)</f>
        <v>0</v>
      </c>
      <c r="BH129" s="177">
        <f>IF(N129="sníž. přenesená",J129,0)</f>
        <v>0</v>
      </c>
      <c r="BI129" s="177">
        <f>IF(N129="nulová",J129,0)</f>
        <v>0</v>
      </c>
      <c r="BJ129" s="19" t="s">
        <v>80</v>
      </c>
      <c r="BK129" s="177">
        <f>ROUND(I129*H129,2)</f>
        <v>0</v>
      </c>
      <c r="BL129" s="19" t="s">
        <v>123</v>
      </c>
      <c r="BM129" s="176" t="s">
        <v>423</v>
      </c>
    </row>
    <row r="130" s="14" customFormat="1">
      <c r="A130" s="14"/>
      <c r="B130" s="191"/>
      <c r="C130" s="14"/>
      <c r="D130" s="184" t="s">
        <v>127</v>
      </c>
      <c r="E130" s="14"/>
      <c r="F130" s="193" t="s">
        <v>424</v>
      </c>
      <c r="G130" s="14"/>
      <c r="H130" s="194">
        <v>76.125</v>
      </c>
      <c r="I130" s="195"/>
      <c r="J130" s="14"/>
      <c r="K130" s="14"/>
      <c r="L130" s="191"/>
      <c r="M130" s="196"/>
      <c r="N130" s="197"/>
      <c r="O130" s="197"/>
      <c r="P130" s="197"/>
      <c r="Q130" s="197"/>
      <c r="R130" s="197"/>
      <c r="S130" s="197"/>
      <c r="T130" s="19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2" t="s">
        <v>127</v>
      </c>
      <c r="AU130" s="192" t="s">
        <v>82</v>
      </c>
      <c r="AV130" s="14" t="s">
        <v>82</v>
      </c>
      <c r="AW130" s="14" t="s">
        <v>4</v>
      </c>
      <c r="AX130" s="14" t="s">
        <v>80</v>
      </c>
      <c r="AY130" s="192" t="s">
        <v>116</v>
      </c>
    </row>
    <row r="131" s="12" customFormat="1" ht="22.8" customHeight="1">
      <c r="A131" s="12"/>
      <c r="B131" s="151"/>
      <c r="C131" s="12"/>
      <c r="D131" s="152" t="s">
        <v>71</v>
      </c>
      <c r="E131" s="162" t="s">
        <v>425</v>
      </c>
      <c r="F131" s="162" t="s">
        <v>426</v>
      </c>
      <c r="G131" s="12"/>
      <c r="H131" s="12"/>
      <c r="I131" s="154"/>
      <c r="J131" s="163">
        <f>BK131</f>
        <v>0</v>
      </c>
      <c r="K131" s="12"/>
      <c r="L131" s="151"/>
      <c r="M131" s="156"/>
      <c r="N131" s="157"/>
      <c r="O131" s="157"/>
      <c r="P131" s="158">
        <f>SUM(P132:P136)</f>
        <v>0</v>
      </c>
      <c r="Q131" s="157"/>
      <c r="R131" s="158">
        <f>SUM(R132:R136)</f>
        <v>3.1349800000000001</v>
      </c>
      <c r="S131" s="157"/>
      <c r="T131" s="159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2" t="s">
        <v>80</v>
      </c>
      <c r="AT131" s="160" t="s">
        <v>71</v>
      </c>
      <c r="AU131" s="160" t="s">
        <v>80</v>
      </c>
      <c r="AY131" s="152" t="s">
        <v>116</v>
      </c>
      <c r="BK131" s="161">
        <f>SUM(BK132:BK136)</f>
        <v>0</v>
      </c>
    </row>
    <row r="132" s="2" customFormat="1" ht="24.15" customHeight="1">
      <c r="A132" s="38"/>
      <c r="B132" s="164"/>
      <c r="C132" s="165" t="s">
        <v>194</v>
      </c>
      <c r="D132" s="165" t="s">
        <v>118</v>
      </c>
      <c r="E132" s="166" t="s">
        <v>427</v>
      </c>
      <c r="F132" s="167" t="s">
        <v>428</v>
      </c>
      <c r="G132" s="168" t="s">
        <v>244</v>
      </c>
      <c r="H132" s="169">
        <v>1</v>
      </c>
      <c r="I132" s="170"/>
      <c r="J132" s="171">
        <f>ROUND(I132*H132,2)</f>
        <v>0</v>
      </c>
      <c r="K132" s="167" t="s">
        <v>122</v>
      </c>
      <c r="L132" s="39"/>
      <c r="M132" s="172" t="s">
        <v>3</v>
      </c>
      <c r="N132" s="173" t="s">
        <v>43</v>
      </c>
      <c r="O132" s="72"/>
      <c r="P132" s="174">
        <f>O132*H132</f>
        <v>0</v>
      </c>
      <c r="Q132" s="174">
        <v>2.85764</v>
      </c>
      <c r="R132" s="174">
        <f>Q132*H132</f>
        <v>2.85764</v>
      </c>
      <c r="S132" s="174">
        <v>0</v>
      </c>
      <c r="T132" s="175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76" t="s">
        <v>123</v>
      </c>
      <c r="AT132" s="176" t="s">
        <v>118</v>
      </c>
      <c r="AU132" s="176" t="s">
        <v>82</v>
      </c>
      <c r="AY132" s="19" t="s">
        <v>116</v>
      </c>
      <c r="BE132" s="177">
        <f>IF(N132="základní",J132,0)</f>
        <v>0</v>
      </c>
      <c r="BF132" s="177">
        <f>IF(N132="snížená",J132,0)</f>
        <v>0</v>
      </c>
      <c r="BG132" s="177">
        <f>IF(N132="zákl. přenesená",J132,0)</f>
        <v>0</v>
      </c>
      <c r="BH132" s="177">
        <f>IF(N132="sníž. přenesená",J132,0)</f>
        <v>0</v>
      </c>
      <c r="BI132" s="177">
        <f>IF(N132="nulová",J132,0)</f>
        <v>0</v>
      </c>
      <c r="BJ132" s="19" t="s">
        <v>80</v>
      </c>
      <c r="BK132" s="177">
        <f>ROUND(I132*H132,2)</f>
        <v>0</v>
      </c>
      <c r="BL132" s="19" t="s">
        <v>123</v>
      </c>
      <c r="BM132" s="176" t="s">
        <v>429</v>
      </c>
    </row>
    <row r="133" s="2" customFormat="1">
      <c r="A133" s="38"/>
      <c r="B133" s="39"/>
      <c r="C133" s="38"/>
      <c r="D133" s="178" t="s">
        <v>125</v>
      </c>
      <c r="E133" s="38"/>
      <c r="F133" s="179" t="s">
        <v>430</v>
      </c>
      <c r="G133" s="38"/>
      <c r="H133" s="38"/>
      <c r="I133" s="180"/>
      <c r="J133" s="38"/>
      <c r="K133" s="38"/>
      <c r="L133" s="39"/>
      <c r="M133" s="181"/>
      <c r="N133" s="182"/>
      <c r="O133" s="72"/>
      <c r="P133" s="72"/>
      <c r="Q133" s="72"/>
      <c r="R133" s="72"/>
      <c r="S133" s="72"/>
      <c r="T133" s="73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125</v>
      </c>
      <c r="AU133" s="19" t="s">
        <v>82</v>
      </c>
    </row>
    <row r="134" s="2" customFormat="1" ht="24.15" customHeight="1">
      <c r="A134" s="38"/>
      <c r="B134" s="164"/>
      <c r="C134" s="165" t="s">
        <v>199</v>
      </c>
      <c r="D134" s="165" t="s">
        <v>118</v>
      </c>
      <c r="E134" s="166" t="s">
        <v>431</v>
      </c>
      <c r="F134" s="167" t="s">
        <v>432</v>
      </c>
      <c r="G134" s="168" t="s">
        <v>244</v>
      </c>
      <c r="H134" s="169">
        <v>1</v>
      </c>
      <c r="I134" s="170"/>
      <c r="J134" s="171">
        <f>ROUND(I134*H134,2)</f>
        <v>0</v>
      </c>
      <c r="K134" s="167" t="s">
        <v>122</v>
      </c>
      <c r="L134" s="39"/>
      <c r="M134" s="172" t="s">
        <v>3</v>
      </c>
      <c r="N134" s="173" t="s">
        <v>43</v>
      </c>
      <c r="O134" s="72"/>
      <c r="P134" s="174">
        <f>O134*H134</f>
        <v>0</v>
      </c>
      <c r="Q134" s="174">
        <v>0.21734000000000001</v>
      </c>
      <c r="R134" s="174">
        <f>Q134*H134</f>
        <v>0.21734000000000001</v>
      </c>
      <c r="S134" s="174">
        <v>0</v>
      </c>
      <c r="T134" s="175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76" t="s">
        <v>123</v>
      </c>
      <c r="AT134" s="176" t="s">
        <v>118</v>
      </c>
      <c r="AU134" s="176" t="s">
        <v>82</v>
      </c>
      <c r="AY134" s="19" t="s">
        <v>116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9" t="s">
        <v>80</v>
      </c>
      <c r="BK134" s="177">
        <f>ROUND(I134*H134,2)</f>
        <v>0</v>
      </c>
      <c r="BL134" s="19" t="s">
        <v>123</v>
      </c>
      <c r="BM134" s="176" t="s">
        <v>433</v>
      </c>
    </row>
    <row r="135" s="2" customFormat="1">
      <c r="A135" s="38"/>
      <c r="B135" s="39"/>
      <c r="C135" s="38"/>
      <c r="D135" s="178" t="s">
        <v>125</v>
      </c>
      <c r="E135" s="38"/>
      <c r="F135" s="179" t="s">
        <v>434</v>
      </c>
      <c r="G135" s="38"/>
      <c r="H135" s="38"/>
      <c r="I135" s="180"/>
      <c r="J135" s="38"/>
      <c r="K135" s="38"/>
      <c r="L135" s="39"/>
      <c r="M135" s="181"/>
      <c r="N135" s="182"/>
      <c r="O135" s="72"/>
      <c r="P135" s="72"/>
      <c r="Q135" s="72"/>
      <c r="R135" s="72"/>
      <c r="S135" s="72"/>
      <c r="T135" s="73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125</v>
      </c>
      <c r="AU135" s="19" t="s">
        <v>82</v>
      </c>
    </row>
    <row r="136" s="2" customFormat="1" ht="16.5" customHeight="1">
      <c r="A136" s="38"/>
      <c r="B136" s="164"/>
      <c r="C136" s="207" t="s">
        <v>204</v>
      </c>
      <c r="D136" s="207" t="s">
        <v>168</v>
      </c>
      <c r="E136" s="208" t="s">
        <v>435</v>
      </c>
      <c r="F136" s="209" t="s">
        <v>436</v>
      </c>
      <c r="G136" s="210" t="s">
        <v>244</v>
      </c>
      <c r="H136" s="211">
        <v>1</v>
      </c>
      <c r="I136" s="212"/>
      <c r="J136" s="213">
        <f>ROUND(I136*H136,2)</f>
        <v>0</v>
      </c>
      <c r="K136" s="209" t="s">
        <v>122</v>
      </c>
      <c r="L136" s="214"/>
      <c r="M136" s="215" t="s">
        <v>3</v>
      </c>
      <c r="N136" s="216" t="s">
        <v>43</v>
      </c>
      <c r="O136" s="72"/>
      <c r="P136" s="174">
        <f>O136*H136</f>
        <v>0</v>
      </c>
      <c r="Q136" s="174">
        <v>0.059999999999999998</v>
      </c>
      <c r="R136" s="174">
        <f>Q136*H136</f>
        <v>0.059999999999999998</v>
      </c>
      <c r="S136" s="174">
        <v>0</v>
      </c>
      <c r="T136" s="175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76" t="s">
        <v>167</v>
      </c>
      <c r="AT136" s="176" t="s">
        <v>168</v>
      </c>
      <c r="AU136" s="176" t="s">
        <v>82</v>
      </c>
      <c r="AY136" s="19" t="s">
        <v>116</v>
      </c>
      <c r="BE136" s="177">
        <f>IF(N136="základní",J136,0)</f>
        <v>0</v>
      </c>
      <c r="BF136" s="177">
        <f>IF(N136="snížená",J136,0)</f>
        <v>0</v>
      </c>
      <c r="BG136" s="177">
        <f>IF(N136="zákl. přenesená",J136,0)</f>
        <v>0</v>
      </c>
      <c r="BH136" s="177">
        <f>IF(N136="sníž. přenesená",J136,0)</f>
        <v>0</v>
      </c>
      <c r="BI136" s="177">
        <f>IF(N136="nulová",J136,0)</f>
        <v>0</v>
      </c>
      <c r="BJ136" s="19" t="s">
        <v>80</v>
      </c>
      <c r="BK136" s="177">
        <f>ROUND(I136*H136,2)</f>
        <v>0</v>
      </c>
      <c r="BL136" s="19" t="s">
        <v>123</v>
      </c>
      <c r="BM136" s="176" t="s">
        <v>437</v>
      </c>
    </row>
    <row r="137" s="12" customFormat="1" ht="22.8" customHeight="1">
      <c r="A137" s="12"/>
      <c r="B137" s="151"/>
      <c r="C137" s="12"/>
      <c r="D137" s="152" t="s">
        <v>71</v>
      </c>
      <c r="E137" s="162" t="s">
        <v>315</v>
      </c>
      <c r="F137" s="162" t="s">
        <v>316</v>
      </c>
      <c r="G137" s="12"/>
      <c r="H137" s="12"/>
      <c r="I137" s="154"/>
      <c r="J137" s="163">
        <f>BK137</f>
        <v>0</v>
      </c>
      <c r="K137" s="12"/>
      <c r="L137" s="151"/>
      <c r="M137" s="156"/>
      <c r="N137" s="157"/>
      <c r="O137" s="157"/>
      <c r="P137" s="158">
        <f>SUM(P138:P149)</f>
        <v>0</v>
      </c>
      <c r="Q137" s="157"/>
      <c r="R137" s="158">
        <f>SUM(R138:R149)</f>
        <v>0</v>
      </c>
      <c r="S137" s="157"/>
      <c r="T137" s="159">
        <f>SUM(T138:T149)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2" t="s">
        <v>80</v>
      </c>
      <c r="AT137" s="160" t="s">
        <v>71</v>
      </c>
      <c r="AU137" s="160" t="s">
        <v>80</v>
      </c>
      <c r="AY137" s="152" t="s">
        <v>116</v>
      </c>
      <c r="BK137" s="161">
        <f>SUM(BK138:BK149)</f>
        <v>0</v>
      </c>
    </row>
    <row r="138" s="2" customFormat="1" ht="37.8" customHeight="1">
      <c r="A138" s="38"/>
      <c r="B138" s="164"/>
      <c r="C138" s="165" t="s">
        <v>9</v>
      </c>
      <c r="D138" s="165" t="s">
        <v>118</v>
      </c>
      <c r="E138" s="166" t="s">
        <v>318</v>
      </c>
      <c r="F138" s="167" t="s">
        <v>319</v>
      </c>
      <c r="G138" s="168" t="s">
        <v>171</v>
      </c>
      <c r="H138" s="169">
        <v>7.5</v>
      </c>
      <c r="I138" s="170"/>
      <c r="J138" s="171">
        <f>ROUND(I138*H138,2)</f>
        <v>0</v>
      </c>
      <c r="K138" s="167" t="s">
        <v>122</v>
      </c>
      <c r="L138" s="39"/>
      <c r="M138" s="172" t="s">
        <v>3</v>
      </c>
      <c r="N138" s="173" t="s">
        <v>43</v>
      </c>
      <c r="O138" s="72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76" t="s">
        <v>123</v>
      </c>
      <c r="AT138" s="176" t="s">
        <v>118</v>
      </c>
      <c r="AU138" s="176" t="s">
        <v>82</v>
      </c>
      <c r="AY138" s="19" t="s">
        <v>116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9" t="s">
        <v>80</v>
      </c>
      <c r="BK138" s="177">
        <f>ROUND(I138*H138,2)</f>
        <v>0</v>
      </c>
      <c r="BL138" s="19" t="s">
        <v>123</v>
      </c>
      <c r="BM138" s="176" t="s">
        <v>438</v>
      </c>
    </row>
    <row r="139" s="2" customFormat="1">
      <c r="A139" s="38"/>
      <c r="B139" s="39"/>
      <c r="C139" s="38"/>
      <c r="D139" s="178" t="s">
        <v>125</v>
      </c>
      <c r="E139" s="38"/>
      <c r="F139" s="179" t="s">
        <v>321</v>
      </c>
      <c r="G139" s="38"/>
      <c r="H139" s="38"/>
      <c r="I139" s="180"/>
      <c r="J139" s="38"/>
      <c r="K139" s="38"/>
      <c r="L139" s="39"/>
      <c r="M139" s="181"/>
      <c r="N139" s="182"/>
      <c r="O139" s="72"/>
      <c r="P139" s="72"/>
      <c r="Q139" s="72"/>
      <c r="R139" s="72"/>
      <c r="S139" s="72"/>
      <c r="T139" s="73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125</v>
      </c>
      <c r="AU139" s="19" t="s">
        <v>82</v>
      </c>
    </row>
    <row r="140" s="13" customFormat="1">
      <c r="A140" s="13"/>
      <c r="B140" s="183"/>
      <c r="C140" s="13"/>
      <c r="D140" s="184" t="s">
        <v>127</v>
      </c>
      <c r="E140" s="185" t="s">
        <v>3</v>
      </c>
      <c r="F140" s="186" t="s">
        <v>439</v>
      </c>
      <c r="G140" s="13"/>
      <c r="H140" s="185" t="s">
        <v>3</v>
      </c>
      <c r="I140" s="187"/>
      <c r="J140" s="13"/>
      <c r="K140" s="13"/>
      <c r="L140" s="183"/>
      <c r="M140" s="188"/>
      <c r="N140" s="189"/>
      <c r="O140" s="189"/>
      <c r="P140" s="189"/>
      <c r="Q140" s="189"/>
      <c r="R140" s="189"/>
      <c r="S140" s="189"/>
      <c r="T140" s="19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5" t="s">
        <v>127</v>
      </c>
      <c r="AU140" s="185" t="s">
        <v>82</v>
      </c>
      <c r="AV140" s="13" t="s">
        <v>80</v>
      </c>
      <c r="AW140" s="13" t="s">
        <v>34</v>
      </c>
      <c r="AX140" s="13" t="s">
        <v>72</v>
      </c>
      <c r="AY140" s="185" t="s">
        <v>116</v>
      </c>
    </row>
    <row r="141" s="14" customFormat="1">
      <c r="A141" s="14"/>
      <c r="B141" s="191"/>
      <c r="C141" s="14"/>
      <c r="D141" s="184" t="s">
        <v>127</v>
      </c>
      <c r="E141" s="192" t="s">
        <v>3</v>
      </c>
      <c r="F141" s="193" t="s">
        <v>440</v>
      </c>
      <c r="G141" s="14"/>
      <c r="H141" s="194">
        <v>7.5</v>
      </c>
      <c r="I141" s="195"/>
      <c r="J141" s="14"/>
      <c r="K141" s="14"/>
      <c r="L141" s="191"/>
      <c r="M141" s="196"/>
      <c r="N141" s="197"/>
      <c r="O141" s="197"/>
      <c r="P141" s="197"/>
      <c r="Q141" s="197"/>
      <c r="R141" s="197"/>
      <c r="S141" s="197"/>
      <c r="T141" s="19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2" t="s">
        <v>127</v>
      </c>
      <c r="AU141" s="192" t="s">
        <v>82</v>
      </c>
      <c r="AV141" s="14" t="s">
        <v>82</v>
      </c>
      <c r="AW141" s="14" t="s">
        <v>34</v>
      </c>
      <c r="AX141" s="14" t="s">
        <v>72</v>
      </c>
      <c r="AY141" s="192" t="s">
        <v>116</v>
      </c>
    </row>
    <row r="142" s="15" customFormat="1">
      <c r="A142" s="15"/>
      <c r="B142" s="199"/>
      <c r="C142" s="15"/>
      <c r="D142" s="184" t="s">
        <v>127</v>
      </c>
      <c r="E142" s="200" t="s">
        <v>3</v>
      </c>
      <c r="F142" s="201" t="s">
        <v>130</v>
      </c>
      <c r="G142" s="15"/>
      <c r="H142" s="202">
        <v>7.5</v>
      </c>
      <c r="I142" s="203"/>
      <c r="J142" s="15"/>
      <c r="K142" s="15"/>
      <c r="L142" s="199"/>
      <c r="M142" s="204"/>
      <c r="N142" s="205"/>
      <c r="O142" s="205"/>
      <c r="P142" s="205"/>
      <c r="Q142" s="205"/>
      <c r="R142" s="205"/>
      <c r="S142" s="205"/>
      <c r="T142" s="20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0" t="s">
        <v>127</v>
      </c>
      <c r="AU142" s="200" t="s">
        <v>82</v>
      </c>
      <c r="AV142" s="15" t="s">
        <v>123</v>
      </c>
      <c r="AW142" s="15" t="s">
        <v>34</v>
      </c>
      <c r="AX142" s="15" t="s">
        <v>80</v>
      </c>
      <c r="AY142" s="200" t="s">
        <v>116</v>
      </c>
    </row>
    <row r="143" s="2" customFormat="1" ht="24.15" customHeight="1">
      <c r="A143" s="38"/>
      <c r="B143" s="164"/>
      <c r="C143" s="165" t="s">
        <v>215</v>
      </c>
      <c r="D143" s="165" t="s">
        <v>118</v>
      </c>
      <c r="E143" s="166" t="s">
        <v>326</v>
      </c>
      <c r="F143" s="167" t="s">
        <v>327</v>
      </c>
      <c r="G143" s="168" t="s">
        <v>171</v>
      </c>
      <c r="H143" s="169">
        <v>7.5</v>
      </c>
      <c r="I143" s="170"/>
      <c r="J143" s="171">
        <f>ROUND(I143*H143,2)</f>
        <v>0</v>
      </c>
      <c r="K143" s="167" t="s">
        <v>122</v>
      </c>
      <c r="L143" s="39"/>
      <c r="M143" s="172" t="s">
        <v>3</v>
      </c>
      <c r="N143" s="173" t="s">
        <v>43</v>
      </c>
      <c r="O143" s="72"/>
      <c r="P143" s="174">
        <f>O143*H143</f>
        <v>0</v>
      </c>
      <c r="Q143" s="174">
        <v>0</v>
      </c>
      <c r="R143" s="174">
        <f>Q143*H143</f>
        <v>0</v>
      </c>
      <c r="S143" s="174">
        <v>0</v>
      </c>
      <c r="T143" s="175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76" t="s">
        <v>123</v>
      </c>
      <c r="AT143" s="176" t="s">
        <v>118</v>
      </c>
      <c r="AU143" s="176" t="s">
        <v>82</v>
      </c>
      <c r="AY143" s="19" t="s">
        <v>116</v>
      </c>
      <c r="BE143" s="177">
        <f>IF(N143="základní",J143,0)</f>
        <v>0</v>
      </c>
      <c r="BF143" s="177">
        <f>IF(N143="snížená",J143,0)</f>
        <v>0</v>
      </c>
      <c r="BG143" s="177">
        <f>IF(N143="zákl. přenesená",J143,0)</f>
        <v>0</v>
      </c>
      <c r="BH143" s="177">
        <f>IF(N143="sníž. přenesená",J143,0)</f>
        <v>0</v>
      </c>
      <c r="BI143" s="177">
        <f>IF(N143="nulová",J143,0)</f>
        <v>0</v>
      </c>
      <c r="BJ143" s="19" t="s">
        <v>80</v>
      </c>
      <c r="BK143" s="177">
        <f>ROUND(I143*H143,2)</f>
        <v>0</v>
      </c>
      <c r="BL143" s="19" t="s">
        <v>123</v>
      </c>
      <c r="BM143" s="176" t="s">
        <v>441</v>
      </c>
    </row>
    <row r="144" s="2" customFormat="1">
      <c r="A144" s="38"/>
      <c r="B144" s="39"/>
      <c r="C144" s="38"/>
      <c r="D144" s="178" t="s">
        <v>125</v>
      </c>
      <c r="E144" s="38"/>
      <c r="F144" s="179" t="s">
        <v>329</v>
      </c>
      <c r="G144" s="38"/>
      <c r="H144" s="38"/>
      <c r="I144" s="180"/>
      <c r="J144" s="38"/>
      <c r="K144" s="38"/>
      <c r="L144" s="39"/>
      <c r="M144" s="181"/>
      <c r="N144" s="182"/>
      <c r="O144" s="72"/>
      <c r="P144" s="72"/>
      <c r="Q144" s="72"/>
      <c r="R144" s="72"/>
      <c r="S144" s="72"/>
      <c r="T144" s="73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125</v>
      </c>
      <c r="AU144" s="19" t="s">
        <v>82</v>
      </c>
    </row>
    <row r="145" s="2" customFormat="1" ht="33" customHeight="1">
      <c r="A145" s="38"/>
      <c r="B145" s="164"/>
      <c r="C145" s="165" t="s">
        <v>220</v>
      </c>
      <c r="D145" s="165" t="s">
        <v>118</v>
      </c>
      <c r="E145" s="166" t="s">
        <v>331</v>
      </c>
      <c r="F145" s="167" t="s">
        <v>332</v>
      </c>
      <c r="G145" s="168" t="s">
        <v>171</v>
      </c>
      <c r="H145" s="169">
        <v>7.5</v>
      </c>
      <c r="I145" s="170"/>
      <c r="J145" s="171">
        <f>ROUND(I145*H145,2)</f>
        <v>0</v>
      </c>
      <c r="K145" s="167" t="s">
        <v>122</v>
      </c>
      <c r="L145" s="39"/>
      <c r="M145" s="172" t="s">
        <v>3</v>
      </c>
      <c r="N145" s="173" t="s">
        <v>43</v>
      </c>
      <c r="O145" s="72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76" t="s">
        <v>123</v>
      </c>
      <c r="AT145" s="176" t="s">
        <v>118</v>
      </c>
      <c r="AU145" s="176" t="s">
        <v>82</v>
      </c>
      <c r="AY145" s="19" t="s">
        <v>116</v>
      </c>
      <c r="BE145" s="177">
        <f>IF(N145="základní",J145,0)</f>
        <v>0</v>
      </c>
      <c r="BF145" s="177">
        <f>IF(N145="snížená",J145,0)</f>
        <v>0</v>
      </c>
      <c r="BG145" s="177">
        <f>IF(N145="zákl. přenesená",J145,0)</f>
        <v>0</v>
      </c>
      <c r="BH145" s="177">
        <f>IF(N145="sníž. přenesená",J145,0)</f>
        <v>0</v>
      </c>
      <c r="BI145" s="177">
        <f>IF(N145="nulová",J145,0)</f>
        <v>0</v>
      </c>
      <c r="BJ145" s="19" t="s">
        <v>80</v>
      </c>
      <c r="BK145" s="177">
        <f>ROUND(I145*H145,2)</f>
        <v>0</v>
      </c>
      <c r="BL145" s="19" t="s">
        <v>123</v>
      </c>
      <c r="BM145" s="176" t="s">
        <v>442</v>
      </c>
    </row>
    <row r="146" s="2" customFormat="1">
      <c r="A146" s="38"/>
      <c r="B146" s="39"/>
      <c r="C146" s="38"/>
      <c r="D146" s="178" t="s">
        <v>125</v>
      </c>
      <c r="E146" s="38"/>
      <c r="F146" s="179" t="s">
        <v>334</v>
      </c>
      <c r="G146" s="38"/>
      <c r="H146" s="38"/>
      <c r="I146" s="180"/>
      <c r="J146" s="38"/>
      <c r="K146" s="38"/>
      <c r="L146" s="39"/>
      <c r="M146" s="181"/>
      <c r="N146" s="182"/>
      <c r="O146" s="72"/>
      <c r="P146" s="72"/>
      <c r="Q146" s="72"/>
      <c r="R146" s="72"/>
      <c r="S146" s="72"/>
      <c r="T146" s="73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125</v>
      </c>
      <c r="AU146" s="19" t="s">
        <v>82</v>
      </c>
    </row>
    <row r="147" s="2" customFormat="1" ht="24.15" customHeight="1">
      <c r="A147" s="38"/>
      <c r="B147" s="164"/>
      <c r="C147" s="165" t="s">
        <v>225</v>
      </c>
      <c r="D147" s="165" t="s">
        <v>118</v>
      </c>
      <c r="E147" s="166" t="s">
        <v>336</v>
      </c>
      <c r="F147" s="167" t="s">
        <v>337</v>
      </c>
      <c r="G147" s="168" t="s">
        <v>171</v>
      </c>
      <c r="H147" s="169">
        <v>15</v>
      </c>
      <c r="I147" s="170"/>
      <c r="J147" s="171">
        <f>ROUND(I147*H147,2)</f>
        <v>0</v>
      </c>
      <c r="K147" s="167" t="s">
        <v>122</v>
      </c>
      <c r="L147" s="39"/>
      <c r="M147" s="172" t="s">
        <v>3</v>
      </c>
      <c r="N147" s="173" t="s">
        <v>43</v>
      </c>
      <c r="O147" s="72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76" t="s">
        <v>123</v>
      </c>
      <c r="AT147" s="176" t="s">
        <v>118</v>
      </c>
      <c r="AU147" s="176" t="s">
        <v>82</v>
      </c>
      <c r="AY147" s="19" t="s">
        <v>116</v>
      </c>
      <c r="BE147" s="177">
        <f>IF(N147="základní",J147,0)</f>
        <v>0</v>
      </c>
      <c r="BF147" s="177">
        <f>IF(N147="snížená",J147,0)</f>
        <v>0</v>
      </c>
      <c r="BG147" s="177">
        <f>IF(N147="zákl. přenesená",J147,0)</f>
        <v>0</v>
      </c>
      <c r="BH147" s="177">
        <f>IF(N147="sníž. přenesená",J147,0)</f>
        <v>0</v>
      </c>
      <c r="BI147" s="177">
        <f>IF(N147="nulová",J147,0)</f>
        <v>0</v>
      </c>
      <c r="BJ147" s="19" t="s">
        <v>80</v>
      </c>
      <c r="BK147" s="177">
        <f>ROUND(I147*H147,2)</f>
        <v>0</v>
      </c>
      <c r="BL147" s="19" t="s">
        <v>123</v>
      </c>
      <c r="BM147" s="176" t="s">
        <v>443</v>
      </c>
    </row>
    <row r="148" s="2" customFormat="1">
      <c r="A148" s="38"/>
      <c r="B148" s="39"/>
      <c r="C148" s="38"/>
      <c r="D148" s="178" t="s">
        <v>125</v>
      </c>
      <c r="E148" s="38"/>
      <c r="F148" s="179" t="s">
        <v>339</v>
      </c>
      <c r="G148" s="38"/>
      <c r="H148" s="38"/>
      <c r="I148" s="180"/>
      <c r="J148" s="38"/>
      <c r="K148" s="38"/>
      <c r="L148" s="39"/>
      <c r="M148" s="181"/>
      <c r="N148" s="182"/>
      <c r="O148" s="72"/>
      <c r="P148" s="72"/>
      <c r="Q148" s="72"/>
      <c r="R148" s="72"/>
      <c r="S148" s="72"/>
      <c r="T148" s="73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125</v>
      </c>
      <c r="AU148" s="19" t="s">
        <v>82</v>
      </c>
    </row>
    <row r="149" s="14" customFormat="1">
      <c r="A149" s="14"/>
      <c r="B149" s="191"/>
      <c r="C149" s="14"/>
      <c r="D149" s="184" t="s">
        <v>127</v>
      </c>
      <c r="E149" s="14"/>
      <c r="F149" s="193" t="s">
        <v>444</v>
      </c>
      <c r="G149" s="14"/>
      <c r="H149" s="194">
        <v>15</v>
      </c>
      <c r="I149" s="195"/>
      <c r="J149" s="14"/>
      <c r="K149" s="14"/>
      <c r="L149" s="191"/>
      <c r="M149" s="196"/>
      <c r="N149" s="197"/>
      <c r="O149" s="197"/>
      <c r="P149" s="197"/>
      <c r="Q149" s="197"/>
      <c r="R149" s="197"/>
      <c r="S149" s="197"/>
      <c r="T149" s="19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2" t="s">
        <v>127</v>
      </c>
      <c r="AU149" s="192" t="s">
        <v>82</v>
      </c>
      <c r="AV149" s="14" t="s">
        <v>82</v>
      </c>
      <c r="AW149" s="14" t="s">
        <v>4</v>
      </c>
      <c r="AX149" s="14" t="s">
        <v>80</v>
      </c>
      <c r="AY149" s="192" t="s">
        <v>116</v>
      </c>
    </row>
    <row r="150" s="12" customFormat="1" ht="22.8" customHeight="1">
      <c r="A150" s="12"/>
      <c r="B150" s="151"/>
      <c r="C150" s="12"/>
      <c r="D150" s="152" t="s">
        <v>71</v>
      </c>
      <c r="E150" s="162" t="s">
        <v>341</v>
      </c>
      <c r="F150" s="162" t="s">
        <v>342</v>
      </c>
      <c r="G150" s="12"/>
      <c r="H150" s="12"/>
      <c r="I150" s="154"/>
      <c r="J150" s="163">
        <f>BK150</f>
        <v>0</v>
      </c>
      <c r="K150" s="12"/>
      <c r="L150" s="151"/>
      <c r="M150" s="156"/>
      <c r="N150" s="157"/>
      <c r="O150" s="157"/>
      <c r="P150" s="158">
        <f>SUM(P151:P152)</f>
        <v>0</v>
      </c>
      <c r="Q150" s="157"/>
      <c r="R150" s="158">
        <f>SUM(R151:R152)</f>
        <v>0</v>
      </c>
      <c r="S150" s="157"/>
      <c r="T150" s="159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2" t="s">
        <v>80</v>
      </c>
      <c r="AT150" s="160" t="s">
        <v>71</v>
      </c>
      <c r="AU150" s="160" t="s">
        <v>80</v>
      </c>
      <c r="AY150" s="152" t="s">
        <v>116</v>
      </c>
      <c r="BK150" s="161">
        <f>SUM(BK151:BK152)</f>
        <v>0</v>
      </c>
    </row>
    <row r="151" s="2" customFormat="1" ht="49.05" customHeight="1">
      <c r="A151" s="38"/>
      <c r="B151" s="164"/>
      <c r="C151" s="165" t="s">
        <v>230</v>
      </c>
      <c r="D151" s="165" t="s">
        <v>118</v>
      </c>
      <c r="E151" s="166" t="s">
        <v>445</v>
      </c>
      <c r="F151" s="167" t="s">
        <v>446</v>
      </c>
      <c r="G151" s="168" t="s">
        <v>171</v>
      </c>
      <c r="H151" s="169">
        <v>7.7869999999999999</v>
      </c>
      <c r="I151" s="170"/>
      <c r="J151" s="171">
        <f>ROUND(I151*H151,2)</f>
        <v>0</v>
      </c>
      <c r="K151" s="167" t="s">
        <v>122</v>
      </c>
      <c r="L151" s="39"/>
      <c r="M151" s="172" t="s">
        <v>3</v>
      </c>
      <c r="N151" s="173" t="s">
        <v>43</v>
      </c>
      <c r="O151" s="72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76" t="s">
        <v>123</v>
      </c>
      <c r="AT151" s="176" t="s">
        <v>118</v>
      </c>
      <c r="AU151" s="176" t="s">
        <v>82</v>
      </c>
      <c r="AY151" s="19" t="s">
        <v>116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9" t="s">
        <v>80</v>
      </c>
      <c r="BK151" s="177">
        <f>ROUND(I151*H151,2)</f>
        <v>0</v>
      </c>
      <c r="BL151" s="19" t="s">
        <v>123</v>
      </c>
      <c r="BM151" s="176" t="s">
        <v>447</v>
      </c>
    </row>
    <row r="152" s="2" customFormat="1">
      <c r="A152" s="38"/>
      <c r="B152" s="39"/>
      <c r="C152" s="38"/>
      <c r="D152" s="178" t="s">
        <v>125</v>
      </c>
      <c r="E152" s="38"/>
      <c r="F152" s="179" t="s">
        <v>448</v>
      </c>
      <c r="G152" s="38"/>
      <c r="H152" s="38"/>
      <c r="I152" s="180"/>
      <c r="J152" s="38"/>
      <c r="K152" s="38"/>
      <c r="L152" s="39"/>
      <c r="M152" s="181"/>
      <c r="N152" s="182"/>
      <c r="O152" s="72"/>
      <c r="P152" s="72"/>
      <c r="Q152" s="72"/>
      <c r="R152" s="72"/>
      <c r="S152" s="72"/>
      <c r="T152" s="73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125</v>
      </c>
      <c r="AU152" s="19" t="s">
        <v>82</v>
      </c>
    </row>
    <row r="153" s="12" customFormat="1" ht="25.92" customHeight="1">
      <c r="A153" s="12"/>
      <c r="B153" s="151"/>
      <c r="C153" s="12"/>
      <c r="D153" s="152" t="s">
        <v>71</v>
      </c>
      <c r="E153" s="153" t="s">
        <v>348</v>
      </c>
      <c r="F153" s="153" t="s">
        <v>349</v>
      </c>
      <c r="G153" s="12"/>
      <c r="H153" s="12"/>
      <c r="I153" s="154"/>
      <c r="J153" s="155">
        <f>BK153</f>
        <v>0</v>
      </c>
      <c r="K153" s="12"/>
      <c r="L153" s="151"/>
      <c r="M153" s="156"/>
      <c r="N153" s="157"/>
      <c r="O153" s="157"/>
      <c r="P153" s="158">
        <f>SUM(P154:P158)</f>
        <v>0</v>
      </c>
      <c r="Q153" s="157"/>
      <c r="R153" s="158">
        <f>SUM(R154:R158)</f>
        <v>0</v>
      </c>
      <c r="S153" s="157"/>
      <c r="T153" s="159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2" t="s">
        <v>123</v>
      </c>
      <c r="AT153" s="160" t="s">
        <v>71</v>
      </c>
      <c r="AU153" s="160" t="s">
        <v>72</v>
      </c>
      <c r="AY153" s="152" t="s">
        <v>116</v>
      </c>
      <c r="BK153" s="161">
        <f>SUM(BK154:BK158)</f>
        <v>0</v>
      </c>
    </row>
    <row r="154" s="2" customFormat="1" ht="44.25" customHeight="1">
      <c r="A154" s="38"/>
      <c r="B154" s="164"/>
      <c r="C154" s="165" t="s">
        <v>236</v>
      </c>
      <c r="D154" s="165" t="s">
        <v>118</v>
      </c>
      <c r="E154" s="166" t="s">
        <v>77</v>
      </c>
      <c r="F154" s="167" t="s">
        <v>449</v>
      </c>
      <c r="G154" s="168" t="s">
        <v>352</v>
      </c>
      <c r="H154" s="169">
        <v>1</v>
      </c>
      <c r="I154" s="170"/>
      <c r="J154" s="171">
        <f>ROUND(I154*H154,2)</f>
        <v>0</v>
      </c>
      <c r="K154" s="167" t="s">
        <v>3</v>
      </c>
      <c r="L154" s="39"/>
      <c r="M154" s="172" t="s">
        <v>3</v>
      </c>
      <c r="N154" s="173" t="s">
        <v>43</v>
      </c>
      <c r="O154" s="72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76" t="s">
        <v>353</v>
      </c>
      <c r="AT154" s="176" t="s">
        <v>118</v>
      </c>
      <c r="AU154" s="176" t="s">
        <v>80</v>
      </c>
      <c r="AY154" s="19" t="s">
        <v>116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9" t="s">
        <v>80</v>
      </c>
      <c r="BK154" s="177">
        <f>ROUND(I154*H154,2)</f>
        <v>0</v>
      </c>
      <c r="BL154" s="19" t="s">
        <v>353</v>
      </c>
      <c r="BM154" s="176" t="s">
        <v>450</v>
      </c>
    </row>
    <row r="155" s="2" customFormat="1" ht="16.5" customHeight="1">
      <c r="A155" s="38"/>
      <c r="B155" s="164"/>
      <c r="C155" s="165" t="s">
        <v>8</v>
      </c>
      <c r="D155" s="165" t="s">
        <v>118</v>
      </c>
      <c r="E155" s="166" t="s">
        <v>83</v>
      </c>
      <c r="F155" s="167" t="s">
        <v>3</v>
      </c>
      <c r="G155" s="168" t="s">
        <v>352</v>
      </c>
      <c r="H155" s="169">
        <v>0</v>
      </c>
      <c r="I155" s="170"/>
      <c r="J155" s="171">
        <f>ROUND(I155*H155,2)</f>
        <v>0</v>
      </c>
      <c r="K155" s="167" t="s">
        <v>3</v>
      </c>
      <c r="L155" s="39"/>
      <c r="M155" s="172" t="s">
        <v>3</v>
      </c>
      <c r="N155" s="173" t="s">
        <v>43</v>
      </c>
      <c r="O155" s="72"/>
      <c r="P155" s="174">
        <f>O155*H155</f>
        <v>0</v>
      </c>
      <c r="Q155" s="174">
        <v>0</v>
      </c>
      <c r="R155" s="174">
        <f>Q155*H155</f>
        <v>0</v>
      </c>
      <c r="S155" s="174">
        <v>0</v>
      </c>
      <c r="T155" s="175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76" t="s">
        <v>353</v>
      </c>
      <c r="AT155" s="176" t="s">
        <v>118</v>
      </c>
      <c r="AU155" s="176" t="s">
        <v>80</v>
      </c>
      <c r="AY155" s="19" t="s">
        <v>116</v>
      </c>
      <c r="BE155" s="177">
        <f>IF(N155="základní",J155,0)</f>
        <v>0</v>
      </c>
      <c r="BF155" s="177">
        <f>IF(N155="snížená",J155,0)</f>
        <v>0</v>
      </c>
      <c r="BG155" s="177">
        <f>IF(N155="zákl. přenesená",J155,0)</f>
        <v>0</v>
      </c>
      <c r="BH155" s="177">
        <f>IF(N155="sníž. přenesená",J155,0)</f>
        <v>0</v>
      </c>
      <c r="BI155" s="177">
        <f>IF(N155="nulová",J155,0)</f>
        <v>0</v>
      </c>
      <c r="BJ155" s="19" t="s">
        <v>80</v>
      </c>
      <c r="BK155" s="177">
        <f>ROUND(I155*H155,2)</f>
        <v>0</v>
      </c>
      <c r="BL155" s="19" t="s">
        <v>353</v>
      </c>
      <c r="BM155" s="176" t="s">
        <v>451</v>
      </c>
    </row>
    <row r="156" s="2" customFormat="1" ht="16.5" customHeight="1">
      <c r="A156" s="38"/>
      <c r="B156" s="164"/>
      <c r="C156" s="165" t="s">
        <v>247</v>
      </c>
      <c r="D156" s="165" t="s">
        <v>118</v>
      </c>
      <c r="E156" s="166" t="s">
        <v>359</v>
      </c>
      <c r="F156" s="167" t="s">
        <v>3</v>
      </c>
      <c r="G156" s="168" t="s">
        <v>352</v>
      </c>
      <c r="H156" s="169">
        <v>0</v>
      </c>
      <c r="I156" s="170"/>
      <c r="J156" s="171">
        <f>ROUND(I156*H156,2)</f>
        <v>0</v>
      </c>
      <c r="K156" s="167" t="s">
        <v>3</v>
      </c>
      <c r="L156" s="39"/>
      <c r="M156" s="172" t="s">
        <v>3</v>
      </c>
      <c r="N156" s="173" t="s">
        <v>43</v>
      </c>
      <c r="O156" s="72"/>
      <c r="P156" s="174">
        <f>O156*H156</f>
        <v>0</v>
      </c>
      <c r="Q156" s="174">
        <v>0</v>
      </c>
      <c r="R156" s="174">
        <f>Q156*H156</f>
        <v>0</v>
      </c>
      <c r="S156" s="174">
        <v>0</v>
      </c>
      <c r="T156" s="175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76" t="s">
        <v>353</v>
      </c>
      <c r="AT156" s="176" t="s">
        <v>118</v>
      </c>
      <c r="AU156" s="176" t="s">
        <v>80</v>
      </c>
      <c r="AY156" s="19" t="s">
        <v>116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9" t="s">
        <v>80</v>
      </c>
      <c r="BK156" s="177">
        <f>ROUND(I156*H156,2)</f>
        <v>0</v>
      </c>
      <c r="BL156" s="19" t="s">
        <v>353</v>
      </c>
      <c r="BM156" s="176" t="s">
        <v>452</v>
      </c>
    </row>
    <row r="157" s="2" customFormat="1" ht="16.5" customHeight="1">
      <c r="A157" s="38"/>
      <c r="B157" s="164"/>
      <c r="C157" s="165" t="s">
        <v>252</v>
      </c>
      <c r="D157" s="165" t="s">
        <v>118</v>
      </c>
      <c r="E157" s="166" t="s">
        <v>363</v>
      </c>
      <c r="F157" s="167" t="s">
        <v>3</v>
      </c>
      <c r="G157" s="168" t="s">
        <v>352</v>
      </c>
      <c r="H157" s="169">
        <v>0</v>
      </c>
      <c r="I157" s="170"/>
      <c r="J157" s="171">
        <f>ROUND(I157*H157,2)</f>
        <v>0</v>
      </c>
      <c r="K157" s="167" t="s">
        <v>3</v>
      </c>
      <c r="L157" s="39"/>
      <c r="M157" s="172" t="s">
        <v>3</v>
      </c>
      <c r="N157" s="173" t="s">
        <v>43</v>
      </c>
      <c r="O157" s="72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76" t="s">
        <v>353</v>
      </c>
      <c r="AT157" s="176" t="s">
        <v>118</v>
      </c>
      <c r="AU157" s="176" t="s">
        <v>80</v>
      </c>
      <c r="AY157" s="19" t="s">
        <v>116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9" t="s">
        <v>80</v>
      </c>
      <c r="BK157" s="177">
        <f>ROUND(I157*H157,2)</f>
        <v>0</v>
      </c>
      <c r="BL157" s="19" t="s">
        <v>353</v>
      </c>
      <c r="BM157" s="176" t="s">
        <v>453</v>
      </c>
    </row>
    <row r="158" s="2" customFormat="1" ht="16.5" customHeight="1">
      <c r="A158" s="38"/>
      <c r="B158" s="164"/>
      <c r="C158" s="165" t="s">
        <v>259</v>
      </c>
      <c r="D158" s="165" t="s">
        <v>118</v>
      </c>
      <c r="E158" s="166" t="s">
        <v>367</v>
      </c>
      <c r="F158" s="167" t="s">
        <v>3</v>
      </c>
      <c r="G158" s="168" t="s">
        <v>352</v>
      </c>
      <c r="H158" s="169">
        <v>0</v>
      </c>
      <c r="I158" s="170"/>
      <c r="J158" s="171">
        <f>ROUND(I158*H158,2)</f>
        <v>0</v>
      </c>
      <c r="K158" s="167" t="s">
        <v>3</v>
      </c>
      <c r="L158" s="39"/>
      <c r="M158" s="217" t="s">
        <v>3</v>
      </c>
      <c r="N158" s="218" t="s">
        <v>43</v>
      </c>
      <c r="O158" s="219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76" t="s">
        <v>353</v>
      </c>
      <c r="AT158" s="176" t="s">
        <v>118</v>
      </c>
      <c r="AU158" s="176" t="s">
        <v>80</v>
      </c>
      <c r="AY158" s="19" t="s">
        <v>116</v>
      </c>
      <c r="BE158" s="177">
        <f>IF(N158="základní",J158,0)</f>
        <v>0</v>
      </c>
      <c r="BF158" s="177">
        <f>IF(N158="snížená",J158,0)</f>
        <v>0</v>
      </c>
      <c r="BG158" s="177">
        <f>IF(N158="zákl. přenesená",J158,0)</f>
        <v>0</v>
      </c>
      <c r="BH158" s="177">
        <f>IF(N158="sníž. přenesená",J158,0)</f>
        <v>0</v>
      </c>
      <c r="BI158" s="177">
        <f>IF(N158="nulová",J158,0)</f>
        <v>0</v>
      </c>
      <c r="BJ158" s="19" t="s">
        <v>80</v>
      </c>
      <c r="BK158" s="177">
        <f>ROUND(I158*H158,2)</f>
        <v>0</v>
      </c>
      <c r="BL158" s="19" t="s">
        <v>353</v>
      </c>
      <c r="BM158" s="176" t="s">
        <v>454</v>
      </c>
    </row>
    <row r="159" s="2" customFormat="1" ht="6.96" customHeight="1">
      <c r="A159" s="38"/>
      <c r="B159" s="55"/>
      <c r="C159" s="56"/>
      <c r="D159" s="56"/>
      <c r="E159" s="56"/>
      <c r="F159" s="56"/>
      <c r="G159" s="56"/>
      <c r="H159" s="56"/>
      <c r="I159" s="56"/>
      <c r="J159" s="56"/>
      <c r="K159" s="56"/>
      <c r="L159" s="39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autoFilter ref="C86:K15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32254203"/>
    <hyperlink ref="F96" r:id="rId2" display="https://podminky.urs.cz/item/CS_URS_2023_01/162551108"/>
    <hyperlink ref="F98" r:id="rId3" display="https://podminky.urs.cz/item/CS_URS_2023_01/175151101"/>
    <hyperlink ref="F107" r:id="rId4" display="https://podminky.urs.cz/item/CS_URS_2023_01/174151101"/>
    <hyperlink ref="F114" r:id="rId5" display="https://podminky.urs.cz/item/CS_URS_2023_01/181912112"/>
    <hyperlink ref="F120" r:id="rId6" display="https://podminky.urs.cz/item/CS_URS_2023_01/597161111"/>
    <hyperlink ref="F126" r:id="rId7" display="https://podminky.urs.cz/item/CS_URS_2023_01/810391811"/>
    <hyperlink ref="F128" r:id="rId8" display="https://podminky.urs.cz/item/CS_URS_2023_01/871370410"/>
    <hyperlink ref="F133" r:id="rId9" display="https://podminky.urs.cz/item/CS_URS_2023_01/895931111"/>
    <hyperlink ref="F135" r:id="rId10" display="https://podminky.urs.cz/item/CS_URS_2023_01/899204112"/>
    <hyperlink ref="F139" r:id="rId11" display="https://podminky.urs.cz/item/CS_URS_2023_01/997006006"/>
    <hyperlink ref="F144" r:id="rId12" display="https://podminky.urs.cz/item/CS_URS_2023_01/997006511"/>
    <hyperlink ref="F146" r:id="rId13" display="https://podminky.urs.cz/item/CS_URS_2023_01/997006512"/>
    <hyperlink ref="F148" r:id="rId14" display="https://podminky.urs.cz/item/CS_URS_2023_01/997006519"/>
    <hyperlink ref="F152" r:id="rId15" display="https://podminky.urs.cz/item/CS_URS_2023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22" customWidth="1"/>
    <col min="2" max="2" width="1.667969" style="222" customWidth="1"/>
    <col min="3" max="4" width="5" style="222" customWidth="1"/>
    <col min="5" max="5" width="11.66016" style="222" customWidth="1"/>
    <col min="6" max="6" width="9.160156" style="222" customWidth="1"/>
    <col min="7" max="7" width="5" style="222" customWidth="1"/>
    <col min="8" max="8" width="77.83203" style="222" customWidth="1"/>
    <col min="9" max="10" width="20" style="222" customWidth="1"/>
    <col min="11" max="11" width="1.667969" style="222" customWidth="1"/>
  </cols>
  <sheetData>
    <row r="1" s="1" customFormat="1" ht="37.5" customHeight="1"/>
    <row r="2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="16" customFormat="1" ht="45" customHeight="1">
      <c r="B3" s="226"/>
      <c r="C3" s="227" t="s">
        <v>455</v>
      </c>
      <c r="D3" s="227"/>
      <c r="E3" s="227"/>
      <c r="F3" s="227"/>
      <c r="G3" s="227"/>
      <c r="H3" s="227"/>
      <c r="I3" s="227"/>
      <c r="J3" s="227"/>
      <c r="K3" s="228"/>
    </row>
    <row r="4" s="1" customFormat="1" ht="25.5" customHeight="1">
      <c r="B4" s="229"/>
      <c r="C4" s="230" t="s">
        <v>456</v>
      </c>
      <c r="D4" s="230"/>
      <c r="E4" s="230"/>
      <c r="F4" s="230"/>
      <c r="G4" s="230"/>
      <c r="H4" s="230"/>
      <c r="I4" s="230"/>
      <c r="J4" s="230"/>
      <c r="K4" s="231"/>
    </row>
    <row r="5" s="1" customFormat="1" ht="5.25" customHeight="1">
      <c r="B5" s="229"/>
      <c r="C5" s="232"/>
      <c r="D5" s="232"/>
      <c r="E5" s="232"/>
      <c r="F5" s="232"/>
      <c r="G5" s="232"/>
      <c r="H5" s="232"/>
      <c r="I5" s="232"/>
      <c r="J5" s="232"/>
      <c r="K5" s="231"/>
    </row>
    <row r="6" s="1" customFormat="1" ht="15" customHeight="1">
      <c r="B6" s="229"/>
      <c r="C6" s="233" t="s">
        <v>457</v>
      </c>
      <c r="D6" s="233"/>
      <c r="E6" s="233"/>
      <c r="F6" s="233"/>
      <c r="G6" s="233"/>
      <c r="H6" s="233"/>
      <c r="I6" s="233"/>
      <c r="J6" s="233"/>
      <c r="K6" s="231"/>
    </row>
    <row r="7" s="1" customFormat="1" ht="15" customHeight="1">
      <c r="B7" s="234"/>
      <c r="C7" s="233" t="s">
        <v>458</v>
      </c>
      <c r="D7" s="233"/>
      <c r="E7" s="233"/>
      <c r="F7" s="233"/>
      <c r="G7" s="233"/>
      <c r="H7" s="233"/>
      <c r="I7" s="233"/>
      <c r="J7" s="233"/>
      <c r="K7" s="231"/>
    </row>
    <row r="8" s="1" customFormat="1" ht="12.75" customHeight="1">
      <c r="B8" s="234"/>
      <c r="C8" s="233"/>
      <c r="D8" s="233"/>
      <c r="E8" s="233"/>
      <c r="F8" s="233"/>
      <c r="G8" s="233"/>
      <c r="H8" s="233"/>
      <c r="I8" s="233"/>
      <c r="J8" s="233"/>
      <c r="K8" s="231"/>
    </row>
    <row r="9" s="1" customFormat="1" ht="15" customHeight="1">
      <c r="B9" s="234"/>
      <c r="C9" s="233" t="s">
        <v>459</v>
      </c>
      <c r="D9" s="233"/>
      <c r="E9" s="233"/>
      <c r="F9" s="233"/>
      <c r="G9" s="233"/>
      <c r="H9" s="233"/>
      <c r="I9" s="233"/>
      <c r="J9" s="233"/>
      <c r="K9" s="231"/>
    </row>
    <row r="10" s="1" customFormat="1" ht="15" customHeight="1">
      <c r="B10" s="234"/>
      <c r="C10" s="233"/>
      <c r="D10" s="233" t="s">
        <v>460</v>
      </c>
      <c r="E10" s="233"/>
      <c r="F10" s="233"/>
      <c r="G10" s="233"/>
      <c r="H10" s="233"/>
      <c r="I10" s="233"/>
      <c r="J10" s="233"/>
      <c r="K10" s="231"/>
    </row>
    <row r="11" s="1" customFormat="1" ht="15" customHeight="1">
      <c r="B11" s="234"/>
      <c r="C11" s="235"/>
      <c r="D11" s="233" t="s">
        <v>461</v>
      </c>
      <c r="E11" s="233"/>
      <c r="F11" s="233"/>
      <c r="G11" s="233"/>
      <c r="H11" s="233"/>
      <c r="I11" s="233"/>
      <c r="J11" s="233"/>
      <c r="K11" s="231"/>
    </row>
    <row r="12" s="1" customFormat="1" ht="15" customHeight="1">
      <c r="B12" s="234"/>
      <c r="C12" s="235"/>
      <c r="D12" s="233"/>
      <c r="E12" s="233"/>
      <c r="F12" s="233"/>
      <c r="G12" s="233"/>
      <c r="H12" s="233"/>
      <c r="I12" s="233"/>
      <c r="J12" s="233"/>
      <c r="K12" s="231"/>
    </row>
    <row r="13" s="1" customFormat="1" ht="15" customHeight="1">
      <c r="B13" s="234"/>
      <c r="C13" s="235"/>
      <c r="D13" s="236" t="s">
        <v>462</v>
      </c>
      <c r="E13" s="233"/>
      <c r="F13" s="233"/>
      <c r="G13" s="233"/>
      <c r="H13" s="233"/>
      <c r="I13" s="233"/>
      <c r="J13" s="233"/>
      <c r="K13" s="231"/>
    </row>
    <row r="14" s="1" customFormat="1" ht="12.75" customHeight="1">
      <c r="B14" s="234"/>
      <c r="C14" s="235"/>
      <c r="D14" s="235"/>
      <c r="E14" s="235"/>
      <c r="F14" s="235"/>
      <c r="G14" s="235"/>
      <c r="H14" s="235"/>
      <c r="I14" s="235"/>
      <c r="J14" s="235"/>
      <c r="K14" s="231"/>
    </row>
    <row r="15" s="1" customFormat="1" ht="15" customHeight="1">
      <c r="B15" s="234"/>
      <c r="C15" s="235"/>
      <c r="D15" s="233" t="s">
        <v>463</v>
      </c>
      <c r="E15" s="233"/>
      <c r="F15" s="233"/>
      <c r="G15" s="233"/>
      <c r="H15" s="233"/>
      <c r="I15" s="233"/>
      <c r="J15" s="233"/>
      <c r="K15" s="231"/>
    </row>
    <row r="16" s="1" customFormat="1" ht="15" customHeight="1">
      <c r="B16" s="234"/>
      <c r="C16" s="235"/>
      <c r="D16" s="233" t="s">
        <v>464</v>
      </c>
      <c r="E16" s="233"/>
      <c r="F16" s="233"/>
      <c r="G16" s="233"/>
      <c r="H16" s="233"/>
      <c r="I16" s="233"/>
      <c r="J16" s="233"/>
      <c r="K16" s="231"/>
    </row>
    <row r="17" s="1" customFormat="1" ht="15" customHeight="1">
      <c r="B17" s="234"/>
      <c r="C17" s="235"/>
      <c r="D17" s="233" t="s">
        <v>465</v>
      </c>
      <c r="E17" s="233"/>
      <c r="F17" s="233"/>
      <c r="G17" s="233"/>
      <c r="H17" s="233"/>
      <c r="I17" s="233"/>
      <c r="J17" s="233"/>
      <c r="K17" s="231"/>
    </row>
    <row r="18" s="1" customFormat="1" ht="15" customHeight="1">
      <c r="B18" s="234"/>
      <c r="C18" s="235"/>
      <c r="D18" s="235"/>
      <c r="E18" s="237" t="s">
        <v>79</v>
      </c>
      <c r="F18" s="233" t="s">
        <v>466</v>
      </c>
      <c r="G18" s="233"/>
      <c r="H18" s="233"/>
      <c r="I18" s="233"/>
      <c r="J18" s="233"/>
      <c r="K18" s="231"/>
    </row>
    <row r="19" s="1" customFormat="1" ht="15" customHeight="1">
      <c r="B19" s="234"/>
      <c r="C19" s="235"/>
      <c r="D19" s="235"/>
      <c r="E19" s="237" t="s">
        <v>467</v>
      </c>
      <c r="F19" s="233" t="s">
        <v>468</v>
      </c>
      <c r="G19" s="233"/>
      <c r="H19" s="233"/>
      <c r="I19" s="233"/>
      <c r="J19" s="233"/>
      <c r="K19" s="231"/>
    </row>
    <row r="20" s="1" customFormat="1" ht="15" customHeight="1">
      <c r="B20" s="234"/>
      <c r="C20" s="235"/>
      <c r="D20" s="235"/>
      <c r="E20" s="237" t="s">
        <v>469</v>
      </c>
      <c r="F20" s="233" t="s">
        <v>470</v>
      </c>
      <c r="G20" s="233"/>
      <c r="H20" s="233"/>
      <c r="I20" s="233"/>
      <c r="J20" s="233"/>
      <c r="K20" s="231"/>
    </row>
    <row r="21" s="1" customFormat="1" ht="15" customHeight="1">
      <c r="B21" s="234"/>
      <c r="C21" s="235"/>
      <c r="D21" s="235"/>
      <c r="E21" s="237" t="s">
        <v>471</v>
      </c>
      <c r="F21" s="233" t="s">
        <v>472</v>
      </c>
      <c r="G21" s="233"/>
      <c r="H21" s="233"/>
      <c r="I21" s="233"/>
      <c r="J21" s="233"/>
      <c r="K21" s="231"/>
    </row>
    <row r="22" s="1" customFormat="1" ht="15" customHeight="1">
      <c r="B22" s="234"/>
      <c r="C22" s="235"/>
      <c r="D22" s="235"/>
      <c r="E22" s="237" t="s">
        <v>348</v>
      </c>
      <c r="F22" s="233" t="s">
        <v>349</v>
      </c>
      <c r="G22" s="233"/>
      <c r="H22" s="233"/>
      <c r="I22" s="233"/>
      <c r="J22" s="233"/>
      <c r="K22" s="231"/>
    </row>
    <row r="23" s="1" customFormat="1" ht="15" customHeight="1">
      <c r="B23" s="234"/>
      <c r="C23" s="235"/>
      <c r="D23" s="235"/>
      <c r="E23" s="237" t="s">
        <v>473</v>
      </c>
      <c r="F23" s="233" t="s">
        <v>474</v>
      </c>
      <c r="G23" s="233"/>
      <c r="H23" s="233"/>
      <c r="I23" s="233"/>
      <c r="J23" s="233"/>
      <c r="K23" s="231"/>
    </row>
    <row r="24" s="1" customFormat="1" ht="12.75" customHeight="1">
      <c r="B24" s="234"/>
      <c r="C24" s="235"/>
      <c r="D24" s="235"/>
      <c r="E24" s="235"/>
      <c r="F24" s="235"/>
      <c r="G24" s="235"/>
      <c r="H24" s="235"/>
      <c r="I24" s="235"/>
      <c r="J24" s="235"/>
      <c r="K24" s="231"/>
    </row>
    <row r="25" s="1" customFormat="1" ht="15" customHeight="1">
      <c r="B25" s="234"/>
      <c r="C25" s="233" t="s">
        <v>475</v>
      </c>
      <c r="D25" s="233"/>
      <c r="E25" s="233"/>
      <c r="F25" s="233"/>
      <c r="G25" s="233"/>
      <c r="H25" s="233"/>
      <c r="I25" s="233"/>
      <c r="J25" s="233"/>
      <c r="K25" s="231"/>
    </row>
    <row r="26" s="1" customFormat="1" ht="15" customHeight="1">
      <c r="B26" s="234"/>
      <c r="C26" s="233" t="s">
        <v>476</v>
      </c>
      <c r="D26" s="233"/>
      <c r="E26" s="233"/>
      <c r="F26" s="233"/>
      <c r="G26" s="233"/>
      <c r="H26" s="233"/>
      <c r="I26" s="233"/>
      <c r="J26" s="233"/>
      <c r="K26" s="231"/>
    </row>
    <row r="27" s="1" customFormat="1" ht="15" customHeight="1">
      <c r="B27" s="234"/>
      <c r="C27" s="233"/>
      <c r="D27" s="233" t="s">
        <v>477</v>
      </c>
      <c r="E27" s="233"/>
      <c r="F27" s="233"/>
      <c r="G27" s="233"/>
      <c r="H27" s="233"/>
      <c r="I27" s="233"/>
      <c r="J27" s="233"/>
      <c r="K27" s="231"/>
    </row>
    <row r="28" s="1" customFormat="1" ht="15" customHeight="1">
      <c r="B28" s="234"/>
      <c r="C28" s="235"/>
      <c r="D28" s="233" t="s">
        <v>478</v>
      </c>
      <c r="E28" s="233"/>
      <c r="F28" s="233"/>
      <c r="G28" s="233"/>
      <c r="H28" s="233"/>
      <c r="I28" s="233"/>
      <c r="J28" s="233"/>
      <c r="K28" s="231"/>
    </row>
    <row r="29" s="1" customFormat="1" ht="12.75" customHeight="1">
      <c r="B29" s="234"/>
      <c r="C29" s="235"/>
      <c r="D29" s="235"/>
      <c r="E29" s="235"/>
      <c r="F29" s="235"/>
      <c r="G29" s="235"/>
      <c r="H29" s="235"/>
      <c r="I29" s="235"/>
      <c r="J29" s="235"/>
      <c r="K29" s="231"/>
    </row>
    <row r="30" s="1" customFormat="1" ht="15" customHeight="1">
      <c r="B30" s="234"/>
      <c r="C30" s="235"/>
      <c r="D30" s="233" t="s">
        <v>479</v>
      </c>
      <c r="E30" s="233"/>
      <c r="F30" s="233"/>
      <c r="G30" s="233"/>
      <c r="H30" s="233"/>
      <c r="I30" s="233"/>
      <c r="J30" s="233"/>
      <c r="K30" s="231"/>
    </row>
    <row r="31" s="1" customFormat="1" ht="15" customHeight="1">
      <c r="B31" s="234"/>
      <c r="C31" s="235"/>
      <c r="D31" s="233" t="s">
        <v>480</v>
      </c>
      <c r="E31" s="233"/>
      <c r="F31" s="233"/>
      <c r="G31" s="233"/>
      <c r="H31" s="233"/>
      <c r="I31" s="233"/>
      <c r="J31" s="233"/>
      <c r="K31" s="231"/>
    </row>
    <row r="32" s="1" customFormat="1" ht="12.75" customHeight="1">
      <c r="B32" s="234"/>
      <c r="C32" s="235"/>
      <c r="D32" s="235"/>
      <c r="E32" s="235"/>
      <c r="F32" s="235"/>
      <c r="G32" s="235"/>
      <c r="H32" s="235"/>
      <c r="I32" s="235"/>
      <c r="J32" s="235"/>
      <c r="K32" s="231"/>
    </row>
    <row r="33" s="1" customFormat="1" ht="15" customHeight="1">
      <c r="B33" s="234"/>
      <c r="C33" s="235"/>
      <c r="D33" s="233" t="s">
        <v>481</v>
      </c>
      <c r="E33" s="233"/>
      <c r="F33" s="233"/>
      <c r="G33" s="233"/>
      <c r="H33" s="233"/>
      <c r="I33" s="233"/>
      <c r="J33" s="233"/>
      <c r="K33" s="231"/>
    </row>
    <row r="34" s="1" customFormat="1" ht="15" customHeight="1">
      <c r="B34" s="234"/>
      <c r="C34" s="235"/>
      <c r="D34" s="233" t="s">
        <v>482</v>
      </c>
      <c r="E34" s="233"/>
      <c r="F34" s="233"/>
      <c r="G34" s="233"/>
      <c r="H34" s="233"/>
      <c r="I34" s="233"/>
      <c r="J34" s="233"/>
      <c r="K34" s="231"/>
    </row>
    <row r="35" s="1" customFormat="1" ht="15" customHeight="1">
      <c r="B35" s="234"/>
      <c r="C35" s="235"/>
      <c r="D35" s="233" t="s">
        <v>483</v>
      </c>
      <c r="E35" s="233"/>
      <c r="F35" s="233"/>
      <c r="G35" s="233"/>
      <c r="H35" s="233"/>
      <c r="I35" s="233"/>
      <c r="J35" s="233"/>
      <c r="K35" s="231"/>
    </row>
    <row r="36" s="1" customFormat="1" ht="15" customHeight="1">
      <c r="B36" s="234"/>
      <c r="C36" s="235"/>
      <c r="D36" s="233"/>
      <c r="E36" s="236" t="s">
        <v>102</v>
      </c>
      <c r="F36" s="233"/>
      <c r="G36" s="233" t="s">
        <v>484</v>
      </c>
      <c r="H36" s="233"/>
      <c r="I36" s="233"/>
      <c r="J36" s="233"/>
      <c r="K36" s="231"/>
    </row>
    <row r="37" s="1" customFormat="1" ht="30.75" customHeight="1">
      <c r="B37" s="234"/>
      <c r="C37" s="235"/>
      <c r="D37" s="233"/>
      <c r="E37" s="236" t="s">
        <v>485</v>
      </c>
      <c r="F37" s="233"/>
      <c r="G37" s="233" t="s">
        <v>486</v>
      </c>
      <c r="H37" s="233"/>
      <c r="I37" s="233"/>
      <c r="J37" s="233"/>
      <c r="K37" s="231"/>
    </row>
    <row r="38" s="1" customFormat="1" ht="15" customHeight="1">
      <c r="B38" s="234"/>
      <c r="C38" s="235"/>
      <c r="D38" s="233"/>
      <c r="E38" s="236" t="s">
        <v>53</v>
      </c>
      <c r="F38" s="233"/>
      <c r="G38" s="233" t="s">
        <v>487</v>
      </c>
      <c r="H38" s="233"/>
      <c r="I38" s="233"/>
      <c r="J38" s="233"/>
      <c r="K38" s="231"/>
    </row>
    <row r="39" s="1" customFormat="1" ht="15" customHeight="1">
      <c r="B39" s="234"/>
      <c r="C39" s="235"/>
      <c r="D39" s="233"/>
      <c r="E39" s="236" t="s">
        <v>54</v>
      </c>
      <c r="F39" s="233"/>
      <c r="G39" s="233" t="s">
        <v>488</v>
      </c>
      <c r="H39" s="233"/>
      <c r="I39" s="233"/>
      <c r="J39" s="233"/>
      <c r="K39" s="231"/>
    </row>
    <row r="40" s="1" customFormat="1" ht="15" customHeight="1">
      <c r="B40" s="234"/>
      <c r="C40" s="235"/>
      <c r="D40" s="233"/>
      <c r="E40" s="236" t="s">
        <v>103</v>
      </c>
      <c r="F40" s="233"/>
      <c r="G40" s="233" t="s">
        <v>489</v>
      </c>
      <c r="H40" s="233"/>
      <c r="I40" s="233"/>
      <c r="J40" s="233"/>
      <c r="K40" s="231"/>
    </row>
    <row r="41" s="1" customFormat="1" ht="15" customHeight="1">
      <c r="B41" s="234"/>
      <c r="C41" s="235"/>
      <c r="D41" s="233"/>
      <c r="E41" s="236" t="s">
        <v>104</v>
      </c>
      <c r="F41" s="233"/>
      <c r="G41" s="233" t="s">
        <v>490</v>
      </c>
      <c r="H41" s="233"/>
      <c r="I41" s="233"/>
      <c r="J41" s="233"/>
      <c r="K41" s="231"/>
    </row>
    <row r="42" s="1" customFormat="1" ht="15" customHeight="1">
      <c r="B42" s="234"/>
      <c r="C42" s="235"/>
      <c r="D42" s="233"/>
      <c r="E42" s="236" t="s">
        <v>491</v>
      </c>
      <c r="F42" s="233"/>
      <c r="G42" s="233" t="s">
        <v>492</v>
      </c>
      <c r="H42" s="233"/>
      <c r="I42" s="233"/>
      <c r="J42" s="233"/>
      <c r="K42" s="231"/>
    </row>
    <row r="43" s="1" customFormat="1" ht="15" customHeight="1">
      <c r="B43" s="234"/>
      <c r="C43" s="235"/>
      <c r="D43" s="233"/>
      <c r="E43" s="236"/>
      <c r="F43" s="233"/>
      <c r="G43" s="233" t="s">
        <v>493</v>
      </c>
      <c r="H43" s="233"/>
      <c r="I43" s="233"/>
      <c r="J43" s="233"/>
      <c r="K43" s="231"/>
    </row>
    <row r="44" s="1" customFormat="1" ht="15" customHeight="1">
      <c r="B44" s="234"/>
      <c r="C44" s="235"/>
      <c r="D44" s="233"/>
      <c r="E44" s="236" t="s">
        <v>494</v>
      </c>
      <c r="F44" s="233"/>
      <c r="G44" s="233" t="s">
        <v>495</v>
      </c>
      <c r="H44" s="233"/>
      <c r="I44" s="233"/>
      <c r="J44" s="233"/>
      <c r="K44" s="231"/>
    </row>
    <row r="45" s="1" customFormat="1" ht="15" customHeight="1">
      <c r="B45" s="234"/>
      <c r="C45" s="235"/>
      <c r="D45" s="233"/>
      <c r="E45" s="236" t="s">
        <v>106</v>
      </c>
      <c r="F45" s="233"/>
      <c r="G45" s="233" t="s">
        <v>496</v>
      </c>
      <c r="H45" s="233"/>
      <c r="I45" s="233"/>
      <c r="J45" s="233"/>
      <c r="K45" s="231"/>
    </row>
    <row r="46" s="1" customFormat="1" ht="12.75" customHeight="1">
      <c r="B46" s="234"/>
      <c r="C46" s="235"/>
      <c r="D46" s="233"/>
      <c r="E46" s="233"/>
      <c r="F46" s="233"/>
      <c r="G46" s="233"/>
      <c r="H46" s="233"/>
      <c r="I46" s="233"/>
      <c r="J46" s="233"/>
      <c r="K46" s="231"/>
    </row>
    <row r="47" s="1" customFormat="1" ht="15" customHeight="1">
      <c r="B47" s="234"/>
      <c r="C47" s="235"/>
      <c r="D47" s="233" t="s">
        <v>497</v>
      </c>
      <c r="E47" s="233"/>
      <c r="F47" s="233"/>
      <c r="G47" s="233"/>
      <c r="H47" s="233"/>
      <c r="I47" s="233"/>
      <c r="J47" s="233"/>
      <c r="K47" s="231"/>
    </row>
    <row r="48" s="1" customFormat="1" ht="15" customHeight="1">
      <c r="B48" s="234"/>
      <c r="C48" s="235"/>
      <c r="D48" s="235"/>
      <c r="E48" s="233" t="s">
        <v>498</v>
      </c>
      <c r="F48" s="233"/>
      <c r="G48" s="233"/>
      <c r="H48" s="233"/>
      <c r="I48" s="233"/>
      <c r="J48" s="233"/>
      <c r="K48" s="231"/>
    </row>
    <row r="49" s="1" customFormat="1" ht="15" customHeight="1">
      <c r="B49" s="234"/>
      <c r="C49" s="235"/>
      <c r="D49" s="235"/>
      <c r="E49" s="233" t="s">
        <v>499</v>
      </c>
      <c r="F49" s="233"/>
      <c r="G49" s="233"/>
      <c r="H49" s="233"/>
      <c r="I49" s="233"/>
      <c r="J49" s="233"/>
      <c r="K49" s="231"/>
    </row>
    <row r="50" s="1" customFormat="1" ht="15" customHeight="1">
      <c r="B50" s="234"/>
      <c r="C50" s="235"/>
      <c r="D50" s="235"/>
      <c r="E50" s="233" t="s">
        <v>500</v>
      </c>
      <c r="F50" s="233"/>
      <c r="G50" s="233"/>
      <c r="H50" s="233"/>
      <c r="I50" s="233"/>
      <c r="J50" s="233"/>
      <c r="K50" s="231"/>
    </row>
    <row r="51" s="1" customFormat="1" ht="15" customHeight="1">
      <c r="B51" s="234"/>
      <c r="C51" s="235"/>
      <c r="D51" s="233" t="s">
        <v>501</v>
      </c>
      <c r="E51" s="233"/>
      <c r="F51" s="233"/>
      <c r="G51" s="233"/>
      <c r="H51" s="233"/>
      <c r="I51" s="233"/>
      <c r="J51" s="233"/>
      <c r="K51" s="231"/>
    </row>
    <row r="52" s="1" customFormat="1" ht="25.5" customHeight="1">
      <c r="B52" s="229"/>
      <c r="C52" s="230" t="s">
        <v>502</v>
      </c>
      <c r="D52" s="230"/>
      <c r="E52" s="230"/>
      <c r="F52" s="230"/>
      <c r="G52" s="230"/>
      <c r="H52" s="230"/>
      <c r="I52" s="230"/>
      <c r="J52" s="230"/>
      <c r="K52" s="231"/>
    </row>
    <row r="53" s="1" customFormat="1" ht="5.25" customHeight="1">
      <c r="B53" s="229"/>
      <c r="C53" s="232"/>
      <c r="D53" s="232"/>
      <c r="E53" s="232"/>
      <c r="F53" s="232"/>
      <c r="G53" s="232"/>
      <c r="H53" s="232"/>
      <c r="I53" s="232"/>
      <c r="J53" s="232"/>
      <c r="K53" s="231"/>
    </row>
    <row r="54" s="1" customFormat="1" ht="15" customHeight="1">
      <c r="B54" s="229"/>
      <c r="C54" s="233" t="s">
        <v>503</v>
      </c>
      <c r="D54" s="233"/>
      <c r="E54" s="233"/>
      <c r="F54" s="233"/>
      <c r="G54" s="233"/>
      <c r="H54" s="233"/>
      <c r="I54" s="233"/>
      <c r="J54" s="233"/>
      <c r="K54" s="231"/>
    </row>
    <row r="55" s="1" customFormat="1" ht="15" customHeight="1">
      <c r="B55" s="229"/>
      <c r="C55" s="233" t="s">
        <v>504</v>
      </c>
      <c r="D55" s="233"/>
      <c r="E55" s="233"/>
      <c r="F55" s="233"/>
      <c r="G55" s="233"/>
      <c r="H55" s="233"/>
      <c r="I55" s="233"/>
      <c r="J55" s="233"/>
      <c r="K55" s="231"/>
    </row>
    <row r="56" s="1" customFormat="1" ht="12.75" customHeight="1">
      <c r="B56" s="229"/>
      <c r="C56" s="233"/>
      <c r="D56" s="233"/>
      <c r="E56" s="233"/>
      <c r="F56" s="233"/>
      <c r="G56" s="233"/>
      <c r="H56" s="233"/>
      <c r="I56" s="233"/>
      <c r="J56" s="233"/>
      <c r="K56" s="231"/>
    </row>
    <row r="57" s="1" customFormat="1" ht="15" customHeight="1">
      <c r="B57" s="229"/>
      <c r="C57" s="233" t="s">
        <v>505</v>
      </c>
      <c r="D57" s="233"/>
      <c r="E57" s="233"/>
      <c r="F57" s="233"/>
      <c r="G57" s="233"/>
      <c r="H57" s="233"/>
      <c r="I57" s="233"/>
      <c r="J57" s="233"/>
      <c r="K57" s="231"/>
    </row>
    <row r="58" s="1" customFormat="1" ht="15" customHeight="1">
      <c r="B58" s="229"/>
      <c r="C58" s="235"/>
      <c r="D58" s="233" t="s">
        <v>506</v>
      </c>
      <c r="E58" s="233"/>
      <c r="F58" s="233"/>
      <c r="G58" s="233"/>
      <c r="H58" s="233"/>
      <c r="I58" s="233"/>
      <c r="J58" s="233"/>
      <c r="K58" s="231"/>
    </row>
    <row r="59" s="1" customFormat="1" ht="15" customHeight="1">
      <c r="B59" s="229"/>
      <c r="C59" s="235"/>
      <c r="D59" s="233" t="s">
        <v>507</v>
      </c>
      <c r="E59" s="233"/>
      <c r="F59" s="233"/>
      <c r="G59" s="233"/>
      <c r="H59" s="233"/>
      <c r="I59" s="233"/>
      <c r="J59" s="233"/>
      <c r="K59" s="231"/>
    </row>
    <row r="60" s="1" customFormat="1" ht="15" customHeight="1">
      <c r="B60" s="229"/>
      <c r="C60" s="235"/>
      <c r="D60" s="233" t="s">
        <v>508</v>
      </c>
      <c r="E60" s="233"/>
      <c r="F60" s="233"/>
      <c r="G60" s="233"/>
      <c r="H60" s="233"/>
      <c r="I60" s="233"/>
      <c r="J60" s="233"/>
      <c r="K60" s="231"/>
    </row>
    <row r="61" s="1" customFormat="1" ht="15" customHeight="1">
      <c r="B61" s="229"/>
      <c r="C61" s="235"/>
      <c r="D61" s="233" t="s">
        <v>509</v>
      </c>
      <c r="E61" s="233"/>
      <c r="F61" s="233"/>
      <c r="G61" s="233"/>
      <c r="H61" s="233"/>
      <c r="I61" s="233"/>
      <c r="J61" s="233"/>
      <c r="K61" s="231"/>
    </row>
    <row r="62" s="1" customFormat="1" ht="15" customHeight="1">
      <c r="B62" s="229"/>
      <c r="C62" s="235"/>
      <c r="D62" s="238" t="s">
        <v>510</v>
      </c>
      <c r="E62" s="238"/>
      <c r="F62" s="238"/>
      <c r="G62" s="238"/>
      <c r="H62" s="238"/>
      <c r="I62" s="238"/>
      <c r="J62" s="238"/>
      <c r="K62" s="231"/>
    </row>
    <row r="63" s="1" customFormat="1" ht="15" customHeight="1">
      <c r="B63" s="229"/>
      <c r="C63" s="235"/>
      <c r="D63" s="233" t="s">
        <v>511</v>
      </c>
      <c r="E63" s="233"/>
      <c r="F63" s="233"/>
      <c r="G63" s="233"/>
      <c r="H63" s="233"/>
      <c r="I63" s="233"/>
      <c r="J63" s="233"/>
      <c r="K63" s="231"/>
    </row>
    <row r="64" s="1" customFormat="1" ht="12.75" customHeight="1">
      <c r="B64" s="229"/>
      <c r="C64" s="235"/>
      <c r="D64" s="235"/>
      <c r="E64" s="239"/>
      <c r="F64" s="235"/>
      <c r="G64" s="235"/>
      <c r="H64" s="235"/>
      <c r="I64" s="235"/>
      <c r="J64" s="235"/>
      <c r="K64" s="231"/>
    </row>
    <row r="65" s="1" customFormat="1" ht="15" customHeight="1">
      <c r="B65" s="229"/>
      <c r="C65" s="235"/>
      <c r="D65" s="233" t="s">
        <v>512</v>
      </c>
      <c r="E65" s="233"/>
      <c r="F65" s="233"/>
      <c r="G65" s="233"/>
      <c r="H65" s="233"/>
      <c r="I65" s="233"/>
      <c r="J65" s="233"/>
      <c r="K65" s="231"/>
    </row>
    <row r="66" s="1" customFormat="1" ht="15" customHeight="1">
      <c r="B66" s="229"/>
      <c r="C66" s="235"/>
      <c r="D66" s="238" t="s">
        <v>513</v>
      </c>
      <c r="E66" s="238"/>
      <c r="F66" s="238"/>
      <c r="G66" s="238"/>
      <c r="H66" s="238"/>
      <c r="I66" s="238"/>
      <c r="J66" s="238"/>
      <c r="K66" s="231"/>
    </row>
    <row r="67" s="1" customFormat="1" ht="15" customHeight="1">
      <c r="B67" s="229"/>
      <c r="C67" s="235"/>
      <c r="D67" s="233" t="s">
        <v>514</v>
      </c>
      <c r="E67" s="233"/>
      <c r="F67" s="233"/>
      <c r="G67" s="233"/>
      <c r="H67" s="233"/>
      <c r="I67" s="233"/>
      <c r="J67" s="233"/>
      <c r="K67" s="231"/>
    </row>
    <row r="68" s="1" customFormat="1" ht="15" customHeight="1">
      <c r="B68" s="229"/>
      <c r="C68" s="235"/>
      <c r="D68" s="233" t="s">
        <v>515</v>
      </c>
      <c r="E68" s="233"/>
      <c r="F68" s="233"/>
      <c r="G68" s="233"/>
      <c r="H68" s="233"/>
      <c r="I68" s="233"/>
      <c r="J68" s="233"/>
      <c r="K68" s="231"/>
    </row>
    <row r="69" s="1" customFormat="1" ht="15" customHeight="1">
      <c r="B69" s="229"/>
      <c r="C69" s="235"/>
      <c r="D69" s="233" t="s">
        <v>516</v>
      </c>
      <c r="E69" s="233"/>
      <c r="F69" s="233"/>
      <c r="G69" s="233"/>
      <c r="H69" s="233"/>
      <c r="I69" s="233"/>
      <c r="J69" s="233"/>
      <c r="K69" s="231"/>
    </row>
    <row r="70" s="1" customFormat="1" ht="15" customHeight="1">
      <c r="B70" s="229"/>
      <c r="C70" s="235"/>
      <c r="D70" s="233" t="s">
        <v>517</v>
      </c>
      <c r="E70" s="233"/>
      <c r="F70" s="233"/>
      <c r="G70" s="233"/>
      <c r="H70" s="233"/>
      <c r="I70" s="233"/>
      <c r="J70" s="233"/>
      <c r="K70" s="231"/>
    </row>
    <row r="7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="1" customFormat="1" ht="45" customHeight="1">
      <c r="B75" s="248"/>
      <c r="C75" s="249" t="s">
        <v>518</v>
      </c>
      <c r="D75" s="249"/>
      <c r="E75" s="249"/>
      <c r="F75" s="249"/>
      <c r="G75" s="249"/>
      <c r="H75" s="249"/>
      <c r="I75" s="249"/>
      <c r="J75" s="249"/>
      <c r="K75" s="250"/>
    </row>
    <row r="76" s="1" customFormat="1" ht="17.25" customHeight="1">
      <c r="B76" s="248"/>
      <c r="C76" s="251" t="s">
        <v>519</v>
      </c>
      <c r="D76" s="251"/>
      <c r="E76" s="251"/>
      <c r="F76" s="251" t="s">
        <v>520</v>
      </c>
      <c r="G76" s="252"/>
      <c r="H76" s="251" t="s">
        <v>54</v>
      </c>
      <c r="I76" s="251" t="s">
        <v>57</v>
      </c>
      <c r="J76" s="251" t="s">
        <v>521</v>
      </c>
      <c r="K76" s="250"/>
    </row>
    <row r="77" s="1" customFormat="1" ht="17.25" customHeight="1">
      <c r="B77" s="248"/>
      <c r="C77" s="253" t="s">
        <v>522</v>
      </c>
      <c r="D77" s="253"/>
      <c r="E77" s="253"/>
      <c r="F77" s="254" t="s">
        <v>523</v>
      </c>
      <c r="G77" s="255"/>
      <c r="H77" s="253"/>
      <c r="I77" s="253"/>
      <c r="J77" s="253" t="s">
        <v>524</v>
      </c>
      <c r="K77" s="250"/>
    </row>
    <row r="78" s="1" customFormat="1" ht="5.25" customHeight="1">
      <c r="B78" s="248"/>
      <c r="C78" s="256"/>
      <c r="D78" s="256"/>
      <c r="E78" s="256"/>
      <c r="F78" s="256"/>
      <c r="G78" s="257"/>
      <c r="H78" s="256"/>
      <c r="I78" s="256"/>
      <c r="J78" s="256"/>
      <c r="K78" s="250"/>
    </row>
    <row r="79" s="1" customFormat="1" ht="15" customHeight="1">
      <c r="B79" s="248"/>
      <c r="C79" s="236" t="s">
        <v>53</v>
      </c>
      <c r="D79" s="258"/>
      <c r="E79" s="258"/>
      <c r="F79" s="259" t="s">
        <v>525</v>
      </c>
      <c r="G79" s="260"/>
      <c r="H79" s="236" t="s">
        <v>526</v>
      </c>
      <c r="I79" s="236" t="s">
        <v>527</v>
      </c>
      <c r="J79" s="236">
        <v>20</v>
      </c>
      <c r="K79" s="250"/>
    </row>
    <row r="80" s="1" customFormat="1" ht="15" customHeight="1">
      <c r="B80" s="248"/>
      <c r="C80" s="236" t="s">
        <v>528</v>
      </c>
      <c r="D80" s="236"/>
      <c r="E80" s="236"/>
      <c r="F80" s="259" t="s">
        <v>525</v>
      </c>
      <c r="G80" s="260"/>
      <c r="H80" s="236" t="s">
        <v>529</v>
      </c>
      <c r="I80" s="236" t="s">
        <v>527</v>
      </c>
      <c r="J80" s="236">
        <v>120</v>
      </c>
      <c r="K80" s="250"/>
    </row>
    <row r="81" s="1" customFormat="1" ht="15" customHeight="1">
      <c r="B81" s="261"/>
      <c r="C81" s="236" t="s">
        <v>530</v>
      </c>
      <c r="D81" s="236"/>
      <c r="E81" s="236"/>
      <c r="F81" s="259" t="s">
        <v>531</v>
      </c>
      <c r="G81" s="260"/>
      <c r="H81" s="236" t="s">
        <v>532</v>
      </c>
      <c r="I81" s="236" t="s">
        <v>527</v>
      </c>
      <c r="J81" s="236">
        <v>50</v>
      </c>
      <c r="K81" s="250"/>
    </row>
    <row r="82" s="1" customFormat="1" ht="15" customHeight="1">
      <c r="B82" s="261"/>
      <c r="C82" s="236" t="s">
        <v>533</v>
      </c>
      <c r="D82" s="236"/>
      <c r="E82" s="236"/>
      <c r="F82" s="259" t="s">
        <v>525</v>
      </c>
      <c r="G82" s="260"/>
      <c r="H82" s="236" t="s">
        <v>534</v>
      </c>
      <c r="I82" s="236" t="s">
        <v>535</v>
      </c>
      <c r="J82" s="236"/>
      <c r="K82" s="250"/>
    </row>
    <row r="83" s="1" customFormat="1" ht="15" customHeight="1">
      <c r="B83" s="261"/>
      <c r="C83" s="262" t="s">
        <v>536</v>
      </c>
      <c r="D83" s="262"/>
      <c r="E83" s="262"/>
      <c r="F83" s="263" t="s">
        <v>531</v>
      </c>
      <c r="G83" s="262"/>
      <c r="H83" s="262" t="s">
        <v>537</v>
      </c>
      <c r="I83" s="262" t="s">
        <v>527</v>
      </c>
      <c r="J83" s="262">
        <v>15</v>
      </c>
      <c r="K83" s="250"/>
    </row>
    <row r="84" s="1" customFormat="1" ht="15" customHeight="1">
      <c r="B84" s="261"/>
      <c r="C84" s="262" t="s">
        <v>538</v>
      </c>
      <c r="D84" s="262"/>
      <c r="E84" s="262"/>
      <c r="F84" s="263" t="s">
        <v>531</v>
      </c>
      <c r="G84" s="262"/>
      <c r="H84" s="262" t="s">
        <v>539</v>
      </c>
      <c r="I84" s="262" t="s">
        <v>527</v>
      </c>
      <c r="J84" s="262">
        <v>15</v>
      </c>
      <c r="K84" s="250"/>
    </row>
    <row r="85" s="1" customFormat="1" ht="15" customHeight="1">
      <c r="B85" s="261"/>
      <c r="C85" s="262" t="s">
        <v>540</v>
      </c>
      <c r="D85" s="262"/>
      <c r="E85" s="262"/>
      <c r="F85" s="263" t="s">
        <v>531</v>
      </c>
      <c r="G85" s="262"/>
      <c r="H85" s="262" t="s">
        <v>541</v>
      </c>
      <c r="I85" s="262" t="s">
        <v>527</v>
      </c>
      <c r="J85" s="262">
        <v>20</v>
      </c>
      <c r="K85" s="250"/>
    </row>
    <row r="86" s="1" customFormat="1" ht="15" customHeight="1">
      <c r="B86" s="261"/>
      <c r="C86" s="262" t="s">
        <v>542</v>
      </c>
      <c r="D86" s="262"/>
      <c r="E86" s="262"/>
      <c r="F86" s="263" t="s">
        <v>531</v>
      </c>
      <c r="G86" s="262"/>
      <c r="H86" s="262" t="s">
        <v>543</v>
      </c>
      <c r="I86" s="262" t="s">
        <v>527</v>
      </c>
      <c r="J86" s="262">
        <v>20</v>
      </c>
      <c r="K86" s="250"/>
    </row>
    <row r="87" s="1" customFormat="1" ht="15" customHeight="1">
      <c r="B87" s="261"/>
      <c r="C87" s="236" t="s">
        <v>544</v>
      </c>
      <c r="D87" s="236"/>
      <c r="E87" s="236"/>
      <c r="F87" s="259" t="s">
        <v>531</v>
      </c>
      <c r="G87" s="260"/>
      <c r="H87" s="236" t="s">
        <v>545</v>
      </c>
      <c r="I87" s="236" t="s">
        <v>527</v>
      </c>
      <c r="J87" s="236">
        <v>50</v>
      </c>
      <c r="K87" s="250"/>
    </row>
    <row r="88" s="1" customFormat="1" ht="15" customHeight="1">
      <c r="B88" s="261"/>
      <c r="C88" s="236" t="s">
        <v>546</v>
      </c>
      <c r="D88" s="236"/>
      <c r="E88" s="236"/>
      <c r="F88" s="259" t="s">
        <v>531</v>
      </c>
      <c r="G88" s="260"/>
      <c r="H88" s="236" t="s">
        <v>547</v>
      </c>
      <c r="I88" s="236" t="s">
        <v>527</v>
      </c>
      <c r="J88" s="236">
        <v>20</v>
      </c>
      <c r="K88" s="250"/>
    </row>
    <row r="89" s="1" customFormat="1" ht="15" customHeight="1">
      <c r="B89" s="261"/>
      <c r="C89" s="236" t="s">
        <v>548</v>
      </c>
      <c r="D89" s="236"/>
      <c r="E89" s="236"/>
      <c r="F89" s="259" t="s">
        <v>531</v>
      </c>
      <c r="G89" s="260"/>
      <c r="H89" s="236" t="s">
        <v>549</v>
      </c>
      <c r="I89" s="236" t="s">
        <v>527</v>
      </c>
      <c r="J89" s="236">
        <v>20</v>
      </c>
      <c r="K89" s="250"/>
    </row>
    <row r="90" s="1" customFormat="1" ht="15" customHeight="1">
      <c r="B90" s="261"/>
      <c r="C90" s="236" t="s">
        <v>550</v>
      </c>
      <c r="D90" s="236"/>
      <c r="E90" s="236"/>
      <c r="F90" s="259" t="s">
        <v>531</v>
      </c>
      <c r="G90" s="260"/>
      <c r="H90" s="236" t="s">
        <v>551</v>
      </c>
      <c r="I90" s="236" t="s">
        <v>527</v>
      </c>
      <c r="J90" s="236">
        <v>50</v>
      </c>
      <c r="K90" s="250"/>
    </row>
    <row r="91" s="1" customFormat="1" ht="15" customHeight="1">
      <c r="B91" s="261"/>
      <c r="C91" s="236" t="s">
        <v>552</v>
      </c>
      <c r="D91" s="236"/>
      <c r="E91" s="236"/>
      <c r="F91" s="259" t="s">
        <v>531</v>
      </c>
      <c r="G91" s="260"/>
      <c r="H91" s="236" t="s">
        <v>552</v>
      </c>
      <c r="I91" s="236" t="s">
        <v>527</v>
      </c>
      <c r="J91" s="236">
        <v>50</v>
      </c>
      <c r="K91" s="250"/>
    </row>
    <row r="92" s="1" customFormat="1" ht="15" customHeight="1">
      <c r="B92" s="261"/>
      <c r="C92" s="236" t="s">
        <v>553</v>
      </c>
      <c r="D92" s="236"/>
      <c r="E92" s="236"/>
      <c r="F92" s="259" t="s">
        <v>531</v>
      </c>
      <c r="G92" s="260"/>
      <c r="H92" s="236" t="s">
        <v>554</v>
      </c>
      <c r="I92" s="236" t="s">
        <v>527</v>
      </c>
      <c r="J92" s="236">
        <v>255</v>
      </c>
      <c r="K92" s="250"/>
    </row>
    <row r="93" s="1" customFormat="1" ht="15" customHeight="1">
      <c r="B93" s="261"/>
      <c r="C93" s="236" t="s">
        <v>555</v>
      </c>
      <c r="D93" s="236"/>
      <c r="E93" s="236"/>
      <c r="F93" s="259" t="s">
        <v>525</v>
      </c>
      <c r="G93" s="260"/>
      <c r="H93" s="236" t="s">
        <v>556</v>
      </c>
      <c r="I93" s="236" t="s">
        <v>557</v>
      </c>
      <c r="J93" s="236"/>
      <c r="K93" s="250"/>
    </row>
    <row r="94" s="1" customFormat="1" ht="15" customHeight="1">
      <c r="B94" s="261"/>
      <c r="C94" s="236" t="s">
        <v>558</v>
      </c>
      <c r="D94" s="236"/>
      <c r="E94" s="236"/>
      <c r="F94" s="259" t="s">
        <v>525</v>
      </c>
      <c r="G94" s="260"/>
      <c r="H94" s="236" t="s">
        <v>559</v>
      </c>
      <c r="I94" s="236" t="s">
        <v>560</v>
      </c>
      <c r="J94" s="236"/>
      <c r="K94" s="250"/>
    </row>
    <row r="95" s="1" customFormat="1" ht="15" customHeight="1">
      <c r="B95" s="261"/>
      <c r="C95" s="236" t="s">
        <v>561</v>
      </c>
      <c r="D95" s="236"/>
      <c r="E95" s="236"/>
      <c r="F95" s="259" t="s">
        <v>525</v>
      </c>
      <c r="G95" s="260"/>
      <c r="H95" s="236" t="s">
        <v>561</v>
      </c>
      <c r="I95" s="236" t="s">
        <v>560</v>
      </c>
      <c r="J95" s="236"/>
      <c r="K95" s="250"/>
    </row>
    <row r="96" s="1" customFormat="1" ht="15" customHeight="1">
      <c r="B96" s="261"/>
      <c r="C96" s="236" t="s">
        <v>38</v>
      </c>
      <c r="D96" s="236"/>
      <c r="E96" s="236"/>
      <c r="F96" s="259" t="s">
        <v>525</v>
      </c>
      <c r="G96" s="260"/>
      <c r="H96" s="236" t="s">
        <v>562</v>
      </c>
      <c r="I96" s="236" t="s">
        <v>560</v>
      </c>
      <c r="J96" s="236"/>
      <c r="K96" s="250"/>
    </row>
    <row r="97" s="1" customFormat="1" ht="15" customHeight="1">
      <c r="B97" s="261"/>
      <c r="C97" s="236" t="s">
        <v>48</v>
      </c>
      <c r="D97" s="236"/>
      <c r="E97" s="236"/>
      <c r="F97" s="259" t="s">
        <v>525</v>
      </c>
      <c r="G97" s="260"/>
      <c r="H97" s="236" t="s">
        <v>563</v>
      </c>
      <c r="I97" s="236" t="s">
        <v>560</v>
      </c>
      <c r="J97" s="236"/>
      <c r="K97" s="250"/>
    </row>
    <row r="98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="1" customFormat="1" ht="45" customHeight="1">
      <c r="B102" s="248"/>
      <c r="C102" s="249" t="s">
        <v>564</v>
      </c>
      <c r="D102" s="249"/>
      <c r="E102" s="249"/>
      <c r="F102" s="249"/>
      <c r="G102" s="249"/>
      <c r="H102" s="249"/>
      <c r="I102" s="249"/>
      <c r="J102" s="249"/>
      <c r="K102" s="250"/>
    </row>
    <row r="103" s="1" customFormat="1" ht="17.25" customHeight="1">
      <c r="B103" s="248"/>
      <c r="C103" s="251" t="s">
        <v>519</v>
      </c>
      <c r="D103" s="251"/>
      <c r="E103" s="251"/>
      <c r="F103" s="251" t="s">
        <v>520</v>
      </c>
      <c r="G103" s="252"/>
      <c r="H103" s="251" t="s">
        <v>54</v>
      </c>
      <c r="I103" s="251" t="s">
        <v>57</v>
      </c>
      <c r="J103" s="251" t="s">
        <v>521</v>
      </c>
      <c r="K103" s="250"/>
    </row>
    <row r="104" s="1" customFormat="1" ht="17.25" customHeight="1">
      <c r="B104" s="248"/>
      <c r="C104" s="253" t="s">
        <v>522</v>
      </c>
      <c r="D104" s="253"/>
      <c r="E104" s="253"/>
      <c r="F104" s="254" t="s">
        <v>523</v>
      </c>
      <c r="G104" s="255"/>
      <c r="H104" s="253"/>
      <c r="I104" s="253"/>
      <c r="J104" s="253" t="s">
        <v>524</v>
      </c>
      <c r="K104" s="250"/>
    </row>
    <row r="105" s="1" customFormat="1" ht="5.25" customHeight="1">
      <c r="B105" s="248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="1" customFormat="1" ht="15" customHeight="1">
      <c r="B106" s="248"/>
      <c r="C106" s="236" t="s">
        <v>53</v>
      </c>
      <c r="D106" s="258"/>
      <c r="E106" s="258"/>
      <c r="F106" s="259" t="s">
        <v>525</v>
      </c>
      <c r="G106" s="236"/>
      <c r="H106" s="236" t="s">
        <v>565</v>
      </c>
      <c r="I106" s="236" t="s">
        <v>527</v>
      </c>
      <c r="J106" s="236">
        <v>20</v>
      </c>
      <c r="K106" s="250"/>
    </row>
    <row r="107" s="1" customFormat="1" ht="15" customHeight="1">
      <c r="B107" s="248"/>
      <c r="C107" s="236" t="s">
        <v>528</v>
      </c>
      <c r="D107" s="236"/>
      <c r="E107" s="236"/>
      <c r="F107" s="259" t="s">
        <v>525</v>
      </c>
      <c r="G107" s="236"/>
      <c r="H107" s="236" t="s">
        <v>565</v>
      </c>
      <c r="I107" s="236" t="s">
        <v>527</v>
      </c>
      <c r="J107" s="236">
        <v>120</v>
      </c>
      <c r="K107" s="250"/>
    </row>
    <row r="108" s="1" customFormat="1" ht="15" customHeight="1">
      <c r="B108" s="261"/>
      <c r="C108" s="236" t="s">
        <v>530</v>
      </c>
      <c r="D108" s="236"/>
      <c r="E108" s="236"/>
      <c r="F108" s="259" t="s">
        <v>531</v>
      </c>
      <c r="G108" s="236"/>
      <c r="H108" s="236" t="s">
        <v>565</v>
      </c>
      <c r="I108" s="236" t="s">
        <v>527</v>
      </c>
      <c r="J108" s="236">
        <v>50</v>
      </c>
      <c r="K108" s="250"/>
    </row>
    <row r="109" s="1" customFormat="1" ht="15" customHeight="1">
      <c r="B109" s="261"/>
      <c r="C109" s="236" t="s">
        <v>533</v>
      </c>
      <c r="D109" s="236"/>
      <c r="E109" s="236"/>
      <c r="F109" s="259" t="s">
        <v>525</v>
      </c>
      <c r="G109" s="236"/>
      <c r="H109" s="236" t="s">
        <v>565</v>
      </c>
      <c r="I109" s="236" t="s">
        <v>535</v>
      </c>
      <c r="J109" s="236"/>
      <c r="K109" s="250"/>
    </row>
    <row r="110" s="1" customFormat="1" ht="15" customHeight="1">
      <c r="B110" s="261"/>
      <c r="C110" s="236" t="s">
        <v>544</v>
      </c>
      <c r="D110" s="236"/>
      <c r="E110" s="236"/>
      <c r="F110" s="259" t="s">
        <v>531</v>
      </c>
      <c r="G110" s="236"/>
      <c r="H110" s="236" t="s">
        <v>565</v>
      </c>
      <c r="I110" s="236" t="s">
        <v>527</v>
      </c>
      <c r="J110" s="236">
        <v>50</v>
      </c>
      <c r="K110" s="250"/>
    </row>
    <row r="111" s="1" customFormat="1" ht="15" customHeight="1">
      <c r="B111" s="261"/>
      <c r="C111" s="236" t="s">
        <v>552</v>
      </c>
      <c r="D111" s="236"/>
      <c r="E111" s="236"/>
      <c r="F111" s="259" t="s">
        <v>531</v>
      </c>
      <c r="G111" s="236"/>
      <c r="H111" s="236" t="s">
        <v>565</v>
      </c>
      <c r="I111" s="236" t="s">
        <v>527</v>
      </c>
      <c r="J111" s="236">
        <v>50</v>
      </c>
      <c r="K111" s="250"/>
    </row>
    <row r="112" s="1" customFormat="1" ht="15" customHeight="1">
      <c r="B112" s="261"/>
      <c r="C112" s="236" t="s">
        <v>550</v>
      </c>
      <c r="D112" s="236"/>
      <c r="E112" s="236"/>
      <c r="F112" s="259" t="s">
        <v>531</v>
      </c>
      <c r="G112" s="236"/>
      <c r="H112" s="236" t="s">
        <v>565</v>
      </c>
      <c r="I112" s="236" t="s">
        <v>527</v>
      </c>
      <c r="J112" s="236">
        <v>50</v>
      </c>
      <c r="K112" s="250"/>
    </row>
    <row r="113" s="1" customFormat="1" ht="15" customHeight="1">
      <c r="B113" s="261"/>
      <c r="C113" s="236" t="s">
        <v>53</v>
      </c>
      <c r="D113" s="236"/>
      <c r="E113" s="236"/>
      <c r="F113" s="259" t="s">
        <v>525</v>
      </c>
      <c r="G113" s="236"/>
      <c r="H113" s="236" t="s">
        <v>566</v>
      </c>
      <c r="I113" s="236" t="s">
        <v>527</v>
      </c>
      <c r="J113" s="236">
        <v>20</v>
      </c>
      <c r="K113" s="250"/>
    </row>
    <row r="114" s="1" customFormat="1" ht="15" customHeight="1">
      <c r="B114" s="261"/>
      <c r="C114" s="236" t="s">
        <v>567</v>
      </c>
      <c r="D114" s="236"/>
      <c r="E114" s="236"/>
      <c r="F114" s="259" t="s">
        <v>525</v>
      </c>
      <c r="G114" s="236"/>
      <c r="H114" s="236" t="s">
        <v>568</v>
      </c>
      <c r="I114" s="236" t="s">
        <v>527</v>
      </c>
      <c r="J114" s="236">
        <v>120</v>
      </c>
      <c r="K114" s="250"/>
    </row>
    <row r="115" s="1" customFormat="1" ht="15" customHeight="1">
      <c r="B115" s="261"/>
      <c r="C115" s="236" t="s">
        <v>38</v>
      </c>
      <c r="D115" s="236"/>
      <c r="E115" s="236"/>
      <c r="F115" s="259" t="s">
        <v>525</v>
      </c>
      <c r="G115" s="236"/>
      <c r="H115" s="236" t="s">
        <v>569</v>
      </c>
      <c r="I115" s="236" t="s">
        <v>560</v>
      </c>
      <c r="J115" s="236"/>
      <c r="K115" s="250"/>
    </row>
    <row r="116" s="1" customFormat="1" ht="15" customHeight="1">
      <c r="B116" s="261"/>
      <c r="C116" s="236" t="s">
        <v>48</v>
      </c>
      <c r="D116" s="236"/>
      <c r="E116" s="236"/>
      <c r="F116" s="259" t="s">
        <v>525</v>
      </c>
      <c r="G116" s="236"/>
      <c r="H116" s="236" t="s">
        <v>570</v>
      </c>
      <c r="I116" s="236" t="s">
        <v>560</v>
      </c>
      <c r="J116" s="236"/>
      <c r="K116" s="250"/>
    </row>
    <row r="117" s="1" customFormat="1" ht="15" customHeight="1">
      <c r="B117" s="261"/>
      <c r="C117" s="236" t="s">
        <v>57</v>
      </c>
      <c r="D117" s="236"/>
      <c r="E117" s="236"/>
      <c r="F117" s="259" t="s">
        <v>525</v>
      </c>
      <c r="G117" s="236"/>
      <c r="H117" s="236" t="s">
        <v>571</v>
      </c>
      <c r="I117" s="236" t="s">
        <v>572</v>
      </c>
      <c r="J117" s="236"/>
      <c r="K117" s="250"/>
    </row>
    <row r="118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="1" customFormat="1" ht="45" customHeight="1">
      <c r="B122" s="277"/>
      <c r="C122" s="227" t="s">
        <v>573</v>
      </c>
      <c r="D122" s="227"/>
      <c r="E122" s="227"/>
      <c r="F122" s="227"/>
      <c r="G122" s="227"/>
      <c r="H122" s="227"/>
      <c r="I122" s="227"/>
      <c r="J122" s="227"/>
      <c r="K122" s="278"/>
    </row>
    <row r="123" s="1" customFormat="1" ht="17.25" customHeight="1">
      <c r="B123" s="279"/>
      <c r="C123" s="251" t="s">
        <v>519</v>
      </c>
      <c r="D123" s="251"/>
      <c r="E123" s="251"/>
      <c r="F123" s="251" t="s">
        <v>520</v>
      </c>
      <c r="G123" s="252"/>
      <c r="H123" s="251" t="s">
        <v>54</v>
      </c>
      <c r="I123" s="251" t="s">
        <v>57</v>
      </c>
      <c r="J123" s="251" t="s">
        <v>521</v>
      </c>
      <c r="K123" s="280"/>
    </row>
    <row r="124" s="1" customFormat="1" ht="17.25" customHeight="1">
      <c r="B124" s="279"/>
      <c r="C124" s="253" t="s">
        <v>522</v>
      </c>
      <c r="D124" s="253"/>
      <c r="E124" s="253"/>
      <c r="F124" s="254" t="s">
        <v>523</v>
      </c>
      <c r="G124" s="255"/>
      <c r="H124" s="253"/>
      <c r="I124" s="253"/>
      <c r="J124" s="253" t="s">
        <v>524</v>
      </c>
      <c r="K124" s="280"/>
    </row>
    <row r="125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="1" customFormat="1" ht="15" customHeight="1">
      <c r="B126" s="281"/>
      <c r="C126" s="236" t="s">
        <v>528</v>
      </c>
      <c r="D126" s="258"/>
      <c r="E126" s="258"/>
      <c r="F126" s="259" t="s">
        <v>525</v>
      </c>
      <c r="G126" s="236"/>
      <c r="H126" s="236" t="s">
        <v>565</v>
      </c>
      <c r="I126" s="236" t="s">
        <v>527</v>
      </c>
      <c r="J126" s="236">
        <v>120</v>
      </c>
      <c r="K126" s="284"/>
    </row>
    <row r="127" s="1" customFormat="1" ht="15" customHeight="1">
      <c r="B127" s="281"/>
      <c r="C127" s="236" t="s">
        <v>574</v>
      </c>
      <c r="D127" s="236"/>
      <c r="E127" s="236"/>
      <c r="F127" s="259" t="s">
        <v>525</v>
      </c>
      <c r="G127" s="236"/>
      <c r="H127" s="236" t="s">
        <v>575</v>
      </c>
      <c r="I127" s="236" t="s">
        <v>527</v>
      </c>
      <c r="J127" s="236" t="s">
        <v>576</v>
      </c>
      <c r="K127" s="284"/>
    </row>
    <row r="128" s="1" customFormat="1" ht="15" customHeight="1">
      <c r="B128" s="281"/>
      <c r="C128" s="236" t="s">
        <v>473</v>
      </c>
      <c r="D128" s="236"/>
      <c r="E128" s="236"/>
      <c r="F128" s="259" t="s">
        <v>525</v>
      </c>
      <c r="G128" s="236"/>
      <c r="H128" s="236" t="s">
        <v>577</v>
      </c>
      <c r="I128" s="236" t="s">
        <v>527</v>
      </c>
      <c r="J128" s="236" t="s">
        <v>576</v>
      </c>
      <c r="K128" s="284"/>
    </row>
    <row r="129" s="1" customFormat="1" ht="15" customHeight="1">
      <c r="B129" s="281"/>
      <c r="C129" s="236" t="s">
        <v>536</v>
      </c>
      <c r="D129" s="236"/>
      <c r="E129" s="236"/>
      <c r="F129" s="259" t="s">
        <v>531</v>
      </c>
      <c r="G129" s="236"/>
      <c r="H129" s="236" t="s">
        <v>537</v>
      </c>
      <c r="I129" s="236" t="s">
        <v>527</v>
      </c>
      <c r="J129" s="236">
        <v>15</v>
      </c>
      <c r="K129" s="284"/>
    </row>
    <row r="130" s="1" customFormat="1" ht="15" customHeight="1">
      <c r="B130" s="281"/>
      <c r="C130" s="262" t="s">
        <v>538</v>
      </c>
      <c r="D130" s="262"/>
      <c r="E130" s="262"/>
      <c r="F130" s="263" t="s">
        <v>531</v>
      </c>
      <c r="G130" s="262"/>
      <c r="H130" s="262" t="s">
        <v>539</v>
      </c>
      <c r="I130" s="262" t="s">
        <v>527</v>
      </c>
      <c r="J130" s="262">
        <v>15</v>
      </c>
      <c r="K130" s="284"/>
    </row>
    <row r="131" s="1" customFormat="1" ht="15" customHeight="1">
      <c r="B131" s="281"/>
      <c r="C131" s="262" t="s">
        <v>540</v>
      </c>
      <c r="D131" s="262"/>
      <c r="E131" s="262"/>
      <c r="F131" s="263" t="s">
        <v>531</v>
      </c>
      <c r="G131" s="262"/>
      <c r="H131" s="262" t="s">
        <v>541</v>
      </c>
      <c r="I131" s="262" t="s">
        <v>527</v>
      </c>
      <c r="J131" s="262">
        <v>20</v>
      </c>
      <c r="K131" s="284"/>
    </row>
    <row r="132" s="1" customFormat="1" ht="15" customHeight="1">
      <c r="B132" s="281"/>
      <c r="C132" s="262" t="s">
        <v>542</v>
      </c>
      <c r="D132" s="262"/>
      <c r="E132" s="262"/>
      <c r="F132" s="263" t="s">
        <v>531</v>
      </c>
      <c r="G132" s="262"/>
      <c r="H132" s="262" t="s">
        <v>543</v>
      </c>
      <c r="I132" s="262" t="s">
        <v>527</v>
      </c>
      <c r="J132" s="262">
        <v>20</v>
      </c>
      <c r="K132" s="284"/>
    </row>
    <row r="133" s="1" customFormat="1" ht="15" customHeight="1">
      <c r="B133" s="281"/>
      <c r="C133" s="236" t="s">
        <v>530</v>
      </c>
      <c r="D133" s="236"/>
      <c r="E133" s="236"/>
      <c r="F133" s="259" t="s">
        <v>531</v>
      </c>
      <c r="G133" s="236"/>
      <c r="H133" s="236" t="s">
        <v>565</v>
      </c>
      <c r="I133" s="236" t="s">
        <v>527</v>
      </c>
      <c r="J133" s="236">
        <v>50</v>
      </c>
      <c r="K133" s="284"/>
    </row>
    <row r="134" s="1" customFormat="1" ht="15" customHeight="1">
      <c r="B134" s="281"/>
      <c r="C134" s="236" t="s">
        <v>544</v>
      </c>
      <c r="D134" s="236"/>
      <c r="E134" s="236"/>
      <c r="F134" s="259" t="s">
        <v>531</v>
      </c>
      <c r="G134" s="236"/>
      <c r="H134" s="236" t="s">
        <v>565</v>
      </c>
      <c r="I134" s="236" t="s">
        <v>527</v>
      </c>
      <c r="J134" s="236">
        <v>50</v>
      </c>
      <c r="K134" s="284"/>
    </row>
    <row r="135" s="1" customFormat="1" ht="15" customHeight="1">
      <c r="B135" s="281"/>
      <c r="C135" s="236" t="s">
        <v>550</v>
      </c>
      <c r="D135" s="236"/>
      <c r="E135" s="236"/>
      <c r="F135" s="259" t="s">
        <v>531</v>
      </c>
      <c r="G135" s="236"/>
      <c r="H135" s="236" t="s">
        <v>565</v>
      </c>
      <c r="I135" s="236" t="s">
        <v>527</v>
      </c>
      <c r="J135" s="236">
        <v>50</v>
      </c>
      <c r="K135" s="284"/>
    </row>
    <row r="136" s="1" customFormat="1" ht="15" customHeight="1">
      <c r="B136" s="281"/>
      <c r="C136" s="236" t="s">
        <v>552</v>
      </c>
      <c r="D136" s="236"/>
      <c r="E136" s="236"/>
      <c r="F136" s="259" t="s">
        <v>531</v>
      </c>
      <c r="G136" s="236"/>
      <c r="H136" s="236" t="s">
        <v>565</v>
      </c>
      <c r="I136" s="236" t="s">
        <v>527</v>
      </c>
      <c r="J136" s="236">
        <v>50</v>
      </c>
      <c r="K136" s="284"/>
    </row>
    <row r="137" s="1" customFormat="1" ht="15" customHeight="1">
      <c r="B137" s="281"/>
      <c r="C137" s="236" t="s">
        <v>553</v>
      </c>
      <c r="D137" s="236"/>
      <c r="E137" s="236"/>
      <c r="F137" s="259" t="s">
        <v>531</v>
      </c>
      <c r="G137" s="236"/>
      <c r="H137" s="236" t="s">
        <v>578</v>
      </c>
      <c r="I137" s="236" t="s">
        <v>527</v>
      </c>
      <c r="J137" s="236">
        <v>255</v>
      </c>
      <c r="K137" s="284"/>
    </row>
    <row r="138" s="1" customFormat="1" ht="15" customHeight="1">
      <c r="B138" s="281"/>
      <c r="C138" s="236" t="s">
        <v>555</v>
      </c>
      <c r="D138" s="236"/>
      <c r="E138" s="236"/>
      <c r="F138" s="259" t="s">
        <v>525</v>
      </c>
      <c r="G138" s="236"/>
      <c r="H138" s="236" t="s">
        <v>579</v>
      </c>
      <c r="I138" s="236" t="s">
        <v>557</v>
      </c>
      <c r="J138" s="236"/>
      <c r="K138" s="284"/>
    </row>
    <row r="139" s="1" customFormat="1" ht="15" customHeight="1">
      <c r="B139" s="281"/>
      <c r="C139" s="236" t="s">
        <v>558</v>
      </c>
      <c r="D139" s="236"/>
      <c r="E139" s="236"/>
      <c r="F139" s="259" t="s">
        <v>525</v>
      </c>
      <c r="G139" s="236"/>
      <c r="H139" s="236" t="s">
        <v>580</v>
      </c>
      <c r="I139" s="236" t="s">
        <v>560</v>
      </c>
      <c r="J139" s="236"/>
      <c r="K139" s="284"/>
    </row>
    <row r="140" s="1" customFormat="1" ht="15" customHeight="1">
      <c r="B140" s="281"/>
      <c r="C140" s="236" t="s">
        <v>561</v>
      </c>
      <c r="D140" s="236"/>
      <c r="E140" s="236"/>
      <c r="F140" s="259" t="s">
        <v>525</v>
      </c>
      <c r="G140" s="236"/>
      <c r="H140" s="236" t="s">
        <v>561</v>
      </c>
      <c r="I140" s="236" t="s">
        <v>560</v>
      </c>
      <c r="J140" s="236"/>
      <c r="K140" s="284"/>
    </row>
    <row r="141" s="1" customFormat="1" ht="15" customHeight="1">
      <c r="B141" s="281"/>
      <c r="C141" s="236" t="s">
        <v>38</v>
      </c>
      <c r="D141" s="236"/>
      <c r="E141" s="236"/>
      <c r="F141" s="259" t="s">
        <v>525</v>
      </c>
      <c r="G141" s="236"/>
      <c r="H141" s="236" t="s">
        <v>581</v>
      </c>
      <c r="I141" s="236" t="s">
        <v>560</v>
      </c>
      <c r="J141" s="236"/>
      <c r="K141" s="284"/>
    </row>
    <row r="142" s="1" customFormat="1" ht="15" customHeight="1">
      <c r="B142" s="281"/>
      <c r="C142" s="236" t="s">
        <v>582</v>
      </c>
      <c r="D142" s="236"/>
      <c r="E142" s="236"/>
      <c r="F142" s="259" t="s">
        <v>525</v>
      </c>
      <c r="G142" s="236"/>
      <c r="H142" s="236" t="s">
        <v>583</v>
      </c>
      <c r="I142" s="236" t="s">
        <v>560</v>
      </c>
      <c r="J142" s="236"/>
      <c r="K142" s="284"/>
    </row>
    <row r="143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="1" customFormat="1" ht="45" customHeight="1">
      <c r="B147" s="248"/>
      <c r="C147" s="249" t="s">
        <v>584</v>
      </c>
      <c r="D147" s="249"/>
      <c r="E147" s="249"/>
      <c r="F147" s="249"/>
      <c r="G147" s="249"/>
      <c r="H147" s="249"/>
      <c r="I147" s="249"/>
      <c r="J147" s="249"/>
      <c r="K147" s="250"/>
    </row>
    <row r="148" s="1" customFormat="1" ht="17.25" customHeight="1">
      <c r="B148" s="248"/>
      <c r="C148" s="251" t="s">
        <v>519</v>
      </c>
      <c r="D148" s="251"/>
      <c r="E148" s="251"/>
      <c r="F148" s="251" t="s">
        <v>520</v>
      </c>
      <c r="G148" s="252"/>
      <c r="H148" s="251" t="s">
        <v>54</v>
      </c>
      <c r="I148" s="251" t="s">
        <v>57</v>
      </c>
      <c r="J148" s="251" t="s">
        <v>521</v>
      </c>
      <c r="K148" s="250"/>
    </row>
    <row r="149" s="1" customFormat="1" ht="17.25" customHeight="1">
      <c r="B149" s="248"/>
      <c r="C149" s="253" t="s">
        <v>522</v>
      </c>
      <c r="D149" s="253"/>
      <c r="E149" s="253"/>
      <c r="F149" s="254" t="s">
        <v>523</v>
      </c>
      <c r="G149" s="255"/>
      <c r="H149" s="253"/>
      <c r="I149" s="253"/>
      <c r="J149" s="253" t="s">
        <v>524</v>
      </c>
      <c r="K149" s="250"/>
    </row>
    <row r="150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="1" customFormat="1" ht="15" customHeight="1">
      <c r="B151" s="261"/>
      <c r="C151" s="288" t="s">
        <v>528</v>
      </c>
      <c r="D151" s="236"/>
      <c r="E151" s="236"/>
      <c r="F151" s="289" t="s">
        <v>525</v>
      </c>
      <c r="G151" s="236"/>
      <c r="H151" s="288" t="s">
        <v>565</v>
      </c>
      <c r="I151" s="288" t="s">
        <v>527</v>
      </c>
      <c r="J151" s="288">
        <v>120</v>
      </c>
      <c r="K151" s="284"/>
    </row>
    <row r="152" s="1" customFormat="1" ht="15" customHeight="1">
      <c r="B152" s="261"/>
      <c r="C152" s="288" t="s">
        <v>574</v>
      </c>
      <c r="D152" s="236"/>
      <c r="E152" s="236"/>
      <c r="F152" s="289" t="s">
        <v>525</v>
      </c>
      <c r="G152" s="236"/>
      <c r="H152" s="288" t="s">
        <v>585</v>
      </c>
      <c r="I152" s="288" t="s">
        <v>527</v>
      </c>
      <c r="J152" s="288" t="s">
        <v>576</v>
      </c>
      <c r="K152" s="284"/>
    </row>
    <row r="153" s="1" customFormat="1" ht="15" customHeight="1">
      <c r="B153" s="261"/>
      <c r="C153" s="288" t="s">
        <v>473</v>
      </c>
      <c r="D153" s="236"/>
      <c r="E153" s="236"/>
      <c r="F153" s="289" t="s">
        <v>525</v>
      </c>
      <c r="G153" s="236"/>
      <c r="H153" s="288" t="s">
        <v>586</v>
      </c>
      <c r="I153" s="288" t="s">
        <v>527</v>
      </c>
      <c r="J153" s="288" t="s">
        <v>576</v>
      </c>
      <c r="K153" s="284"/>
    </row>
    <row r="154" s="1" customFormat="1" ht="15" customHeight="1">
      <c r="B154" s="261"/>
      <c r="C154" s="288" t="s">
        <v>530</v>
      </c>
      <c r="D154" s="236"/>
      <c r="E154" s="236"/>
      <c r="F154" s="289" t="s">
        <v>531</v>
      </c>
      <c r="G154" s="236"/>
      <c r="H154" s="288" t="s">
        <v>565</v>
      </c>
      <c r="I154" s="288" t="s">
        <v>527</v>
      </c>
      <c r="J154" s="288">
        <v>50</v>
      </c>
      <c r="K154" s="284"/>
    </row>
    <row r="155" s="1" customFormat="1" ht="15" customHeight="1">
      <c r="B155" s="261"/>
      <c r="C155" s="288" t="s">
        <v>533</v>
      </c>
      <c r="D155" s="236"/>
      <c r="E155" s="236"/>
      <c r="F155" s="289" t="s">
        <v>525</v>
      </c>
      <c r="G155" s="236"/>
      <c r="H155" s="288" t="s">
        <v>565</v>
      </c>
      <c r="I155" s="288" t="s">
        <v>535</v>
      </c>
      <c r="J155" s="288"/>
      <c r="K155" s="284"/>
    </row>
    <row r="156" s="1" customFormat="1" ht="15" customHeight="1">
      <c r="B156" s="261"/>
      <c r="C156" s="288" t="s">
        <v>544</v>
      </c>
      <c r="D156" s="236"/>
      <c r="E156" s="236"/>
      <c r="F156" s="289" t="s">
        <v>531</v>
      </c>
      <c r="G156" s="236"/>
      <c r="H156" s="288" t="s">
        <v>565</v>
      </c>
      <c r="I156" s="288" t="s">
        <v>527</v>
      </c>
      <c r="J156" s="288">
        <v>50</v>
      </c>
      <c r="K156" s="284"/>
    </row>
    <row r="157" s="1" customFormat="1" ht="15" customHeight="1">
      <c r="B157" s="261"/>
      <c r="C157" s="288" t="s">
        <v>552</v>
      </c>
      <c r="D157" s="236"/>
      <c r="E157" s="236"/>
      <c r="F157" s="289" t="s">
        <v>531</v>
      </c>
      <c r="G157" s="236"/>
      <c r="H157" s="288" t="s">
        <v>565</v>
      </c>
      <c r="I157" s="288" t="s">
        <v>527</v>
      </c>
      <c r="J157" s="288">
        <v>50</v>
      </c>
      <c r="K157" s="284"/>
    </row>
    <row r="158" s="1" customFormat="1" ht="15" customHeight="1">
      <c r="B158" s="261"/>
      <c r="C158" s="288" t="s">
        <v>550</v>
      </c>
      <c r="D158" s="236"/>
      <c r="E158" s="236"/>
      <c r="F158" s="289" t="s">
        <v>531</v>
      </c>
      <c r="G158" s="236"/>
      <c r="H158" s="288" t="s">
        <v>565</v>
      </c>
      <c r="I158" s="288" t="s">
        <v>527</v>
      </c>
      <c r="J158" s="288">
        <v>50</v>
      </c>
      <c r="K158" s="284"/>
    </row>
    <row r="159" s="1" customFormat="1" ht="15" customHeight="1">
      <c r="B159" s="261"/>
      <c r="C159" s="288" t="s">
        <v>90</v>
      </c>
      <c r="D159" s="236"/>
      <c r="E159" s="236"/>
      <c r="F159" s="289" t="s">
        <v>525</v>
      </c>
      <c r="G159" s="236"/>
      <c r="H159" s="288" t="s">
        <v>587</v>
      </c>
      <c r="I159" s="288" t="s">
        <v>527</v>
      </c>
      <c r="J159" s="288" t="s">
        <v>588</v>
      </c>
      <c r="K159" s="284"/>
    </row>
    <row r="160" s="1" customFormat="1" ht="15" customHeight="1">
      <c r="B160" s="261"/>
      <c r="C160" s="288" t="s">
        <v>589</v>
      </c>
      <c r="D160" s="236"/>
      <c r="E160" s="236"/>
      <c r="F160" s="289" t="s">
        <v>525</v>
      </c>
      <c r="G160" s="236"/>
      <c r="H160" s="288" t="s">
        <v>590</v>
      </c>
      <c r="I160" s="288" t="s">
        <v>560</v>
      </c>
      <c r="J160" s="288"/>
      <c r="K160" s="284"/>
    </row>
    <row r="16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="1" customFormat="1" ht="45" customHeight="1">
      <c r="B165" s="226"/>
      <c r="C165" s="227" t="s">
        <v>591</v>
      </c>
      <c r="D165" s="227"/>
      <c r="E165" s="227"/>
      <c r="F165" s="227"/>
      <c r="G165" s="227"/>
      <c r="H165" s="227"/>
      <c r="I165" s="227"/>
      <c r="J165" s="227"/>
      <c r="K165" s="228"/>
    </row>
    <row r="166" s="1" customFormat="1" ht="17.25" customHeight="1">
      <c r="B166" s="226"/>
      <c r="C166" s="251" t="s">
        <v>519</v>
      </c>
      <c r="D166" s="251"/>
      <c r="E166" s="251"/>
      <c r="F166" s="251" t="s">
        <v>520</v>
      </c>
      <c r="G166" s="293"/>
      <c r="H166" s="294" t="s">
        <v>54</v>
      </c>
      <c r="I166" s="294" t="s">
        <v>57</v>
      </c>
      <c r="J166" s="251" t="s">
        <v>521</v>
      </c>
      <c r="K166" s="228"/>
    </row>
    <row r="167" s="1" customFormat="1" ht="17.25" customHeight="1">
      <c r="B167" s="229"/>
      <c r="C167" s="253" t="s">
        <v>522</v>
      </c>
      <c r="D167" s="253"/>
      <c r="E167" s="253"/>
      <c r="F167" s="254" t="s">
        <v>523</v>
      </c>
      <c r="G167" s="295"/>
      <c r="H167" s="296"/>
      <c r="I167" s="296"/>
      <c r="J167" s="253" t="s">
        <v>524</v>
      </c>
      <c r="K167" s="231"/>
    </row>
    <row r="168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="1" customFormat="1" ht="15" customHeight="1">
      <c r="B169" s="261"/>
      <c r="C169" s="236" t="s">
        <v>528</v>
      </c>
      <c r="D169" s="236"/>
      <c r="E169" s="236"/>
      <c r="F169" s="259" t="s">
        <v>525</v>
      </c>
      <c r="G169" s="236"/>
      <c r="H169" s="236" t="s">
        <v>565</v>
      </c>
      <c r="I169" s="236" t="s">
        <v>527</v>
      </c>
      <c r="J169" s="236">
        <v>120</v>
      </c>
      <c r="K169" s="284"/>
    </row>
    <row r="170" s="1" customFormat="1" ht="15" customHeight="1">
      <c r="B170" s="261"/>
      <c r="C170" s="236" t="s">
        <v>574</v>
      </c>
      <c r="D170" s="236"/>
      <c r="E170" s="236"/>
      <c r="F170" s="259" t="s">
        <v>525</v>
      </c>
      <c r="G170" s="236"/>
      <c r="H170" s="236" t="s">
        <v>575</v>
      </c>
      <c r="I170" s="236" t="s">
        <v>527</v>
      </c>
      <c r="J170" s="236" t="s">
        <v>576</v>
      </c>
      <c r="K170" s="284"/>
    </row>
    <row r="171" s="1" customFormat="1" ht="15" customHeight="1">
      <c r="B171" s="261"/>
      <c r="C171" s="236" t="s">
        <v>473</v>
      </c>
      <c r="D171" s="236"/>
      <c r="E171" s="236"/>
      <c r="F171" s="259" t="s">
        <v>525</v>
      </c>
      <c r="G171" s="236"/>
      <c r="H171" s="236" t="s">
        <v>592</v>
      </c>
      <c r="I171" s="236" t="s">
        <v>527</v>
      </c>
      <c r="J171" s="236" t="s">
        <v>576</v>
      </c>
      <c r="K171" s="284"/>
    </row>
    <row r="172" s="1" customFormat="1" ht="15" customHeight="1">
      <c r="B172" s="261"/>
      <c r="C172" s="236" t="s">
        <v>530</v>
      </c>
      <c r="D172" s="236"/>
      <c r="E172" s="236"/>
      <c r="F172" s="259" t="s">
        <v>531</v>
      </c>
      <c r="G172" s="236"/>
      <c r="H172" s="236" t="s">
        <v>592</v>
      </c>
      <c r="I172" s="236" t="s">
        <v>527</v>
      </c>
      <c r="J172" s="236">
        <v>50</v>
      </c>
      <c r="K172" s="284"/>
    </row>
    <row r="173" s="1" customFormat="1" ht="15" customHeight="1">
      <c r="B173" s="261"/>
      <c r="C173" s="236" t="s">
        <v>533</v>
      </c>
      <c r="D173" s="236"/>
      <c r="E173" s="236"/>
      <c r="F173" s="259" t="s">
        <v>525</v>
      </c>
      <c r="G173" s="236"/>
      <c r="H173" s="236" t="s">
        <v>592</v>
      </c>
      <c r="I173" s="236" t="s">
        <v>535</v>
      </c>
      <c r="J173" s="236"/>
      <c r="K173" s="284"/>
    </row>
    <row r="174" s="1" customFormat="1" ht="15" customHeight="1">
      <c r="B174" s="261"/>
      <c r="C174" s="236" t="s">
        <v>544</v>
      </c>
      <c r="D174" s="236"/>
      <c r="E174" s="236"/>
      <c r="F174" s="259" t="s">
        <v>531</v>
      </c>
      <c r="G174" s="236"/>
      <c r="H174" s="236" t="s">
        <v>592</v>
      </c>
      <c r="I174" s="236" t="s">
        <v>527</v>
      </c>
      <c r="J174" s="236">
        <v>50</v>
      </c>
      <c r="K174" s="284"/>
    </row>
    <row r="175" s="1" customFormat="1" ht="15" customHeight="1">
      <c r="B175" s="261"/>
      <c r="C175" s="236" t="s">
        <v>552</v>
      </c>
      <c r="D175" s="236"/>
      <c r="E175" s="236"/>
      <c r="F175" s="259" t="s">
        <v>531</v>
      </c>
      <c r="G175" s="236"/>
      <c r="H175" s="236" t="s">
        <v>592</v>
      </c>
      <c r="I175" s="236" t="s">
        <v>527</v>
      </c>
      <c r="J175" s="236">
        <v>50</v>
      </c>
      <c r="K175" s="284"/>
    </row>
    <row r="176" s="1" customFormat="1" ht="15" customHeight="1">
      <c r="B176" s="261"/>
      <c r="C176" s="236" t="s">
        <v>550</v>
      </c>
      <c r="D176" s="236"/>
      <c r="E176" s="236"/>
      <c r="F176" s="259" t="s">
        <v>531</v>
      </c>
      <c r="G176" s="236"/>
      <c r="H176" s="236" t="s">
        <v>592</v>
      </c>
      <c r="I176" s="236" t="s">
        <v>527</v>
      </c>
      <c r="J176" s="236">
        <v>50</v>
      </c>
      <c r="K176" s="284"/>
    </row>
    <row r="177" s="1" customFormat="1" ht="15" customHeight="1">
      <c r="B177" s="261"/>
      <c r="C177" s="236" t="s">
        <v>102</v>
      </c>
      <c r="D177" s="236"/>
      <c r="E177" s="236"/>
      <c r="F177" s="259" t="s">
        <v>525</v>
      </c>
      <c r="G177" s="236"/>
      <c r="H177" s="236" t="s">
        <v>593</v>
      </c>
      <c r="I177" s="236" t="s">
        <v>594</v>
      </c>
      <c r="J177" s="236"/>
      <c r="K177" s="284"/>
    </row>
    <row r="178" s="1" customFormat="1" ht="15" customHeight="1">
      <c r="B178" s="261"/>
      <c r="C178" s="236" t="s">
        <v>57</v>
      </c>
      <c r="D178" s="236"/>
      <c r="E178" s="236"/>
      <c r="F178" s="259" t="s">
        <v>525</v>
      </c>
      <c r="G178" s="236"/>
      <c r="H178" s="236" t="s">
        <v>595</v>
      </c>
      <c r="I178" s="236" t="s">
        <v>596</v>
      </c>
      <c r="J178" s="236">
        <v>1</v>
      </c>
      <c r="K178" s="284"/>
    </row>
    <row r="179" s="1" customFormat="1" ht="15" customHeight="1">
      <c r="B179" s="261"/>
      <c r="C179" s="236" t="s">
        <v>53</v>
      </c>
      <c r="D179" s="236"/>
      <c r="E179" s="236"/>
      <c r="F179" s="259" t="s">
        <v>525</v>
      </c>
      <c r="G179" s="236"/>
      <c r="H179" s="236" t="s">
        <v>597</v>
      </c>
      <c r="I179" s="236" t="s">
        <v>527</v>
      </c>
      <c r="J179" s="236">
        <v>20</v>
      </c>
      <c r="K179" s="284"/>
    </row>
    <row r="180" s="1" customFormat="1" ht="15" customHeight="1">
      <c r="B180" s="261"/>
      <c r="C180" s="236" t="s">
        <v>54</v>
      </c>
      <c r="D180" s="236"/>
      <c r="E180" s="236"/>
      <c r="F180" s="259" t="s">
        <v>525</v>
      </c>
      <c r="G180" s="236"/>
      <c r="H180" s="236" t="s">
        <v>598</v>
      </c>
      <c r="I180" s="236" t="s">
        <v>527</v>
      </c>
      <c r="J180" s="236">
        <v>255</v>
      </c>
      <c r="K180" s="284"/>
    </row>
    <row r="181" s="1" customFormat="1" ht="15" customHeight="1">
      <c r="B181" s="261"/>
      <c r="C181" s="236" t="s">
        <v>103</v>
      </c>
      <c r="D181" s="236"/>
      <c r="E181" s="236"/>
      <c r="F181" s="259" t="s">
        <v>525</v>
      </c>
      <c r="G181" s="236"/>
      <c r="H181" s="236" t="s">
        <v>489</v>
      </c>
      <c r="I181" s="236" t="s">
        <v>527</v>
      </c>
      <c r="J181" s="236">
        <v>10</v>
      </c>
      <c r="K181" s="284"/>
    </row>
    <row r="182" s="1" customFormat="1" ht="15" customHeight="1">
      <c r="B182" s="261"/>
      <c r="C182" s="236" t="s">
        <v>104</v>
      </c>
      <c r="D182" s="236"/>
      <c r="E182" s="236"/>
      <c r="F182" s="259" t="s">
        <v>525</v>
      </c>
      <c r="G182" s="236"/>
      <c r="H182" s="236" t="s">
        <v>599</v>
      </c>
      <c r="I182" s="236" t="s">
        <v>560</v>
      </c>
      <c r="J182" s="236"/>
      <c r="K182" s="284"/>
    </row>
    <row r="183" s="1" customFormat="1" ht="15" customHeight="1">
      <c r="B183" s="261"/>
      <c r="C183" s="236" t="s">
        <v>600</v>
      </c>
      <c r="D183" s="236"/>
      <c r="E183" s="236"/>
      <c r="F183" s="259" t="s">
        <v>525</v>
      </c>
      <c r="G183" s="236"/>
      <c r="H183" s="236" t="s">
        <v>601</v>
      </c>
      <c r="I183" s="236" t="s">
        <v>560</v>
      </c>
      <c r="J183" s="236"/>
      <c r="K183" s="284"/>
    </row>
    <row r="184" s="1" customFormat="1" ht="15" customHeight="1">
      <c r="B184" s="261"/>
      <c r="C184" s="236" t="s">
        <v>589</v>
      </c>
      <c r="D184" s="236"/>
      <c r="E184" s="236"/>
      <c r="F184" s="259" t="s">
        <v>525</v>
      </c>
      <c r="G184" s="236"/>
      <c r="H184" s="236" t="s">
        <v>602</v>
      </c>
      <c r="I184" s="236" t="s">
        <v>560</v>
      </c>
      <c r="J184" s="236"/>
      <c r="K184" s="284"/>
    </row>
    <row r="185" s="1" customFormat="1" ht="15" customHeight="1">
      <c r="B185" s="261"/>
      <c r="C185" s="236" t="s">
        <v>106</v>
      </c>
      <c r="D185" s="236"/>
      <c r="E185" s="236"/>
      <c r="F185" s="259" t="s">
        <v>531</v>
      </c>
      <c r="G185" s="236"/>
      <c r="H185" s="236" t="s">
        <v>603</v>
      </c>
      <c r="I185" s="236" t="s">
        <v>527</v>
      </c>
      <c r="J185" s="236">
        <v>50</v>
      </c>
      <c r="K185" s="284"/>
    </row>
    <row r="186" s="1" customFormat="1" ht="15" customHeight="1">
      <c r="B186" s="261"/>
      <c r="C186" s="236" t="s">
        <v>604</v>
      </c>
      <c r="D186" s="236"/>
      <c r="E186" s="236"/>
      <c r="F186" s="259" t="s">
        <v>531</v>
      </c>
      <c r="G186" s="236"/>
      <c r="H186" s="236" t="s">
        <v>605</v>
      </c>
      <c r="I186" s="236" t="s">
        <v>606</v>
      </c>
      <c r="J186" s="236"/>
      <c r="K186" s="284"/>
    </row>
    <row r="187" s="1" customFormat="1" ht="15" customHeight="1">
      <c r="B187" s="261"/>
      <c r="C187" s="236" t="s">
        <v>607</v>
      </c>
      <c r="D187" s="236"/>
      <c r="E187" s="236"/>
      <c r="F187" s="259" t="s">
        <v>531</v>
      </c>
      <c r="G187" s="236"/>
      <c r="H187" s="236" t="s">
        <v>608</v>
      </c>
      <c r="I187" s="236" t="s">
        <v>606</v>
      </c>
      <c r="J187" s="236"/>
      <c r="K187" s="284"/>
    </row>
    <row r="188" s="1" customFormat="1" ht="15" customHeight="1">
      <c r="B188" s="261"/>
      <c r="C188" s="236" t="s">
        <v>609</v>
      </c>
      <c r="D188" s="236"/>
      <c r="E188" s="236"/>
      <c r="F188" s="259" t="s">
        <v>531</v>
      </c>
      <c r="G188" s="236"/>
      <c r="H188" s="236" t="s">
        <v>610</v>
      </c>
      <c r="I188" s="236" t="s">
        <v>606</v>
      </c>
      <c r="J188" s="236"/>
      <c r="K188" s="284"/>
    </row>
    <row r="189" s="1" customFormat="1" ht="15" customHeight="1">
      <c r="B189" s="261"/>
      <c r="C189" s="297" t="s">
        <v>611</v>
      </c>
      <c r="D189" s="236"/>
      <c r="E189" s="236"/>
      <c r="F189" s="259" t="s">
        <v>531</v>
      </c>
      <c r="G189" s="236"/>
      <c r="H189" s="236" t="s">
        <v>612</v>
      </c>
      <c r="I189" s="236" t="s">
        <v>613</v>
      </c>
      <c r="J189" s="298" t="s">
        <v>614</v>
      </c>
      <c r="K189" s="284"/>
    </row>
    <row r="190" s="1" customFormat="1" ht="15" customHeight="1">
      <c r="B190" s="261"/>
      <c r="C190" s="297" t="s">
        <v>42</v>
      </c>
      <c r="D190" s="236"/>
      <c r="E190" s="236"/>
      <c r="F190" s="259" t="s">
        <v>525</v>
      </c>
      <c r="G190" s="236"/>
      <c r="H190" s="233" t="s">
        <v>615</v>
      </c>
      <c r="I190" s="236" t="s">
        <v>616</v>
      </c>
      <c r="J190" s="236"/>
      <c r="K190" s="284"/>
    </row>
    <row r="191" s="1" customFormat="1" ht="15" customHeight="1">
      <c r="B191" s="261"/>
      <c r="C191" s="297" t="s">
        <v>617</v>
      </c>
      <c r="D191" s="236"/>
      <c r="E191" s="236"/>
      <c r="F191" s="259" t="s">
        <v>525</v>
      </c>
      <c r="G191" s="236"/>
      <c r="H191" s="236" t="s">
        <v>618</v>
      </c>
      <c r="I191" s="236" t="s">
        <v>560</v>
      </c>
      <c r="J191" s="236"/>
      <c r="K191" s="284"/>
    </row>
    <row r="192" s="1" customFormat="1" ht="15" customHeight="1">
      <c r="B192" s="261"/>
      <c r="C192" s="297" t="s">
        <v>619</v>
      </c>
      <c r="D192" s="236"/>
      <c r="E192" s="236"/>
      <c r="F192" s="259" t="s">
        <v>525</v>
      </c>
      <c r="G192" s="236"/>
      <c r="H192" s="236" t="s">
        <v>620</v>
      </c>
      <c r="I192" s="236" t="s">
        <v>560</v>
      </c>
      <c r="J192" s="236"/>
      <c r="K192" s="284"/>
    </row>
    <row r="193" s="1" customFormat="1" ht="15" customHeight="1">
      <c r="B193" s="261"/>
      <c r="C193" s="297" t="s">
        <v>621</v>
      </c>
      <c r="D193" s="236"/>
      <c r="E193" s="236"/>
      <c r="F193" s="259" t="s">
        <v>531</v>
      </c>
      <c r="G193" s="236"/>
      <c r="H193" s="236" t="s">
        <v>622</v>
      </c>
      <c r="I193" s="236" t="s">
        <v>560</v>
      </c>
      <c r="J193" s="236"/>
      <c r="K193" s="284"/>
    </row>
    <row r="194" s="1" customFormat="1" ht="15" customHeight="1">
      <c r="B194" s="290"/>
      <c r="C194" s="299"/>
      <c r="D194" s="270"/>
      <c r="E194" s="270"/>
      <c r="F194" s="270"/>
      <c r="G194" s="270"/>
      <c r="H194" s="270"/>
      <c r="I194" s="270"/>
      <c r="J194" s="270"/>
      <c r="K194" s="291"/>
    </row>
    <row r="195" s="1" customFormat="1" ht="18.75" customHeight="1">
      <c r="B195" s="272"/>
      <c r="C195" s="282"/>
      <c r="D195" s="282"/>
      <c r="E195" s="282"/>
      <c r="F195" s="292"/>
      <c r="G195" s="282"/>
      <c r="H195" s="282"/>
      <c r="I195" s="282"/>
      <c r="J195" s="282"/>
      <c r="K195" s="272"/>
    </row>
    <row r="196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="1" customFormat="1" ht="18.75" customHeight="1"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</row>
    <row r="198" s="1" customFormat="1" ht="13.5">
      <c r="B198" s="223"/>
      <c r="C198" s="224"/>
      <c r="D198" s="224"/>
      <c r="E198" s="224"/>
      <c r="F198" s="224"/>
      <c r="G198" s="224"/>
      <c r="H198" s="224"/>
      <c r="I198" s="224"/>
      <c r="J198" s="224"/>
      <c r="K198" s="225"/>
    </row>
    <row r="199" s="1" customFormat="1" ht="21">
      <c r="B199" s="226"/>
      <c r="C199" s="227" t="s">
        <v>623</v>
      </c>
      <c r="D199" s="227"/>
      <c r="E199" s="227"/>
      <c r="F199" s="227"/>
      <c r="G199" s="227"/>
      <c r="H199" s="227"/>
      <c r="I199" s="227"/>
      <c r="J199" s="227"/>
      <c r="K199" s="228"/>
    </row>
    <row r="200" s="1" customFormat="1" ht="25.5" customHeight="1">
      <c r="B200" s="226"/>
      <c r="C200" s="300" t="s">
        <v>624</v>
      </c>
      <c r="D200" s="300"/>
      <c r="E200" s="300"/>
      <c r="F200" s="300" t="s">
        <v>625</v>
      </c>
      <c r="G200" s="301"/>
      <c r="H200" s="300" t="s">
        <v>626</v>
      </c>
      <c r="I200" s="300"/>
      <c r="J200" s="300"/>
      <c r="K200" s="228"/>
    </row>
    <row r="201" s="1" customFormat="1" ht="5.25" customHeight="1">
      <c r="B201" s="261"/>
      <c r="C201" s="256"/>
      <c r="D201" s="256"/>
      <c r="E201" s="256"/>
      <c r="F201" s="256"/>
      <c r="G201" s="282"/>
      <c r="H201" s="256"/>
      <c r="I201" s="256"/>
      <c r="J201" s="256"/>
      <c r="K201" s="284"/>
    </row>
    <row r="202" s="1" customFormat="1" ht="15" customHeight="1">
      <c r="B202" s="261"/>
      <c r="C202" s="236" t="s">
        <v>616</v>
      </c>
      <c r="D202" s="236"/>
      <c r="E202" s="236"/>
      <c r="F202" s="259" t="s">
        <v>43</v>
      </c>
      <c r="G202" s="236"/>
      <c r="H202" s="236" t="s">
        <v>627</v>
      </c>
      <c r="I202" s="236"/>
      <c r="J202" s="236"/>
      <c r="K202" s="284"/>
    </row>
    <row r="203" s="1" customFormat="1" ht="15" customHeight="1">
      <c r="B203" s="261"/>
      <c r="C203" s="236"/>
      <c r="D203" s="236"/>
      <c r="E203" s="236"/>
      <c r="F203" s="259" t="s">
        <v>44</v>
      </c>
      <c r="G203" s="236"/>
      <c r="H203" s="236" t="s">
        <v>628</v>
      </c>
      <c r="I203" s="236"/>
      <c r="J203" s="236"/>
      <c r="K203" s="284"/>
    </row>
    <row r="204" s="1" customFormat="1" ht="15" customHeight="1">
      <c r="B204" s="261"/>
      <c r="C204" s="236"/>
      <c r="D204" s="236"/>
      <c r="E204" s="236"/>
      <c r="F204" s="259" t="s">
        <v>47</v>
      </c>
      <c r="G204" s="236"/>
      <c r="H204" s="236" t="s">
        <v>629</v>
      </c>
      <c r="I204" s="236"/>
      <c r="J204" s="236"/>
      <c r="K204" s="284"/>
    </row>
    <row r="205" s="1" customFormat="1" ht="15" customHeight="1">
      <c r="B205" s="261"/>
      <c r="C205" s="236"/>
      <c r="D205" s="236"/>
      <c r="E205" s="236"/>
      <c r="F205" s="259" t="s">
        <v>45</v>
      </c>
      <c r="G205" s="236"/>
      <c r="H205" s="236" t="s">
        <v>630</v>
      </c>
      <c r="I205" s="236"/>
      <c r="J205" s="236"/>
      <c r="K205" s="284"/>
    </row>
    <row r="206" s="1" customFormat="1" ht="15" customHeight="1">
      <c r="B206" s="261"/>
      <c r="C206" s="236"/>
      <c r="D206" s="236"/>
      <c r="E206" s="236"/>
      <c r="F206" s="259" t="s">
        <v>46</v>
      </c>
      <c r="G206" s="236"/>
      <c r="H206" s="236" t="s">
        <v>631</v>
      </c>
      <c r="I206" s="236"/>
      <c r="J206" s="236"/>
      <c r="K206" s="284"/>
    </row>
    <row r="207" s="1" customFormat="1" ht="15" customHeight="1">
      <c r="B207" s="261"/>
      <c r="C207" s="236"/>
      <c r="D207" s="236"/>
      <c r="E207" s="236"/>
      <c r="F207" s="259"/>
      <c r="G207" s="236"/>
      <c r="H207" s="236"/>
      <c r="I207" s="236"/>
      <c r="J207" s="236"/>
      <c r="K207" s="284"/>
    </row>
    <row r="208" s="1" customFormat="1" ht="15" customHeight="1">
      <c r="B208" s="261"/>
      <c r="C208" s="236" t="s">
        <v>572</v>
      </c>
      <c r="D208" s="236"/>
      <c r="E208" s="236"/>
      <c r="F208" s="259" t="s">
        <v>79</v>
      </c>
      <c r="G208" s="236"/>
      <c r="H208" s="236" t="s">
        <v>632</v>
      </c>
      <c r="I208" s="236"/>
      <c r="J208" s="236"/>
      <c r="K208" s="284"/>
    </row>
    <row r="209" s="1" customFormat="1" ht="15" customHeight="1">
      <c r="B209" s="261"/>
      <c r="C209" s="236"/>
      <c r="D209" s="236"/>
      <c r="E209" s="236"/>
      <c r="F209" s="259" t="s">
        <v>469</v>
      </c>
      <c r="G209" s="236"/>
      <c r="H209" s="236" t="s">
        <v>470</v>
      </c>
      <c r="I209" s="236"/>
      <c r="J209" s="236"/>
      <c r="K209" s="284"/>
    </row>
    <row r="210" s="1" customFormat="1" ht="15" customHeight="1">
      <c r="B210" s="261"/>
      <c r="C210" s="236"/>
      <c r="D210" s="236"/>
      <c r="E210" s="236"/>
      <c r="F210" s="259" t="s">
        <v>467</v>
      </c>
      <c r="G210" s="236"/>
      <c r="H210" s="236" t="s">
        <v>633</v>
      </c>
      <c r="I210" s="236"/>
      <c r="J210" s="236"/>
      <c r="K210" s="284"/>
    </row>
    <row r="211" s="1" customFormat="1" ht="15" customHeight="1">
      <c r="B211" s="302"/>
      <c r="C211" s="236"/>
      <c r="D211" s="236"/>
      <c r="E211" s="236"/>
      <c r="F211" s="259" t="s">
        <v>471</v>
      </c>
      <c r="G211" s="297"/>
      <c r="H211" s="288" t="s">
        <v>472</v>
      </c>
      <c r="I211" s="288"/>
      <c r="J211" s="288"/>
      <c r="K211" s="303"/>
    </row>
    <row r="212" s="1" customFormat="1" ht="15" customHeight="1">
      <c r="B212" s="302"/>
      <c r="C212" s="236"/>
      <c r="D212" s="236"/>
      <c r="E212" s="236"/>
      <c r="F212" s="259" t="s">
        <v>348</v>
      </c>
      <c r="G212" s="297"/>
      <c r="H212" s="288" t="s">
        <v>634</v>
      </c>
      <c r="I212" s="288"/>
      <c r="J212" s="288"/>
      <c r="K212" s="303"/>
    </row>
    <row r="213" s="1" customFormat="1" ht="15" customHeight="1">
      <c r="B213" s="302"/>
      <c r="C213" s="236"/>
      <c r="D213" s="236"/>
      <c r="E213" s="236"/>
      <c r="F213" s="259"/>
      <c r="G213" s="297"/>
      <c r="H213" s="288"/>
      <c r="I213" s="288"/>
      <c r="J213" s="288"/>
      <c r="K213" s="303"/>
    </row>
    <row r="214" s="1" customFormat="1" ht="15" customHeight="1">
      <c r="B214" s="302"/>
      <c r="C214" s="236" t="s">
        <v>596</v>
      </c>
      <c r="D214" s="236"/>
      <c r="E214" s="236"/>
      <c r="F214" s="259">
        <v>1</v>
      </c>
      <c r="G214" s="297"/>
      <c r="H214" s="288" t="s">
        <v>635</v>
      </c>
      <c r="I214" s="288"/>
      <c r="J214" s="288"/>
      <c r="K214" s="303"/>
    </row>
    <row r="215" s="1" customFormat="1" ht="15" customHeight="1">
      <c r="B215" s="302"/>
      <c r="C215" s="236"/>
      <c r="D215" s="236"/>
      <c r="E215" s="236"/>
      <c r="F215" s="259">
        <v>2</v>
      </c>
      <c r="G215" s="297"/>
      <c r="H215" s="288" t="s">
        <v>636</v>
      </c>
      <c r="I215" s="288"/>
      <c r="J215" s="288"/>
      <c r="K215" s="303"/>
    </row>
    <row r="216" s="1" customFormat="1" ht="15" customHeight="1">
      <c r="B216" s="302"/>
      <c r="C216" s="236"/>
      <c r="D216" s="236"/>
      <c r="E216" s="236"/>
      <c r="F216" s="259">
        <v>3</v>
      </c>
      <c r="G216" s="297"/>
      <c r="H216" s="288" t="s">
        <v>637</v>
      </c>
      <c r="I216" s="288"/>
      <c r="J216" s="288"/>
      <c r="K216" s="303"/>
    </row>
    <row r="217" s="1" customFormat="1" ht="15" customHeight="1">
      <c r="B217" s="302"/>
      <c r="C217" s="236"/>
      <c r="D217" s="236"/>
      <c r="E217" s="236"/>
      <c r="F217" s="259">
        <v>4</v>
      </c>
      <c r="G217" s="297"/>
      <c r="H217" s="288" t="s">
        <v>638</v>
      </c>
      <c r="I217" s="288"/>
      <c r="J217" s="288"/>
      <c r="K217" s="303"/>
    </row>
    <row r="218" s="1" customFormat="1" ht="12.75" customHeight="1">
      <c r="B218" s="304"/>
      <c r="C218" s="305"/>
      <c r="D218" s="305"/>
      <c r="E218" s="305"/>
      <c r="F218" s="305"/>
      <c r="G218" s="305"/>
      <c r="H218" s="305"/>
      <c r="I218" s="305"/>
      <c r="J218" s="305"/>
      <c r="K218" s="306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DESKTOP-HFL4FV8\Petr</dc:creator>
  <cp:lastModifiedBy>DESKTOP-HFL4FV8\Petr</cp:lastModifiedBy>
  <dcterms:created xsi:type="dcterms:W3CDTF">2023-01-09T07:26:49Z</dcterms:created>
  <dcterms:modified xsi:type="dcterms:W3CDTF">2023-01-09T07:26:52Z</dcterms:modified>
</cp:coreProperties>
</file>