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R:\Akce 2024\IROP 2\_Základní školy\Velké Meziříčí\Dodávky II\"/>
    </mc:Choice>
  </mc:AlternateContent>
  <xr:revisionPtr revIDLastSave="0" documentId="13_ncr:1_{168CD35F-6603-4A54-BCF0-6A65502FCE7F}" xr6:coauthVersionLast="47" xr6:coauthVersionMax="47" xr10:uidLastSave="{00000000-0000-0000-0000-000000000000}"/>
  <bookViews>
    <workbookView xWindow="-28920" yWindow="-120" windowWidth="29040" windowHeight="15840" tabRatio="831" firstSheet="1" activeTab="14" xr2:uid="{00000000-000D-0000-FFFF-FFFF00000000}"/>
  </bookViews>
  <sheets>
    <sheet name="Krycí list" sheetId="1" r:id="rId1"/>
    <sheet name="Rekapitulace" sheetId="2" r:id="rId2"/>
    <sheet name="fyzika" sheetId="3" r:id="rId3"/>
    <sheet name="chemie" sheetId="7" r:id="rId4"/>
    <sheet name="jazyky AJ" sheetId="8" r:id="rId5"/>
    <sheet name="jazyky NJ" sheetId="9" r:id="rId6"/>
    <sheet name="kabinet fyzika" sheetId="10" r:id="rId7"/>
    <sheet name="kabinet chemie" sheetId="11" r:id="rId8"/>
    <sheet name="kabinet přírodopis" sheetId="12" r:id="rId9"/>
    <sheet name="kuchyň" sheetId="13" r:id="rId10"/>
    <sheet name="přírodopis" sheetId="14" r:id="rId11"/>
    <sheet name="sklad fyzika" sheetId="15" r:id="rId12"/>
    <sheet name="výpočetní 2. st č.1" sheetId="16" r:id="rId13"/>
    <sheet name="výpočetní 2. st č.2" sheetId="17" r:id="rId14"/>
    <sheet name="zeměpis" sheetId="18" r:id="rId15"/>
    <sheet name="#Figury" sheetId="4" state="hidden" r:id="rId16"/>
  </sheets>
  <definedNames>
    <definedName name="_xlnm.Print_Titles" localSheetId="2">fyzika!$11:$13</definedName>
    <definedName name="_xlnm.Print_Titles" localSheetId="3">chemie!$11:$13</definedName>
    <definedName name="_xlnm.Print_Titles" localSheetId="4">'jazyky AJ'!$11:$13</definedName>
    <definedName name="_xlnm.Print_Titles" localSheetId="5">'jazyky NJ'!$11:$13</definedName>
    <definedName name="_xlnm.Print_Titles" localSheetId="6">'kabinet fyzika'!$11:$13</definedName>
    <definedName name="_xlnm.Print_Titles" localSheetId="7">'kabinet chemie'!$11:$13</definedName>
    <definedName name="_xlnm.Print_Titles" localSheetId="8">'kabinet přírodopis'!$11:$13</definedName>
    <definedName name="_xlnm.Print_Titles" localSheetId="9">kuchyň!$11:$13</definedName>
    <definedName name="_xlnm.Print_Titles" localSheetId="10">přírodopis!$11:$13</definedName>
    <definedName name="_xlnm.Print_Titles" localSheetId="1">Rekapitulace!$11:$13</definedName>
    <definedName name="_xlnm.Print_Titles" localSheetId="11">'sklad fyzika'!$11:$13</definedName>
    <definedName name="_xlnm.Print_Titles" localSheetId="12">'výpočetní 2. st č.1'!$11:$13</definedName>
    <definedName name="_xlnm.Print_Titles" localSheetId="13">'výpočetní 2. st č.2'!$11:$13</definedName>
    <definedName name="_xlnm.Print_Titles" localSheetId="14">zeměpis!$11:$13</definedName>
    <definedName name="_xlnm.Print_Area" localSheetId="2">fyzika!$A$1:$J$50</definedName>
    <definedName name="_xlnm.Print_Area" localSheetId="3">chemie!$A$1:$J$48</definedName>
    <definedName name="_xlnm.Print_Area" localSheetId="4">'jazyky AJ'!$A$1:$J$62</definedName>
    <definedName name="_xlnm.Print_Area" localSheetId="5">'jazyky NJ'!$A$1:$J$67</definedName>
    <definedName name="_xlnm.Print_Area" localSheetId="6">'kabinet fyzika'!$A$1:$J$19</definedName>
    <definedName name="_xlnm.Print_Area" localSheetId="7">'kabinet chemie'!$A$1:$J$19</definedName>
    <definedName name="_xlnm.Print_Area" localSheetId="8">'kabinet přírodopis'!$A$1:$J$19</definedName>
    <definedName name="_xlnm.Print_Area" localSheetId="9">kuchyň!$A$1:$J$27</definedName>
    <definedName name="_xlnm.Print_Area" localSheetId="10">přírodopis!$A$1:$J$48</definedName>
    <definedName name="_xlnm.Print_Area" localSheetId="11">'sklad fyzika'!$A$1:$J$20</definedName>
    <definedName name="_xlnm.Print_Area" localSheetId="12">'výpočetní 2. st č.1'!$A$1:$J$50</definedName>
    <definedName name="_xlnm.Print_Area" localSheetId="13">'výpočetní 2. st č.2'!$A$1:$J$56</definedName>
    <definedName name="_xlnm.Print_Area" localSheetId="14">zeměpis!$A$1:$J$45</definedName>
    <definedName name="Z_65E3123D_ED26_44E3_A414_09EEEF825484_.wvu.Cols" localSheetId="2" hidden="1">fyzika!#REF!,fyzika!#REF!,fyzika!#REF!</definedName>
    <definedName name="Z_65E3123D_ED26_44E3_A414_09EEEF825484_.wvu.Cols" localSheetId="3" hidden="1">chemie!#REF!,chemie!#REF!,chemie!#REF!</definedName>
    <definedName name="Z_65E3123D_ED26_44E3_A414_09EEEF825484_.wvu.Cols" localSheetId="4" hidden="1">'jazyky AJ'!#REF!,'jazyky AJ'!#REF!,'jazyky AJ'!#REF!</definedName>
    <definedName name="Z_65E3123D_ED26_44E3_A414_09EEEF825484_.wvu.Cols" localSheetId="5" hidden="1">'jazyky NJ'!#REF!,'jazyky NJ'!#REF!,'jazyky NJ'!#REF!</definedName>
    <definedName name="Z_65E3123D_ED26_44E3_A414_09EEEF825484_.wvu.Cols" localSheetId="6" hidden="1">'kabinet fyzika'!#REF!,'kabinet fyzika'!#REF!,'kabinet fyzika'!#REF!</definedName>
    <definedName name="Z_65E3123D_ED26_44E3_A414_09EEEF825484_.wvu.Cols" localSheetId="7" hidden="1">'kabinet chemie'!#REF!,'kabinet chemie'!#REF!,'kabinet chemie'!#REF!</definedName>
    <definedName name="Z_65E3123D_ED26_44E3_A414_09EEEF825484_.wvu.Cols" localSheetId="8" hidden="1">'kabinet přírodopis'!#REF!,'kabinet přírodopis'!#REF!,'kabinet přírodopis'!#REF!</definedName>
    <definedName name="Z_65E3123D_ED26_44E3_A414_09EEEF825484_.wvu.Cols" localSheetId="9" hidden="1">kuchyň!#REF!,kuchyň!#REF!,kuchyň!#REF!</definedName>
    <definedName name="Z_65E3123D_ED26_44E3_A414_09EEEF825484_.wvu.Cols" localSheetId="10" hidden="1">přírodopis!#REF!,přírodopis!#REF!,přírodopis!#REF!</definedName>
    <definedName name="Z_65E3123D_ED26_44E3_A414_09EEEF825484_.wvu.Cols" localSheetId="1" hidden="1">Rekapitulace!#REF!</definedName>
    <definedName name="Z_65E3123D_ED26_44E3_A414_09EEEF825484_.wvu.Cols" localSheetId="11" hidden="1">'sklad fyzika'!#REF!,'sklad fyzika'!#REF!,'sklad fyzika'!#REF!</definedName>
    <definedName name="Z_65E3123D_ED26_44E3_A414_09EEEF825484_.wvu.Cols" localSheetId="12" hidden="1">'výpočetní 2. st č.1'!#REF!,'výpočetní 2. st č.1'!#REF!,'výpočetní 2. st č.1'!#REF!</definedName>
    <definedName name="Z_65E3123D_ED26_44E3_A414_09EEEF825484_.wvu.Cols" localSheetId="13" hidden="1">'výpočetní 2. st č.2'!#REF!,'výpočetní 2. st č.2'!#REF!,'výpočetní 2. st č.2'!#REF!</definedName>
    <definedName name="Z_65E3123D_ED26_44E3_A414_09EEEF825484_.wvu.Cols" localSheetId="14" hidden="1">zeměpis!#REF!,zeměpis!#REF!,zeměpis!#REF!</definedName>
    <definedName name="Z_65E3123D_ED26_44E3_A414_09EEEF825484_.wvu.PrintArea" localSheetId="2" hidden="1">fyzika!$A$1:$J$50</definedName>
    <definedName name="Z_65E3123D_ED26_44E3_A414_09EEEF825484_.wvu.PrintArea" localSheetId="3" hidden="1">chemie!$A$1:$J$48</definedName>
    <definedName name="Z_65E3123D_ED26_44E3_A414_09EEEF825484_.wvu.PrintArea" localSheetId="4" hidden="1">'jazyky AJ'!$A$1:$J$62</definedName>
    <definedName name="Z_65E3123D_ED26_44E3_A414_09EEEF825484_.wvu.PrintArea" localSheetId="5" hidden="1">'jazyky NJ'!$A$1:$J$67</definedName>
    <definedName name="Z_65E3123D_ED26_44E3_A414_09EEEF825484_.wvu.PrintArea" localSheetId="6" hidden="1">'kabinet fyzika'!$A$1:$J$19</definedName>
    <definedName name="Z_65E3123D_ED26_44E3_A414_09EEEF825484_.wvu.PrintArea" localSheetId="7" hidden="1">'kabinet chemie'!$A$1:$J$19</definedName>
    <definedName name="Z_65E3123D_ED26_44E3_A414_09EEEF825484_.wvu.PrintArea" localSheetId="8" hidden="1">'kabinet přírodopis'!$A$1:$J$19</definedName>
    <definedName name="Z_65E3123D_ED26_44E3_A414_09EEEF825484_.wvu.PrintArea" localSheetId="9" hidden="1">kuchyň!$A$1:$J$27</definedName>
    <definedName name="Z_65E3123D_ED26_44E3_A414_09EEEF825484_.wvu.PrintArea" localSheetId="10" hidden="1">přírodopis!$A$1:$J$48</definedName>
    <definedName name="Z_65E3123D_ED26_44E3_A414_09EEEF825484_.wvu.PrintArea" localSheetId="11" hidden="1">'sklad fyzika'!$A$1:$J$20</definedName>
    <definedName name="Z_65E3123D_ED26_44E3_A414_09EEEF825484_.wvu.PrintArea" localSheetId="12" hidden="1">'výpočetní 2. st č.1'!$A$1:$J$50</definedName>
    <definedName name="Z_65E3123D_ED26_44E3_A414_09EEEF825484_.wvu.PrintArea" localSheetId="13" hidden="1">'výpočetní 2. st č.2'!$A$1:$J$56</definedName>
    <definedName name="Z_65E3123D_ED26_44E3_A414_09EEEF825484_.wvu.PrintArea" localSheetId="14" hidden="1">zeměpis!$A$1:$J$45</definedName>
    <definedName name="Z_65E3123D_ED26_44E3_A414_09EEEF825484_.wvu.PrintTitles" localSheetId="2" hidden="1">fyzika!$11:$13</definedName>
    <definedName name="Z_65E3123D_ED26_44E3_A414_09EEEF825484_.wvu.PrintTitles" localSheetId="3" hidden="1">chemie!$11:$13</definedName>
    <definedName name="Z_65E3123D_ED26_44E3_A414_09EEEF825484_.wvu.PrintTitles" localSheetId="4" hidden="1">'jazyky AJ'!$11:$13</definedName>
    <definedName name="Z_65E3123D_ED26_44E3_A414_09EEEF825484_.wvu.PrintTitles" localSheetId="5" hidden="1">'jazyky NJ'!$11:$13</definedName>
    <definedName name="Z_65E3123D_ED26_44E3_A414_09EEEF825484_.wvu.PrintTitles" localSheetId="6" hidden="1">'kabinet fyzika'!$11:$13</definedName>
    <definedName name="Z_65E3123D_ED26_44E3_A414_09EEEF825484_.wvu.PrintTitles" localSheetId="7" hidden="1">'kabinet chemie'!$11:$13</definedName>
    <definedName name="Z_65E3123D_ED26_44E3_A414_09EEEF825484_.wvu.PrintTitles" localSheetId="8" hidden="1">'kabinet přírodopis'!$11:$13</definedName>
    <definedName name="Z_65E3123D_ED26_44E3_A414_09EEEF825484_.wvu.PrintTitles" localSheetId="9" hidden="1">kuchyň!$11:$13</definedName>
    <definedName name="Z_65E3123D_ED26_44E3_A414_09EEEF825484_.wvu.PrintTitles" localSheetId="10" hidden="1">přírodopis!$11:$13</definedName>
    <definedName name="Z_65E3123D_ED26_44E3_A414_09EEEF825484_.wvu.PrintTitles" localSheetId="1" hidden="1">Rekapitulace!$11:$13</definedName>
    <definedName name="Z_65E3123D_ED26_44E3_A414_09EEEF825484_.wvu.PrintTitles" localSheetId="11" hidden="1">'sklad fyzika'!$11:$13</definedName>
    <definedName name="Z_65E3123D_ED26_44E3_A414_09EEEF825484_.wvu.PrintTitles" localSheetId="12" hidden="1">'výpočetní 2. st č.1'!$11:$13</definedName>
    <definedName name="Z_65E3123D_ED26_44E3_A414_09EEEF825484_.wvu.PrintTitles" localSheetId="13" hidden="1">'výpočetní 2. st č.2'!$11:$13</definedName>
    <definedName name="Z_65E3123D_ED26_44E3_A414_09EEEF825484_.wvu.PrintTitles" localSheetId="14" hidden="1">zeměpis!$11:$13</definedName>
    <definedName name="Z_65E3123D_ED26_44E3_A414_09EEEF825484_.wvu.Rows" localSheetId="2" hidden="1">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definedName>
    <definedName name="Z_65E3123D_ED26_44E3_A414_09EEEF825484_.wvu.Rows" localSheetId="3" hidden="1">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definedName>
    <definedName name="Z_65E3123D_ED26_44E3_A414_09EEEF825484_.wvu.Rows" localSheetId="4" hidden="1">'jazyky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definedName>
    <definedName name="Z_65E3123D_ED26_44E3_A414_09EEEF825484_.wvu.Rows" localSheetId="5" hidden="1">'jazyky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definedName>
    <definedName name="Z_65E3123D_ED26_44E3_A414_09EEEF825484_.wvu.Rows" localSheetId="6" hidden="1">'kabinet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definedName>
    <definedName name="Z_65E3123D_ED26_44E3_A414_09EEEF825484_.wvu.Rows" localSheetId="7" hidden="1">'kabinet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definedName>
    <definedName name="Z_65E3123D_ED26_44E3_A414_09EEEF825484_.wvu.Rows" localSheetId="8" hidden="1">'kabinet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definedName>
    <definedName name="Z_65E3123D_ED26_44E3_A414_09EEEF825484_.wvu.Rows" localSheetId="0" hidden="1">'Krycí list'!$1:$1,'Krycí list'!$3:$3,'Krycí list'!$6:$6,'Krycí list'!$8:$8,'Krycí list'!$10:$24</definedName>
    <definedName name="Z_65E3123D_ED26_44E3_A414_09EEEF825484_.wvu.Rows" localSheetId="9" hidden="1">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definedName>
    <definedName name="Z_65E3123D_ED26_44E3_A414_09EEEF825484_.wvu.Rows" localSheetId="10" hidden="1">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definedName>
    <definedName name="Z_65E3123D_ED26_44E3_A414_09EEEF825484_.wvu.Rows" localSheetId="11" hidden="1">'sklad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definedName>
    <definedName name="Z_65E3123D_ED26_44E3_A414_09EEEF825484_.wvu.Rows" localSheetId="12" hidden="1">'výpočetní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definedName>
    <definedName name="Z_65E3123D_ED26_44E3_A414_09EEEF825484_.wvu.Rows" localSheetId="13" hidden="1">'výpočetní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definedName>
    <definedName name="Z_65E3123D_ED26_44E3_A414_09EEEF825484_.wvu.Rows" localSheetId="14" hidden="1">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definedName>
    <definedName name="Z_82B4F4D9_5370_4303_A97E_2A49E01AF629_.wvu.Cols" localSheetId="2" hidden="1">fyzika!#REF!,fyzika!#REF!,fyzika!#REF!</definedName>
    <definedName name="Z_82B4F4D9_5370_4303_A97E_2A49E01AF629_.wvu.Cols" localSheetId="3" hidden="1">chemie!#REF!,chemie!#REF!,chemie!#REF!</definedName>
    <definedName name="Z_82B4F4D9_5370_4303_A97E_2A49E01AF629_.wvu.Cols" localSheetId="4" hidden="1">'jazyky AJ'!#REF!,'jazyky AJ'!#REF!,'jazyky AJ'!#REF!</definedName>
    <definedName name="Z_82B4F4D9_5370_4303_A97E_2A49E01AF629_.wvu.Cols" localSheetId="5" hidden="1">'jazyky NJ'!#REF!,'jazyky NJ'!#REF!,'jazyky NJ'!#REF!</definedName>
    <definedName name="Z_82B4F4D9_5370_4303_A97E_2A49E01AF629_.wvu.Cols" localSheetId="6" hidden="1">'kabinet fyzika'!#REF!,'kabinet fyzika'!#REF!,'kabinet fyzika'!#REF!</definedName>
    <definedName name="Z_82B4F4D9_5370_4303_A97E_2A49E01AF629_.wvu.Cols" localSheetId="7" hidden="1">'kabinet chemie'!#REF!,'kabinet chemie'!#REF!,'kabinet chemie'!#REF!</definedName>
    <definedName name="Z_82B4F4D9_5370_4303_A97E_2A49E01AF629_.wvu.Cols" localSheetId="8" hidden="1">'kabinet přírodopis'!#REF!,'kabinet přírodopis'!#REF!,'kabinet přírodopis'!#REF!</definedName>
    <definedName name="Z_82B4F4D9_5370_4303_A97E_2A49E01AF629_.wvu.Cols" localSheetId="9" hidden="1">kuchyň!#REF!,kuchyň!#REF!,kuchyň!#REF!</definedName>
    <definedName name="Z_82B4F4D9_5370_4303_A97E_2A49E01AF629_.wvu.Cols" localSheetId="10" hidden="1">přírodopis!#REF!,přírodopis!#REF!,přírodopis!#REF!</definedName>
    <definedName name="Z_82B4F4D9_5370_4303_A97E_2A49E01AF629_.wvu.Cols" localSheetId="1" hidden="1">Rekapitulace!#REF!</definedName>
    <definedName name="Z_82B4F4D9_5370_4303_A97E_2A49E01AF629_.wvu.Cols" localSheetId="11" hidden="1">'sklad fyzika'!#REF!,'sklad fyzika'!#REF!,'sklad fyzika'!#REF!</definedName>
    <definedName name="Z_82B4F4D9_5370_4303_A97E_2A49E01AF629_.wvu.Cols" localSheetId="12" hidden="1">'výpočetní 2. st č.1'!#REF!,'výpočetní 2. st č.1'!#REF!,'výpočetní 2. st č.1'!#REF!</definedName>
    <definedName name="Z_82B4F4D9_5370_4303_A97E_2A49E01AF629_.wvu.Cols" localSheetId="13" hidden="1">'výpočetní 2. st č.2'!#REF!,'výpočetní 2. st č.2'!#REF!,'výpočetní 2. st č.2'!#REF!</definedName>
    <definedName name="Z_82B4F4D9_5370_4303_A97E_2A49E01AF629_.wvu.Cols" localSheetId="14" hidden="1">zeměpis!#REF!,zeměpis!#REF!,zeměpis!#REF!</definedName>
    <definedName name="Z_82B4F4D9_5370_4303_A97E_2A49E01AF629_.wvu.PrintArea" localSheetId="2" hidden="1">fyzika!$A$1:$J$50</definedName>
    <definedName name="Z_82B4F4D9_5370_4303_A97E_2A49E01AF629_.wvu.PrintArea" localSheetId="3" hidden="1">chemie!$A$1:$J$48</definedName>
    <definedName name="Z_82B4F4D9_5370_4303_A97E_2A49E01AF629_.wvu.PrintArea" localSheetId="4" hidden="1">'jazyky AJ'!$A$1:$J$62</definedName>
    <definedName name="Z_82B4F4D9_5370_4303_A97E_2A49E01AF629_.wvu.PrintArea" localSheetId="5" hidden="1">'jazyky NJ'!$A$1:$J$67</definedName>
    <definedName name="Z_82B4F4D9_5370_4303_A97E_2A49E01AF629_.wvu.PrintArea" localSheetId="6" hidden="1">'kabinet fyzika'!$A$1:$J$19</definedName>
    <definedName name="Z_82B4F4D9_5370_4303_A97E_2A49E01AF629_.wvu.PrintArea" localSheetId="7" hidden="1">'kabinet chemie'!$A$1:$J$19</definedName>
    <definedName name="Z_82B4F4D9_5370_4303_A97E_2A49E01AF629_.wvu.PrintArea" localSheetId="8" hidden="1">'kabinet přírodopis'!$A$1:$J$19</definedName>
    <definedName name="Z_82B4F4D9_5370_4303_A97E_2A49E01AF629_.wvu.PrintArea" localSheetId="9" hidden="1">kuchyň!$A$1:$J$27</definedName>
    <definedName name="Z_82B4F4D9_5370_4303_A97E_2A49E01AF629_.wvu.PrintArea" localSheetId="10" hidden="1">přírodopis!$A$1:$J$48</definedName>
    <definedName name="Z_82B4F4D9_5370_4303_A97E_2A49E01AF629_.wvu.PrintArea" localSheetId="11" hidden="1">'sklad fyzika'!$A$1:$J$20</definedName>
    <definedName name="Z_82B4F4D9_5370_4303_A97E_2A49E01AF629_.wvu.PrintArea" localSheetId="12" hidden="1">'výpočetní 2. st č.1'!$A$1:$J$50</definedName>
    <definedName name="Z_82B4F4D9_5370_4303_A97E_2A49E01AF629_.wvu.PrintArea" localSheetId="13" hidden="1">'výpočetní 2. st č.2'!$A$1:$J$56</definedName>
    <definedName name="Z_82B4F4D9_5370_4303_A97E_2A49E01AF629_.wvu.PrintArea" localSheetId="14" hidden="1">zeměpis!$A$1:$J$45</definedName>
    <definedName name="Z_82B4F4D9_5370_4303_A97E_2A49E01AF629_.wvu.PrintTitles" localSheetId="2" hidden="1">fyzika!$11:$13</definedName>
    <definedName name="Z_82B4F4D9_5370_4303_A97E_2A49E01AF629_.wvu.PrintTitles" localSheetId="3" hidden="1">chemie!$11:$13</definedName>
    <definedName name="Z_82B4F4D9_5370_4303_A97E_2A49E01AF629_.wvu.PrintTitles" localSheetId="4" hidden="1">'jazyky AJ'!$11:$13</definedName>
    <definedName name="Z_82B4F4D9_5370_4303_A97E_2A49E01AF629_.wvu.PrintTitles" localSheetId="5" hidden="1">'jazyky NJ'!$11:$13</definedName>
    <definedName name="Z_82B4F4D9_5370_4303_A97E_2A49E01AF629_.wvu.PrintTitles" localSheetId="6" hidden="1">'kabinet fyzika'!$11:$13</definedName>
    <definedName name="Z_82B4F4D9_5370_4303_A97E_2A49E01AF629_.wvu.PrintTitles" localSheetId="7" hidden="1">'kabinet chemie'!$11:$13</definedName>
    <definedName name="Z_82B4F4D9_5370_4303_A97E_2A49E01AF629_.wvu.PrintTitles" localSheetId="8" hidden="1">'kabinet přírodopis'!$11:$13</definedName>
    <definedName name="Z_82B4F4D9_5370_4303_A97E_2A49E01AF629_.wvu.PrintTitles" localSheetId="9" hidden="1">kuchyň!$11:$13</definedName>
    <definedName name="Z_82B4F4D9_5370_4303_A97E_2A49E01AF629_.wvu.PrintTitles" localSheetId="10" hidden="1">přírodopis!$11:$13</definedName>
    <definedName name="Z_82B4F4D9_5370_4303_A97E_2A49E01AF629_.wvu.PrintTitles" localSheetId="1" hidden="1">Rekapitulace!$11:$13</definedName>
    <definedName name="Z_82B4F4D9_5370_4303_A97E_2A49E01AF629_.wvu.PrintTitles" localSheetId="11" hidden="1">'sklad fyzika'!$11:$13</definedName>
    <definedName name="Z_82B4F4D9_5370_4303_A97E_2A49E01AF629_.wvu.PrintTitles" localSheetId="12" hidden="1">'výpočetní 2. st č.1'!$11:$13</definedName>
    <definedName name="Z_82B4F4D9_5370_4303_A97E_2A49E01AF629_.wvu.PrintTitles" localSheetId="13" hidden="1">'výpočetní 2. st č.2'!$11:$13</definedName>
    <definedName name="Z_82B4F4D9_5370_4303_A97E_2A49E01AF629_.wvu.PrintTitles" localSheetId="14" hidden="1">zeměpis!$11:$13</definedName>
    <definedName name="Z_82B4F4D9_5370_4303_A97E_2A49E01AF629_.wvu.Rows" localSheetId="2" hidden="1">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definedName>
    <definedName name="Z_82B4F4D9_5370_4303_A97E_2A49E01AF629_.wvu.Rows" localSheetId="3" hidden="1">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definedName>
    <definedName name="Z_82B4F4D9_5370_4303_A97E_2A49E01AF629_.wvu.Rows" localSheetId="4" hidden="1">'jazyky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definedName>
    <definedName name="Z_82B4F4D9_5370_4303_A97E_2A49E01AF629_.wvu.Rows" localSheetId="5" hidden="1">'jazyky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definedName>
    <definedName name="Z_82B4F4D9_5370_4303_A97E_2A49E01AF629_.wvu.Rows" localSheetId="6" hidden="1">'kabinet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definedName>
    <definedName name="Z_82B4F4D9_5370_4303_A97E_2A49E01AF629_.wvu.Rows" localSheetId="7" hidden="1">'kabinet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definedName>
    <definedName name="Z_82B4F4D9_5370_4303_A97E_2A49E01AF629_.wvu.Rows" localSheetId="8" hidden="1">'kabinet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definedName>
    <definedName name="Z_82B4F4D9_5370_4303_A97E_2A49E01AF629_.wvu.Rows" localSheetId="0" hidden="1">'Krycí list'!$1:$1,'Krycí list'!$3:$3,'Krycí list'!$6:$6,'Krycí list'!$8:$8,'Krycí list'!$10:$24</definedName>
    <definedName name="Z_82B4F4D9_5370_4303_A97E_2A49E01AF629_.wvu.Rows" localSheetId="9" hidden="1">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definedName>
    <definedName name="Z_82B4F4D9_5370_4303_A97E_2A49E01AF629_.wvu.Rows" localSheetId="10" hidden="1">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definedName>
    <definedName name="Z_82B4F4D9_5370_4303_A97E_2A49E01AF629_.wvu.Rows" localSheetId="11" hidden="1">'sklad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definedName>
    <definedName name="Z_82B4F4D9_5370_4303_A97E_2A49E01AF629_.wvu.Rows" localSheetId="12" hidden="1">'výpočetní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definedName>
    <definedName name="Z_82B4F4D9_5370_4303_A97E_2A49E01AF629_.wvu.Rows" localSheetId="13" hidden="1">'výpočetní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definedName>
    <definedName name="Z_82B4F4D9_5370_4303_A97E_2A49E01AF629_.wvu.Rows" localSheetId="14" hidden="1">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definedName>
    <definedName name="Z_D6CFA044_0C8C_4ECE_96A2_AFF3DD5E0425_.wvu.Cols" localSheetId="2" hidden="1">fyzika!#REF!,fyzika!#REF!,fyzika!#REF!</definedName>
    <definedName name="Z_D6CFA044_0C8C_4ECE_96A2_AFF3DD5E0425_.wvu.Cols" localSheetId="3" hidden="1">chemie!#REF!,chemie!#REF!,chemie!#REF!</definedName>
    <definedName name="Z_D6CFA044_0C8C_4ECE_96A2_AFF3DD5E0425_.wvu.Cols" localSheetId="4" hidden="1">'jazyky AJ'!#REF!,'jazyky AJ'!#REF!,'jazyky AJ'!#REF!</definedName>
    <definedName name="Z_D6CFA044_0C8C_4ECE_96A2_AFF3DD5E0425_.wvu.Cols" localSheetId="5" hidden="1">'jazyky NJ'!#REF!,'jazyky NJ'!#REF!,'jazyky NJ'!#REF!</definedName>
    <definedName name="Z_D6CFA044_0C8C_4ECE_96A2_AFF3DD5E0425_.wvu.Cols" localSheetId="6" hidden="1">'kabinet fyzika'!#REF!,'kabinet fyzika'!#REF!,'kabinet fyzika'!#REF!</definedName>
    <definedName name="Z_D6CFA044_0C8C_4ECE_96A2_AFF3DD5E0425_.wvu.Cols" localSheetId="7" hidden="1">'kabinet chemie'!#REF!,'kabinet chemie'!#REF!,'kabinet chemie'!#REF!</definedName>
    <definedName name="Z_D6CFA044_0C8C_4ECE_96A2_AFF3DD5E0425_.wvu.Cols" localSheetId="8" hidden="1">'kabinet přírodopis'!#REF!,'kabinet přírodopis'!#REF!,'kabinet přírodopis'!#REF!</definedName>
    <definedName name="Z_D6CFA044_0C8C_4ECE_96A2_AFF3DD5E0425_.wvu.Cols" localSheetId="9" hidden="1">kuchyň!#REF!,kuchyň!#REF!,kuchyň!#REF!</definedName>
    <definedName name="Z_D6CFA044_0C8C_4ECE_96A2_AFF3DD5E0425_.wvu.Cols" localSheetId="10" hidden="1">přírodopis!#REF!,přírodopis!#REF!,přírodopis!#REF!</definedName>
    <definedName name="Z_D6CFA044_0C8C_4ECE_96A2_AFF3DD5E0425_.wvu.Cols" localSheetId="1" hidden="1">Rekapitulace!#REF!</definedName>
    <definedName name="Z_D6CFA044_0C8C_4ECE_96A2_AFF3DD5E0425_.wvu.Cols" localSheetId="11" hidden="1">'sklad fyzika'!#REF!,'sklad fyzika'!#REF!,'sklad fyzika'!#REF!</definedName>
    <definedName name="Z_D6CFA044_0C8C_4ECE_96A2_AFF3DD5E0425_.wvu.Cols" localSheetId="12" hidden="1">'výpočetní 2. st č.1'!#REF!,'výpočetní 2. st č.1'!#REF!,'výpočetní 2. st č.1'!#REF!</definedName>
    <definedName name="Z_D6CFA044_0C8C_4ECE_96A2_AFF3DD5E0425_.wvu.Cols" localSheetId="13" hidden="1">'výpočetní 2. st č.2'!#REF!,'výpočetní 2. st č.2'!#REF!,'výpočetní 2. st č.2'!#REF!</definedName>
    <definedName name="Z_D6CFA044_0C8C_4ECE_96A2_AFF3DD5E0425_.wvu.Cols" localSheetId="14" hidden="1">zeměpis!#REF!,zeměpis!#REF!,zeměpis!#REF!</definedName>
    <definedName name="Z_D6CFA044_0C8C_4ECE_96A2_AFF3DD5E0425_.wvu.PrintArea" localSheetId="2" hidden="1">fyzika!$A$1:$J$50</definedName>
    <definedName name="Z_D6CFA044_0C8C_4ECE_96A2_AFF3DD5E0425_.wvu.PrintArea" localSheetId="3" hidden="1">chemie!$A$1:$J$48</definedName>
    <definedName name="Z_D6CFA044_0C8C_4ECE_96A2_AFF3DD5E0425_.wvu.PrintArea" localSheetId="4" hidden="1">'jazyky AJ'!$A$1:$J$62</definedName>
    <definedName name="Z_D6CFA044_0C8C_4ECE_96A2_AFF3DD5E0425_.wvu.PrintArea" localSheetId="5" hidden="1">'jazyky NJ'!$A$1:$J$67</definedName>
    <definedName name="Z_D6CFA044_0C8C_4ECE_96A2_AFF3DD5E0425_.wvu.PrintArea" localSheetId="6" hidden="1">'kabinet fyzika'!$A$1:$J$19</definedName>
    <definedName name="Z_D6CFA044_0C8C_4ECE_96A2_AFF3DD5E0425_.wvu.PrintArea" localSheetId="7" hidden="1">'kabinet chemie'!$A$1:$J$19</definedName>
    <definedName name="Z_D6CFA044_0C8C_4ECE_96A2_AFF3DD5E0425_.wvu.PrintArea" localSheetId="8" hidden="1">'kabinet přírodopis'!$A$1:$J$19</definedName>
    <definedName name="Z_D6CFA044_0C8C_4ECE_96A2_AFF3DD5E0425_.wvu.PrintArea" localSheetId="9" hidden="1">kuchyň!$A$1:$J$27</definedName>
    <definedName name="Z_D6CFA044_0C8C_4ECE_96A2_AFF3DD5E0425_.wvu.PrintArea" localSheetId="10" hidden="1">přírodopis!$A$1:$J$48</definedName>
    <definedName name="Z_D6CFA044_0C8C_4ECE_96A2_AFF3DD5E0425_.wvu.PrintArea" localSheetId="11" hidden="1">'sklad fyzika'!$A$1:$J$20</definedName>
    <definedName name="Z_D6CFA044_0C8C_4ECE_96A2_AFF3DD5E0425_.wvu.PrintArea" localSheetId="12" hidden="1">'výpočetní 2. st č.1'!$A$1:$J$50</definedName>
    <definedName name="Z_D6CFA044_0C8C_4ECE_96A2_AFF3DD5E0425_.wvu.PrintArea" localSheetId="13" hidden="1">'výpočetní 2. st č.2'!$A$1:$J$56</definedName>
    <definedName name="Z_D6CFA044_0C8C_4ECE_96A2_AFF3DD5E0425_.wvu.PrintArea" localSheetId="14" hidden="1">zeměpis!$A$1:$J$45</definedName>
    <definedName name="Z_D6CFA044_0C8C_4ECE_96A2_AFF3DD5E0425_.wvu.PrintTitles" localSheetId="2" hidden="1">fyzika!$11:$13</definedName>
    <definedName name="Z_D6CFA044_0C8C_4ECE_96A2_AFF3DD5E0425_.wvu.PrintTitles" localSheetId="3" hidden="1">chemie!$11:$13</definedName>
    <definedName name="Z_D6CFA044_0C8C_4ECE_96A2_AFF3DD5E0425_.wvu.PrintTitles" localSheetId="4" hidden="1">'jazyky AJ'!$11:$13</definedName>
    <definedName name="Z_D6CFA044_0C8C_4ECE_96A2_AFF3DD5E0425_.wvu.PrintTitles" localSheetId="5" hidden="1">'jazyky NJ'!$11:$13</definedName>
    <definedName name="Z_D6CFA044_0C8C_4ECE_96A2_AFF3DD5E0425_.wvu.PrintTitles" localSheetId="6" hidden="1">'kabinet fyzika'!$11:$13</definedName>
    <definedName name="Z_D6CFA044_0C8C_4ECE_96A2_AFF3DD5E0425_.wvu.PrintTitles" localSheetId="7" hidden="1">'kabinet chemie'!$11:$13</definedName>
    <definedName name="Z_D6CFA044_0C8C_4ECE_96A2_AFF3DD5E0425_.wvu.PrintTitles" localSheetId="8" hidden="1">'kabinet přírodopis'!$11:$13</definedName>
    <definedName name="Z_D6CFA044_0C8C_4ECE_96A2_AFF3DD5E0425_.wvu.PrintTitles" localSheetId="9" hidden="1">kuchyň!$11:$13</definedName>
    <definedName name="Z_D6CFA044_0C8C_4ECE_96A2_AFF3DD5E0425_.wvu.PrintTitles" localSheetId="10" hidden="1">přírodopis!$11:$13</definedName>
    <definedName name="Z_D6CFA044_0C8C_4ECE_96A2_AFF3DD5E0425_.wvu.PrintTitles" localSheetId="1" hidden="1">Rekapitulace!$11:$13</definedName>
    <definedName name="Z_D6CFA044_0C8C_4ECE_96A2_AFF3DD5E0425_.wvu.PrintTitles" localSheetId="11" hidden="1">'sklad fyzika'!$11:$13</definedName>
    <definedName name="Z_D6CFA044_0C8C_4ECE_96A2_AFF3DD5E0425_.wvu.PrintTitles" localSheetId="12" hidden="1">'výpočetní 2. st č.1'!$11:$13</definedName>
    <definedName name="Z_D6CFA044_0C8C_4ECE_96A2_AFF3DD5E0425_.wvu.PrintTitles" localSheetId="13" hidden="1">'výpočetní 2. st č.2'!$11:$13</definedName>
    <definedName name="Z_D6CFA044_0C8C_4ECE_96A2_AFF3DD5E0425_.wvu.PrintTitles" localSheetId="14" hidden="1">zeměpis!$11:$13</definedName>
    <definedName name="Z_D6CFA044_0C8C_4ECE_96A2_AFF3DD5E0425_.wvu.Rows" localSheetId="2" hidden="1">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fyzika!#REF!</definedName>
    <definedName name="Z_D6CFA044_0C8C_4ECE_96A2_AFF3DD5E0425_.wvu.Rows" localSheetId="3" hidden="1">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chemie!#REF!</definedName>
    <definedName name="Z_D6CFA044_0C8C_4ECE_96A2_AFF3DD5E0425_.wvu.Rows" localSheetId="4" hidden="1">'jazyky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AJ'!#REF!,'jazyky AJ'!#REF!</definedName>
    <definedName name="Z_D6CFA044_0C8C_4ECE_96A2_AFF3DD5E0425_.wvu.Rows" localSheetId="5" hidden="1">'jazyky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NJ'!#REF!,'jazyky NJ'!#REF!</definedName>
    <definedName name="Z_D6CFA044_0C8C_4ECE_96A2_AFF3DD5E0425_.wvu.Rows" localSheetId="6" hidden="1">'kabinet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fyzika'!#REF!,'kabinet fyzika'!#REF!</definedName>
    <definedName name="Z_D6CFA044_0C8C_4ECE_96A2_AFF3DD5E0425_.wvu.Rows" localSheetId="7" hidden="1">'kabinet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chemie'!#REF!,'kabinet chemie'!#REF!</definedName>
    <definedName name="Z_D6CFA044_0C8C_4ECE_96A2_AFF3DD5E0425_.wvu.Rows" localSheetId="8" hidden="1">'kabinet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přírodopis'!#REF!,'kabinet přírodopis'!#REF!</definedName>
    <definedName name="Z_D6CFA044_0C8C_4ECE_96A2_AFF3DD5E0425_.wvu.Rows" localSheetId="0" hidden="1">'Krycí list'!$1:$1,'Krycí list'!$3:$3,'Krycí list'!$6:$6,'Krycí list'!$8:$8,'Krycí list'!$10:$24</definedName>
    <definedName name="Z_D6CFA044_0C8C_4ECE_96A2_AFF3DD5E0425_.wvu.Rows" localSheetId="9" hidden="1">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kuchyň!#REF!</definedName>
    <definedName name="Z_D6CFA044_0C8C_4ECE_96A2_AFF3DD5E0425_.wvu.Rows" localSheetId="10" hidden="1">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přírodopis!#REF!</definedName>
    <definedName name="Z_D6CFA044_0C8C_4ECE_96A2_AFF3DD5E0425_.wvu.Rows" localSheetId="11" hidden="1">'sklad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fyzika'!#REF!,'sklad fyzika'!#REF!</definedName>
    <definedName name="Z_D6CFA044_0C8C_4ECE_96A2_AFF3DD5E0425_.wvu.Rows" localSheetId="12" hidden="1">'výpočetní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č.1'!#REF!,'výpočetní 2. st č.1'!#REF!</definedName>
    <definedName name="Z_D6CFA044_0C8C_4ECE_96A2_AFF3DD5E0425_.wvu.Rows" localSheetId="13" hidden="1">'výpočetní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č.2'!#REF!,'výpočetní 2. st č.2'!#REF!</definedName>
    <definedName name="Z_D6CFA044_0C8C_4ECE_96A2_AFF3DD5E0425_.wvu.Rows" localSheetId="14" hidden="1">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zeměpis!#REF!</definedName>
  </definedNames>
  <calcPr calcId="191029"/>
  <customWorkbookViews>
    <customWorkbookView name="Sebastian Fenyk – osobní zobrazení" guid="{65E3123D-ED26-44E3-A414-09EEEF825484}" mergeInterval="0" personalView="1" maximized="1" xWindow="-8" yWindow="-8" windowWidth="1936" windowHeight="1056" activeSheetId="3"/>
    <customWorkbookView name="Vladimír Lazárek – osobní zobrazení" guid="{82B4F4D9-5370-4303-A97E-2A49E01AF629}" mergeInterval="0" personalView="1" maximized="1" xWindow="-8" yWindow="-8" windowWidth="1936" windowHeight="1056" activeSheetId="3"/>
    <customWorkbookView name="Petr Smolík – osobní zobrazení" guid="{D6CFA044-0C8C-4ECE-96A2-AFF3DD5E0425}" mergeInterval="0" personalView="1" maximized="1" xWindow="1911" yWindow="-9" windowWidth="1938" windowHeight="104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8" l="1"/>
  <c r="C8" i="18"/>
  <c r="C7" i="18"/>
  <c r="C5" i="18"/>
  <c r="C4" i="18"/>
  <c r="C3" i="18"/>
  <c r="C9" i="17"/>
  <c r="C8" i="17"/>
  <c r="C7" i="17"/>
  <c r="C5" i="17"/>
  <c r="C4" i="17"/>
  <c r="C3" i="17"/>
  <c r="C9" i="16"/>
  <c r="C8" i="16"/>
  <c r="C7" i="16"/>
  <c r="C5" i="16"/>
  <c r="C4" i="16"/>
  <c r="C3" i="16"/>
  <c r="C9" i="15"/>
  <c r="C8" i="15"/>
  <c r="C7" i="15"/>
  <c r="C5" i="15"/>
  <c r="C4" i="15"/>
  <c r="C3" i="15"/>
  <c r="C9" i="14"/>
  <c r="C8" i="14"/>
  <c r="C7" i="14"/>
  <c r="C5" i="14"/>
  <c r="C4" i="14"/>
  <c r="C3" i="14"/>
  <c r="C9" i="13"/>
  <c r="C8" i="13"/>
  <c r="C7" i="13"/>
  <c r="C5" i="13"/>
  <c r="C4" i="13"/>
  <c r="C3" i="13"/>
  <c r="C9" i="12"/>
  <c r="C8" i="12"/>
  <c r="C7" i="12"/>
  <c r="C5" i="12"/>
  <c r="C4" i="12"/>
  <c r="C3" i="12"/>
  <c r="C9" i="11"/>
  <c r="C8" i="11"/>
  <c r="C7" i="11"/>
  <c r="C5" i="11"/>
  <c r="C4" i="11"/>
  <c r="C3" i="11"/>
  <c r="C9" i="10"/>
  <c r="C8" i="10"/>
  <c r="C7" i="10"/>
  <c r="C5" i="10"/>
  <c r="C4" i="10"/>
  <c r="C3" i="10"/>
  <c r="C9" i="9"/>
  <c r="C8" i="9"/>
  <c r="C7" i="9"/>
  <c r="C5" i="9"/>
  <c r="C4" i="9"/>
  <c r="C3" i="9"/>
  <c r="C9" i="8"/>
  <c r="C8" i="8"/>
  <c r="C7" i="8"/>
  <c r="C5" i="8"/>
  <c r="C4" i="8"/>
  <c r="C3" i="8"/>
  <c r="C9" i="7"/>
  <c r="C8" i="7"/>
  <c r="C7" i="7"/>
  <c r="C5" i="7"/>
  <c r="C4" i="7"/>
  <c r="C3" i="7"/>
  <c r="B50" i="1" l="1"/>
  <c r="B49" i="1"/>
  <c r="B46" i="1"/>
  <c r="B47" i="1"/>
  <c r="B48" i="1"/>
  <c r="B39" i="1"/>
  <c r="B40" i="1"/>
  <c r="B41" i="1"/>
  <c r="B42" i="1"/>
  <c r="B43" i="1"/>
  <c r="B44" i="1"/>
  <c r="B45" i="1"/>
  <c r="B38" i="1"/>
  <c r="B26" i="2" l="1"/>
  <c r="B25" i="2"/>
  <c r="B24" i="2"/>
  <c r="B23" i="2"/>
  <c r="B22" i="2"/>
  <c r="B21" i="2"/>
  <c r="B20" i="2"/>
  <c r="B19" i="2"/>
  <c r="B18" i="2"/>
  <c r="B17" i="2"/>
  <c r="B16" i="2"/>
  <c r="B15" i="2"/>
  <c r="B14" i="2"/>
  <c r="I19" i="18"/>
  <c r="K19" i="18" s="1"/>
  <c r="I25" i="18"/>
  <c r="I35" i="18"/>
  <c r="K35" i="18" s="1"/>
  <c r="I44" i="18"/>
  <c r="K44" i="18" s="1"/>
  <c r="I43" i="18"/>
  <c r="K43" i="18" s="1"/>
  <c r="I42" i="18"/>
  <c r="K42" i="18" s="1"/>
  <c r="I41" i="18"/>
  <c r="K41" i="18" s="1"/>
  <c r="I40" i="18"/>
  <c r="K40" i="18" s="1"/>
  <c r="I39" i="18"/>
  <c r="K39" i="18" s="1"/>
  <c r="I38" i="18"/>
  <c r="K38" i="18" s="1"/>
  <c r="I37" i="18"/>
  <c r="K37" i="18" s="1"/>
  <c r="I34" i="18"/>
  <c r="K34" i="18" s="1"/>
  <c r="I33" i="18"/>
  <c r="K33" i="18" s="1"/>
  <c r="I32" i="18"/>
  <c r="K32" i="18" s="1"/>
  <c r="G31" i="18"/>
  <c r="I31" i="18" s="1"/>
  <c r="K31" i="18" s="1"/>
  <c r="I30" i="18"/>
  <c r="K30" i="18" s="1"/>
  <c r="G29" i="18"/>
  <c r="I29" i="18" s="1"/>
  <c r="K29" i="18" s="1"/>
  <c r="I28" i="18"/>
  <c r="K28" i="18" s="1"/>
  <c r="I27" i="18"/>
  <c r="K27" i="18" s="1"/>
  <c r="I26" i="18"/>
  <c r="K26" i="18" s="1"/>
  <c r="I23" i="18"/>
  <c r="K23" i="18" s="1"/>
  <c r="I22" i="18"/>
  <c r="K22" i="18" s="1"/>
  <c r="I21" i="18"/>
  <c r="K21" i="18" s="1"/>
  <c r="I20" i="18"/>
  <c r="K20" i="18" s="1"/>
  <c r="I18" i="18"/>
  <c r="K18" i="18" s="1"/>
  <c r="G17" i="18"/>
  <c r="I17" i="18" s="1"/>
  <c r="I16" i="18"/>
  <c r="K16" i="18" s="1"/>
  <c r="I15" i="18" l="1"/>
  <c r="K17" i="18"/>
  <c r="I24" i="18"/>
  <c r="K25" i="18"/>
  <c r="I36" i="18"/>
  <c r="I14" i="18" l="1"/>
  <c r="I45" i="18" l="1"/>
  <c r="C26" i="2"/>
  <c r="E50" i="1" s="1"/>
  <c r="I55" i="17"/>
  <c r="K55" i="17" s="1"/>
  <c r="I54" i="17"/>
  <c r="K54" i="17" s="1"/>
  <c r="I53" i="17"/>
  <c r="K53" i="17" s="1"/>
  <c r="I52" i="17"/>
  <c r="K52" i="17" s="1"/>
  <c r="I51" i="17"/>
  <c r="K51" i="17" s="1"/>
  <c r="I50" i="17"/>
  <c r="K50" i="17" s="1"/>
  <c r="I49" i="17"/>
  <c r="K49" i="17" s="1"/>
  <c r="I48" i="17"/>
  <c r="I46" i="17"/>
  <c r="K46" i="17" s="1"/>
  <c r="I45" i="17"/>
  <c r="K45" i="17" s="1"/>
  <c r="I44" i="17"/>
  <c r="K44" i="17" s="1"/>
  <c r="I43" i="17"/>
  <c r="K43" i="17" s="1"/>
  <c r="I42" i="17"/>
  <c r="I40" i="17"/>
  <c r="K40" i="17" s="1"/>
  <c r="I39" i="17"/>
  <c r="K39" i="17" s="1"/>
  <c r="G38" i="17"/>
  <c r="I38" i="17" s="1"/>
  <c r="K38" i="17" s="1"/>
  <c r="I37" i="17"/>
  <c r="K37" i="17" s="1"/>
  <c r="I36" i="17"/>
  <c r="K36" i="17" s="1"/>
  <c r="I35" i="17"/>
  <c r="K35" i="17" s="1"/>
  <c r="G34" i="17"/>
  <c r="G33" i="17"/>
  <c r="I32" i="17"/>
  <c r="K32" i="17" s="1"/>
  <c r="I31" i="17"/>
  <c r="K31" i="17" s="1"/>
  <c r="I30" i="17"/>
  <c r="K30" i="17" s="1"/>
  <c r="I29" i="17"/>
  <c r="K29" i="17" s="1"/>
  <c r="G28" i="17"/>
  <c r="I28" i="17" s="1"/>
  <c r="K28" i="17" s="1"/>
  <c r="I27" i="17"/>
  <c r="K27" i="17" s="1"/>
  <c r="I26" i="17"/>
  <c r="I24" i="17"/>
  <c r="K24" i="17" s="1"/>
  <c r="I23" i="17"/>
  <c r="K23" i="17" s="1"/>
  <c r="I22" i="17"/>
  <c r="K22" i="17" s="1"/>
  <c r="I21" i="17"/>
  <c r="K21" i="17" s="1"/>
  <c r="I20" i="17"/>
  <c r="K20" i="17" s="1"/>
  <c r="I19" i="17"/>
  <c r="K19" i="17" s="1"/>
  <c r="I18" i="17"/>
  <c r="K18" i="17" s="1"/>
  <c r="G17" i="17"/>
  <c r="I17" i="17" s="1"/>
  <c r="K17" i="17" s="1"/>
  <c r="I16" i="17"/>
  <c r="I41" i="17" l="1"/>
  <c r="I34" i="17"/>
  <c r="K34" i="17" s="1"/>
  <c r="I33" i="17"/>
  <c r="K33" i="17" s="1"/>
  <c r="I15" i="17"/>
  <c r="K16" i="17"/>
  <c r="K26" i="17"/>
  <c r="I47" i="17"/>
  <c r="K48" i="17"/>
  <c r="K42" i="17"/>
  <c r="I25" i="17" l="1"/>
  <c r="I14" i="17" s="1"/>
  <c r="I56" i="17" l="1"/>
  <c r="C25" i="2"/>
  <c r="E49" i="1" s="1"/>
  <c r="I49" i="16"/>
  <c r="K49" i="16" s="1"/>
  <c r="I48" i="16"/>
  <c r="K48" i="16" s="1"/>
  <c r="I47" i="16"/>
  <c r="K47" i="16" s="1"/>
  <c r="I46" i="16"/>
  <c r="K46" i="16" s="1"/>
  <c r="I45" i="16"/>
  <c r="K45" i="16" s="1"/>
  <c r="I44" i="16"/>
  <c r="K44" i="16" s="1"/>
  <c r="I43" i="16"/>
  <c r="K43" i="16" s="1"/>
  <c r="I42" i="16"/>
  <c r="I40" i="16"/>
  <c r="K40" i="16" s="1"/>
  <c r="I39" i="16"/>
  <c r="I37" i="16"/>
  <c r="K37" i="16" s="1"/>
  <c r="I36" i="16"/>
  <c r="K36" i="16" s="1"/>
  <c r="I35" i="16"/>
  <c r="K35" i="16" s="1"/>
  <c r="G34" i="16"/>
  <c r="I34" i="16" s="1"/>
  <c r="K34" i="16" s="1"/>
  <c r="G33" i="16"/>
  <c r="I33" i="16" s="1"/>
  <c r="K33" i="16" s="1"/>
  <c r="I32" i="16"/>
  <c r="K32" i="16" s="1"/>
  <c r="I31" i="16"/>
  <c r="K31" i="16" s="1"/>
  <c r="I30" i="16"/>
  <c r="K30" i="16" s="1"/>
  <c r="I29" i="16"/>
  <c r="K29" i="16" s="1"/>
  <c r="G28" i="16"/>
  <c r="I28" i="16" s="1"/>
  <c r="K28" i="16" s="1"/>
  <c r="I27" i="16"/>
  <c r="K27" i="16" s="1"/>
  <c r="I26" i="16"/>
  <c r="I24" i="16"/>
  <c r="K24" i="16" s="1"/>
  <c r="I23" i="16"/>
  <c r="K23" i="16" s="1"/>
  <c r="I22" i="16"/>
  <c r="K22" i="16" s="1"/>
  <c r="I21" i="16"/>
  <c r="K21" i="16" s="1"/>
  <c r="I20" i="16"/>
  <c r="K20" i="16" s="1"/>
  <c r="I19" i="16"/>
  <c r="K19" i="16" s="1"/>
  <c r="I18" i="16"/>
  <c r="K18" i="16" s="1"/>
  <c r="G17" i="16"/>
  <c r="I16" i="16"/>
  <c r="I17" i="16" l="1"/>
  <c r="K17" i="16" s="1"/>
  <c r="I15" i="16"/>
  <c r="I25" i="16"/>
  <c r="K26" i="16"/>
  <c r="I38" i="16"/>
  <c r="K39" i="16"/>
  <c r="I41" i="16"/>
  <c r="K16" i="16"/>
  <c r="K42" i="16"/>
  <c r="I14" i="16" l="1"/>
  <c r="I50" i="16" l="1"/>
  <c r="C24" i="2"/>
  <c r="E48" i="1" s="1"/>
  <c r="G18" i="15"/>
  <c r="G19" i="15" s="1"/>
  <c r="I19" i="15" s="1"/>
  <c r="K19" i="15" s="1"/>
  <c r="G17" i="15"/>
  <c r="I17" i="15" s="1"/>
  <c r="K17" i="15" s="1"/>
  <c r="I16" i="15"/>
  <c r="K16" i="15" l="1"/>
  <c r="I18" i="15"/>
  <c r="K18" i="15" s="1"/>
  <c r="I15" i="15" l="1"/>
  <c r="I14" i="15" s="1"/>
  <c r="I20" i="15" l="1"/>
  <c r="C23" i="2"/>
  <c r="E47" i="1" s="1"/>
  <c r="I47" i="14"/>
  <c r="K47" i="14" s="1"/>
  <c r="I46" i="14"/>
  <c r="K46" i="14" s="1"/>
  <c r="I45" i="14"/>
  <c r="K45" i="14" s="1"/>
  <c r="I44" i="14"/>
  <c r="K44" i="14" s="1"/>
  <c r="I43" i="14"/>
  <c r="K43" i="14" s="1"/>
  <c r="I42" i="14"/>
  <c r="K42" i="14" s="1"/>
  <c r="I41" i="14"/>
  <c r="K41" i="14" s="1"/>
  <c r="I40" i="14"/>
  <c r="K40" i="14" s="1"/>
  <c r="I38" i="14"/>
  <c r="K38" i="14" s="1"/>
  <c r="I37" i="14"/>
  <c r="K37" i="14" s="1"/>
  <c r="I36" i="14"/>
  <c r="K36" i="14" s="1"/>
  <c r="I35" i="14"/>
  <c r="K35" i="14" s="1"/>
  <c r="I34" i="14"/>
  <c r="K34" i="14" s="1"/>
  <c r="G34" i="14"/>
  <c r="I33" i="14"/>
  <c r="K33" i="14" s="1"/>
  <c r="G32" i="14"/>
  <c r="I31" i="14"/>
  <c r="K31" i="14" s="1"/>
  <c r="I30" i="14"/>
  <c r="K30" i="14" s="1"/>
  <c r="I29" i="14"/>
  <c r="K29" i="14" s="1"/>
  <c r="I28" i="14"/>
  <c r="K28" i="14" s="1"/>
  <c r="G27" i="14"/>
  <c r="I27" i="14" s="1"/>
  <c r="K26" i="14"/>
  <c r="I26" i="14"/>
  <c r="I25" i="14"/>
  <c r="K25" i="14" s="1"/>
  <c r="I23" i="14"/>
  <c r="K23" i="14" s="1"/>
  <c r="I22" i="14"/>
  <c r="K22" i="14" s="1"/>
  <c r="I21" i="14"/>
  <c r="K21" i="14" s="1"/>
  <c r="I20" i="14"/>
  <c r="K20" i="14" s="1"/>
  <c r="I19" i="14"/>
  <c r="K19" i="14" s="1"/>
  <c r="I18" i="14"/>
  <c r="K18" i="14" s="1"/>
  <c r="G17" i="14"/>
  <c r="I17" i="14" s="1"/>
  <c r="K17" i="14" s="1"/>
  <c r="I16" i="14"/>
  <c r="I32" i="14" l="1"/>
  <c r="K32" i="14" s="1"/>
  <c r="I15" i="14"/>
  <c r="K27" i="14"/>
  <c r="I24" i="14"/>
  <c r="K16" i="14"/>
  <c r="I39" i="14"/>
  <c r="I14" i="14" l="1"/>
  <c r="I48" i="14" l="1"/>
  <c r="C22" i="2"/>
  <c r="E46" i="1" s="1"/>
  <c r="I26" i="13"/>
  <c r="K26" i="13" s="1"/>
  <c r="I25" i="13"/>
  <c r="K25" i="13" s="1"/>
  <c r="I24" i="13"/>
  <c r="K24" i="13" s="1"/>
  <c r="I23" i="13"/>
  <c r="K23" i="13" s="1"/>
  <c r="I22" i="13"/>
  <c r="K22" i="13" s="1"/>
  <c r="I21" i="13"/>
  <c r="K21" i="13" s="1"/>
  <c r="I20" i="13"/>
  <c r="K20" i="13" s="1"/>
  <c r="I19" i="13"/>
  <c r="K19" i="13" s="1"/>
  <c r="I18" i="13"/>
  <c r="K18" i="13" s="1"/>
  <c r="I17" i="13"/>
  <c r="K17" i="13" s="1"/>
  <c r="I16" i="13"/>
  <c r="I15" i="13" l="1"/>
  <c r="I14" i="13" s="1"/>
  <c r="I27" i="13" s="1"/>
  <c r="C21" i="2"/>
  <c r="E45" i="1" s="1"/>
  <c r="K16" i="13"/>
  <c r="I18" i="12" l="1"/>
  <c r="K18" i="12" s="1"/>
  <c r="G18" i="12"/>
  <c r="G17" i="12"/>
  <c r="I17" i="12" s="1"/>
  <c r="K17" i="12" s="1"/>
  <c r="I16" i="12"/>
  <c r="K16" i="12" l="1"/>
  <c r="I15" i="12"/>
  <c r="I14" i="12" s="1"/>
  <c r="I19" i="12" l="1"/>
  <c r="C20" i="2"/>
  <c r="E44" i="1" s="1"/>
  <c r="I18" i="11"/>
  <c r="K18" i="11" s="1"/>
  <c r="G18" i="11"/>
  <c r="G17" i="11"/>
  <c r="I17" i="11" s="1"/>
  <c r="K17" i="11" s="1"/>
  <c r="I16" i="11"/>
  <c r="K16" i="11" l="1"/>
  <c r="I15" i="11"/>
  <c r="I14" i="11" s="1"/>
  <c r="I19" i="11" l="1"/>
  <c r="C19" i="2"/>
  <c r="E43" i="1" s="1"/>
  <c r="I18" i="10"/>
  <c r="K18" i="10" s="1"/>
  <c r="G18" i="10"/>
  <c r="G17" i="10"/>
  <c r="I17" i="10" s="1"/>
  <c r="K17" i="10" s="1"/>
  <c r="I16" i="10"/>
  <c r="K16" i="10" l="1"/>
  <c r="I15" i="10"/>
  <c r="I14" i="10" s="1"/>
  <c r="I19" i="10" l="1"/>
  <c r="C18" i="2"/>
  <c r="E42" i="1" s="1"/>
  <c r="I66" i="9"/>
  <c r="K66" i="9" s="1"/>
  <c r="I65" i="9"/>
  <c r="K65" i="9" s="1"/>
  <c r="I64" i="9"/>
  <c r="K64" i="9" s="1"/>
  <c r="I63" i="9"/>
  <c r="K63" i="9" s="1"/>
  <c r="I62" i="9"/>
  <c r="K62" i="9" s="1"/>
  <c r="I61" i="9"/>
  <c r="K61" i="9" s="1"/>
  <c r="I60" i="9"/>
  <c r="K60" i="9" s="1"/>
  <c r="I59" i="9"/>
  <c r="K59" i="9" s="1"/>
  <c r="I57" i="9"/>
  <c r="K57" i="9" s="1"/>
  <c r="I56" i="9"/>
  <c r="K56" i="9" s="1"/>
  <c r="I55" i="9"/>
  <c r="K55" i="9" s="1"/>
  <c r="I54" i="9"/>
  <c r="K54" i="9" s="1"/>
  <c r="I52" i="9"/>
  <c r="K52" i="9" s="1"/>
  <c r="I51" i="9"/>
  <c r="K51" i="9" s="1"/>
  <c r="I50" i="9"/>
  <c r="K50" i="9" s="1"/>
  <c r="I49" i="9"/>
  <c r="K49" i="9" s="1"/>
  <c r="I48" i="9"/>
  <c r="K48" i="9" s="1"/>
  <c r="I47" i="9"/>
  <c r="K47" i="9" s="1"/>
  <c r="I46" i="9"/>
  <c r="K46" i="9" s="1"/>
  <c r="G46" i="9"/>
  <c r="G44" i="9"/>
  <c r="I44" i="9" s="1"/>
  <c r="K44" i="9" s="1"/>
  <c r="G43" i="9"/>
  <c r="I43" i="9" s="1"/>
  <c r="K43" i="9" s="1"/>
  <c r="I42" i="9"/>
  <c r="K42" i="9" s="1"/>
  <c r="I41" i="9"/>
  <c r="K41" i="9" s="1"/>
  <c r="I40" i="9"/>
  <c r="K40" i="9" s="1"/>
  <c r="I39" i="9"/>
  <c r="K39" i="9" s="1"/>
  <c r="I37" i="9"/>
  <c r="K37" i="9" s="1"/>
  <c r="G36" i="9"/>
  <c r="I36" i="9" s="1"/>
  <c r="K36" i="9" s="1"/>
  <c r="I35" i="9"/>
  <c r="K35" i="9" s="1"/>
  <c r="I34" i="9"/>
  <c r="K34" i="9" s="1"/>
  <c r="G33" i="9"/>
  <c r="I33" i="9" s="1"/>
  <c r="K33" i="9" s="1"/>
  <c r="G31" i="9"/>
  <c r="G32" i="9" s="1"/>
  <c r="I32" i="9" s="1"/>
  <c r="K32" i="9" s="1"/>
  <c r="I30" i="9"/>
  <c r="K30" i="9" s="1"/>
  <c r="G30" i="9"/>
  <c r="I29" i="9"/>
  <c r="K29" i="9" s="1"/>
  <c r="I28" i="9"/>
  <c r="K28" i="9" s="1"/>
  <c r="I27" i="9"/>
  <c r="K27" i="9" s="1"/>
  <c r="G26" i="9"/>
  <c r="G45" i="9" s="1"/>
  <c r="I45" i="9" s="1"/>
  <c r="K45" i="9" s="1"/>
  <c r="I25" i="9"/>
  <c r="I23" i="9"/>
  <c r="K23" i="9" s="1"/>
  <c r="I22" i="9"/>
  <c r="K22" i="9" s="1"/>
  <c r="I21" i="9"/>
  <c r="K21" i="9" s="1"/>
  <c r="I20" i="9"/>
  <c r="K20" i="9" s="1"/>
  <c r="I19" i="9"/>
  <c r="K19" i="9" s="1"/>
  <c r="I18" i="9"/>
  <c r="K18" i="9" s="1"/>
  <c r="G17" i="9"/>
  <c r="I17" i="9" s="1"/>
  <c r="K17" i="9" s="1"/>
  <c r="I16" i="9"/>
  <c r="K16" i="9" s="1"/>
  <c r="I53" i="9" l="1"/>
  <c r="I31" i="9"/>
  <c r="K31" i="9" s="1"/>
  <c r="I26" i="9"/>
  <c r="K26" i="9" s="1"/>
  <c r="G38" i="9"/>
  <c r="I38" i="9" s="1"/>
  <c r="K38" i="9" s="1"/>
  <c r="I15" i="9"/>
  <c r="K25" i="9"/>
  <c r="I58" i="9"/>
  <c r="I24" i="9" l="1"/>
  <c r="I14" i="9"/>
  <c r="I67" i="9" l="1"/>
  <c r="C17" i="2"/>
  <c r="E41" i="1" s="1"/>
  <c r="I61" i="8"/>
  <c r="K61" i="8" s="1"/>
  <c r="I60" i="8"/>
  <c r="K60" i="8" s="1"/>
  <c r="I59" i="8"/>
  <c r="K59" i="8" s="1"/>
  <c r="I58" i="8"/>
  <c r="K58" i="8" s="1"/>
  <c r="I57" i="8"/>
  <c r="K57" i="8" s="1"/>
  <c r="I56" i="8"/>
  <c r="K56" i="8" s="1"/>
  <c r="I55" i="8"/>
  <c r="K55" i="8" s="1"/>
  <c r="I54" i="8"/>
  <c r="K54" i="8" s="1"/>
  <c r="I52" i="8"/>
  <c r="K52" i="8" s="1"/>
  <c r="I51" i="8"/>
  <c r="K51" i="8" s="1"/>
  <c r="I50" i="8"/>
  <c r="K50" i="8" s="1"/>
  <c r="I49" i="8"/>
  <c r="K49" i="8" s="1"/>
  <c r="I48" i="8"/>
  <c r="K48" i="8" s="1"/>
  <c r="I47" i="8"/>
  <c r="K47" i="8" s="1"/>
  <c r="G46" i="8"/>
  <c r="I46" i="8" s="1"/>
  <c r="K46" i="8" s="1"/>
  <c r="G45" i="8"/>
  <c r="I45" i="8" s="1"/>
  <c r="K45" i="8" s="1"/>
  <c r="G44" i="8"/>
  <c r="I44" i="8" s="1"/>
  <c r="K44" i="8" s="1"/>
  <c r="I43" i="8"/>
  <c r="K43" i="8" s="1"/>
  <c r="I42" i="8"/>
  <c r="K42" i="8" s="1"/>
  <c r="I41" i="8"/>
  <c r="K41" i="8" s="1"/>
  <c r="I40" i="8"/>
  <c r="K40" i="8" s="1"/>
  <c r="I39" i="8"/>
  <c r="K39" i="8" s="1"/>
  <c r="G38" i="8"/>
  <c r="I38" i="8" s="1"/>
  <c r="K38" i="8" s="1"/>
  <c r="I37" i="8"/>
  <c r="K37" i="8" s="1"/>
  <c r="K36" i="8"/>
  <c r="I36" i="8"/>
  <c r="G36" i="8"/>
  <c r="I35" i="8"/>
  <c r="K35" i="8" s="1"/>
  <c r="I34" i="8"/>
  <c r="K34" i="8" s="1"/>
  <c r="I33" i="8"/>
  <c r="K33" i="8" s="1"/>
  <c r="G33" i="8"/>
  <c r="G31" i="8"/>
  <c r="G32" i="8" s="1"/>
  <c r="I32" i="8" s="1"/>
  <c r="K32" i="8" s="1"/>
  <c r="G30" i="8"/>
  <c r="I30" i="8" s="1"/>
  <c r="K30" i="8" s="1"/>
  <c r="I29" i="8"/>
  <c r="K29" i="8" s="1"/>
  <c r="I28" i="8"/>
  <c r="K28" i="8" s="1"/>
  <c r="I27" i="8"/>
  <c r="K27" i="8" s="1"/>
  <c r="G26" i="8"/>
  <c r="I26" i="8" s="1"/>
  <c r="I25" i="8"/>
  <c r="K25" i="8" s="1"/>
  <c r="I23" i="8"/>
  <c r="K23" i="8" s="1"/>
  <c r="I22" i="8"/>
  <c r="K22" i="8" s="1"/>
  <c r="I21" i="8"/>
  <c r="K21" i="8" s="1"/>
  <c r="I20" i="8"/>
  <c r="K20" i="8" s="1"/>
  <c r="I19" i="8"/>
  <c r="K19" i="8" s="1"/>
  <c r="I18" i="8"/>
  <c r="K18" i="8" s="1"/>
  <c r="G17" i="8"/>
  <c r="I17" i="8" s="1"/>
  <c r="I16" i="8"/>
  <c r="K16" i="8" s="1"/>
  <c r="K26" i="8" l="1"/>
  <c r="I15" i="8"/>
  <c r="K17" i="8"/>
  <c r="I31" i="8"/>
  <c r="K31" i="8" s="1"/>
  <c r="I53" i="8"/>
  <c r="I24" i="8" l="1"/>
  <c r="I14" i="8" s="1"/>
  <c r="I62" i="8" l="1"/>
  <c r="C16" i="2"/>
  <c r="E40" i="1" s="1"/>
  <c r="I47" i="7"/>
  <c r="K47" i="7" s="1"/>
  <c r="I46" i="7"/>
  <c r="K46" i="7" s="1"/>
  <c r="I45" i="7"/>
  <c r="K45" i="7" s="1"/>
  <c r="I44" i="7"/>
  <c r="K44" i="7" s="1"/>
  <c r="I43" i="7"/>
  <c r="K43" i="7" s="1"/>
  <c r="I42" i="7"/>
  <c r="K42" i="7" s="1"/>
  <c r="I41" i="7"/>
  <c r="K41" i="7" s="1"/>
  <c r="I40" i="7"/>
  <c r="K40" i="7" s="1"/>
  <c r="I38" i="7"/>
  <c r="K38" i="7" s="1"/>
  <c r="I37" i="7"/>
  <c r="K37" i="7" s="1"/>
  <c r="I36" i="7"/>
  <c r="K36" i="7" s="1"/>
  <c r="I35" i="7"/>
  <c r="K35" i="7" s="1"/>
  <c r="G34" i="7"/>
  <c r="I34" i="7" s="1"/>
  <c r="K34" i="7" s="1"/>
  <c r="I33" i="7"/>
  <c r="K33" i="7" s="1"/>
  <c r="G32" i="7"/>
  <c r="I31" i="7"/>
  <c r="K31" i="7" s="1"/>
  <c r="I30" i="7"/>
  <c r="K30" i="7" s="1"/>
  <c r="I29" i="7"/>
  <c r="K29" i="7" s="1"/>
  <c r="I28" i="7"/>
  <c r="K28" i="7" s="1"/>
  <c r="G27" i="7"/>
  <c r="I27" i="7" s="1"/>
  <c r="I26" i="7"/>
  <c r="K26" i="7" s="1"/>
  <c r="I25" i="7"/>
  <c r="K25" i="7" s="1"/>
  <c r="I23" i="7"/>
  <c r="K23" i="7" s="1"/>
  <c r="I22" i="7"/>
  <c r="K22" i="7" s="1"/>
  <c r="I21" i="7"/>
  <c r="K21" i="7" s="1"/>
  <c r="I20" i="7"/>
  <c r="K20" i="7" s="1"/>
  <c r="I19" i="7"/>
  <c r="K19" i="7" s="1"/>
  <c r="I18" i="7"/>
  <c r="K18" i="7" s="1"/>
  <c r="G17" i="7"/>
  <c r="I17" i="7" s="1"/>
  <c r="K17" i="7" s="1"/>
  <c r="I16" i="7"/>
  <c r="K16" i="7" s="1"/>
  <c r="I32" i="7" l="1"/>
  <c r="K32" i="7" s="1"/>
  <c r="K27" i="7"/>
  <c r="I24" i="7"/>
  <c r="I15" i="7"/>
  <c r="I39" i="7"/>
  <c r="I14" i="7" l="1"/>
  <c r="I48" i="7" l="1"/>
  <c r="C15" i="2"/>
  <c r="I19" i="3"/>
  <c r="K19" i="3" s="1"/>
  <c r="E39" i="1" l="1"/>
  <c r="G17" i="3" l="1"/>
  <c r="I17" i="3" s="1"/>
  <c r="K17" i="3" s="1"/>
  <c r="I40" i="3" l="1"/>
  <c r="K40" i="3" s="1"/>
  <c r="I39" i="3"/>
  <c r="K39" i="3" s="1"/>
  <c r="I48" i="3" l="1"/>
  <c r="K48" i="3" s="1"/>
  <c r="I49" i="3"/>
  <c r="K49" i="3" s="1"/>
  <c r="I47" i="3"/>
  <c r="K47" i="3" s="1"/>
  <c r="I46" i="3"/>
  <c r="K46" i="3" s="1"/>
  <c r="I45" i="3"/>
  <c r="K45" i="3" s="1"/>
  <c r="I44" i="3"/>
  <c r="K44" i="3" s="1"/>
  <c r="I43" i="3"/>
  <c r="K43" i="3" s="1"/>
  <c r="I42" i="3"/>
  <c r="K42" i="3" s="1"/>
  <c r="I41" i="3" l="1"/>
  <c r="G32" i="3" l="1"/>
  <c r="I32" i="3" l="1"/>
  <c r="K32" i="3" s="1"/>
  <c r="I35" i="3"/>
  <c r="K35" i="3" s="1"/>
  <c r="G34" i="3"/>
  <c r="I33" i="3"/>
  <c r="K33" i="3" s="1"/>
  <c r="I31" i="3"/>
  <c r="K31" i="3" s="1"/>
  <c r="I30" i="3"/>
  <c r="K30" i="3" s="1"/>
  <c r="I29" i="3"/>
  <c r="K29" i="3" s="1"/>
  <c r="I28" i="3"/>
  <c r="K28" i="3" s="1"/>
  <c r="G27" i="3"/>
  <c r="I26" i="3"/>
  <c r="K26" i="3" s="1"/>
  <c r="I25" i="3"/>
  <c r="K25" i="3" l="1"/>
  <c r="I34" i="3"/>
  <c r="K34" i="3" s="1"/>
  <c r="I27" i="3"/>
  <c r="K27" i="3" s="1"/>
  <c r="I37" i="3" l="1"/>
  <c r="K37" i="3" s="1"/>
  <c r="I36" i="3"/>
  <c r="K36" i="3" l="1"/>
  <c r="I22" i="3"/>
  <c r="K22" i="3" s="1"/>
  <c r="I18" i="3" l="1"/>
  <c r="K18" i="3" s="1"/>
  <c r="I16" i="3" l="1"/>
  <c r="K16" i="3" l="1"/>
  <c r="I38" i="3"/>
  <c r="I23" i="3"/>
  <c r="K23" i="3" s="1"/>
  <c r="I21" i="3"/>
  <c r="K21" i="3" s="1"/>
  <c r="I20" i="3"/>
  <c r="K20" i="3" s="1"/>
  <c r="I24" i="3" l="1"/>
  <c r="I15" i="3"/>
  <c r="K38" i="3"/>
  <c r="I14" i="3" l="1"/>
  <c r="C14" i="2" s="1"/>
  <c r="C3" i="3"/>
  <c r="C4" i="3"/>
  <c r="C5" i="3"/>
  <c r="C7" i="3"/>
  <c r="C8" i="3"/>
  <c r="C9" i="3"/>
  <c r="B2" i="2"/>
  <c r="B3" i="2"/>
  <c r="B4" i="2"/>
  <c r="B5" i="2"/>
  <c r="B7" i="2"/>
  <c r="B8" i="2"/>
  <c r="B9" i="2"/>
  <c r="E35" i="1"/>
  <c r="J35" i="1"/>
  <c r="R35" i="1"/>
  <c r="P38" i="1"/>
  <c r="P39" i="1"/>
  <c r="P40" i="1"/>
  <c r="P41" i="1"/>
  <c r="P42" i="1"/>
  <c r="J51" i="1"/>
  <c r="K52" i="1"/>
  <c r="E38" i="1" l="1"/>
  <c r="E51" i="1" s="1"/>
  <c r="C27" i="2"/>
  <c r="I50" i="3"/>
  <c r="R51" i="1" l="1"/>
  <c r="R54" i="1" s="1"/>
  <c r="O56" i="1" l="1"/>
  <c r="S54" i="1"/>
  <c r="S56" i="1" l="1"/>
  <c r="R56" i="1"/>
  <c r="O55" i="1"/>
  <c r="S55" i="1" l="1"/>
  <c r="R55" i="1"/>
  <c r="R57" i="1" s="1"/>
</calcChain>
</file>

<file path=xl/sharedStrings.xml><?xml version="1.0" encoding="utf-8"?>
<sst xmlns="http://schemas.openxmlformats.org/spreadsheetml/2006/main" count="1704" uniqueCount="290">
  <si>
    <t>Název stavby</t>
  </si>
  <si>
    <t>JKSO</t>
  </si>
  <si>
    <t xml:space="preserve"> </t>
  </si>
  <si>
    <t>Kód stavby</t>
  </si>
  <si>
    <t>ucebny</t>
  </si>
  <si>
    <t>Název objektu</t>
  </si>
  <si>
    <t>EČO</t>
  </si>
  <si>
    <t/>
  </si>
  <si>
    <t>Kód objektu</t>
  </si>
  <si>
    <t>Název části</t>
  </si>
  <si>
    <t>Místo</t>
  </si>
  <si>
    <t>Kód části</t>
  </si>
  <si>
    <t>Název podčásti</t>
  </si>
  <si>
    <t>Kód podčásti</t>
  </si>
  <si>
    <t>IČ</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</si>
  <si>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</si>
  <si>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</si>
  <si>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</si>
  <si>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</si>
  <si>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</si>
  <si>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</si>
  <si>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</si>
  <si>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</si>
  <si>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</si>
  <si>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</si>
  <si>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</si>
  <si>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</si>
  <si>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</si>
  <si>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</si>
  <si>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</si>
  <si>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</si>
  <si>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</si>
  <si>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</si>
  <si>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</si>
  <si>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</si>
  <si>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</si>
  <si>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Vedlejší rozpočtové náklady</t>
  </si>
  <si>
    <t>Práce přesčas</t>
  </si>
  <si>
    <t>Zařízení staveniště</t>
  </si>
  <si>
    <t>21</t>
  </si>
  <si>
    <t>%</t>
  </si>
  <si>
    <t>Bez pevné podl.</t>
  </si>
  <si>
    <t>Kulturní památka</t>
  </si>
  <si>
    <t>Územní vlivy</t>
  </si>
  <si>
    <t>Provozní vlivy</t>
  </si>
  <si>
    <t>Ostatní</t>
  </si>
  <si>
    <t>VRN z rozpočtu</t>
  </si>
  <si>
    <t>HZS</t>
  </si>
  <si>
    <t>Kompl. činnost</t>
  </si>
  <si>
    <t>Ostatní náklady</t>
  </si>
  <si>
    <t>D</t>
  </si>
  <si>
    <t>Celkové náklady</t>
  </si>
  <si>
    <t>Datum a podpis</t>
  </si>
  <si>
    <t>Razítko</t>
  </si>
  <si>
    <t>DPH</t>
  </si>
  <si>
    <t>E</t>
  </si>
  <si>
    <t>Přípočty a odpočty</t>
  </si>
  <si>
    <t>Dodávky objednatele</t>
  </si>
  <si>
    <t>Klouzavá doložka</t>
  </si>
  <si>
    <t>Zvýhodnění + -</t>
  </si>
  <si>
    <t>Stavba:</t>
  </si>
  <si>
    <t>Objekt:</t>
  </si>
  <si>
    <t>Část:</t>
  </si>
  <si>
    <t xml:space="preserve">JKSO: </t>
  </si>
  <si>
    <t>Objednatel:</t>
  </si>
  <si>
    <t>Zhotovitel:</t>
  </si>
  <si>
    <t>Datum:</t>
  </si>
  <si>
    <t>Kód</t>
  </si>
  <si>
    <t>Popis</t>
  </si>
  <si>
    <t>Cena celkem</t>
  </si>
  <si>
    <t>JKSO:</t>
  </si>
  <si>
    <t>P.Č.</t>
  </si>
  <si>
    <t>TV</t>
  </si>
  <si>
    <t>KCN</t>
  </si>
  <si>
    <t>MJ</t>
  </si>
  <si>
    <t>Množství celkem</t>
  </si>
  <si>
    <t>Sazba DPH</t>
  </si>
  <si>
    <t>kus</t>
  </si>
  <si>
    <t xml:space="preserve">REKAPITULACE </t>
  </si>
  <si>
    <t>KRYCÍ LIST SOUPISU</t>
  </si>
  <si>
    <t>Stolní vizualizér</t>
  </si>
  <si>
    <t>PC ovládací a prezentační stanice pro učitele</t>
  </si>
  <si>
    <t>Datový switch</t>
  </si>
  <si>
    <t>AVT</t>
  </si>
  <si>
    <t>ZRN (ř. 1-8)</t>
  </si>
  <si>
    <t>DN (ř. 10-12)</t>
  </si>
  <si>
    <t>VRN (ř. 14-19)</t>
  </si>
  <si>
    <t>Součet 9, 13, 20-23</t>
  </si>
  <si>
    <t>Projektové práce (DSPS)</t>
  </si>
  <si>
    <t>Cena s DPH (ř. 25-26)</t>
  </si>
  <si>
    <t>Popis / minimální technické parametry</t>
  </si>
  <si>
    <t>Cena celkem s DPH</t>
  </si>
  <si>
    <t>Cena jednotková bez DPH</t>
  </si>
  <si>
    <t>Cena celkem bez DPH</t>
  </si>
  <si>
    <t>Kód položky / název</t>
  </si>
  <si>
    <t>Celkem bez DPH</t>
  </si>
  <si>
    <t>vlastní</t>
  </si>
  <si>
    <t>SOUPIS PRACÍ A DODÁVEK A SLUŽEB vč VÝKAZU VÝMĚR</t>
  </si>
  <si>
    <t>Sebastian Fenyk</t>
  </si>
  <si>
    <t>Repeater aktivní USB</t>
  </si>
  <si>
    <t>Kabel DisplayPort</t>
  </si>
  <si>
    <t>Kabel DP - HDMI</t>
  </si>
  <si>
    <t>Kabel HDMI a extender</t>
  </si>
  <si>
    <t>HDMI rozbočovač</t>
  </si>
  <si>
    <t xml:space="preserve">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
</t>
  </si>
  <si>
    <t xml:space="preserve">USB repeater pro prodlužování USB kabelů, délka min. 5 m. Cena včetně dopravy, instalace.
</t>
  </si>
  <si>
    <t xml:space="preserve">Kabel DisplayPort (M/M), min. rozlišení 4K*2K@60Hz, 3 m. Cena včetně dopravy, instalace.
</t>
  </si>
  <si>
    <t xml:space="preserve">Kabel DP - HDMI, min. 2 m, FHD 1080p, min. rozlišení 1920*1080P@60Hz. Cena včetně dopravy, instalace.
</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</si>
  <si>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</si>
  <si>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Access point</t>
  </si>
  <si>
    <t>PoE injektor</t>
  </si>
  <si>
    <t>Interaktivní zobrazovač+ vizualizér</t>
  </si>
  <si>
    <t xml:space="preserve">	Základní škola Velké Meziříčí, Oslavická 1800/20</t>
  </si>
  <si>
    <t xml:space="preserve">	Základní škola Velké Meziříčí, Oslavická 1800/20
	Oslavická 1800/20, 594 01 Velké Meziříčí</t>
  </si>
  <si>
    <t>USB nabíjecí stanice</t>
  </si>
  <si>
    <t xml:space="preserve">USB nabíjecí stanice pro až 10 bezdrátových senzorů a konektorem microUSB. Cena včetně dopravy.
</t>
  </si>
  <si>
    <t>Sada experimentů fyziky</t>
  </si>
  <si>
    <t>Rozšiřující sada pro fyziku</t>
  </si>
  <si>
    <t>Monitor</t>
  </si>
  <si>
    <t>Pracovní stanice pro studenty</t>
  </si>
  <si>
    <t>Set klav./myši</t>
  </si>
  <si>
    <t xml:space="preserve">Set bezdrátové klávesnice a myši, funkční na 2.4GHz pásmu s dosahem až 10 metrů, včetně USB přijímače, cena včetně dopravy.
</t>
  </si>
  <si>
    <t xml:space="preserve">Dobíjecí skříňka </t>
  </si>
  <si>
    <t>Učebna fyziky</t>
  </si>
  <si>
    <t>IT vybavení a pomůcky fyziky</t>
  </si>
  <si>
    <t>Standard smíšené výuky</t>
  </si>
  <si>
    <t>Videokamera</t>
  </si>
  <si>
    <t xml:space="preserve">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
</t>
  </si>
  <si>
    <t>Soundbar</t>
  </si>
  <si>
    <t>Profesionální LCD monitor</t>
  </si>
  <si>
    <t>Sestava mobilního stojanu</t>
  </si>
  <si>
    <t xml:space="preserve">Pojízdná základna pro stojany s 1 stojinou. Možnost protáhnout kabely ze stojin základnou dolů. 4 velká kolečka s brzdou, nosnost s 1 stojnou 80 kg. Stojina k montáži stojanů o délce 180 cm. Kanály pro vedení kabelů. Madlo pro pojízdný stojan. Vodorovná část adaptéru pro displej s VESA až 1110 mm, nosnost až 80 kg. Svislá ramena s náklonem pro uchycení monitoru na vodorovnou část adaptéru (VESA až 420). Držák na videokonferenční kameru / reproduktor pro uchycení na adaptéry pro displeje 55-90", nosnost min. 8 kg. Polička pro AV/IT příslušenství, nosnost min. 8 kg, libovolná výška montáže. Lišta pro uchycení soundbaru. Cena včetně dopravy a instalace.
</t>
  </si>
  <si>
    <t>HDMI a USB extender</t>
  </si>
  <si>
    <t xml:space="preserve">Extender pro přenos HDMI a USB po kabelu CATx - Přijímač a vysílač. Podpora standardů min. HDMI 2.0, HDCP 2.2, USB 2.0. Podpora 4K/UHD@60Hz. Kompatibilní s CAT5e/6/7 twisted pair kabely. Přenos 1920x1200 a 1080p/60 na min. 70 m, přenos 4K/UHD na min. 40 m  (obojí při použití kabelu CAT6/7) Přenos min. USB 2.0 na min. 70 m. HDCP kompatibilní. Cena včetně dopravy, instalace.
</t>
  </si>
  <si>
    <t>Kabel HDMI</t>
  </si>
  <si>
    <t xml:space="preserve">Kabel HDMI, min. 4K*2K @ 60Hz, min. 1.m. Cena včetně dopravy, instalace.
</t>
  </si>
  <si>
    <t>FTP patchkabel stíněný 10m. Cena včetně dopravy, instalace.</t>
  </si>
  <si>
    <t>Výukový software</t>
  </si>
  <si>
    <t>Lineární zdroj pro rozvod do stolů studentů</t>
  </si>
  <si>
    <t xml:space="preserve">Lineárně řízený laboratorní zdroj 0 - 25 V, 0-10 A, univerzální síťový zdroj pro školní zařízení. Přepínatelné výstupní napětí 0 až 25 V lze odebírat jako AC napětí nebo přes zabudovaný můstkový usměrňovač jako DC napětí na samostatných bezpečnostních zdířkách. Zdroj stabilního napětí s 6 V/AC a 5 A/AC. Splňuje normy EN 61010 a 60950. Cena včetně dopravy, instalace.
</t>
  </si>
  <si>
    <t>Zdroj</t>
  </si>
  <si>
    <t xml:space="preserve">Elektrický zdroj pro elektrické zámky v lavicích. 1 zdroj určen pro 4-5 stolů. Cena včetně dopravy a instalace.
</t>
  </si>
  <si>
    <t>Interaktivní systém</t>
  </si>
  <si>
    <t xml:space="preserve">Interaktivní displej s úhlopříčkou min. 86" (218cm). Dotyková technologie musí rozpoznat min. 20 současných dotyků. Displej obsahuje vestavěnou aplikaci pro psaní digitálním inkoustem na bílé tabuli, prohlížeč internetových stránek. Zařízení musí mít certifikaci ENERGY STAR. Cena včetně systémové AV kabeláže. Cena včetně dopravy, instalace, nastavení.
</t>
  </si>
  <si>
    <t>Prezentační software</t>
  </si>
  <si>
    <t xml:space="preserve">Bezdrátová dokumentová kamera s flexibilním ramenem. Min. 12x zoom. LED osvětlení snímaného objektu, ruční a automatické ovládání ostření a jasu. Snímaná plocha min A4. Jednoduché ovládání vizualizéru prostřednictvím software. Cena včetně dopravy, instalace.
</t>
  </si>
  <si>
    <t xml:space="preserve">Základní sada pro experimenty ve Fyzice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tlaku, bezdrátový senzor napětí, bezdrátový senzor světla, bezdrátový senzor pohybu, bezdrátový senzor magnetického pole,  bezdrátový vozík s integrovaným senzorem síly, rychlosti a zrychlení. Každý senzor musí být vybaven baterií a bezdrátovým komunikačním rozhraním standardu Bluetooth. Součástí dodávky také musí být sw aplikace, jednotná pro práci se všemi senzory, které jsou předmětem výkazu výměr.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SW aplikace musí mít shodné funkce a rozložení ovládacích prvků pro běžné operačními systémy (Windows, Mac, iOS, Android). Cena včetně dopravy, instalace a zaškolení uživatele, školení viz technická zpráva. 
</t>
  </si>
  <si>
    <t xml:space="preserve">Rozšiřující sada pro experimenty ve Fyzice obsahující: plastový kufřík pro bezpečné uložení senzorů (každý senzor má speciálně tvarovanou přihrádku) a sadu senzorů (bezdrátový senzor proudu, bezdrátový senzor zvuku, bezdrátový senzor rotace a motor pro bezdrátový vozík. Cena včetně dopravy, instalace a zaškolení uživatele, školení viz technická zpráva. 
</t>
  </si>
  <si>
    <t xml:space="preserve">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
</t>
  </si>
  <si>
    <t xml:space="preserve">Case pro uložení a napájení až 10ks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Cena včetně dopravy, instalace.
</t>
  </si>
  <si>
    <t xml:space="preserve">Konferenční USB soundbar. Soundbar obsahuje vestavěné reproduktory a mikrofon. Využití pro videokonference typu MS Teams, Google Meet, Webex apod. k připojení přes USB k laptopu nebo počítači. Parametry reproduktoru: minimálně 4 reproduktory, stereo, celkový výkon minimálně 2 x 20W, frekvenční rozsah minimálně 250 Hz – 20 kHz. Parametry mikrofonu: minimálně 180 stupňů pokrytí, dosah minimálně 4,5 metru. Další funkce: DSP procesor pro redukci ozvěn a potlačení okolního ruchu, LED indikátor zapnutí/vypnutí mikrofonu. Montáž: držák pro montáž na zeď. Vstupy/výstupy: minimálně 1x USB typ A. Rozměry a hmotnost: maximálně 120 x 1110 x 100 mm (V x Š x H), 6,8 Kg. Cena včetně dopravy a instalace.
</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</si>
  <si>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</si>
  <si>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Koncové prvky</t>
  </si>
  <si>
    <t xml:space="preserve">Grafický balík software nástrojů pro vytváření a editaci fotografií a prezentací, pokročilé úpravy vrstev a filtrů, anonymizace fotek, hromadné porovnání, podpora HEIF,HEIC souborů, kompatibilní se stávajícím vybavením – spustitelný na platformě Microsoft Windows, trvalá licence nevázaná na HW. Cena včetně dopravy, instalace a nastavení.
</t>
  </si>
  <si>
    <t xml:space="preserve">Grafický balík </t>
  </si>
  <si>
    <t xml:space="preserve">Desktop s min. 250W zdrojem s účinnosti až 92%, výkon CPU min. 18500 bodu dle nezávislého testu cpubenchmark.net, operační paměť min. 16GB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
</t>
  </si>
  <si>
    <t xml:space="preserve">Stropní bezdrátový přístupový bod (AP), 802.11ax, čtyři integrovaná rádia, (min. 4 dBi pro 2,4 GHz a min. 5 dBi pro 5 GHz). Provoz v pásmu 2,4 GHz (přenosová rychlost až 574 Mb/s) a v pásmu 5 GHz (přenosová rychlost až 2402 Mb/s) současně. Podpora 160 MHz šířky kanálu. Výstupní výkon v 5 GHz pásmu alespoň 26 dBm s možností regulace. Jedno LEDková indikace provozního stavu, možnost vypnutí této LED. Min. 1x 1Gb/s RJ45 port pro připojení, podpora aktivního PoE napájení dle 802.3af/at, spotřeba max. 15W. Automatické ladění kanálů a možnost detekce s reakcí na non-wifi rušení. Podpora WPA2 a WPA3 Personal/Enterprise
Multi SSID (min. 6 SSID na pásmo),Vzájemná izolace bezdrátových klientů. Možnost vytvoření časových plánů pro vysílání / vypnutí jednotlivých SSID. Roaming mezi AP, automatické rozkládání zátěže.Autorizace pomocí 802.1X. Všechny montážní prvky součástí balení. Vzdálený upgrade firmware z kontroléru a plná konfigurace z kontroléru.Záruka min. 5 let.Technická podpora v češtině přímo od výrobce minimálně v režimu 8x5 po dobu záruky.Přístup k upgradům FW po dobu záruky. Cena včetně dopravy, instalace, nastavení.
</t>
  </si>
  <si>
    <t xml:space="preserve">PoE adaptér dodávající elektrickou energii po ethernetovém kabelu (48V 802.3at PoE+). Cena včetně dopravy, instalace.
</t>
  </si>
  <si>
    <t xml:space="preserve">Datový přepínač s 24 porty 10/100/1000Mbit RJ45 a 4x 10Gb/s SFP+ porty, s přepínací kapacitou min 125Gb/s, plně gigabitová architektura (všechny porty min. 1Gbps), wire-speed (přepínání rychlostí linky), správa prostřednictvím kontroléru s plnou integrací (tj. kompletni správa prostřednictvím kontroléru a vyčítaní všech statusů do něj), rozšířený port management: VLAN (min. 500 VLAN současně), MAC-based VLAN, 802.1X autorizace, Radius VLAN, mirroring, agregace portů, pojmenování portů, podpora IPv6, Storm control
Podpora Spanning tree protokolů 802.1d STP, 802.1w RSTP, 802.1s MSTP, podpora statického routingu, minimálně 16 IP Interface. Velikost 1U pro montáž do rozváděče 19“. Záruka min. 5 let
Technická podpora v češtině přímo od výrobce minimálně v režimu 8x5 po dobu záruky
Přístup k upgradům FW po dobu záruky, setem pro instalaci do rack, s napájecím zdrojem. Cena včetně dopravy a instalace.
</t>
  </si>
  <si>
    <t>Pylonový pojezd</t>
  </si>
  <si>
    <t xml:space="preserve">Pylonový pojezd pro interaktivní systém. Cena včetně dopravy, instalace.
</t>
  </si>
  <si>
    <t>Pylonová tabule</t>
  </si>
  <si>
    <t>Tabule pro popis fixem na pylonovém pojezdu, min. 3,6 m². Cena včetně dopravy, instalace.</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</si>
  <si>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</si>
  <si>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 xml:space="preserve">Kabel HDMI, min. 4K*2K @ 60Hz, min. 12.5m. Včetně HDMI extenderu pro zesílení signálu podporující přenos na min. 30 m, podpora rozlišení min. 4K*2K @ 60Hz, HDCP kompatibilní. Včetně HDMI kabelu 0,5 m, (M/M), min. rozlišení  4K*2K @ 60Hz. Cena včetně dopravy, instalace.
</t>
  </si>
  <si>
    <t>IT vybavení a pomůcky chemie</t>
  </si>
  <si>
    <t>Sada experimentů chemie</t>
  </si>
  <si>
    <t xml:space="preserve">Základní  sada pro experimenty v Chemii obsahující: plastový kufřík pro bezpečné uložení senzorů (každý senzor má speciálně tvarovanou přihrádku), metodickou příručka učitele (včetně popisu úlohy, seznamu pomůcek a odhadu času potřebného na experiment), min. 28 žákovských úloh a sadu senzorů - bezdrátový senzor teploty,  bezdrátový senzor pH, bezdrátový senzor CO2, bezdrátový senzor vodivosti, bezdrátový kolorimetr a turbidimetr, plochá elektroda pH, elektroda oxidace a redukce, návlek na senzor CO2 pro měření ve vodě. Každý senzor musí být vybaven baterií a bezdrátovým komunikačním rozhraním standardu Bluetooth. Součástí dodávky také musí být sw aplikace, jednotná pro práci se všemi senzory, které jsou předmětem výkazu výměr.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SW aplikace musí mít shodné funkce a rozložení ovládacích prvků pro běžné operačními systémy (Windows, Mac, iOS, Android). Cena včetně dopravy, instalace a zaškolení uživatele, školení viz technická zpráva. 
</t>
  </si>
  <si>
    <t>Rozšiřující sada pro chemii</t>
  </si>
  <si>
    <t xml:space="preserve">Rozšiřující sada pro experimenty v Chemii obsahující: plastový kufřík pro bezpečné uložení senzorů (každý senzor má speciálně tvarovanou přihrádku) a sadu senzorů a doplňků - bezdrátový senzor tlaku, bezdrátový senzor plynného O2 , bezdrátový čítač kapek. Cena včetně dopravy, instalace a zaškolení uživatele, školení viz technická zpráva. 
</t>
  </si>
  <si>
    <t>Technologie jazykové laboratoře se sdílením obrazu a zvuku</t>
  </si>
  <si>
    <t>Ovládací SW pro organizaci aktivit v laboratoři</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</si>
  <si>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a zaškolení uživatele, školení viz technická zpráva. 
</t>
  </si>
  <si>
    <t>Ovládací SW jazykové laboratoře pro mediální aktivity</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</si>
  <si>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Školení viz technická zpráva. Cena včetně dopravy, instalace a zaškolení uživatele, školení viz technická zpráva. 
</t>
  </si>
  <si>
    <t>Učitelský SW</t>
  </si>
  <si>
    <t xml:space="preserve">LAN přístup učitele do databáze studijních materiálů, mimo jazykovou laboratoř. Příprava cvičení, kontrola vyplněných úloh. Cena včetně dopravy, instalace a zaškolení uživatele, školení viz technická zpráva. 
</t>
  </si>
  <si>
    <t>Audio matice pro interkom</t>
  </si>
  <si>
    <t xml:space="preserve">Centrála pro hlasovou komunikaci po odděleném okruhu UTP kabeláže, min. freq. rozsah 120 Hz - 12 kHz,  možnost pro rozšíření o další pracoviště studentů. Cena včetně dopravy, instalace, nastavení.
</t>
  </si>
  <si>
    <t>Audio mixer a sluchátkový zesilovač - učitel</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</si>
  <si>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</si>
  <si>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Audio mixer a sluchátkový zesilovač - student</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</si>
  <si>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</si>
  <si>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Systémový náhlavní set - sluchátka/mikrofon</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</si>
  <si>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</si>
  <si>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Podružný instalační materiál</t>
  </si>
  <si>
    <t xml:space="preserve">Prodlužovací kabel ke sluchátkům Jack 3,5mm stereo, M/F, délka 1,5m, dvojité stínění hliníková fólie a měděné opletení, OFC, síla kabelu max. 23 AWG, max. kapacita 160 (pF), max. impedance 50 ohm. Včetně lišty k montáži kabeláže a vyvazovacího materiálu. Cena včetně dopravy a instalace do stolů s výsuvným systémem.
</t>
  </si>
  <si>
    <t>Digitální cvičebnice AJ</t>
  </si>
  <si>
    <t xml:space="preserve">Digitální cvičebnice AJ pro pracovní místo jazykové laboratoře, mezinárodní standard  CEFR pro úrovně min. A1, A2, B1, B2, min. 2000 multimediálních aktivit kombinujících video, audio, obrázky a text, min. 40% cvičení s automatickým vyhodnocením, licence platná min. na 12 měsíců. Cena včetně dopravy.
</t>
  </si>
  <si>
    <t>Tištěná cvičebnice AJ</t>
  </si>
  <si>
    <t xml:space="preserve">Tištěné učebnice A1, A2, B1 s návody aktivního obsahu pro učitele, každá učebnice min. 250 stránek. Cena včetně dopravy.
</t>
  </si>
  <si>
    <t>Zvuková karta</t>
  </si>
  <si>
    <t xml:space="preserve">Zvuková karta, vstup pro mikrofon 1x 3,5mm konektor, 4pólový výstup pro sluchátka s mikrofonem 1 x 3,5mm, stereo výstup, kompatibilita s USB 2.0 / 3.0. Cena včetně dopravy, instalace.
</t>
  </si>
  <si>
    <t>Kontrolní a prezentační monitor</t>
  </si>
  <si>
    <t xml:space="preserve">Kabel HDMI (M/M), min. rozlišení 4K*2K@60Hz, 3 m, podpora ARC, HDCP, CEC. Cena včetně dopravy, instalace.
</t>
  </si>
  <si>
    <t>Webová kamera učitel</t>
  </si>
  <si>
    <t xml:space="preserve">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
</t>
  </si>
  <si>
    <t>PC stanice pro studenty</t>
  </si>
  <si>
    <t xml:space="preserve">Mini desktop s max. 100W zdrojem s účinsoti až 89%, výkon CPU min. 11788 bodu dle nezávislého testu cpubenchmark.net, operační paměť 8GB DDR4 s možnosti rozšíření až na 64GB, SSD disk 256GB, Gbit síťová karta,WiFi6 + BT, min. 2x video výstup HDMI a 1x DisplayPort, USB Type-C s přenosová rychlost signálu 10 Gb/s, USB 3.2 Gen2, USB 3.2 Gen1, podstavec, klávesnici a myš, přítomnost TPM modulu minimálně verze 2, operační systém s podporu AD (domény), servisní služby s odezvou do následujícího pracovního dne od nahlášení servisní události. Cena včetně dopravy, instalace, nastavení.
</t>
  </si>
  <si>
    <t xml:space="preserve">Kabel DisplayPort (M/M), min. rozlišení 4K*2K@60Hz, 2 m. Cena včetně dopravy, instalace.
</t>
  </si>
  <si>
    <t>Webová kamera studenti</t>
  </si>
  <si>
    <t>USB HUB</t>
  </si>
  <si>
    <t xml:space="preserve">7-portový Hi-speed USB 2.0 Hub, 6x USB portů typu A, 1x USB port typu B. Cena včetně dopravy, instalace.
</t>
  </si>
  <si>
    <t>NAS úložiště</t>
  </si>
  <si>
    <t xml:space="preserve">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
</t>
  </si>
  <si>
    <t>HDD pro úložiště</t>
  </si>
  <si>
    <t xml:space="preserve">pevný disk pro provoz 24/7 a RAID kompatibilní, kapacita 2TB, 3,5 palcový disk, rozhraní SATA 6 Gb/s, počet otáček 7.200ot/s, vyrovnávací paměť 128 MB. Cena včetně dopravy, instalace, nastavení.
</t>
  </si>
  <si>
    <t>Přípojné místo</t>
  </si>
  <si>
    <t xml:space="preserve">Přípojné místo HDMI a USB určené k montáži na katedru. Včetně kabeláže k připojení do prezentačního PC a podružného materiálu. Cena včetně dopravy a instalace.
</t>
  </si>
  <si>
    <t xml:space="preserve">Kabel HDMI, min. 4K*2K @ 60Hz, min. 7.5m. Včetně HDMI extenderu pro zesílení signálu podporující přenos na min. 30 m, podpora rozlišení min. 4K*2K @ 60Hz, HDCP kompatibilní. Včetně HDMI kabelu 0,5 m, (M/M), min. rozlišení  4K*2K @ 60Hz. Cena včetně dopravy, instalace.
</t>
  </si>
  <si>
    <t>Technologie jazykové laboratoře pro vzdálený přístup ke studijním materiálům</t>
  </si>
  <si>
    <t>PC Media server</t>
  </si>
  <si>
    <t xml:space="preserve">Pracovní stanice, case Tower, min. 650W zdrojem, sestav pro provoz 24/7, výkon CPU min. 13000 dle nezávislého testu cpubenchmark.net, operační paměť min. 8GB DDR4, SSD M.2 disk s kapacitou min. 256GB, DVD-RW optická mechanika, čtečka MCR, Gbit síťová karta, klávesnici a myš, přítomnost TPM modulu minimálně verze 2, operační systém s podporu AD (domény), servisní služby s odezvou do následujícího pracovního dne od nahlášení servisní události. Cena včetně dopravy, instalace, nastavení.
</t>
  </si>
  <si>
    <t>Záložní zdroj - UPS</t>
  </si>
  <si>
    <t xml:space="preserve">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
</t>
  </si>
  <si>
    <t>19" rozvaděč</t>
  </si>
  <si>
    <t xml:space="preserve">19" rozvaděč stojanový 15U/600x600 skleněné dveře, šedý, včetně polic, rozvodného panelu 230V montážní sady a záslepky 19" 1U. Cena včetně dopravy, instalace.
</t>
  </si>
  <si>
    <t>SW modul pro internetový přístup</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</si>
  <si>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 záruky dostupnosti oprav dodaného software po dobu 5-ti let. Cena včetně dopravy, instalace a zaškolení uživatele, školení viz technická zpráva. 
</t>
  </si>
  <si>
    <t>IT vybavení</t>
  </si>
  <si>
    <t xml:space="preserve">PC </t>
  </si>
  <si>
    <t>Projekční tabule</t>
  </si>
  <si>
    <t xml:space="preserve">Projekční tabule na pylonovém pojezdu, rozměr 150x240 cm, 16:10, 100", přizpůsobeno UST projektor s dotykovým ovládáním, magnetická, povrch pro popis fixem. Cena včetně dopravy, instalace, nastavení.
</t>
  </si>
  <si>
    <t>Datový projektor</t>
  </si>
  <si>
    <t xml:space="preserve">Interaktivní ultrakrátký datový projektor, ovládání dotykem i 2 pery, technologie 3LCD, rozlišení min.  1280 x 800,  výkon min. 3500 ANSI lumenů, projekční poměr max. 0,28:1, kontrast min. 14 000 : 1, obrazové vstupy min. 3 x HDMI, 2 x VGA, hmotnost max. 6 kg, včetně nástěnného držáku. Cena včetně dopravy, instalace, nastavení.
</t>
  </si>
  <si>
    <t>Reproduktory</t>
  </si>
  <si>
    <t xml:space="preserve">Reproduktory min. 15W. Cena včetně dopravy, instalace.
</t>
  </si>
  <si>
    <t xml:space="preserve">Notebook s FHD IPS matným displejem 15,6" a LED podsvícením s možnosti otevřít naplocho o 180°,min.  šestijádrový CPU s výkonem min. 14500 bodu dle nezávislého testu www.cpubenchmark.net (v10), operační paměť min. 8GB DDR4 s možnosti rozšíření až na 32GB, pevný M.2 SSD s kapacitou min. 256GB, WiFi, LAN, Bluetooth, USB-C s podporu DisplayPort a napájení, USB 3.1, HDMI, čtečka SD karet, HD webkamera, čtečka otisků prstů, podsvícená klávesnice odolná proti polití s numerickou část, kovové nebo carbon víko a rám klávesnice, hmotnost max. 1,8kg, operační systém s podporu AD (domény). Včetně dokovací stanice k portu USB-C, možnosti připojení periférií včetně napájení vybraných zařízení s napájecím USB-C konektorem či podporou Thunderbolt do 100W, 4x USB-C (1x Thunderbolt, 1x pro připojení k notebooku), 3x USB 3.0, 2x DisplayPort 1.2, 1x VGA, 1x kombinovaný konektor sluchátek/mikrofonu, 1x RJ-45 (Gigabit LAN), délka kabelu pro připojení k notebooku: 70 cm. Cena včetně dopravy, instalace, nastavení.
</t>
  </si>
  <si>
    <t>Kabel audio</t>
  </si>
  <si>
    <t xml:space="preserve">Audio kabel RCA (M/M), min. 12 m. Cena včetně dopravy, instalace.
</t>
  </si>
  <si>
    <t>IT vybavení a pomůcky přírodopisu</t>
  </si>
  <si>
    <t>Sada experimentů biologie</t>
  </si>
  <si>
    <t xml:space="preserve">Základní sada pro experimenty v Biologii obsahující: plastový kufřík pro bezpečné uložení senzorů (každý senzor má speciálně tvarovanou přihrádku), metodickou příručka učitele, včetně popisu úlohy, seznamu pomůcek a odhadu času potřebného na experiment, USB flash disk s 28 žákovskými úlohami, 5 senzorů - bezdrátový senzor teploty, bezdrátový senzor CO2, bezdrátový senzor počasí s anemometrem a GPS (měří teplotu a tlak vzduchu, rychlost a směr větru, relativní vlhkost, UV index, pozici, rychlost a nadmořskou výšku dle GPS), bezdrátový senzor krevního tlaku, senzor EKG.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Součástí dodávky také musí být sw aplikace, jednotná pro práci se všemi senzory, které jsou předmětem výkazu výměr.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SW aplikace musí mít shodné funkce a rozložení ovládacích prvků pro běžné operačními systémy (Windows, Mac, iOS, Android). Cena včetně dopravy, instalace a zaškolení uživatele, školení viz technická zpráva. 
</t>
  </si>
  <si>
    <t>Rozšiřující sada pro biologii</t>
  </si>
  <si>
    <t xml:space="preserve">Rozšiřující sada pro experimenty v Biologii obsahující: plastový kufřík pro bezpečné uložení senzorů (každý senzor má speciálně tvarovanou přihrádku), 3 senzory - bezdrátový senzor pH, bezdrátový senzor plynného O2 , bezdrátový spirometr a příslušenství pro senzor počasí - stojánek a směrovka. Cena včetně dopravy, instalace a zaškolení uživatele, školení viz technická zpráva. 
</t>
  </si>
  <si>
    <t xml:space="preserve">Kancleářský balík </t>
  </si>
  <si>
    <t xml:space="preserve">Kancelářský balík software nástrojů pro vytváření prezentací, textových dokumentů, editor tabulek, správce elektronické pošty, poznámkového elektronického bloku kompatibilní se stávajícím vybavením/platformou Microsoft, trvalá licence nevázaná na HW. Cena včetně dopravy, instalace a nastavení.
</t>
  </si>
  <si>
    <t xml:space="preserve">interaktivní ultrakrátký datový projektor, technologie laser + 3LCD, rozlišení min.  1920 x 1200,  výkon min. 4000 ANSI lumenů, projekční poměr max. 0,27:1, kontrast min. 2 500 000 : 1, obrazové vstupy min. 3 x HDMI, 2 x VGA, hmotnost max. 11 kg. Cena včetně systémové AV kabeláže. Cena včetně dopravy, instalace, nastavení.
</t>
  </si>
  <si>
    <t xml:space="preserve">Projekční tabule, matně bílá magnetická popisná plocha určená pro popis fixem, přizpůsobená pro promítání obrazu o velikosti min. 83'' a poměru stran 16:10, volný prostor pro instalaci senzoru dotyku. Včetně pylonového pojezdu s držákem pro projektor. Cena včetně dopravy a instalace.
</t>
  </si>
  <si>
    <t>Přídavné reproduktory</t>
  </si>
  <si>
    <t xml:space="preserve">Přídavné reproduktory, min. 20 W Cena včetně dopravy, instalace.
</t>
  </si>
  <si>
    <t>soubor</t>
  </si>
  <si>
    <t>Výukové pomůcky robotiky</t>
  </si>
  <si>
    <t>Sestava pro výuku robotiky</t>
  </si>
  <si>
    <t xml:space="preserve">Programovatelný robot pro děti. Programování robota tlačítky na zádech robota, bezdrátovou kódovací tabulkou s příkazy a také programovací aplikací založenou na Scratch. Robot je vybaven optickým senzorem, gyroskopem a nabíjecí baterií. Cena včetně dopravy, instalace a zaškolení uživatele, školení viz technická zpráva. 
</t>
  </si>
  <si>
    <t xml:space="preserve">Robotická výuková stavebnice - sada min. 270 konstrukčních a pohybových dílů, min. 1 motor, min. 2 senzory a mozek robota s nabíjecí baterií. Vše uloženo v plastovém boxu. Součástí dodávky je programovací aplikace založená na Scratch. Cena včetně dopravy, instalace a zaškolení uživatele, školení viz technická zpráva. 
</t>
  </si>
  <si>
    <t>3D tiskárna</t>
  </si>
  <si>
    <t xml:space="preserve">3D tiskárna - technologie tisku FDM, tisková plocha až 250x 210x 210mm, celkový modelovací prostor až 11.025cm3, výška vrstvy od 0.05mm, vyměnitelná tryska průměru max. 0.4mm, která je schopná zpracovávat materiály v teplotním rozsahu minimálně 50°C až 300°C., tiskový materiál je struna o průměru 1.75mm, rychlost tisku min.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2.0, součástí je software pro ovládání zařízení i pro finální přípravu modelů pro tisk bez nutnosti dalších úprav, včetně školení v minimálním rozsahu 2h. Cena včetně dopravy.
</t>
  </si>
  <si>
    <t>Filament</t>
  </si>
  <si>
    <t xml:space="preserve">Filament/tisková struna pro 3D tiskárny, PLA, 1.75 mm s přesnosti +- 0.03 mm, 1kg. Cena včetně dopravy.
</t>
  </si>
  <si>
    <t>3D skener</t>
  </si>
  <si>
    <t xml:space="preserve">3D skener nabízející 3 skenovací módy zarovnání a to obrysy/otočný stolek/manuální. Přesnost jednotlivého snímku je min. ≤0,1mm, minimální rozměry snímaného objektu jsou 30×30×30mm s možnosti skenovat objekty do maximální velikosti až 700×700×700mm (v ručním režimu) / 200×200×200mm (využití točny). Dále pak disponuje dalšími parametry jako rozsah jednotlivého snímku min. 190×140mm, rychlost snímání do 8s, vzdálenost bodů v max. rozsahu 0,17–0,2mm. Podporuje barevné textury, formát exportovaných souboru OBJ, STL, ASC, PLY. Rozlišení snímací kamery je min. 1,3 MPx a jako zdroj strukturálního osvitu slouží bílé světlo. Nezbytnou součásti jsou položky software, kalibrační deska a točna, které napomáhají 3D skenovacímu procesu a umožní skenování objektů rychle a detailně. Cena včetně dopravy, instalace.
</t>
  </si>
  <si>
    <t xml:space="preserve">Robotická výuková stavebnice - sada min. 500 plastových konstrukčních a pohybových dílů, min. 3 motory, min. 4 senzory, mozek robota s nabíjecí baterií, dálkový ovladač. Vše uloženo v plastovém přenosném boxu. Mozek robota s LCD displejem, min. 4 ovládacími tlačítky nebo dotykový displej a min 8 I/O portů pro připojení senzorů a/nebo motorů. Součástí dodávky je aplikace s možností programování pomocí bloků založeném na Scratch a také textové programování založené Python a C++. Cena včetně dopravy, instalace a zaškolení uživatele, školení viz technická zpráva. 
</t>
  </si>
  <si>
    <t>Pracovní plocha robota</t>
  </si>
  <si>
    <t xml:space="preserve">Pracovní plocha s mantinely o rozměru min. 1,8x2,4m. Cena včetně dopravy.
</t>
  </si>
  <si>
    <t>Prvky pro pracovní plochu robota</t>
  </si>
  <si>
    <t xml:space="preserve">Sada výukových prvků min. 25ks, např. kostky, kroužky, míčky. Cena včetně dopravy.
</t>
  </si>
  <si>
    <t xml:space="preserve">Case pro uložení a napájení až 15ks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rozměry max 1700x600x600. Cena včetně dopravy, instalace.
</t>
  </si>
  <si>
    <t xml:space="preserve">Konferenční USB soundbar. Soundbar obsahuje vestavěné reproduktory a mikrofon. Využití pro videokonference typu MS Teams, Google Meet, Webex apod. k připojení přes USB k laptopu nebo počítači. Parametry reproduktoru: 3-pásmová konstrukce, stereo, celkový výkon minimálně 20W RMS, frekvenční rozsah minimálně 80 Hz – 20 kHz. Další funkce: DSP procesor s eliminátorem zpětné vazby, ozvěny a šumu, LED indikátor zapnutí/vypnutí mikrofonu. Montáž: integrovaný držák pro montáž na zeď. Vstupy/výstupy: minimálně 1x USB 3.0 typ A (kamera) 1x USB 3.0 typ B (počítač), 1x 3,5 mm jack Audio In (vstup pro externí zdroj zvuku), 1x Audio Out. Rozměry a hmotnost: maximálně 120 x 1110 x 100 mm (V x Š x H), 6,8 Kg. Cena včetně dopravy a instalace.
</t>
  </si>
  <si>
    <t>fyzika</t>
  </si>
  <si>
    <t>chemie</t>
  </si>
  <si>
    <t>jazyky AJ</t>
  </si>
  <si>
    <t>jazyky NJ</t>
  </si>
  <si>
    <t>kab fyzika</t>
  </si>
  <si>
    <t>kab chemie</t>
  </si>
  <si>
    <t>kab přírodopis</t>
  </si>
  <si>
    <t>kuchyň</t>
  </si>
  <si>
    <t>přírodopis</t>
  </si>
  <si>
    <t>sklad fyzika</t>
  </si>
  <si>
    <t>výpočetní č.1</t>
  </si>
  <si>
    <t>výpočetní č.2</t>
  </si>
  <si>
    <t>zeměpis</t>
  </si>
  <si>
    <t>Učebna zeměpisu</t>
  </si>
  <si>
    <t>Učebna informatiky 2. st. č. 2</t>
  </si>
  <si>
    <t>Učebna informatiky 2. st. č. 1</t>
  </si>
  <si>
    <t>Sklad učebny fyziky</t>
  </si>
  <si>
    <t>Učebna přírodopisu</t>
  </si>
  <si>
    <t>Cvičná kuchyň</t>
  </si>
  <si>
    <t>Kabinet učebny přírodopisu</t>
  </si>
  <si>
    <t>Kabinet učebny chemie</t>
  </si>
  <si>
    <t>Kabinet učebny fyziky</t>
  </si>
  <si>
    <t>Učebna německého jazyka</t>
  </si>
  <si>
    <t>Učebna anglického jazyka</t>
  </si>
  <si>
    <t>Učebna Chemie</t>
  </si>
  <si>
    <t>11/2023</t>
  </si>
  <si>
    <t xml:space="preserve">AllInOne zařízení, IPS min. 21.5" dotykový display s FullHD rozlišením a poměrem stran 16:9, podpora min 8 dotyků, výkon CPU min. 10000 bodu dle nezávislého testu cpubenchmark.net, operační paměť 8GB DDR4, disk SSD s kapacitou 256GB, HD kamera, WiFi standardu 802.11ac + BT, USB-C, USB 3.0, HDMI výstup, repro, integrovaná baterie nebo záložní zdroj umožňující mobilitu zařízení s výdrží provozu až 6h, VESA100, operační systém kompatibilní s platformou Microsoft s podporu AD (domény), cena včetně dopravy, instalace, nastavení.
</t>
  </si>
  <si>
    <t xml:space="preserve">65” IPS panel, rozlišení 3840 x 2160, jas 500cd/m2, provoz 16/7, orientace landscape a portrait, min. 3x HDMI, RS232C, RJ45, USB-C, USB-A, microSD slot, vestavěná WiFi a BT, USB Media Player, HTML prohlížeč, Android OS, rámeček max. T/R/L 13mm - B 17mm, integrované reproduktory 2x 10W, content management software pro jednoduchou správu a distribuci obsahu, podpora barevné kalibrace. Cena včetně dopravy, instalace, nastavení a AV kabeláže.
</t>
  </si>
  <si>
    <t>NEOCENĚNÝ SOUPIS PRACÍ A DODÁVEK A SLUŽEB</t>
  </si>
  <si>
    <t>Výrobní označení nabízeného produktu</t>
  </si>
  <si>
    <t>Výrobní označení nabízeného procesoru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</si>
</sst>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000"/>
    <numFmt numFmtId="166" formatCode="#,##0\_x0000_"/>
    <numFmt numFmtId="167" formatCode="#,##0.0"/>
    <numFmt numFmtId="168" formatCode="#,##0.0000"/>
    <numFmt numFmtId="169" formatCode="#,##0.00000"/>
  </numFmts>
  <fonts count="2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7"/>
      <name val="Arial"/>
      <family val="2"/>
      <charset val="238"/>
    </font>
    <font>
      <b/>
      <sz val="10"/>
      <name val="Arial"/>
      <family val="2"/>
      <charset val="238"/>
    </font>
    <font>
      <b/>
      <sz val="12"/>
      <name val="Arial"/>
      <family val="2"/>
      <charset val="238"/>
    </font>
    <font>
      <b/>
      <sz val="8"/>
      <name val="Arial"/>
      <family val="2"/>
      <charset val="238"/>
    </font>
    <font>
      <b/>
      <sz val="14"/>
      <name val="Arial"/>
      <family val="2"/>
      <charset val="238"/>
    </font>
    <font>
      <b/>
      <sz val="18"/>
      <color indexed="10"/>
      <name val="Arial"/>
      <family val="2"/>
      <charset val="238"/>
    </font>
    <font>
      <sz val="8"/>
      <color indexed="9"/>
      <name val="Arial"/>
      <family val="2"/>
      <charset val="238"/>
    </font>
    <font>
      <sz val="10"/>
      <name val="Arial CE"/>
      <family val="2"/>
      <charset val="238"/>
    </font>
    <font>
      <sz val="11"/>
      <color theme="1"/>
      <name val="Calibri"/>
      <family val="2"/>
      <charset val="238"/>
      <scheme val="minor"/>
    </font>
    <font>
      <b/>
      <sz val="8"/>
      <color rgb="FF0000FF"/>
      <name val="Arial"/>
      <family val="2"/>
      <charset val="238"/>
    </font>
    <font>
      <b/>
      <sz val="8"/>
      <color rgb="FF7030A0"/>
      <name val="Arial"/>
      <family val="2"/>
      <charset val="238"/>
    </font>
    <font>
      <b/>
      <sz val="10"/>
      <color rgb="FF0000FF"/>
      <name val="Arial"/>
      <family val="2"/>
      <charset val="238"/>
    </font>
    <font>
      <b/>
      <sz val="10"/>
      <color rgb="FF800080"/>
      <name val="Arial"/>
      <family val="2"/>
      <charset val="238"/>
    </font>
    <font>
      <sz val="10"/>
      <color theme="1"/>
      <name val="Arial"/>
      <family val="2"/>
      <charset val="238"/>
    </font>
    <font>
      <b/>
      <u/>
      <sz val="10"/>
      <color rgb="FFFA0000"/>
      <name val="Arial"/>
      <family val="2"/>
      <charset val="238"/>
    </font>
    <font>
      <sz val="8"/>
      <color rgb="FFFF0000"/>
      <name val="Arial"/>
      <family val="2"/>
      <charset val="238"/>
    </font>
    <font>
      <sz val="11"/>
      <name val="Calibri"/>
      <family val="2"/>
      <scheme val="minor"/>
    </font>
    <font>
      <b/>
      <sz val="8"/>
      <color indexed="12"/>
      <name val="Arial"/>
      <family val="2"/>
      <charset val="238"/>
    </font>
    <font>
      <b/>
      <u/>
      <sz val="8"/>
      <color indexed="10"/>
      <name val="Arial"/>
      <family val="2"/>
      <charset val="238"/>
    </font>
    <font>
      <b/>
      <u/>
      <sz val="10"/>
      <name val="Arial"/>
      <family val="2"/>
      <charset val="238"/>
    </font>
    <font>
      <sz val="10"/>
      <color rgb="FF000000"/>
      <name val="Arial"/>
      <family val="2"/>
      <charset val="238"/>
    </font>
    <font>
      <sz val="11"/>
      <color rgb="FF505050"/>
      <name val="Arial"/>
      <family val="2"/>
      <charset val="238"/>
    </font>
  </fonts>
  <fills count="7">
    <fill>
      <patternFill patternType="none"/>
    </fill>
    <fill>
      <patternFill patternType="gray125"/>
    </fill>
    <fill>
      <patternFill patternType="solid">
        <fgColor indexed="26"/>
      </patternFill>
    </fill>
    <fill>
      <patternFill patternType="solid">
        <fgColor indexed="13"/>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xf numFmtId="0" fontId="12" fillId="0" borderId="0"/>
    <xf numFmtId="0" fontId="12" fillId="0" borderId="0"/>
    <xf numFmtId="0" fontId="20" fillId="0" borderId="0"/>
    <xf numFmtId="0" fontId="2" fillId="0" borderId="0"/>
    <xf numFmtId="0" fontId="1" fillId="0" borderId="0"/>
  </cellStyleXfs>
  <cellXfs count="318">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164" fontId="5" fillId="0" borderId="17" xfId="0" applyNumberFormat="1" applyFont="1" applyBorder="1" applyAlignment="1">
      <alignment vertical="center" wrapText="1"/>
    </xf>
    <xf numFmtId="0" fontId="6" fillId="0" borderId="19" xfId="0" applyFont="1" applyBorder="1" applyAlignment="1">
      <alignment vertical="center"/>
    </xf>
    <xf numFmtId="0" fontId="6" fillId="0" borderId="21" xfId="0" applyFont="1" applyBorder="1" applyAlignment="1">
      <alignment vertical="center"/>
    </xf>
    <xf numFmtId="0" fontId="5" fillId="0" borderId="22"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21" xfId="0" applyFont="1" applyBorder="1" applyAlignment="1">
      <alignment vertical="center"/>
    </xf>
    <xf numFmtId="1" fontId="3" fillId="0" borderId="24" xfId="0" applyNumberFormat="1" applyFont="1" applyBorder="1" applyAlignment="1">
      <alignment horizontal="center" vertical="center"/>
    </xf>
    <xf numFmtId="0" fontId="7" fillId="0" borderId="25" xfId="0" applyFont="1" applyBorder="1" applyAlignment="1">
      <alignment vertical="center"/>
    </xf>
    <xf numFmtId="0" fontId="3" fillId="0" borderId="26" xfId="0" applyFont="1" applyBorder="1" applyAlignment="1">
      <alignment vertical="center"/>
    </xf>
    <xf numFmtId="49" fontId="3" fillId="0" borderId="27" xfId="0" applyNumberFormat="1"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1" fontId="3" fillId="0" borderId="30" xfId="0" applyNumberFormat="1" applyFont="1" applyBorder="1" applyAlignment="1">
      <alignment horizontal="center" vertical="center"/>
    </xf>
    <xf numFmtId="0" fontId="7" fillId="0" borderId="28" xfId="0" applyFont="1" applyBorder="1" applyAlignment="1">
      <alignment vertical="center"/>
    </xf>
    <xf numFmtId="49" fontId="3" fillId="0" borderId="18" xfId="0" applyNumberFormat="1" applyFont="1" applyBorder="1" applyAlignment="1">
      <alignment vertical="center"/>
    </xf>
    <xf numFmtId="0" fontId="3" fillId="0" borderId="31" xfId="0" applyFont="1" applyBorder="1" applyAlignment="1">
      <alignment vertical="center"/>
    </xf>
    <xf numFmtId="1" fontId="3" fillId="0" borderId="32" xfId="0" applyNumberFormat="1"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49" fontId="3" fillId="0" borderId="15" xfId="0" applyNumberFormat="1" applyFont="1" applyBorder="1" applyAlignment="1">
      <alignment vertical="center"/>
    </xf>
    <xf numFmtId="0" fontId="5" fillId="0" borderId="1" xfId="0" applyFont="1" applyBorder="1" applyAlignment="1">
      <alignment vertical="top"/>
    </xf>
    <xf numFmtId="0" fontId="3" fillId="0" borderId="36" xfId="0" applyFont="1" applyBorder="1" applyAlignment="1">
      <alignment vertical="center"/>
    </xf>
    <xf numFmtId="0" fontId="3" fillId="0" borderId="37" xfId="0" applyFont="1" applyBorder="1" applyAlignment="1">
      <alignment vertical="center"/>
    </xf>
    <xf numFmtId="1" fontId="6" fillId="0" borderId="19" xfId="0" applyNumberFormat="1" applyFont="1" applyBorder="1" applyAlignment="1">
      <alignment vertical="center"/>
    </xf>
    <xf numFmtId="0" fontId="3" fillId="0" borderId="38" xfId="0" applyFont="1" applyBorder="1" applyAlignment="1">
      <alignment vertical="center"/>
    </xf>
    <xf numFmtId="168" fontId="3" fillId="0" borderId="18" xfId="0" applyNumberFormat="1" applyFont="1" applyBorder="1" applyAlignment="1">
      <alignment horizontal="right" vertical="center"/>
    </xf>
    <xf numFmtId="0" fontId="3" fillId="0" borderId="39" xfId="0" applyFont="1" applyBorder="1"/>
    <xf numFmtId="0" fontId="3" fillId="0" borderId="29" xfId="0" applyFont="1" applyBorder="1"/>
    <xf numFmtId="168" fontId="3" fillId="0" borderId="40" xfId="0" applyNumberFormat="1" applyFont="1" applyBorder="1" applyAlignment="1">
      <alignment horizontal="right" vertical="center"/>
    </xf>
    <xf numFmtId="0" fontId="5" fillId="0" borderId="41" xfId="0" applyFont="1" applyBorder="1" applyAlignment="1">
      <alignment vertical="top"/>
    </xf>
    <xf numFmtId="0" fontId="3" fillId="0" borderId="25" xfId="0" applyFont="1" applyBorder="1" applyAlignment="1">
      <alignment vertical="center"/>
    </xf>
    <xf numFmtId="168" fontId="3" fillId="0" borderId="27" xfId="0" applyNumberFormat="1" applyFont="1" applyBorder="1" applyAlignment="1">
      <alignment horizontal="right" vertical="center"/>
    </xf>
    <xf numFmtId="0" fontId="5" fillId="0" borderId="33"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13" xfId="0" applyFont="1" applyBorder="1"/>
    <xf numFmtId="0" fontId="3" fillId="0" borderId="44" xfId="0" applyFont="1" applyBorder="1" applyAlignment="1">
      <alignment vertical="center"/>
    </xf>
    <xf numFmtId="0" fontId="3" fillId="0" borderId="45" xfId="0" applyFont="1" applyBorder="1"/>
    <xf numFmtId="0" fontId="3" fillId="0" borderId="46"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49" fontId="3" fillId="0" borderId="6" xfId="0" applyNumberFormat="1" applyFont="1" applyBorder="1" applyAlignment="1">
      <alignment vertical="center"/>
    </xf>
    <xf numFmtId="49" fontId="3" fillId="3" borderId="47" xfId="0" applyNumberFormat="1" applyFont="1" applyFill="1" applyBorder="1" applyAlignment="1">
      <alignment horizontal="center" vertical="center" wrapText="1"/>
    </xf>
    <xf numFmtId="1" fontId="3" fillId="3" borderId="48" xfId="0" applyNumberFormat="1" applyFont="1" applyFill="1" applyBorder="1" applyAlignment="1">
      <alignment horizontal="center" vertical="center" wrapText="1"/>
    </xf>
    <xf numFmtId="49" fontId="8" fillId="2" borderId="0" xfId="0" applyNumberFormat="1" applyFont="1" applyFill="1"/>
    <xf numFmtId="49" fontId="7" fillId="2" borderId="0" xfId="0" applyNumberFormat="1" applyFont="1" applyFill="1" applyAlignment="1">
      <alignment vertical="center"/>
    </xf>
    <xf numFmtId="49" fontId="3" fillId="2" borderId="0" xfId="0" applyNumberFormat="1" applyFont="1" applyFill="1" applyAlignment="1">
      <alignment vertical="center"/>
    </xf>
    <xf numFmtId="0" fontId="3" fillId="4" borderId="0" xfId="0" applyFont="1" applyFill="1" applyAlignment="1">
      <alignment horizontal="left" vertical="center"/>
    </xf>
    <xf numFmtId="49" fontId="3" fillId="4" borderId="0" xfId="0" applyNumberFormat="1" applyFont="1" applyFill="1" applyAlignment="1">
      <alignment horizontal="left" vertical="center"/>
    </xf>
    <xf numFmtId="49" fontId="3" fillId="3" borderId="49" xfId="0" applyNumberFormat="1" applyFont="1" applyFill="1" applyBorder="1" applyAlignment="1">
      <alignment horizontal="center" vertical="center" wrapText="1"/>
    </xf>
    <xf numFmtId="1" fontId="3" fillId="3" borderId="32" xfId="0" applyNumberFormat="1" applyFont="1" applyFill="1" applyBorder="1" applyAlignment="1">
      <alignment horizontal="center" vertical="center" wrapText="1"/>
    </xf>
    <xf numFmtId="49" fontId="4" fillId="2" borderId="0" xfId="0" applyNumberFormat="1" applyFont="1" applyFill="1"/>
    <xf numFmtId="2" fontId="2" fillId="0" borderId="0" xfId="0" applyNumberFormat="1" applyFont="1" applyProtection="1">
      <protection locked="0"/>
    </xf>
    <xf numFmtId="0" fontId="2" fillId="0" borderId="0" xfId="0" applyFont="1" applyProtection="1">
      <protection locked="0"/>
    </xf>
    <xf numFmtId="49" fontId="4" fillId="2" borderId="0" xfId="0" applyNumberFormat="1" applyFont="1" applyFill="1" applyAlignme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horizontal="left" vertical="center"/>
    </xf>
    <xf numFmtId="49" fontId="3" fillId="3" borderId="50" xfId="0" applyNumberFormat="1" applyFont="1" applyFill="1" applyBorder="1" applyAlignment="1">
      <alignment horizontal="center" vertical="center" wrapText="1"/>
    </xf>
    <xf numFmtId="1" fontId="3" fillId="3" borderId="51" xfId="0" applyNumberFormat="1" applyFont="1" applyFill="1" applyBorder="1" applyAlignment="1">
      <alignment horizontal="center" vertical="center" wrapText="1"/>
    </xf>
    <xf numFmtId="0" fontId="2" fillId="4" borderId="16" xfId="0" applyFont="1" applyFill="1" applyBorder="1"/>
    <xf numFmtId="0" fontId="2" fillId="4" borderId="17" xfId="0" applyFont="1" applyFill="1" applyBorder="1"/>
    <xf numFmtId="0" fontId="2" fillId="0" borderId="1" xfId="0" applyFont="1" applyBorder="1"/>
    <xf numFmtId="0" fontId="2" fillId="0" borderId="2" xfId="0" applyFont="1" applyBorder="1"/>
    <xf numFmtId="0" fontId="2" fillId="0" borderId="3" xfId="0" applyFont="1" applyBorder="1"/>
    <xf numFmtId="0" fontId="9" fillId="0" borderId="2" xfId="0" applyFont="1" applyBorder="1"/>
    <xf numFmtId="0" fontId="2" fillId="0" borderId="13" xfId="0" applyFont="1" applyBorder="1"/>
    <xf numFmtId="0" fontId="2" fillId="0" borderId="14" xfId="0" applyFont="1" applyBorder="1"/>
    <xf numFmtId="0" fontId="2" fillId="0" borderId="15" xfId="0" applyFont="1" applyBorder="1"/>
    <xf numFmtId="164" fontId="3" fillId="0" borderId="25" xfId="0" applyNumberFormat="1" applyFont="1" applyBorder="1" applyAlignment="1">
      <alignment vertical="center"/>
    </xf>
    <xf numFmtId="164" fontId="3" fillId="0" borderId="8" xfId="0" applyNumberFormat="1" applyFont="1" applyBorder="1" applyAlignment="1">
      <alignment vertical="center"/>
    </xf>
    <xf numFmtId="164" fontId="3" fillId="0" borderId="38" xfId="0" applyNumberFormat="1" applyFont="1" applyBorder="1" applyAlignment="1">
      <alignment vertical="center"/>
    </xf>
    <xf numFmtId="164" fontId="3" fillId="0" borderId="0" xfId="0" applyNumberFormat="1" applyFont="1" applyAlignment="1">
      <alignment vertical="center"/>
    </xf>
    <xf numFmtId="164" fontId="3" fillId="0" borderId="26" xfId="0" applyNumberFormat="1" applyFont="1" applyBorder="1" applyAlignment="1">
      <alignment vertical="center"/>
    </xf>
    <xf numFmtId="164" fontId="3" fillId="0" borderId="28" xfId="0" applyNumberFormat="1" applyFont="1" applyBorder="1" applyAlignment="1">
      <alignment vertical="center"/>
    </xf>
    <xf numFmtId="164" fontId="3" fillId="0" borderId="12" xfId="0" applyNumberFormat="1" applyFont="1" applyBorder="1" applyAlignment="1">
      <alignment vertical="center"/>
    </xf>
    <xf numFmtId="164" fontId="3" fillId="0" borderId="29" xfId="0" applyNumberFormat="1" applyFont="1" applyBorder="1" applyAlignment="1">
      <alignment vertical="center"/>
    </xf>
    <xf numFmtId="164" fontId="3" fillId="0" borderId="9" xfId="0" applyNumberFormat="1" applyFont="1" applyBorder="1" applyAlignment="1">
      <alignment vertical="center"/>
    </xf>
    <xf numFmtId="49" fontId="3" fillId="0" borderId="26" xfId="0" applyNumberFormat="1" applyFont="1" applyBorder="1" applyAlignment="1">
      <alignment vertical="center"/>
    </xf>
    <xf numFmtId="3" fontId="2" fillId="0" borderId="52" xfId="0" applyNumberFormat="1" applyFont="1" applyBorder="1" applyAlignment="1">
      <alignment vertical="center"/>
    </xf>
    <xf numFmtId="3" fontId="2" fillId="0" borderId="34" xfId="0" applyNumberFormat="1" applyFont="1" applyBorder="1" applyAlignment="1">
      <alignment vertical="center"/>
    </xf>
    <xf numFmtId="166" fontId="2" fillId="0" borderId="35" xfId="0" applyNumberFormat="1" applyFont="1" applyBorder="1" applyAlignment="1">
      <alignment horizontal="right" vertical="center" wrapText="1"/>
    </xf>
    <xf numFmtId="4" fontId="2" fillId="0" borderId="33" xfId="0" applyNumberFormat="1" applyFont="1" applyBorder="1" applyAlignment="1">
      <alignment horizontal="right" vertical="center" wrapText="1"/>
    </xf>
    <xf numFmtId="3" fontId="2" fillId="0" borderId="35" xfId="0" applyNumberFormat="1" applyFont="1" applyBorder="1" applyAlignment="1">
      <alignment vertical="center"/>
    </xf>
    <xf numFmtId="3" fontId="2" fillId="0" borderId="33" xfId="0" applyNumberFormat="1" applyFont="1" applyBorder="1" applyAlignment="1">
      <alignment vertical="center"/>
    </xf>
    <xf numFmtId="3" fontId="2" fillId="0" borderId="34" xfId="0" applyNumberFormat="1" applyFont="1" applyBorder="1" applyAlignment="1">
      <alignment vertical="center" wrapText="1"/>
    </xf>
    <xf numFmtId="4" fontId="2" fillId="0" borderId="34" xfId="0" applyNumberFormat="1" applyFont="1" applyBorder="1" applyAlignment="1">
      <alignment horizontal="right" vertical="center" wrapText="1"/>
    </xf>
    <xf numFmtId="3" fontId="2" fillId="0" borderId="46" xfId="0" applyNumberFormat="1" applyFont="1" applyBorder="1" applyAlignment="1">
      <alignment vertical="center"/>
    </xf>
    <xf numFmtId="4" fontId="2" fillId="0" borderId="28" xfId="0" applyNumberFormat="1" applyFont="1" applyBorder="1" applyAlignment="1">
      <alignment horizontal="right" vertical="center" wrapText="1"/>
    </xf>
    <xf numFmtId="4" fontId="2" fillId="0" borderId="28" xfId="0" applyNumberFormat="1" applyFont="1" applyBorder="1" applyAlignment="1">
      <alignment horizontal="right" vertical="center"/>
    </xf>
    <xf numFmtId="3" fontId="2" fillId="0" borderId="12" xfId="0" applyNumberFormat="1" applyFont="1" applyBorder="1" applyAlignment="1">
      <alignment vertical="center"/>
    </xf>
    <xf numFmtId="0" fontId="10" fillId="0" borderId="12" xfId="0" applyFont="1" applyBorder="1" applyAlignment="1">
      <alignment horizontal="right" vertical="center"/>
    </xf>
    <xf numFmtId="0" fontId="10" fillId="0" borderId="9" xfId="0" applyFont="1" applyBorder="1" applyAlignment="1">
      <alignment horizontal="left" vertical="center"/>
    </xf>
    <xf numFmtId="3" fontId="2" fillId="0" borderId="28" xfId="0" applyNumberFormat="1" applyFont="1" applyBorder="1" applyAlignment="1">
      <alignment vertical="center"/>
    </xf>
    <xf numFmtId="3" fontId="2" fillId="0" borderId="0" xfId="0" applyNumberFormat="1" applyFont="1" applyAlignment="1">
      <alignment vertical="center"/>
    </xf>
    <xf numFmtId="4" fontId="2" fillId="0" borderId="16" xfId="0" applyNumberFormat="1" applyFont="1" applyBorder="1" applyAlignment="1">
      <alignment horizontal="right" vertical="center" wrapText="1"/>
    </xf>
    <xf numFmtId="4" fontId="2" fillId="0" borderId="16" xfId="0" applyNumberFormat="1" applyFont="1" applyBorder="1" applyAlignment="1">
      <alignment horizontal="right" vertical="center"/>
    </xf>
    <xf numFmtId="3" fontId="2" fillId="0" borderId="18" xfId="0" applyNumberFormat="1" applyFont="1" applyBorder="1" applyAlignment="1">
      <alignment vertical="center"/>
    </xf>
    <xf numFmtId="4" fontId="2" fillId="0" borderId="45" xfId="0" applyNumberFormat="1" applyFont="1" applyBorder="1" applyAlignment="1">
      <alignment horizontal="right" vertical="center" wrapText="1"/>
    </xf>
    <xf numFmtId="4" fontId="2" fillId="0" borderId="17" xfId="0" applyNumberFormat="1" applyFont="1" applyBorder="1" applyAlignment="1">
      <alignment horizontal="right" vertical="center" wrapText="1"/>
    </xf>
    <xf numFmtId="3" fontId="2" fillId="0" borderId="14" xfId="0" applyNumberFormat="1" applyFont="1" applyBorder="1" applyAlignment="1">
      <alignment vertical="center" wrapText="1"/>
    </xf>
    <xf numFmtId="3" fontId="3" fillId="0" borderId="29" xfId="0" applyNumberFormat="1" applyFont="1" applyBorder="1" applyAlignment="1">
      <alignment horizontal="right" vertical="center" wrapText="1"/>
    </xf>
    <xf numFmtId="4" fontId="3" fillId="0" borderId="28" xfId="0" applyNumberFormat="1" applyFont="1" applyBorder="1" applyAlignment="1">
      <alignment horizontal="right" vertical="center" wrapText="1"/>
    </xf>
    <xf numFmtId="4" fontId="2" fillId="0" borderId="29" xfId="0" applyNumberFormat="1" applyFont="1" applyBorder="1" applyAlignment="1">
      <alignment horizontal="right" vertical="center" wrapText="1"/>
    </xf>
    <xf numFmtId="3" fontId="3" fillId="0" borderId="28" xfId="0" applyNumberFormat="1" applyFont="1" applyBorder="1" applyAlignment="1">
      <alignment horizontal="right" vertical="center" wrapText="1"/>
    </xf>
    <xf numFmtId="4" fontId="5" fillId="0" borderId="53" xfId="0" applyNumberFormat="1" applyFont="1" applyBorder="1" applyAlignment="1">
      <alignment horizontal="right" vertical="center" wrapText="1"/>
    </xf>
    <xf numFmtId="0" fontId="2" fillId="0" borderId="20" xfId="0" applyFont="1" applyBorder="1" applyAlignment="1">
      <alignment vertical="center"/>
    </xf>
    <xf numFmtId="0" fontId="2" fillId="0" borderId="0" xfId="0" applyFont="1" applyAlignment="1">
      <alignment vertical="center"/>
    </xf>
    <xf numFmtId="0" fontId="2" fillId="4" borderId="0" xfId="0" applyFont="1" applyFill="1" applyAlignment="1">
      <alignment horizontal="left" vertical="center"/>
    </xf>
    <xf numFmtId="49" fontId="2" fillId="3" borderId="47" xfId="0" applyNumberFormat="1" applyFont="1" applyFill="1" applyBorder="1" applyAlignment="1">
      <alignment horizontal="center" vertical="center" wrapText="1"/>
    </xf>
    <xf numFmtId="1" fontId="2" fillId="3" borderId="48" xfId="0" applyNumberFormat="1" applyFont="1" applyFill="1" applyBorder="1" applyAlignment="1">
      <alignment horizontal="center" vertical="center" wrapText="1"/>
    </xf>
    <xf numFmtId="0" fontId="15" fillId="0" borderId="0" xfId="0" applyFont="1" applyAlignment="1">
      <alignment vertical="center"/>
    </xf>
    <xf numFmtId="166" fontId="16" fillId="0" borderId="0" xfId="0" applyNumberFormat="1" applyFont="1" applyAlignment="1">
      <alignment horizontal="center" vertical="center"/>
    </xf>
    <xf numFmtId="4" fontId="16" fillId="0" borderId="0" xfId="0" applyNumberFormat="1" applyFont="1" applyAlignment="1">
      <alignment horizontal="right" vertical="center"/>
    </xf>
    <xf numFmtId="166" fontId="2" fillId="0" borderId="0" xfId="0" applyNumberFormat="1" applyFont="1" applyAlignment="1">
      <alignment horizontal="center" vertical="center"/>
    </xf>
    <xf numFmtId="165" fontId="2" fillId="0" borderId="0" xfId="0" applyNumberFormat="1" applyFont="1" applyAlignment="1">
      <alignment horizontal="right" vertical="center"/>
    </xf>
    <xf numFmtId="4" fontId="2" fillId="0" borderId="0" xfId="0" applyNumberFormat="1" applyFont="1" applyAlignment="1">
      <alignment horizontal="right" vertical="center"/>
    </xf>
    <xf numFmtId="167" fontId="2" fillId="0" borderId="0" xfId="0" applyNumberFormat="1" applyFont="1" applyAlignment="1">
      <alignment horizontal="right" vertical="center"/>
    </xf>
    <xf numFmtId="166" fontId="15" fillId="0" borderId="0" xfId="0" applyNumberFormat="1" applyFont="1" applyAlignment="1">
      <alignment horizontal="center" vertical="center"/>
    </xf>
    <xf numFmtId="4" fontId="15" fillId="0" borderId="0" xfId="0" applyNumberFormat="1" applyFont="1" applyAlignment="1">
      <alignment horizontal="right" vertical="center"/>
    </xf>
    <xf numFmtId="4" fontId="17" fillId="0" borderId="0" xfId="0" applyNumberFormat="1" applyFont="1" applyAlignment="1">
      <alignment horizontal="right" vertical="center"/>
    </xf>
    <xf numFmtId="0" fontId="18" fillId="0" borderId="0" xfId="0" applyFont="1" applyAlignment="1">
      <alignment vertical="center"/>
    </xf>
    <xf numFmtId="4" fontId="18" fillId="0" borderId="0" xfId="0" applyNumberFormat="1" applyFont="1" applyAlignment="1">
      <alignment horizontal="right" vertical="center"/>
    </xf>
    <xf numFmtId="1" fontId="2" fillId="3" borderId="48" xfId="0" applyNumberFormat="1" applyFont="1" applyFill="1" applyBorder="1" applyAlignment="1">
      <alignment horizontal="center" vertical="center"/>
    </xf>
    <xf numFmtId="4" fontId="2" fillId="5" borderId="0" xfId="0" applyNumberFormat="1" applyFont="1" applyFill="1" applyAlignment="1">
      <alignment horizontal="right" vertical="center"/>
    </xf>
    <xf numFmtId="165" fontId="2" fillId="5" borderId="0" xfId="0" applyNumberFormat="1" applyFont="1" applyFill="1" applyAlignment="1">
      <alignment horizontal="right" vertical="center"/>
    </xf>
    <xf numFmtId="166" fontId="2" fillId="5" borderId="0" xfId="0" applyNumberFormat="1" applyFont="1" applyFill="1" applyAlignment="1">
      <alignment horizontal="center" vertical="center"/>
    </xf>
    <xf numFmtId="164" fontId="19" fillId="0" borderId="38" xfId="0" applyNumberFormat="1" applyFont="1" applyBorder="1" applyAlignment="1">
      <alignment vertical="center"/>
    </xf>
    <xf numFmtId="0" fontId="19" fillId="0" borderId="0" xfId="0" applyFont="1" applyAlignment="1">
      <alignment vertical="center"/>
    </xf>
    <xf numFmtId="0" fontId="19" fillId="0" borderId="7" xfId="0" applyFont="1" applyBorder="1" applyAlignment="1">
      <alignment vertical="center"/>
    </xf>
    <xf numFmtId="0" fontId="3" fillId="0" borderId="0" xfId="0" applyFont="1" applyProtection="1">
      <protection locked="0"/>
    </xf>
    <xf numFmtId="2" fontId="3" fillId="0" borderId="0" xfId="0" applyNumberFormat="1" applyFont="1" applyProtection="1">
      <protection locked="0"/>
    </xf>
    <xf numFmtId="0" fontId="16" fillId="0" borderId="0" xfId="0" applyFont="1" applyAlignment="1">
      <alignment horizontal="left" vertical="top" wrapText="1"/>
    </xf>
    <xf numFmtId="49" fontId="2" fillId="2" borderId="17" xfId="0" applyNumberFormat="1" applyFont="1" applyFill="1" applyBorder="1" applyAlignment="1">
      <alignment horizontal="left" vertical="top" wrapText="1"/>
    </xf>
    <xf numFmtId="0" fontId="15" fillId="0" borderId="0" xfId="0" applyFont="1" applyAlignment="1">
      <alignment horizontal="left" vertical="top" wrapText="1"/>
    </xf>
    <xf numFmtId="0" fontId="2" fillId="0" borderId="0" xfId="0" applyFont="1" applyAlignment="1">
      <alignment horizontal="left" vertical="top" wrapText="1"/>
    </xf>
    <xf numFmtId="0" fontId="2" fillId="5" borderId="0" xfId="0" applyFont="1" applyFill="1" applyAlignment="1">
      <alignment horizontal="left" vertical="top" wrapText="1"/>
    </xf>
    <xf numFmtId="49" fontId="2" fillId="0" borderId="0" xfId="0" applyNumberFormat="1" applyFont="1" applyAlignment="1">
      <alignment horizontal="left" vertical="top" wrapText="1"/>
    </xf>
    <xf numFmtId="0" fontId="18" fillId="0" borderId="0" xfId="0" applyFont="1" applyAlignment="1">
      <alignment horizontal="left" vertical="top" wrapText="1"/>
    </xf>
    <xf numFmtId="0" fontId="2" fillId="0" borderId="0" xfId="0" applyFont="1" applyAlignment="1" applyProtection="1">
      <alignment horizontal="left" vertical="top" wrapText="1"/>
      <protection locked="0"/>
    </xf>
    <xf numFmtId="0" fontId="21" fillId="0" borderId="0" xfId="0" applyFont="1" applyAlignment="1">
      <alignment vertical="center"/>
    </xf>
    <xf numFmtId="4" fontId="21" fillId="0" borderId="0" xfId="0" applyNumberFormat="1" applyFont="1" applyAlignment="1">
      <alignment horizontal="right" vertical="center"/>
    </xf>
    <xf numFmtId="0" fontId="2" fillId="0" borderId="0" xfId="0" applyFont="1" applyAlignment="1" applyProtection="1">
      <alignment horizontal="left" vertical="center"/>
      <protection locked="0"/>
    </xf>
    <xf numFmtId="169" fontId="2" fillId="0" borderId="0" xfId="0" applyNumberFormat="1" applyFont="1" applyAlignment="1">
      <alignment horizontal="right" vertical="center"/>
    </xf>
    <xf numFmtId="166" fontId="2" fillId="0" borderId="0" xfId="0" applyNumberFormat="1" applyFont="1" applyAlignment="1">
      <alignment horizontal="right" vertical="center"/>
    </xf>
    <xf numFmtId="166" fontId="2" fillId="0" borderId="0" xfId="0" applyNumberFormat="1" applyFont="1" applyAlignment="1">
      <alignment horizontal="left" vertical="center" wrapText="1"/>
    </xf>
    <xf numFmtId="166" fontId="2" fillId="5" borderId="0" xfId="0" applyNumberFormat="1" applyFont="1" applyFill="1" applyAlignment="1">
      <alignment horizontal="left" vertical="top" wrapText="1"/>
    </xf>
    <xf numFmtId="166" fontId="2" fillId="0" borderId="0" xfId="0" applyNumberFormat="1" applyFont="1" applyAlignment="1">
      <alignment horizontal="left" vertical="top" wrapText="1"/>
    </xf>
    <xf numFmtId="0" fontId="2" fillId="0" borderId="0" xfId="4" applyProtection="1">
      <protection locked="0"/>
    </xf>
    <xf numFmtId="0" fontId="2" fillId="0" borderId="0" xfId="4" applyAlignment="1" applyProtection="1">
      <alignment horizontal="left" vertical="center"/>
      <protection locked="0"/>
    </xf>
    <xf numFmtId="0" fontId="2" fillId="4" borderId="0" xfId="4" applyFill="1" applyAlignment="1">
      <alignment horizontal="left" vertical="center"/>
    </xf>
    <xf numFmtId="0" fontId="2" fillId="0" borderId="0" xfId="4" applyAlignment="1">
      <alignment vertical="center"/>
    </xf>
    <xf numFmtId="49" fontId="2" fillId="3" borderId="47" xfId="4" applyNumberFormat="1" applyFill="1" applyBorder="1" applyAlignment="1">
      <alignment horizontal="center" vertical="center" wrapText="1"/>
    </xf>
    <xf numFmtId="1" fontId="2" fillId="3" borderId="48" xfId="4" applyNumberFormat="1" applyFill="1" applyBorder="1" applyAlignment="1">
      <alignment horizontal="center" vertical="center"/>
    </xf>
    <xf numFmtId="1" fontId="2" fillId="3" borderId="48" xfId="4" applyNumberFormat="1" applyFill="1" applyBorder="1" applyAlignment="1">
      <alignment horizontal="center" vertical="center" wrapText="1"/>
    </xf>
    <xf numFmtId="49" fontId="2" fillId="2" borderId="17" xfId="4" applyNumberFormat="1" applyFill="1" applyBorder="1" applyAlignment="1">
      <alignment horizontal="left" vertical="top" wrapText="1"/>
    </xf>
    <xf numFmtId="166" fontId="15" fillId="0" borderId="0" xfId="4" applyNumberFormat="1" applyFont="1" applyAlignment="1">
      <alignment horizontal="center" vertical="center"/>
    </xf>
    <xf numFmtId="0" fontId="15" fillId="0" borderId="0" xfId="4" applyFont="1" applyAlignment="1">
      <alignment vertical="center"/>
    </xf>
    <xf numFmtId="0" fontId="15" fillId="0" borderId="0" xfId="4" applyFont="1" applyAlignment="1">
      <alignment horizontal="left" vertical="top" wrapText="1"/>
    </xf>
    <xf numFmtId="4" fontId="15" fillId="0" borderId="0" xfId="4" applyNumberFormat="1" applyFont="1" applyAlignment="1">
      <alignment horizontal="right" vertical="center"/>
    </xf>
    <xf numFmtId="4" fontId="2" fillId="0" borderId="0" xfId="4" applyNumberFormat="1" applyAlignment="1">
      <alignment horizontal="right" vertical="center"/>
    </xf>
    <xf numFmtId="166" fontId="16" fillId="0" borderId="0" xfId="4" applyNumberFormat="1" applyFont="1" applyAlignment="1">
      <alignment horizontal="center" vertical="center"/>
    </xf>
    <xf numFmtId="0" fontId="16" fillId="0" borderId="0" xfId="4" applyFont="1" applyAlignment="1">
      <alignment horizontal="left" vertical="top" wrapText="1"/>
    </xf>
    <xf numFmtId="4" fontId="16" fillId="0" borderId="0" xfId="4" applyNumberFormat="1" applyFont="1" applyAlignment="1">
      <alignment horizontal="right" vertical="center"/>
    </xf>
    <xf numFmtId="167" fontId="2" fillId="0" borderId="0" xfId="4" applyNumberFormat="1" applyAlignment="1">
      <alignment horizontal="right" vertical="center"/>
    </xf>
    <xf numFmtId="166" fontId="2" fillId="0" borderId="0" xfId="4" applyNumberFormat="1" applyAlignment="1">
      <alignment horizontal="center" vertical="center"/>
    </xf>
    <xf numFmtId="0" fontId="2" fillId="5" borderId="0" xfId="4" applyFill="1" applyAlignment="1">
      <alignment horizontal="left" vertical="top" wrapText="1"/>
    </xf>
    <xf numFmtId="165" fontId="2" fillId="0" borderId="0" xfId="4" applyNumberFormat="1" applyAlignment="1">
      <alignment horizontal="right" vertical="center"/>
    </xf>
    <xf numFmtId="0" fontId="2" fillId="0" borderId="0" xfId="4" applyAlignment="1">
      <alignment horizontal="left" vertical="center" wrapText="1"/>
    </xf>
    <xf numFmtId="0" fontId="2" fillId="0" borderId="0" xfId="4" applyAlignment="1">
      <alignment horizontal="left" vertical="top" wrapText="1"/>
    </xf>
    <xf numFmtId="49" fontId="2" fillId="0" borderId="0" xfId="4" applyNumberFormat="1" applyAlignment="1">
      <alignment horizontal="left" vertical="top" wrapText="1"/>
    </xf>
    <xf numFmtId="4" fontId="2" fillId="5" borderId="0" xfId="4" applyNumberFormat="1" applyFill="1" applyAlignment="1">
      <alignment horizontal="right" vertical="center"/>
    </xf>
    <xf numFmtId="166" fontId="2" fillId="5" borderId="0" xfId="4" applyNumberFormat="1" applyFill="1" applyAlignment="1">
      <alignment horizontal="center" vertical="center"/>
    </xf>
    <xf numFmtId="165" fontId="2" fillId="5" borderId="0" xfId="4" applyNumberFormat="1" applyFill="1" applyAlignment="1">
      <alignment horizontal="right" vertical="center"/>
    </xf>
    <xf numFmtId="0" fontId="2" fillId="5" borderId="0" xfId="4" applyFill="1" applyAlignment="1">
      <alignment vertical="center"/>
    </xf>
    <xf numFmtId="4" fontId="17" fillId="0" borderId="0" xfId="4" applyNumberFormat="1" applyFont="1" applyAlignment="1">
      <alignment horizontal="right" vertical="center"/>
    </xf>
    <xf numFmtId="166" fontId="2" fillId="0" borderId="0" xfId="4" applyNumberFormat="1" applyAlignment="1">
      <alignment horizontal="left" vertical="center" wrapText="1"/>
    </xf>
    <xf numFmtId="166" fontId="2" fillId="5" borderId="0" xfId="4" applyNumberFormat="1" applyFill="1" applyAlignment="1">
      <alignment horizontal="left" vertical="top" wrapText="1"/>
    </xf>
    <xf numFmtId="166" fontId="2" fillId="0" borderId="0" xfId="4" applyNumberFormat="1" applyAlignment="1">
      <alignment horizontal="left" vertical="top" wrapText="1"/>
    </xf>
    <xf numFmtId="0" fontId="18" fillId="0" borderId="0" xfId="4" applyFont="1" applyAlignment="1">
      <alignment vertical="center"/>
    </xf>
    <xf numFmtId="0" fontId="18" fillId="0" borderId="0" xfId="4" applyFont="1" applyAlignment="1">
      <alignment horizontal="left" vertical="top" wrapText="1"/>
    </xf>
    <xf numFmtId="4" fontId="18" fillId="0" borderId="0" xfId="4" applyNumberFormat="1" applyFont="1" applyAlignment="1">
      <alignment horizontal="right" vertical="center"/>
    </xf>
    <xf numFmtId="0" fontId="2" fillId="0" borderId="0" xfId="4" applyAlignment="1" applyProtection="1">
      <alignment horizontal="left" vertical="top" wrapText="1"/>
      <protection locked="0"/>
    </xf>
    <xf numFmtId="167" fontId="2" fillId="5" borderId="0" xfId="4" applyNumberFormat="1" applyFill="1" applyAlignment="1">
      <alignment horizontal="right" vertical="center"/>
    </xf>
    <xf numFmtId="0" fontId="2" fillId="5" borderId="0" xfId="4" applyFill="1" applyAlignment="1">
      <alignment horizontal="left" vertical="center" wrapText="1"/>
    </xf>
    <xf numFmtId="0" fontId="24" fillId="0" borderId="0" xfId="4" applyFont="1" applyAlignment="1">
      <alignment horizontal="left" vertical="top" wrapText="1"/>
    </xf>
    <xf numFmtId="169" fontId="2" fillId="0" borderId="0" xfId="4" applyNumberFormat="1" applyAlignment="1">
      <alignment horizontal="right" vertical="center"/>
    </xf>
    <xf numFmtId="166" fontId="2" fillId="0" borderId="0" xfId="4" applyNumberFormat="1" applyAlignment="1">
      <alignment horizontal="right" vertical="center"/>
    </xf>
    <xf numFmtId="4" fontId="17" fillId="5" borderId="0" xfId="4" applyNumberFormat="1" applyFont="1" applyFill="1" applyAlignment="1">
      <alignment horizontal="right" vertical="center"/>
    </xf>
    <xf numFmtId="0" fontId="22" fillId="0" borderId="0" xfId="0" applyFont="1"/>
    <xf numFmtId="4" fontId="22" fillId="0" borderId="0" xfId="0" applyNumberFormat="1" applyFont="1"/>
    <xf numFmtId="0" fontId="3" fillId="0" borderId="0" xfId="0" applyFont="1"/>
    <xf numFmtId="0" fontId="5" fillId="0" borderId="0" xfId="0" applyFont="1" applyAlignment="1">
      <alignment horizontal="right" vertical="center"/>
    </xf>
    <xf numFmtId="49" fontId="11" fillId="2" borderId="17" xfId="0" applyNumberFormat="1" applyFont="1" applyFill="1" applyBorder="1" applyAlignment="1">
      <alignment horizontal="right" vertical="center"/>
    </xf>
    <xf numFmtId="0" fontId="2" fillId="0" borderId="0" xfId="0" applyFont="1" applyAlignment="1" applyProtection="1">
      <alignment horizontal="right" vertical="center"/>
      <protection locked="0"/>
    </xf>
    <xf numFmtId="49" fontId="11" fillId="2" borderId="17" xfId="0" applyNumberFormat="1" applyFont="1" applyFill="1" applyBorder="1" applyAlignment="1">
      <alignment horizontal="center" vertical="center"/>
    </xf>
    <xf numFmtId="0" fontId="18" fillId="0" borderId="0" xfId="0" applyFont="1" applyAlignment="1">
      <alignment horizontal="center" vertical="center"/>
    </xf>
    <xf numFmtId="0" fontId="2" fillId="0" borderId="0" xfId="0" applyFont="1" applyAlignment="1" applyProtection="1">
      <alignment horizontal="center" vertical="center"/>
      <protection locked="0"/>
    </xf>
    <xf numFmtId="0" fontId="15" fillId="0" borderId="0" xfId="0" applyFont="1" applyAlignment="1">
      <alignment horizontal="center" vertical="center"/>
    </xf>
    <xf numFmtId="0" fontId="16" fillId="0" borderId="0" xfId="0" applyFont="1" applyAlignment="1">
      <alignment horizontal="center" vertical="center"/>
    </xf>
    <xf numFmtId="49" fontId="2" fillId="2" borderId="0" xfId="0" applyNumberFormat="1" applyFont="1" applyFill="1" applyAlignment="1">
      <alignment horizontal="left" vertical="center" wrapText="1"/>
    </xf>
    <xf numFmtId="49" fontId="2" fillId="4" borderId="0" xfId="0" applyNumberFormat="1" applyFont="1" applyFill="1" applyAlignment="1">
      <alignment horizontal="left" vertical="center" wrapText="1"/>
    </xf>
    <xf numFmtId="49" fontId="11" fillId="2" borderId="17" xfId="0" applyNumberFormat="1" applyFont="1" applyFill="1" applyBorder="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49" fontId="2" fillId="0" borderId="0" xfId="0" applyNumberFormat="1" applyFont="1" applyAlignment="1">
      <alignment horizontal="left" vertical="center" wrapText="1"/>
    </xf>
    <xf numFmtId="0" fontId="2" fillId="5" borderId="0" xfId="0" applyFont="1" applyFill="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xf>
    <xf numFmtId="0" fontId="18"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1" fillId="0" borderId="0" xfId="0" applyFont="1" applyAlignment="1">
      <alignment horizontal="left" vertical="top" wrapText="1"/>
    </xf>
    <xf numFmtId="0" fontId="16" fillId="0" borderId="0" xfId="0" applyFont="1" applyAlignment="1">
      <alignment horizontal="center" vertical="center" wrapText="1"/>
    </xf>
    <xf numFmtId="0" fontId="15" fillId="0" borderId="0" xfId="0" applyFont="1" applyAlignment="1">
      <alignment horizontal="right" vertical="center"/>
    </xf>
    <xf numFmtId="0" fontId="16" fillId="0" borderId="0" xfId="0" applyFont="1" applyAlignment="1">
      <alignment horizontal="right" vertical="center"/>
    </xf>
    <xf numFmtId="0" fontId="18" fillId="0" borderId="0" xfId="0" applyFont="1" applyAlignment="1">
      <alignment horizontal="right" vertical="center"/>
    </xf>
    <xf numFmtId="0" fontId="2" fillId="0" borderId="0" xfId="0" applyFont="1" applyAlignment="1">
      <alignment horizontal="right" vertical="center"/>
    </xf>
    <xf numFmtId="0" fontId="2" fillId="0" borderId="0" xfId="4" applyAlignment="1">
      <alignment horizontal="right" vertical="center"/>
    </xf>
    <xf numFmtId="49" fontId="2" fillId="3" borderId="49" xfId="0" applyNumberFormat="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1" fontId="2" fillId="3" borderId="32" xfId="0" applyNumberFormat="1" applyFont="1" applyFill="1" applyBorder="1" applyAlignment="1">
      <alignment horizontal="center" vertical="center"/>
    </xf>
    <xf numFmtId="49" fontId="8"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0" fontId="5" fillId="0" borderId="0" xfId="4" applyFont="1" applyAlignment="1">
      <alignment horizontal="right" vertical="center"/>
    </xf>
    <xf numFmtId="49" fontId="11" fillId="2" borderId="17" xfId="4" applyNumberFormat="1" applyFont="1" applyFill="1" applyBorder="1" applyAlignment="1">
      <alignment horizontal="right" vertical="center"/>
    </xf>
    <xf numFmtId="0" fontId="2" fillId="0" borderId="0" xfId="4" applyAlignment="1" applyProtection="1">
      <alignment horizontal="right" vertical="center"/>
      <protection locked="0"/>
    </xf>
    <xf numFmtId="49" fontId="11" fillId="2" borderId="17" xfId="4" applyNumberFormat="1" applyFont="1" applyFill="1" applyBorder="1" applyAlignment="1">
      <alignment horizontal="center" vertical="center"/>
    </xf>
    <xf numFmtId="0" fontId="18" fillId="0" borderId="0" xfId="4" applyFont="1" applyAlignment="1">
      <alignment horizontal="center" vertical="center"/>
    </xf>
    <xf numFmtId="0" fontId="2" fillId="0" borderId="0" xfId="4" applyAlignment="1" applyProtection="1">
      <alignment horizontal="center" vertical="center"/>
      <protection locked="0"/>
    </xf>
    <xf numFmtId="0" fontId="15" fillId="0" borderId="0" xfId="4" applyFont="1" applyAlignment="1">
      <alignment horizontal="center" vertical="center"/>
    </xf>
    <xf numFmtId="0" fontId="16" fillId="0" borderId="0" xfId="4" applyFont="1" applyAlignment="1">
      <alignment horizontal="center" vertical="center"/>
    </xf>
    <xf numFmtId="49" fontId="2" fillId="2" borderId="0" xfId="4" applyNumberFormat="1" applyFill="1" applyAlignment="1">
      <alignment horizontal="left" vertical="center" wrapText="1"/>
    </xf>
    <xf numFmtId="49" fontId="2" fillId="4" borderId="0" xfId="4" applyNumberFormat="1" applyFill="1" applyAlignment="1">
      <alignment horizontal="left" vertical="center" wrapText="1"/>
    </xf>
    <xf numFmtId="49" fontId="11" fillId="2" borderId="17" xfId="4" applyNumberFormat="1" applyFont="1" applyFill="1" applyBorder="1" applyAlignment="1">
      <alignment horizontal="left" vertical="center" wrapText="1"/>
    </xf>
    <xf numFmtId="0" fontId="15" fillId="0" borderId="0" xfId="4" applyFont="1" applyAlignment="1">
      <alignment horizontal="left" vertical="center" wrapText="1"/>
    </xf>
    <xf numFmtId="0" fontId="16" fillId="0" borderId="0" xfId="4" applyFont="1" applyAlignment="1">
      <alignment horizontal="left" vertical="center" wrapText="1"/>
    </xf>
    <xf numFmtId="49" fontId="2" fillId="0" borderId="0" xfId="4" applyNumberFormat="1" applyAlignment="1">
      <alignment horizontal="left" vertical="center" wrapText="1"/>
    </xf>
    <xf numFmtId="0" fontId="16" fillId="0" borderId="0" xfId="4" applyFont="1" applyAlignment="1">
      <alignment horizontal="left" vertical="center"/>
    </xf>
    <xf numFmtId="0" fontId="18" fillId="0" borderId="0" xfId="4" applyFont="1" applyAlignment="1">
      <alignment horizontal="left" vertical="center" wrapText="1"/>
    </xf>
    <xf numFmtId="0" fontId="2" fillId="0" borderId="0" xfId="4" applyAlignment="1" applyProtection="1">
      <alignment horizontal="left" vertical="center" wrapText="1"/>
      <protection locked="0"/>
    </xf>
    <xf numFmtId="0" fontId="11" fillId="0" borderId="0" xfId="4" applyFont="1" applyAlignment="1">
      <alignment horizontal="left" vertical="top" wrapText="1"/>
    </xf>
    <xf numFmtId="0" fontId="16" fillId="0" borderId="0" xfId="4" applyFont="1" applyAlignment="1">
      <alignment horizontal="center" vertical="center" wrapText="1"/>
    </xf>
    <xf numFmtId="0" fontId="15" fillId="0" borderId="0" xfId="4" applyFont="1" applyAlignment="1">
      <alignment horizontal="right" vertical="center"/>
    </xf>
    <xf numFmtId="0" fontId="16" fillId="0" borderId="0" xfId="4" applyFont="1" applyAlignment="1">
      <alignment horizontal="right" vertical="center"/>
    </xf>
    <xf numFmtId="0" fontId="18" fillId="0" borderId="0" xfId="4" applyFont="1" applyAlignment="1">
      <alignment horizontal="right" vertical="center"/>
    </xf>
    <xf numFmtId="0" fontId="2" fillId="5" borderId="0" xfId="4" applyFill="1" applyAlignment="1">
      <alignment horizontal="right" vertical="center"/>
    </xf>
    <xf numFmtId="0" fontId="23" fillId="0" borderId="0" xfId="4" applyFont="1" applyAlignment="1">
      <alignment horizontal="right" vertical="center"/>
    </xf>
    <xf numFmtId="49" fontId="2" fillId="3" borderId="49" xfId="4" applyNumberFormat="1" applyFill="1" applyBorder="1" applyAlignment="1">
      <alignment horizontal="center" vertical="center" wrapText="1"/>
    </xf>
    <xf numFmtId="0" fontId="2" fillId="0" borderId="0" xfId="4" applyAlignment="1" applyProtection="1">
      <alignment horizontal="center" vertical="center" wrapText="1"/>
      <protection locked="0"/>
    </xf>
    <xf numFmtId="1" fontId="2" fillId="3" borderId="32" xfId="4" applyNumberFormat="1" applyFill="1" applyBorder="1" applyAlignment="1">
      <alignment horizontal="center" vertical="center"/>
    </xf>
    <xf numFmtId="49" fontId="8" fillId="2" borderId="0" xfId="4" applyNumberFormat="1" applyFont="1" applyFill="1" applyAlignment="1">
      <alignment horizontal="left" vertical="center"/>
    </xf>
    <xf numFmtId="49" fontId="2" fillId="2" borderId="0" xfId="4" applyNumberFormat="1" applyFill="1" applyAlignment="1">
      <alignment horizontal="left" vertical="center"/>
    </xf>
    <xf numFmtId="49" fontId="5" fillId="2" borderId="0" xfId="4" applyNumberFormat="1" applyFont="1" applyFill="1" applyAlignment="1">
      <alignment horizontal="left" vertical="center"/>
    </xf>
    <xf numFmtId="166" fontId="2" fillId="5" borderId="0" xfId="4" applyNumberFormat="1" applyFill="1" applyAlignment="1">
      <alignment horizontal="right" vertical="center"/>
    </xf>
    <xf numFmtId="49" fontId="2" fillId="5" borderId="0" xfId="4" applyNumberFormat="1" applyFill="1" applyAlignment="1">
      <alignment horizontal="left" vertical="center" wrapText="1"/>
    </xf>
    <xf numFmtId="164" fontId="3" fillId="0" borderId="25" xfId="0" applyNumberFormat="1" applyFont="1" applyBorder="1" applyAlignment="1">
      <alignment horizontal="left" vertical="center" wrapText="1"/>
    </xf>
    <xf numFmtId="164" fontId="3" fillId="0" borderId="8" xfId="0" applyNumberFormat="1" applyFont="1" applyBorder="1" applyAlignment="1">
      <alignment horizontal="left" vertical="center" wrapText="1"/>
    </xf>
    <xf numFmtId="164" fontId="3" fillId="0" borderId="5" xfId="0" applyNumberFormat="1" applyFont="1" applyBorder="1" applyAlignment="1">
      <alignment horizontal="left" vertical="center" wrapText="1"/>
    </xf>
    <xf numFmtId="164" fontId="3" fillId="0" borderId="38" xfId="0" applyNumberFormat="1" applyFont="1" applyBorder="1" applyAlignment="1">
      <alignment horizontal="left" vertical="center" wrapText="1"/>
    </xf>
    <xf numFmtId="164" fontId="3" fillId="0" borderId="0" xfId="0" applyNumberFormat="1" applyFont="1" applyAlignment="1">
      <alignment horizontal="left" vertical="center" wrapText="1"/>
    </xf>
    <xf numFmtId="164" fontId="3" fillId="0" borderId="7" xfId="0" applyNumberFormat="1" applyFont="1" applyBorder="1" applyAlignment="1">
      <alignment horizontal="left" vertical="center" wrapText="1"/>
    </xf>
    <xf numFmtId="164" fontId="7" fillId="0" borderId="29" xfId="0" applyNumberFormat="1" applyFont="1" applyBorder="1" applyAlignment="1">
      <alignment horizontal="left" vertical="center" wrapText="1"/>
    </xf>
    <xf numFmtId="164" fontId="7" fillId="0" borderId="10" xfId="0" applyNumberFormat="1" applyFont="1" applyBorder="1" applyAlignment="1">
      <alignment horizontal="left" vertical="center" wrapText="1"/>
    </xf>
    <xf numFmtId="164" fontId="7" fillId="0" borderId="11" xfId="0" applyNumberFormat="1" applyFont="1" applyBorder="1" applyAlignment="1">
      <alignment horizontal="left" vertical="center" wrapText="1"/>
    </xf>
    <xf numFmtId="164" fontId="3" fillId="0" borderId="29" xfId="0" applyNumberFormat="1" applyFont="1" applyBorder="1" applyAlignment="1">
      <alignment horizontal="left" vertical="center" wrapText="1"/>
    </xf>
    <xf numFmtId="164" fontId="3" fillId="0" borderId="10" xfId="0" applyNumberFormat="1" applyFont="1" applyBorder="1" applyAlignment="1">
      <alignment horizontal="left" vertical="center" wrapText="1"/>
    </xf>
    <xf numFmtId="164" fontId="3" fillId="0" borderId="11" xfId="0" applyNumberFormat="1" applyFont="1" applyBorder="1" applyAlignment="1">
      <alignment horizontal="left" vertical="center" wrapText="1"/>
    </xf>
    <xf numFmtId="0" fontId="2" fillId="0" borderId="0" xfId="0" applyFont="1" applyAlignment="1" applyProtection="1">
      <alignment horizontal="left" wrapText="1"/>
      <protection locked="0"/>
    </xf>
    <xf numFmtId="49" fontId="2" fillId="4" borderId="0" xfId="0" applyNumberFormat="1" applyFont="1" applyFill="1" applyAlignment="1">
      <alignment horizontal="left" vertical="center"/>
    </xf>
    <xf numFmtId="0" fontId="2" fillId="0" borderId="0" xfId="0" applyFont="1" applyAlignment="1">
      <alignment horizontal="left" vertical="center"/>
    </xf>
    <xf numFmtId="0" fontId="2" fillId="4" borderId="0" xfId="0" applyFont="1" applyFill="1" applyAlignment="1">
      <alignment horizontal="left" vertical="center"/>
    </xf>
    <xf numFmtId="0" fontId="2" fillId="6" borderId="47" xfId="0"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protection locked="0"/>
    </xf>
    <xf numFmtId="0" fontId="2" fillId="6" borderId="51" xfId="0" applyFont="1" applyFill="1" applyBorder="1" applyAlignment="1" applyProtection="1">
      <alignment horizontal="center" vertical="center"/>
      <protection locked="0"/>
    </xf>
    <xf numFmtId="0" fontId="2" fillId="0" borderId="54" xfId="0" applyFont="1" applyBorder="1" applyProtection="1">
      <protection locked="0"/>
    </xf>
    <xf numFmtId="0" fontId="2" fillId="0" borderId="55" xfId="0" applyFont="1" applyBorder="1" applyProtection="1">
      <protection locked="0"/>
    </xf>
    <xf numFmtId="166" fontId="2" fillId="6" borderId="0" xfId="0" applyNumberFormat="1" applyFont="1" applyFill="1" applyAlignment="1">
      <alignment horizontal="center" vertical="center"/>
    </xf>
    <xf numFmtId="0" fontId="2" fillId="5" borderId="0" xfId="0" applyFont="1" applyFill="1" applyAlignment="1">
      <alignment vertical="center"/>
    </xf>
    <xf numFmtId="0" fontId="2" fillId="6" borderId="0" xfId="0" applyFont="1" applyFill="1" applyAlignment="1">
      <alignment vertical="center"/>
    </xf>
    <xf numFmtId="0" fontId="0" fillId="0" borderId="0" xfId="0" applyAlignment="1">
      <alignment vertical="center"/>
    </xf>
    <xf numFmtId="169" fontId="2" fillId="6" borderId="0" xfId="0" applyNumberFormat="1" applyFont="1" applyFill="1" applyAlignment="1">
      <alignment horizontal="right" vertical="center"/>
    </xf>
    <xf numFmtId="0" fontId="0" fillId="6" borderId="0" xfId="0" applyFill="1" applyAlignment="1">
      <alignment vertical="center"/>
    </xf>
    <xf numFmtId="0" fontId="2" fillId="6" borderId="48" xfId="0" applyFont="1" applyFill="1" applyBorder="1" applyAlignment="1" applyProtection="1">
      <alignment horizontal="center" vertical="center"/>
      <protection locked="0"/>
    </xf>
    <xf numFmtId="0" fontId="2" fillId="0" borderId="17" xfId="0" applyFont="1" applyBorder="1" applyProtection="1">
      <protection locked="0"/>
    </xf>
    <xf numFmtId="0" fontId="2" fillId="6" borderId="0" xfId="4" applyFill="1" applyAlignment="1">
      <alignment vertical="center"/>
    </xf>
    <xf numFmtId="0" fontId="25" fillId="0" borderId="0" xfId="4" applyFont="1"/>
    <xf numFmtId="0" fontId="2" fillId="0" borderId="0" xfId="4" applyAlignment="1" applyProtection="1">
      <alignment wrapText="1"/>
      <protection locked="0"/>
    </xf>
    <xf numFmtId="0" fontId="2" fillId="0" borderId="0" xfId="4" applyAlignment="1">
      <alignment horizontal="left" vertical="center"/>
    </xf>
  </cellXfs>
  <cellStyles count="6">
    <cellStyle name="Normální" xfId="0" builtinId="0"/>
    <cellStyle name="Normální 14" xfId="1" xr:uid="{00000000-0005-0000-0000-000001000000}"/>
    <cellStyle name="Normální 16" xfId="2" xr:uid="{00000000-0005-0000-0000-000002000000}"/>
    <cellStyle name="Normální 2" xfId="4" xr:uid="{6F2C526D-D0BE-475A-B42C-23E0724FFDBD}"/>
    <cellStyle name="Normální 3" xfId="5" xr:uid="{9F32E9E1-3DB6-4D2C-B918-69C398F5D15E}"/>
    <cellStyle name="Normální 4" xfId="3" xr:uid="{00000000-0005-0000-0000-000003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18</xdr:row>
      <xdr:rowOff>0</xdr:rowOff>
    </xdr:from>
    <xdr:to>
      <xdr:col>12</xdr:col>
      <xdr:colOff>304800</xdr:colOff>
      <xdr:row>18</xdr:row>
      <xdr:rowOff>1122381</xdr:rowOff>
    </xdr:to>
    <xdr:sp macro="" textlink="">
      <xdr:nvSpPr>
        <xdr:cNvPr id="2" name="AutoShape 1" descr="Výsledek obrázku pro kuka ready2educate">
          <a:extLst>
            <a:ext uri="{FF2B5EF4-FFF2-40B4-BE49-F238E27FC236}">
              <a16:creationId xmlns:a16="http://schemas.microsoft.com/office/drawing/2014/main" id="{F7B55F66-CDEF-4A0D-B4AB-C8B53D1D788E}"/>
            </a:ext>
          </a:extLst>
        </xdr:cNvPr>
        <xdr:cNvSpPr>
          <a:spLocks noChangeAspect="1" noChangeArrowheads="1"/>
        </xdr:cNvSpPr>
      </xdr:nvSpPr>
      <xdr:spPr bwMode="auto">
        <a:xfrm>
          <a:off x="19154775" y="4438650"/>
          <a:ext cx="304800" cy="11109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1122381</xdr:rowOff>
    </xdr:to>
    <xdr:sp macro="" textlink="">
      <xdr:nvSpPr>
        <xdr:cNvPr id="3" name="AutoShape 3" descr="VÃ½sledek obrÃ¡zku pro vex edr booster kit">
          <a:extLst>
            <a:ext uri="{FF2B5EF4-FFF2-40B4-BE49-F238E27FC236}">
              <a16:creationId xmlns:a16="http://schemas.microsoft.com/office/drawing/2014/main" id="{D421CADE-AFC5-43AB-8261-FB50BF59B6C7}"/>
            </a:ext>
          </a:extLst>
        </xdr:cNvPr>
        <xdr:cNvSpPr>
          <a:spLocks noChangeAspect="1" noChangeArrowheads="1"/>
        </xdr:cNvSpPr>
      </xdr:nvSpPr>
      <xdr:spPr bwMode="auto">
        <a:xfrm>
          <a:off x="20983575" y="4438650"/>
          <a:ext cx="304800" cy="11109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18</xdr:row>
      <xdr:rowOff>0</xdr:rowOff>
    </xdr:from>
    <xdr:to>
      <xdr:col>11</xdr:col>
      <xdr:colOff>304800</xdr:colOff>
      <xdr:row>18</xdr:row>
      <xdr:rowOff>1110951</xdr:rowOff>
    </xdr:to>
    <xdr:sp macro="" textlink="">
      <xdr:nvSpPr>
        <xdr:cNvPr id="4" name="AutoShape 1" descr="Výsledek obrázku pro kuka ready2educate">
          <a:extLst>
            <a:ext uri="{FF2B5EF4-FFF2-40B4-BE49-F238E27FC236}">
              <a16:creationId xmlns:a16="http://schemas.microsoft.com/office/drawing/2014/main" id="{D582C1FA-6822-4837-8A29-8C6FA70134C2}"/>
            </a:ext>
          </a:extLst>
        </xdr:cNvPr>
        <xdr:cNvSpPr>
          <a:spLocks noChangeAspect="1" noChangeArrowheads="1"/>
        </xdr:cNvSpPr>
      </xdr:nvSpPr>
      <xdr:spPr bwMode="auto">
        <a:xfrm>
          <a:off x="12773025" y="4762500"/>
          <a:ext cx="304800" cy="11109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1110951</xdr:rowOff>
    </xdr:to>
    <xdr:sp macro="" textlink="">
      <xdr:nvSpPr>
        <xdr:cNvPr id="5" name="AutoShape 3" descr="VÃ½sledek obrÃ¡zku pro vex edr booster kit">
          <a:extLst>
            <a:ext uri="{FF2B5EF4-FFF2-40B4-BE49-F238E27FC236}">
              <a16:creationId xmlns:a16="http://schemas.microsoft.com/office/drawing/2014/main" id="{B68ED945-1A93-4C30-B7FD-74FFC72474E4}"/>
            </a:ext>
          </a:extLst>
        </xdr:cNvPr>
        <xdr:cNvSpPr>
          <a:spLocks noChangeAspect="1" noChangeArrowheads="1"/>
        </xdr:cNvSpPr>
      </xdr:nvSpPr>
      <xdr:spPr bwMode="auto">
        <a:xfrm>
          <a:off x="13382625" y="4762500"/>
          <a:ext cx="304800" cy="11109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S64"/>
  <sheetViews>
    <sheetView showGridLines="0" topLeftCell="A2" zoomScaleNormal="100" workbookViewId="0">
      <selection activeCell="E17" sqref="E17"/>
    </sheetView>
  </sheetViews>
  <sheetFormatPr defaultColWidth="9.140625" defaultRowHeight="12.75" x14ac:dyDescent="0.2"/>
  <cols>
    <col min="1" max="1" width="2.42578125" style="82" customWidth="1"/>
    <col min="2" max="2" width="3.140625" style="82" customWidth="1"/>
    <col min="3" max="3" width="2.7109375" style="82" customWidth="1"/>
    <col min="4" max="4" width="6.85546875" style="82" customWidth="1"/>
    <col min="5" max="5" width="13.5703125" style="82" customWidth="1"/>
    <col min="6" max="6" width="0.5703125" style="82" customWidth="1"/>
    <col min="7" max="7" width="2.5703125" style="82" customWidth="1"/>
    <col min="8" max="8" width="2.7109375" style="82" customWidth="1"/>
    <col min="9" max="9" width="9.7109375" style="82" customWidth="1"/>
    <col min="10" max="10" width="13.5703125" style="82" customWidth="1"/>
    <col min="11" max="11" width="0.7109375" style="82" customWidth="1"/>
    <col min="12" max="12" width="2.42578125" style="82" customWidth="1"/>
    <col min="13" max="13" width="2.85546875" style="82" customWidth="1"/>
    <col min="14" max="14" width="2" style="82" customWidth="1"/>
    <col min="15" max="15" width="12.7109375" style="82" customWidth="1"/>
    <col min="16" max="16" width="2.85546875" style="82" customWidth="1"/>
    <col min="17" max="17" width="2" style="82" customWidth="1"/>
    <col min="18" max="18" width="13.5703125" style="82" customWidth="1"/>
    <col min="19" max="19" width="0.5703125" style="82" customWidth="1"/>
    <col min="20" max="16384" width="9.140625" style="82"/>
  </cols>
  <sheetData>
    <row r="1" spans="1:19" ht="12.75" hidden="1" customHeight="1" x14ac:dyDescent="0.2">
      <c r="A1" s="90"/>
      <c r="B1" s="91"/>
      <c r="C1" s="91"/>
      <c r="D1" s="91"/>
      <c r="E1" s="91"/>
      <c r="F1" s="91"/>
      <c r="G1" s="91"/>
      <c r="H1" s="91"/>
      <c r="I1" s="91"/>
      <c r="J1" s="91"/>
      <c r="K1" s="91"/>
      <c r="L1" s="91"/>
      <c r="M1" s="91"/>
      <c r="N1" s="91"/>
      <c r="O1" s="91"/>
      <c r="P1" s="91"/>
      <c r="Q1" s="91"/>
      <c r="R1" s="91"/>
      <c r="S1" s="92"/>
    </row>
    <row r="2" spans="1:19" ht="23.25" customHeight="1" x14ac:dyDescent="0.35">
      <c r="A2" s="90"/>
      <c r="B2" s="91"/>
      <c r="C2" s="91"/>
      <c r="D2" s="91"/>
      <c r="E2" s="91"/>
      <c r="F2" s="91"/>
      <c r="G2" s="93" t="s">
        <v>79</v>
      </c>
      <c r="H2" s="91"/>
      <c r="I2" s="91"/>
      <c r="J2" s="91"/>
      <c r="K2" s="91"/>
      <c r="L2" s="91"/>
      <c r="M2" s="91"/>
      <c r="N2" s="91"/>
      <c r="O2" s="91"/>
      <c r="P2" s="91"/>
      <c r="Q2" s="91"/>
      <c r="R2" s="91"/>
      <c r="S2" s="92"/>
    </row>
    <row r="3" spans="1:19" ht="12" hidden="1" customHeight="1" x14ac:dyDescent="0.2">
      <c r="A3" s="94"/>
      <c r="B3" s="95"/>
      <c r="C3" s="95"/>
      <c r="D3" s="95"/>
      <c r="E3" s="95"/>
      <c r="F3" s="95"/>
      <c r="G3" s="95"/>
      <c r="H3" s="95"/>
      <c r="I3" s="95"/>
      <c r="J3" s="95"/>
      <c r="K3" s="95"/>
      <c r="L3" s="95"/>
      <c r="M3" s="95"/>
      <c r="N3" s="95"/>
      <c r="O3" s="95"/>
      <c r="P3" s="95"/>
      <c r="Q3" s="95"/>
      <c r="R3" s="95"/>
      <c r="S3" s="96"/>
    </row>
    <row r="4" spans="1:19" ht="8.25" customHeight="1" x14ac:dyDescent="0.2">
      <c r="A4" s="2"/>
      <c r="B4" s="3"/>
      <c r="C4" s="3"/>
      <c r="D4" s="3"/>
      <c r="E4" s="3"/>
      <c r="F4" s="3"/>
      <c r="G4" s="3"/>
      <c r="H4" s="3"/>
      <c r="I4" s="3"/>
      <c r="J4" s="3"/>
      <c r="K4" s="3"/>
      <c r="L4" s="3"/>
      <c r="M4" s="3"/>
      <c r="N4" s="3"/>
      <c r="O4" s="3"/>
      <c r="P4" s="3"/>
      <c r="Q4" s="3"/>
      <c r="R4" s="3"/>
      <c r="S4" s="4"/>
    </row>
    <row r="5" spans="1:19" ht="24" customHeight="1" x14ac:dyDescent="0.2">
      <c r="A5" s="5"/>
      <c r="B5" s="1" t="s">
        <v>0</v>
      </c>
      <c r="C5" s="1"/>
      <c r="D5" s="1"/>
      <c r="E5" s="284" t="s">
        <v>123</v>
      </c>
      <c r="F5" s="285"/>
      <c r="G5" s="285"/>
      <c r="H5" s="285"/>
      <c r="I5" s="285"/>
      <c r="J5" s="286"/>
      <c r="K5" s="1"/>
      <c r="L5" s="1"/>
      <c r="M5" s="1"/>
      <c r="N5" s="1"/>
      <c r="O5" s="1" t="s">
        <v>1</v>
      </c>
      <c r="P5" s="97" t="s">
        <v>2</v>
      </c>
      <c r="Q5" s="98"/>
      <c r="R5" s="6"/>
      <c r="S5" s="7"/>
    </row>
    <row r="6" spans="1:19" ht="17.25" hidden="1" customHeight="1" x14ac:dyDescent="0.2">
      <c r="A6" s="5"/>
      <c r="B6" s="1" t="s">
        <v>3</v>
      </c>
      <c r="C6" s="1"/>
      <c r="D6" s="1"/>
      <c r="E6" s="155" t="s">
        <v>4</v>
      </c>
      <c r="F6" s="156"/>
      <c r="G6" s="156"/>
      <c r="H6" s="156"/>
      <c r="I6" s="156"/>
      <c r="J6" s="157"/>
      <c r="K6" s="1"/>
      <c r="L6" s="1"/>
      <c r="M6" s="1"/>
      <c r="N6" s="1"/>
      <c r="O6" s="1"/>
      <c r="P6" s="99"/>
      <c r="Q6" s="100"/>
      <c r="R6" s="8"/>
      <c r="S6" s="7"/>
    </row>
    <row r="7" spans="1:19" ht="24" customHeight="1" x14ac:dyDescent="0.2">
      <c r="A7" s="5"/>
      <c r="B7" s="1" t="s">
        <v>5</v>
      </c>
      <c r="C7" s="1"/>
      <c r="D7" s="1"/>
      <c r="E7" s="287" t="s">
        <v>113</v>
      </c>
      <c r="F7" s="288"/>
      <c r="G7" s="288"/>
      <c r="H7" s="288"/>
      <c r="I7" s="288"/>
      <c r="J7" s="289"/>
      <c r="K7" s="1"/>
      <c r="L7" s="1"/>
      <c r="M7" s="1"/>
      <c r="N7" s="1"/>
      <c r="O7" s="1" t="s">
        <v>6</v>
      </c>
      <c r="P7" s="99" t="s">
        <v>7</v>
      </c>
      <c r="Q7" s="100"/>
      <c r="R7" s="8"/>
      <c r="S7" s="7"/>
    </row>
    <row r="8" spans="1:19" ht="17.25" hidden="1" customHeight="1" x14ac:dyDescent="0.2">
      <c r="A8" s="5"/>
      <c r="B8" s="1" t="s">
        <v>8</v>
      </c>
      <c r="C8" s="1"/>
      <c r="D8" s="1"/>
      <c r="E8" s="99" t="s">
        <v>2</v>
      </c>
      <c r="F8" s="1"/>
      <c r="G8" s="1"/>
      <c r="H8" s="1"/>
      <c r="I8" s="1"/>
      <c r="J8" s="8"/>
      <c r="K8" s="1"/>
      <c r="L8" s="1"/>
      <c r="M8" s="1"/>
      <c r="N8" s="1"/>
      <c r="O8" s="1"/>
      <c r="P8" s="99"/>
      <c r="Q8" s="100"/>
      <c r="R8" s="8"/>
      <c r="S8" s="7"/>
    </row>
    <row r="9" spans="1:19" ht="24" customHeight="1" x14ac:dyDescent="0.2">
      <c r="A9" s="5"/>
      <c r="B9" s="1" t="s">
        <v>9</v>
      </c>
      <c r="C9" s="1"/>
      <c r="D9" s="1"/>
      <c r="E9" s="290" t="s">
        <v>287</v>
      </c>
      <c r="F9" s="291"/>
      <c r="G9" s="291"/>
      <c r="H9" s="291"/>
      <c r="I9" s="291"/>
      <c r="J9" s="292"/>
      <c r="K9" s="1"/>
      <c r="L9" s="1"/>
      <c r="M9" s="1"/>
      <c r="N9" s="1"/>
      <c r="O9" s="1" t="s">
        <v>10</v>
      </c>
      <c r="P9" s="293" t="s">
        <v>7</v>
      </c>
      <c r="Q9" s="294"/>
      <c r="R9" s="295"/>
      <c r="S9" s="7"/>
    </row>
    <row r="10" spans="1:19" ht="17.25" hidden="1" customHeight="1" x14ac:dyDescent="0.2">
      <c r="A10" s="5"/>
      <c r="B10" s="1" t="s">
        <v>11</v>
      </c>
      <c r="C10" s="1"/>
      <c r="D10" s="1"/>
      <c r="E10" s="1" t="s">
        <v>2</v>
      </c>
      <c r="F10" s="1"/>
      <c r="G10" s="1"/>
      <c r="H10" s="1"/>
      <c r="I10" s="1"/>
      <c r="J10" s="1"/>
      <c r="K10" s="1"/>
      <c r="L10" s="1"/>
      <c r="M10" s="1"/>
      <c r="N10" s="1"/>
      <c r="O10" s="1"/>
      <c r="P10" s="100"/>
      <c r="Q10" s="100"/>
      <c r="R10" s="1"/>
      <c r="S10" s="7"/>
    </row>
    <row r="11" spans="1:19" ht="17.25" hidden="1" customHeight="1" x14ac:dyDescent="0.2">
      <c r="A11" s="5"/>
      <c r="B11" s="1" t="s">
        <v>12</v>
      </c>
      <c r="C11" s="1"/>
      <c r="D11" s="1"/>
      <c r="E11" s="1" t="s">
        <v>2</v>
      </c>
      <c r="F11" s="1"/>
      <c r="G11" s="1"/>
      <c r="H11" s="1"/>
      <c r="I11" s="1"/>
      <c r="J11" s="1"/>
      <c r="K11" s="1"/>
      <c r="L11" s="1"/>
      <c r="M11" s="1"/>
      <c r="N11" s="1"/>
      <c r="O11" s="1"/>
      <c r="P11" s="100"/>
      <c r="Q11" s="100"/>
      <c r="R11" s="1"/>
      <c r="S11" s="7"/>
    </row>
    <row r="12" spans="1:19" ht="17.25" hidden="1" customHeight="1" x14ac:dyDescent="0.2">
      <c r="A12" s="5"/>
      <c r="B12" s="1" t="s">
        <v>13</v>
      </c>
      <c r="C12" s="1"/>
      <c r="D12" s="1"/>
      <c r="E12" s="1" t="s">
        <v>2</v>
      </c>
      <c r="F12" s="1"/>
      <c r="G12" s="1"/>
      <c r="H12" s="1"/>
      <c r="I12" s="1"/>
      <c r="J12" s="1"/>
      <c r="K12" s="1"/>
      <c r="L12" s="1"/>
      <c r="M12" s="1"/>
      <c r="N12" s="1"/>
      <c r="O12" s="1"/>
      <c r="P12" s="100"/>
      <c r="Q12" s="100"/>
      <c r="R12" s="1"/>
      <c r="S12" s="7"/>
    </row>
    <row r="13" spans="1:19" ht="17.25" hidden="1" customHeight="1" x14ac:dyDescent="0.2">
      <c r="A13" s="5"/>
      <c r="B13" s="1"/>
      <c r="C13" s="1"/>
      <c r="D13" s="1"/>
      <c r="E13" s="1" t="s">
        <v>2</v>
      </c>
      <c r="F13" s="1"/>
      <c r="G13" s="1"/>
      <c r="H13" s="1"/>
      <c r="I13" s="1"/>
      <c r="J13" s="1"/>
      <c r="K13" s="1"/>
      <c r="L13" s="1"/>
      <c r="M13" s="1"/>
      <c r="N13" s="1"/>
      <c r="O13" s="1"/>
      <c r="P13" s="100"/>
      <c r="Q13" s="100"/>
      <c r="R13" s="1"/>
      <c r="S13" s="7"/>
    </row>
    <row r="14" spans="1:19" ht="17.25" hidden="1" customHeight="1" x14ac:dyDescent="0.2">
      <c r="A14" s="5"/>
      <c r="B14" s="1"/>
      <c r="C14" s="1"/>
      <c r="D14" s="1"/>
      <c r="E14" s="1" t="s">
        <v>2</v>
      </c>
      <c r="F14" s="1"/>
      <c r="G14" s="1"/>
      <c r="H14" s="1"/>
      <c r="I14" s="1"/>
      <c r="J14" s="1"/>
      <c r="K14" s="1"/>
      <c r="L14" s="1"/>
      <c r="M14" s="1"/>
      <c r="N14" s="1"/>
      <c r="O14" s="1"/>
      <c r="P14" s="100"/>
      <c r="Q14" s="100"/>
      <c r="R14" s="1"/>
      <c r="S14" s="7"/>
    </row>
    <row r="15" spans="1:19" ht="17.25" hidden="1" customHeight="1" x14ac:dyDescent="0.2">
      <c r="A15" s="5"/>
      <c r="B15" s="1"/>
      <c r="C15" s="1"/>
      <c r="D15" s="1"/>
      <c r="E15" s="1" t="s">
        <v>2</v>
      </c>
      <c r="F15" s="1"/>
      <c r="G15" s="1"/>
      <c r="H15" s="1"/>
      <c r="I15" s="1"/>
      <c r="J15" s="1"/>
      <c r="K15" s="1"/>
      <c r="L15" s="1"/>
      <c r="M15" s="1"/>
      <c r="N15" s="1"/>
      <c r="O15" s="1"/>
      <c r="P15" s="100"/>
      <c r="Q15" s="100"/>
      <c r="R15" s="1"/>
      <c r="S15" s="7"/>
    </row>
    <row r="16" spans="1:19" ht="17.25" hidden="1" customHeight="1" x14ac:dyDescent="0.2">
      <c r="A16" s="5"/>
      <c r="B16" s="1"/>
      <c r="C16" s="1"/>
      <c r="D16" s="1"/>
      <c r="E16" s="1" t="s">
        <v>2</v>
      </c>
      <c r="F16" s="1"/>
      <c r="G16" s="1"/>
      <c r="H16" s="1"/>
      <c r="I16" s="1"/>
      <c r="J16" s="1"/>
      <c r="K16" s="1"/>
      <c r="L16" s="1"/>
      <c r="M16" s="1"/>
      <c r="N16" s="1"/>
      <c r="O16" s="1"/>
      <c r="P16" s="100"/>
      <c r="Q16" s="100"/>
      <c r="R16" s="1"/>
      <c r="S16" s="7"/>
    </row>
    <row r="17" spans="1:19" ht="17.25" hidden="1" customHeight="1" x14ac:dyDescent="0.2">
      <c r="A17" s="5"/>
      <c r="B17" s="1"/>
      <c r="C17" s="1"/>
      <c r="D17" s="1"/>
      <c r="E17" s="1" t="s">
        <v>2</v>
      </c>
      <c r="F17" s="1"/>
      <c r="G17" s="1"/>
      <c r="H17" s="1"/>
      <c r="I17" s="1"/>
      <c r="J17" s="1"/>
      <c r="K17" s="1"/>
      <c r="L17" s="1"/>
      <c r="M17" s="1"/>
      <c r="N17" s="1"/>
      <c r="O17" s="1"/>
      <c r="P17" s="100"/>
      <c r="Q17" s="100"/>
      <c r="R17" s="1"/>
      <c r="S17" s="7"/>
    </row>
    <row r="18" spans="1:19" ht="17.25" hidden="1" customHeight="1" x14ac:dyDescent="0.2">
      <c r="A18" s="5"/>
      <c r="B18" s="1"/>
      <c r="C18" s="1"/>
      <c r="D18" s="1"/>
      <c r="E18" s="1" t="s">
        <v>2</v>
      </c>
      <c r="F18" s="1"/>
      <c r="G18" s="1"/>
      <c r="H18" s="1"/>
      <c r="I18" s="1"/>
      <c r="J18" s="1"/>
      <c r="K18" s="1"/>
      <c r="L18" s="1"/>
      <c r="M18" s="1"/>
      <c r="N18" s="1"/>
      <c r="O18" s="1"/>
      <c r="P18" s="100"/>
      <c r="Q18" s="100"/>
      <c r="R18" s="1"/>
      <c r="S18" s="7"/>
    </row>
    <row r="19" spans="1:19" ht="17.25" hidden="1" customHeight="1" x14ac:dyDescent="0.2">
      <c r="A19" s="5"/>
      <c r="B19" s="1"/>
      <c r="C19" s="1"/>
      <c r="D19" s="1"/>
      <c r="E19" s="1" t="s">
        <v>2</v>
      </c>
      <c r="F19" s="1"/>
      <c r="G19" s="1"/>
      <c r="H19" s="1"/>
      <c r="I19" s="1"/>
      <c r="J19" s="1"/>
      <c r="K19" s="1"/>
      <c r="L19" s="1"/>
      <c r="M19" s="1"/>
      <c r="N19" s="1"/>
      <c r="O19" s="1"/>
      <c r="P19" s="100"/>
      <c r="Q19" s="100"/>
      <c r="R19" s="1"/>
      <c r="S19" s="7"/>
    </row>
    <row r="20" spans="1:19" ht="17.25" hidden="1" customHeight="1" x14ac:dyDescent="0.2">
      <c r="A20" s="5"/>
      <c r="B20" s="1"/>
      <c r="C20" s="1"/>
      <c r="D20" s="1"/>
      <c r="E20" s="1" t="s">
        <v>2</v>
      </c>
      <c r="F20" s="1"/>
      <c r="G20" s="1"/>
      <c r="H20" s="1"/>
      <c r="I20" s="1"/>
      <c r="J20" s="1"/>
      <c r="K20" s="1"/>
      <c r="L20" s="1"/>
      <c r="M20" s="1"/>
      <c r="N20" s="1"/>
      <c r="O20" s="1"/>
      <c r="P20" s="100"/>
      <c r="Q20" s="100"/>
      <c r="R20" s="1"/>
      <c r="S20" s="7"/>
    </row>
    <row r="21" spans="1:19" ht="17.25" hidden="1" customHeight="1" x14ac:dyDescent="0.2">
      <c r="A21" s="5"/>
      <c r="B21" s="1"/>
      <c r="C21" s="1"/>
      <c r="D21" s="1"/>
      <c r="E21" s="1" t="s">
        <v>2</v>
      </c>
      <c r="F21" s="1"/>
      <c r="G21" s="1"/>
      <c r="H21" s="1"/>
      <c r="I21" s="1"/>
      <c r="J21" s="1"/>
      <c r="K21" s="1"/>
      <c r="L21" s="1"/>
      <c r="M21" s="1"/>
      <c r="N21" s="1"/>
      <c r="O21" s="1"/>
      <c r="P21" s="100"/>
      <c r="Q21" s="100"/>
      <c r="R21" s="1"/>
      <c r="S21" s="7"/>
    </row>
    <row r="22" spans="1:19" ht="17.25" hidden="1" customHeight="1" x14ac:dyDescent="0.2">
      <c r="A22" s="5"/>
      <c r="B22" s="1"/>
      <c r="C22" s="1"/>
      <c r="D22" s="1"/>
      <c r="E22" s="1" t="s">
        <v>2</v>
      </c>
      <c r="F22" s="1"/>
      <c r="G22" s="1"/>
      <c r="H22" s="1"/>
      <c r="I22" s="1"/>
      <c r="J22" s="1"/>
      <c r="K22" s="1"/>
      <c r="L22" s="1"/>
      <c r="M22" s="1"/>
      <c r="N22" s="1"/>
      <c r="O22" s="1"/>
      <c r="P22" s="100"/>
      <c r="Q22" s="100"/>
      <c r="R22" s="1"/>
      <c r="S22" s="7"/>
    </row>
    <row r="23" spans="1:19" ht="17.25" hidden="1" customHeight="1" x14ac:dyDescent="0.2">
      <c r="A23" s="5"/>
      <c r="B23" s="1"/>
      <c r="C23" s="1"/>
      <c r="D23" s="1"/>
      <c r="E23" s="1" t="s">
        <v>2</v>
      </c>
      <c r="F23" s="1"/>
      <c r="G23" s="1"/>
      <c r="H23" s="1"/>
      <c r="I23" s="1"/>
      <c r="J23" s="1"/>
      <c r="K23" s="1"/>
      <c r="L23" s="1"/>
      <c r="M23" s="1"/>
      <c r="N23" s="1"/>
      <c r="O23" s="1"/>
      <c r="P23" s="100"/>
      <c r="Q23" s="100"/>
      <c r="R23" s="1"/>
      <c r="S23" s="7"/>
    </row>
    <row r="24" spans="1:19" ht="17.25" hidden="1" customHeight="1" x14ac:dyDescent="0.2">
      <c r="A24" s="5"/>
      <c r="B24" s="1"/>
      <c r="C24" s="1"/>
      <c r="D24" s="1"/>
      <c r="E24" s="1" t="s">
        <v>2</v>
      </c>
      <c r="F24" s="1"/>
      <c r="G24" s="1"/>
      <c r="H24" s="1"/>
      <c r="I24" s="1"/>
      <c r="J24" s="1"/>
      <c r="K24" s="1"/>
      <c r="L24" s="1"/>
      <c r="M24" s="1"/>
      <c r="N24" s="1"/>
      <c r="O24" s="1"/>
      <c r="P24" s="100"/>
      <c r="Q24" s="100"/>
      <c r="R24" s="1"/>
      <c r="S24" s="7"/>
    </row>
    <row r="25" spans="1:19" ht="17.850000000000001" customHeight="1" x14ac:dyDescent="0.2">
      <c r="A25" s="5"/>
      <c r="B25" s="1"/>
      <c r="C25" s="1"/>
      <c r="D25" s="1"/>
      <c r="E25" s="1"/>
      <c r="F25" s="1"/>
      <c r="G25" s="1"/>
      <c r="H25" s="1"/>
      <c r="I25" s="1"/>
      <c r="J25" s="1"/>
      <c r="K25" s="1"/>
      <c r="L25" s="1"/>
      <c r="M25" s="1"/>
      <c r="N25" s="1"/>
      <c r="O25" s="1" t="s">
        <v>14</v>
      </c>
      <c r="P25" s="1" t="s">
        <v>15</v>
      </c>
      <c r="Q25" s="1"/>
      <c r="R25" s="1"/>
      <c r="S25" s="7"/>
    </row>
    <row r="26" spans="1:19" ht="17.850000000000001" customHeight="1" x14ac:dyDescent="0.2">
      <c r="A26" s="5"/>
      <c r="B26" s="1" t="s">
        <v>16</v>
      </c>
      <c r="C26" s="1"/>
      <c r="D26" s="1"/>
      <c r="E26" s="97" t="s">
        <v>112</v>
      </c>
      <c r="F26" s="9"/>
      <c r="G26" s="9"/>
      <c r="H26" s="9"/>
      <c r="I26" s="9"/>
      <c r="J26" s="6"/>
      <c r="K26" s="1"/>
      <c r="L26" s="1"/>
      <c r="M26" s="1"/>
      <c r="N26" s="1"/>
      <c r="O26" s="101">
        <v>70282226</v>
      </c>
      <c r="P26" s="102" t="s">
        <v>7</v>
      </c>
      <c r="Q26" s="103"/>
      <c r="R26" s="10"/>
      <c r="S26" s="7"/>
    </row>
    <row r="27" spans="1:19" ht="17.850000000000001" customHeight="1" x14ac:dyDescent="0.2">
      <c r="A27" s="5"/>
      <c r="B27" s="1" t="s">
        <v>17</v>
      </c>
      <c r="C27" s="1"/>
      <c r="D27" s="1"/>
      <c r="E27" s="99" t="s">
        <v>98</v>
      </c>
      <c r="F27" s="1"/>
      <c r="G27" s="1"/>
      <c r="H27" s="1"/>
      <c r="I27" s="1"/>
      <c r="J27" s="8"/>
      <c r="K27" s="1"/>
      <c r="L27" s="1"/>
      <c r="M27" s="1"/>
      <c r="N27" s="1"/>
      <c r="O27" s="101" t="s">
        <v>7</v>
      </c>
      <c r="P27" s="102" t="s">
        <v>7</v>
      </c>
      <c r="Q27" s="103"/>
      <c r="R27" s="10"/>
      <c r="S27" s="7"/>
    </row>
    <row r="28" spans="1:19" ht="17.850000000000001" customHeight="1" x14ac:dyDescent="0.2">
      <c r="A28" s="5"/>
      <c r="B28" s="1" t="s">
        <v>18</v>
      </c>
      <c r="C28" s="1"/>
      <c r="D28" s="1"/>
      <c r="E28" s="99" t="s">
        <v>2</v>
      </c>
      <c r="F28" s="1"/>
      <c r="G28" s="1"/>
      <c r="H28" s="1"/>
      <c r="I28" s="1"/>
      <c r="J28" s="8"/>
      <c r="K28" s="1"/>
      <c r="L28" s="1"/>
      <c r="M28" s="1"/>
      <c r="N28" s="1"/>
      <c r="O28" s="101" t="s">
        <v>7</v>
      </c>
      <c r="P28" s="102" t="s">
        <v>7</v>
      </c>
      <c r="Q28" s="103"/>
      <c r="R28" s="10"/>
      <c r="S28" s="7"/>
    </row>
    <row r="29" spans="1:19" ht="17.850000000000001" customHeight="1" x14ac:dyDescent="0.2">
      <c r="A29" s="5"/>
      <c r="B29" s="1"/>
      <c r="C29" s="1"/>
      <c r="D29" s="1"/>
      <c r="E29" s="104" t="s">
        <v>7</v>
      </c>
      <c r="F29" s="11"/>
      <c r="G29" s="11"/>
      <c r="H29" s="11"/>
      <c r="I29" s="11"/>
      <c r="J29" s="12"/>
      <c r="K29" s="1"/>
      <c r="L29" s="1"/>
      <c r="M29" s="1"/>
      <c r="N29" s="1"/>
      <c r="O29" s="100"/>
      <c r="P29" s="100"/>
      <c r="Q29" s="100"/>
      <c r="R29" s="1"/>
      <c r="S29" s="7"/>
    </row>
    <row r="30" spans="1:19" ht="17.850000000000001" customHeight="1" x14ac:dyDescent="0.2">
      <c r="A30" s="5"/>
      <c r="B30" s="1"/>
      <c r="C30" s="1"/>
      <c r="D30" s="1"/>
      <c r="E30" s="100" t="s">
        <v>19</v>
      </c>
      <c r="F30" s="1"/>
      <c r="G30" s="1" t="s">
        <v>20</v>
      </c>
      <c r="H30" s="1"/>
      <c r="I30" s="1"/>
      <c r="J30" s="1"/>
      <c r="K30" s="1"/>
      <c r="L30" s="1"/>
      <c r="M30" s="1"/>
      <c r="N30" s="1"/>
      <c r="O30" s="100" t="s">
        <v>21</v>
      </c>
      <c r="P30" s="100"/>
      <c r="Q30" s="100"/>
      <c r="R30" s="13"/>
      <c r="S30" s="7"/>
    </row>
    <row r="31" spans="1:19" ht="17.850000000000001" customHeight="1" x14ac:dyDescent="0.2">
      <c r="A31" s="5"/>
      <c r="B31" s="1"/>
      <c r="C31" s="1"/>
      <c r="D31" s="1"/>
      <c r="E31" s="101" t="s">
        <v>7</v>
      </c>
      <c r="F31" s="1"/>
      <c r="G31" s="102" t="s">
        <v>98</v>
      </c>
      <c r="H31" s="14"/>
      <c r="I31" s="105"/>
      <c r="J31" s="1"/>
      <c r="K31" s="1"/>
      <c r="L31" s="1"/>
      <c r="M31" s="1"/>
      <c r="N31" s="1"/>
      <c r="O31" s="106" t="s">
        <v>284</v>
      </c>
      <c r="P31" s="100"/>
      <c r="Q31" s="100"/>
      <c r="R31" s="13"/>
      <c r="S31" s="7"/>
    </row>
    <row r="32" spans="1:19" ht="8.25" customHeight="1" x14ac:dyDescent="0.2">
      <c r="A32" s="15"/>
      <c r="B32" s="16"/>
      <c r="C32" s="16"/>
      <c r="D32" s="16"/>
      <c r="E32" s="16"/>
      <c r="F32" s="16"/>
      <c r="G32" s="16"/>
      <c r="H32" s="16"/>
      <c r="I32" s="16"/>
      <c r="J32" s="16"/>
      <c r="K32" s="16"/>
      <c r="L32" s="16"/>
      <c r="M32" s="16"/>
      <c r="N32" s="16"/>
      <c r="O32" s="16"/>
      <c r="P32" s="16"/>
      <c r="Q32" s="16"/>
      <c r="R32" s="16"/>
      <c r="S32" s="17"/>
    </row>
    <row r="33" spans="1:19" ht="20.25" customHeight="1" x14ac:dyDescent="0.2">
      <c r="A33" s="18"/>
      <c r="B33" s="19"/>
      <c r="C33" s="19"/>
      <c r="D33" s="19"/>
      <c r="E33" s="20" t="s">
        <v>22</v>
      </c>
      <c r="F33" s="19"/>
      <c r="G33" s="19"/>
      <c r="H33" s="19"/>
      <c r="I33" s="19"/>
      <c r="J33" s="19"/>
      <c r="K33" s="19"/>
      <c r="L33" s="19"/>
      <c r="M33" s="19"/>
      <c r="N33" s="19"/>
      <c r="O33" s="19"/>
      <c r="P33" s="19"/>
      <c r="Q33" s="19"/>
      <c r="R33" s="19"/>
      <c r="S33" s="21"/>
    </row>
    <row r="34" spans="1:19" ht="20.25" customHeight="1" x14ac:dyDescent="0.2">
      <c r="A34" s="22" t="s">
        <v>23</v>
      </c>
      <c r="B34" s="23"/>
      <c r="C34" s="23"/>
      <c r="D34" s="24"/>
      <c r="E34" s="25" t="s">
        <v>24</v>
      </c>
      <c r="F34" s="24"/>
      <c r="G34" s="25" t="s">
        <v>25</v>
      </c>
      <c r="H34" s="23"/>
      <c r="I34" s="24"/>
      <c r="J34" s="25" t="s">
        <v>26</v>
      </c>
      <c r="K34" s="23"/>
      <c r="L34" s="25" t="s">
        <v>27</v>
      </c>
      <c r="M34" s="23"/>
      <c r="N34" s="23"/>
      <c r="O34" s="24"/>
      <c r="P34" s="25" t="s">
        <v>28</v>
      </c>
      <c r="Q34" s="23"/>
      <c r="R34" s="23"/>
      <c r="S34" s="26"/>
    </row>
    <row r="35" spans="1:19" ht="20.25" customHeight="1" x14ac:dyDescent="0.2">
      <c r="A35" s="107"/>
      <c r="B35" s="108"/>
      <c r="C35" s="108"/>
      <c r="D35" s="109">
        <v>0</v>
      </c>
      <c r="E35" s="110">
        <f>IF(D35=0,0,R54/D35)</f>
        <v>0</v>
      </c>
      <c r="F35" s="111"/>
      <c r="G35" s="112"/>
      <c r="H35" s="108"/>
      <c r="I35" s="109">
        <v>0</v>
      </c>
      <c r="J35" s="110">
        <f>IF(I35=0,0,R54/I35)</f>
        <v>0</v>
      </c>
      <c r="K35" s="113"/>
      <c r="L35" s="112"/>
      <c r="M35" s="108"/>
      <c r="N35" s="108"/>
      <c r="O35" s="109">
        <v>0</v>
      </c>
      <c r="P35" s="112"/>
      <c r="Q35" s="108"/>
      <c r="R35" s="114">
        <f>IF(O35=0,0,R54/O35)</f>
        <v>0</v>
      </c>
      <c r="S35" s="115"/>
    </row>
    <row r="36" spans="1:19" ht="20.25" customHeight="1" x14ac:dyDescent="0.2">
      <c r="A36" s="18"/>
      <c r="B36" s="19"/>
      <c r="C36" s="19"/>
      <c r="D36" s="19"/>
      <c r="E36" s="20" t="s">
        <v>29</v>
      </c>
      <c r="F36" s="19"/>
      <c r="G36" s="19"/>
      <c r="H36" s="19"/>
      <c r="I36" s="19"/>
      <c r="J36" s="27" t="s">
        <v>30</v>
      </c>
      <c r="K36" s="19"/>
      <c r="L36" s="19"/>
      <c r="M36" s="19"/>
      <c r="N36" s="19"/>
      <c r="O36" s="19"/>
      <c r="P36" s="19"/>
      <c r="Q36" s="19"/>
      <c r="R36" s="19"/>
      <c r="S36" s="21"/>
    </row>
    <row r="37" spans="1:19" ht="20.25" customHeight="1" x14ac:dyDescent="0.2">
      <c r="A37" s="28" t="s">
        <v>31</v>
      </c>
      <c r="B37" s="29"/>
      <c r="C37" s="30" t="s">
        <v>32</v>
      </c>
      <c r="D37" s="31"/>
      <c r="E37" s="31"/>
      <c r="F37" s="32"/>
      <c r="G37" s="28" t="s">
        <v>33</v>
      </c>
      <c r="H37" s="33"/>
      <c r="I37" s="30" t="s">
        <v>34</v>
      </c>
      <c r="J37" s="31"/>
      <c r="K37" s="31"/>
      <c r="L37" s="28" t="s">
        <v>35</v>
      </c>
      <c r="M37" s="33"/>
      <c r="N37" s="30" t="s">
        <v>36</v>
      </c>
      <c r="O37" s="31"/>
      <c r="P37" s="31"/>
      <c r="Q37" s="31"/>
      <c r="R37" s="31"/>
      <c r="S37" s="32"/>
    </row>
    <row r="38" spans="1:19" ht="20.25" customHeight="1" x14ac:dyDescent="0.2">
      <c r="A38" s="34">
        <v>1</v>
      </c>
      <c r="B38" s="35" t="str">
        <f>Rekapitulace!A14</f>
        <v>fyzika</v>
      </c>
      <c r="C38" s="6"/>
      <c r="D38" s="36"/>
      <c r="E38" s="116">
        <f>Rekapitulace!C14</f>
        <v>0</v>
      </c>
      <c r="F38" s="37"/>
      <c r="G38" s="34">
        <v>10</v>
      </c>
      <c r="H38" s="38" t="s">
        <v>37</v>
      </c>
      <c r="I38" s="10"/>
      <c r="J38" s="117">
        <v>0</v>
      </c>
      <c r="K38" s="118"/>
      <c r="L38" s="34">
        <v>14</v>
      </c>
      <c r="M38" s="102" t="s">
        <v>38</v>
      </c>
      <c r="N38" s="14"/>
      <c r="O38" s="14"/>
      <c r="P38" s="119" t="str">
        <f>M56</f>
        <v>21</v>
      </c>
      <c r="Q38" s="120" t="s">
        <v>40</v>
      </c>
      <c r="R38" s="116">
        <v>0</v>
      </c>
      <c r="S38" s="39"/>
    </row>
    <row r="39" spans="1:19" ht="20.25" customHeight="1" x14ac:dyDescent="0.2">
      <c r="A39" s="34">
        <v>2</v>
      </c>
      <c r="B39" s="35" t="str">
        <f>Rekapitulace!A15</f>
        <v>chemie</v>
      </c>
      <c r="C39" s="6"/>
      <c r="D39" s="36"/>
      <c r="E39" s="116">
        <f>Rekapitulace!C15</f>
        <v>0</v>
      </c>
      <c r="F39" s="37"/>
      <c r="G39" s="34">
        <v>11</v>
      </c>
      <c r="H39" s="1" t="s">
        <v>41</v>
      </c>
      <c r="I39" s="36"/>
      <c r="J39" s="117">
        <v>0</v>
      </c>
      <c r="K39" s="118"/>
      <c r="L39" s="34">
        <v>15</v>
      </c>
      <c r="M39" s="102" t="s">
        <v>88</v>
      </c>
      <c r="N39" s="14"/>
      <c r="O39" s="14"/>
      <c r="P39" s="119" t="str">
        <f>M56</f>
        <v>21</v>
      </c>
      <c r="Q39" s="120" t="s">
        <v>40</v>
      </c>
      <c r="R39" s="116">
        <v>0</v>
      </c>
      <c r="S39" s="39"/>
    </row>
    <row r="40" spans="1:19" ht="20.25" customHeight="1" x14ac:dyDescent="0.2">
      <c r="A40" s="34">
        <v>3</v>
      </c>
      <c r="B40" s="35" t="str">
        <f>Rekapitulace!A16</f>
        <v>jazyky AJ</v>
      </c>
      <c r="C40" s="6"/>
      <c r="D40" s="36"/>
      <c r="E40" s="116">
        <f>Rekapitulace!C16</f>
        <v>0</v>
      </c>
      <c r="F40" s="37"/>
      <c r="G40" s="34">
        <v>12</v>
      </c>
      <c r="H40" s="38" t="s">
        <v>42</v>
      </c>
      <c r="I40" s="10"/>
      <c r="J40" s="117">
        <v>0</v>
      </c>
      <c r="K40" s="118"/>
      <c r="L40" s="34">
        <v>16</v>
      </c>
      <c r="M40" s="102" t="s">
        <v>43</v>
      </c>
      <c r="N40" s="14"/>
      <c r="O40" s="14"/>
      <c r="P40" s="119" t="str">
        <f>M56</f>
        <v>21</v>
      </c>
      <c r="Q40" s="120" t="s">
        <v>40</v>
      </c>
      <c r="R40" s="116">
        <v>0</v>
      </c>
      <c r="S40" s="39"/>
    </row>
    <row r="41" spans="1:19" ht="20.25" customHeight="1" x14ac:dyDescent="0.2">
      <c r="A41" s="34">
        <v>4</v>
      </c>
      <c r="B41" s="35" t="str">
        <f>Rekapitulace!A17</f>
        <v>jazyky NJ</v>
      </c>
      <c r="C41" s="6"/>
      <c r="D41" s="36"/>
      <c r="E41" s="116">
        <f>Rekapitulace!C17</f>
        <v>0</v>
      </c>
      <c r="F41" s="37"/>
      <c r="G41" s="34"/>
      <c r="H41" s="38"/>
      <c r="I41" s="10"/>
      <c r="J41" s="117"/>
      <c r="K41" s="118"/>
      <c r="L41" s="34">
        <v>17</v>
      </c>
      <c r="M41" s="102" t="s">
        <v>44</v>
      </c>
      <c r="N41" s="14"/>
      <c r="O41" s="14"/>
      <c r="P41" s="119" t="str">
        <f>M56</f>
        <v>21</v>
      </c>
      <c r="Q41" s="120" t="s">
        <v>40</v>
      </c>
      <c r="R41" s="116">
        <v>0</v>
      </c>
      <c r="S41" s="39"/>
    </row>
    <row r="42" spans="1:19" ht="20.25" customHeight="1" x14ac:dyDescent="0.2">
      <c r="A42" s="34">
        <v>5</v>
      </c>
      <c r="B42" s="35" t="str">
        <f>Rekapitulace!A18</f>
        <v>kab fyzika</v>
      </c>
      <c r="C42" s="6"/>
      <c r="D42" s="36"/>
      <c r="E42" s="116">
        <f>Rekapitulace!C18</f>
        <v>0</v>
      </c>
      <c r="F42" s="70"/>
      <c r="G42" s="40"/>
      <c r="H42" s="14"/>
      <c r="I42" s="10"/>
      <c r="J42" s="121"/>
      <c r="K42" s="122"/>
      <c r="L42" s="34">
        <v>18</v>
      </c>
      <c r="M42" s="102" t="s">
        <v>45</v>
      </c>
      <c r="N42" s="14"/>
      <c r="O42" s="14"/>
      <c r="P42" s="119">
        <f>M58</f>
        <v>0</v>
      </c>
      <c r="Q42" s="120" t="s">
        <v>40</v>
      </c>
      <c r="R42" s="116">
        <v>0</v>
      </c>
      <c r="S42" s="7"/>
    </row>
    <row r="43" spans="1:19" ht="20.25" customHeight="1" x14ac:dyDescent="0.2">
      <c r="A43" s="34">
        <v>6</v>
      </c>
      <c r="B43" s="35" t="str">
        <f>Rekapitulace!A19</f>
        <v>kab chemie</v>
      </c>
      <c r="C43" s="6"/>
      <c r="D43" s="36"/>
      <c r="E43" s="116">
        <f>Rekapitulace!C19</f>
        <v>0</v>
      </c>
      <c r="F43" s="70"/>
      <c r="G43" s="40"/>
      <c r="H43" s="14"/>
      <c r="I43" s="10"/>
      <c r="J43" s="121"/>
      <c r="K43" s="122"/>
      <c r="L43" s="34">
        <v>19</v>
      </c>
      <c r="M43" s="38" t="s">
        <v>46</v>
      </c>
      <c r="N43" s="14"/>
      <c r="O43" s="14"/>
      <c r="P43" s="14"/>
      <c r="Q43" s="10"/>
      <c r="R43" s="116">
        <v>0</v>
      </c>
      <c r="S43" s="7"/>
    </row>
    <row r="44" spans="1:19" ht="20.25" customHeight="1" x14ac:dyDescent="0.2">
      <c r="A44" s="34">
        <v>7</v>
      </c>
      <c r="B44" s="35" t="str">
        <f>Rekapitulace!A20</f>
        <v>kab přírodopis</v>
      </c>
      <c r="C44" s="6"/>
      <c r="D44" s="36"/>
      <c r="E44" s="116">
        <f>Rekapitulace!C20</f>
        <v>0</v>
      </c>
      <c r="F44" s="70"/>
      <c r="G44" s="40"/>
      <c r="H44" s="14"/>
      <c r="I44" s="10"/>
      <c r="J44" s="121"/>
      <c r="K44" s="122"/>
      <c r="L44" s="34"/>
      <c r="M44" s="38"/>
      <c r="N44" s="14"/>
      <c r="O44" s="14"/>
      <c r="P44" s="14"/>
      <c r="Q44" s="10"/>
      <c r="R44" s="116"/>
      <c r="S44" s="7"/>
    </row>
    <row r="45" spans="1:19" ht="20.25" customHeight="1" x14ac:dyDescent="0.2">
      <c r="A45" s="34">
        <v>8</v>
      </c>
      <c r="B45" s="35" t="str">
        <f>Rekapitulace!A21</f>
        <v>kuchyň</v>
      </c>
      <c r="C45" s="6"/>
      <c r="D45" s="36"/>
      <c r="E45" s="116">
        <f>Rekapitulace!C21</f>
        <v>0</v>
      </c>
      <c r="F45" s="70"/>
      <c r="G45" s="40"/>
      <c r="H45" s="14"/>
      <c r="I45" s="10"/>
      <c r="J45" s="121"/>
      <c r="K45" s="122"/>
      <c r="L45" s="34"/>
      <c r="M45" s="38"/>
      <c r="N45" s="14"/>
      <c r="O45" s="14"/>
      <c r="P45" s="14"/>
      <c r="Q45" s="10"/>
      <c r="R45" s="116"/>
      <c r="S45" s="7"/>
    </row>
    <row r="46" spans="1:19" ht="20.25" customHeight="1" x14ac:dyDescent="0.2">
      <c r="A46" s="34"/>
      <c r="B46" s="35" t="str">
        <f>Rekapitulace!A22</f>
        <v>přírodopis</v>
      </c>
      <c r="C46" s="6"/>
      <c r="D46" s="36"/>
      <c r="E46" s="116">
        <f>Rekapitulace!C22</f>
        <v>0</v>
      </c>
      <c r="F46" s="70"/>
      <c r="G46" s="40"/>
      <c r="H46" s="14"/>
      <c r="I46" s="10"/>
      <c r="J46" s="121"/>
      <c r="K46" s="122"/>
      <c r="L46" s="34"/>
      <c r="M46" s="59"/>
      <c r="N46" s="9"/>
      <c r="O46" s="14"/>
      <c r="P46" s="14"/>
      <c r="Q46" s="10"/>
      <c r="R46" s="116"/>
      <c r="S46" s="7"/>
    </row>
    <row r="47" spans="1:19" ht="20.25" customHeight="1" x14ac:dyDescent="0.2">
      <c r="A47" s="34"/>
      <c r="B47" s="35" t="str">
        <f>Rekapitulace!A23</f>
        <v>sklad fyzika</v>
      </c>
      <c r="C47" s="6"/>
      <c r="D47" s="36"/>
      <c r="E47" s="116">
        <f>Rekapitulace!C23</f>
        <v>0</v>
      </c>
      <c r="F47" s="70"/>
      <c r="G47" s="40"/>
      <c r="H47" s="14"/>
      <c r="I47" s="10"/>
      <c r="J47" s="121"/>
      <c r="K47" s="122"/>
      <c r="L47" s="34"/>
      <c r="M47" s="59"/>
      <c r="N47" s="9"/>
      <c r="O47" s="14"/>
      <c r="P47" s="14"/>
      <c r="Q47" s="10"/>
      <c r="R47" s="116"/>
      <c r="S47" s="7"/>
    </row>
    <row r="48" spans="1:19" ht="20.25" customHeight="1" x14ac:dyDescent="0.2">
      <c r="A48" s="34"/>
      <c r="B48" s="35" t="str">
        <f>Rekapitulace!A24</f>
        <v>výpočetní č.1</v>
      </c>
      <c r="C48" s="6"/>
      <c r="D48" s="36"/>
      <c r="E48" s="116">
        <f>Rekapitulace!C24</f>
        <v>0</v>
      </c>
      <c r="F48" s="70"/>
      <c r="G48" s="40"/>
      <c r="H48" s="14"/>
      <c r="I48" s="10"/>
      <c r="J48" s="121"/>
      <c r="K48" s="122"/>
      <c r="L48" s="34"/>
      <c r="M48" s="59"/>
      <c r="N48" s="9"/>
      <c r="O48" s="14"/>
      <c r="P48" s="14"/>
      <c r="Q48" s="10"/>
      <c r="R48" s="116"/>
      <c r="S48" s="7"/>
    </row>
    <row r="49" spans="1:19" ht="20.25" customHeight="1" x14ac:dyDescent="0.2">
      <c r="A49" s="34"/>
      <c r="B49" s="35" t="str">
        <f>Rekapitulace!A25</f>
        <v>výpočetní č.2</v>
      </c>
      <c r="C49" s="6"/>
      <c r="D49" s="36"/>
      <c r="E49" s="116">
        <f>Rekapitulace!C25</f>
        <v>0</v>
      </c>
      <c r="F49" s="70"/>
      <c r="G49" s="40"/>
      <c r="H49" s="14"/>
      <c r="I49" s="10"/>
      <c r="J49" s="121"/>
      <c r="K49" s="122"/>
      <c r="L49" s="34"/>
      <c r="M49" s="59"/>
      <c r="N49" s="9"/>
      <c r="O49" s="14"/>
      <c r="P49" s="14"/>
      <c r="Q49" s="10"/>
      <c r="R49" s="116"/>
      <c r="S49" s="7"/>
    </row>
    <row r="50" spans="1:19" ht="20.25" customHeight="1" x14ac:dyDescent="0.2">
      <c r="A50" s="34"/>
      <c r="B50" s="35" t="str">
        <f>Rekapitulace!A26</f>
        <v>zeměpis</v>
      </c>
      <c r="C50" s="6"/>
      <c r="D50" s="36"/>
      <c r="E50" s="116">
        <f>Rekapitulace!C26</f>
        <v>0</v>
      </c>
      <c r="F50" s="70"/>
      <c r="G50" s="40"/>
      <c r="H50" s="14"/>
      <c r="I50" s="10"/>
      <c r="J50" s="121"/>
      <c r="K50" s="122"/>
      <c r="L50" s="34"/>
      <c r="M50" s="59"/>
      <c r="N50" s="9"/>
      <c r="O50" s="14"/>
      <c r="P50" s="14"/>
      <c r="Q50" s="10"/>
      <c r="R50" s="116"/>
      <c r="S50" s="7"/>
    </row>
    <row r="51" spans="1:19" ht="20.25" customHeight="1" x14ac:dyDescent="0.2">
      <c r="A51" s="34">
        <v>9</v>
      </c>
      <c r="B51" s="41" t="s">
        <v>84</v>
      </c>
      <c r="C51" s="14"/>
      <c r="D51" s="10"/>
      <c r="E51" s="123">
        <f>SUM(E38:E50)</f>
        <v>0</v>
      </c>
      <c r="F51" s="42"/>
      <c r="G51" s="34">
        <v>13</v>
      </c>
      <c r="H51" s="41" t="s">
        <v>85</v>
      </c>
      <c r="I51" s="10"/>
      <c r="J51" s="124">
        <f>SUM(J38:J41)</f>
        <v>0</v>
      </c>
      <c r="K51" s="125"/>
      <c r="L51" s="34">
        <v>20</v>
      </c>
      <c r="M51" s="35" t="s">
        <v>86</v>
      </c>
      <c r="N51" s="9"/>
      <c r="O51" s="9"/>
      <c r="P51" s="9"/>
      <c r="Q51" s="43"/>
      <c r="R51" s="123">
        <f>SUM(R38:R43)</f>
        <v>0</v>
      </c>
      <c r="S51" s="21"/>
    </row>
    <row r="52" spans="1:19" ht="20.25" customHeight="1" x14ac:dyDescent="0.2">
      <c r="A52" s="44">
        <v>21</v>
      </c>
      <c r="B52" s="45" t="s">
        <v>47</v>
      </c>
      <c r="C52" s="46"/>
      <c r="D52" s="47"/>
      <c r="E52" s="126">
        <v>0</v>
      </c>
      <c r="F52" s="48"/>
      <c r="G52" s="44">
        <v>22</v>
      </c>
      <c r="H52" s="45" t="s">
        <v>48</v>
      </c>
      <c r="I52" s="47"/>
      <c r="J52" s="127">
        <v>0</v>
      </c>
      <c r="K52" s="128" t="str">
        <f>M56</f>
        <v>21</v>
      </c>
      <c r="L52" s="44">
        <v>23</v>
      </c>
      <c r="M52" s="45" t="s">
        <v>49</v>
      </c>
      <c r="N52" s="46"/>
      <c r="O52" s="46"/>
      <c r="P52" s="46"/>
      <c r="Q52" s="47"/>
      <c r="R52" s="126">
        <v>0</v>
      </c>
      <c r="S52" s="17"/>
    </row>
    <row r="53" spans="1:19" ht="20.25" customHeight="1" x14ac:dyDescent="0.2">
      <c r="A53" s="49" t="s">
        <v>17</v>
      </c>
      <c r="B53" s="3"/>
      <c r="C53" s="3"/>
      <c r="D53" s="3"/>
      <c r="E53" s="3"/>
      <c r="F53" s="50"/>
      <c r="G53" s="51"/>
      <c r="H53" s="3"/>
      <c r="I53" s="3"/>
      <c r="J53" s="3"/>
      <c r="K53" s="3"/>
      <c r="L53" s="52" t="s">
        <v>50</v>
      </c>
      <c r="M53" s="24"/>
      <c r="N53" s="30" t="s">
        <v>51</v>
      </c>
      <c r="O53" s="23"/>
      <c r="P53" s="23"/>
      <c r="Q53" s="23"/>
      <c r="R53" s="23"/>
      <c r="S53" s="26"/>
    </row>
    <row r="54" spans="1:19" ht="20.25" customHeight="1" x14ac:dyDescent="0.2">
      <c r="A54" s="5"/>
      <c r="B54" s="1"/>
      <c r="C54" s="1"/>
      <c r="D54" s="1"/>
      <c r="E54" s="1"/>
      <c r="F54" s="8"/>
      <c r="G54" s="53"/>
      <c r="H54" s="1"/>
      <c r="I54" s="1"/>
      <c r="J54" s="1"/>
      <c r="K54" s="1"/>
      <c r="L54" s="34">
        <v>24</v>
      </c>
      <c r="M54" s="38" t="s">
        <v>87</v>
      </c>
      <c r="N54" s="14"/>
      <c r="O54" s="14"/>
      <c r="P54" s="14"/>
      <c r="Q54" s="39"/>
      <c r="R54" s="123">
        <f>ROUND(E51+J51+R51+E52+J52+R52,2)</f>
        <v>0</v>
      </c>
      <c r="S54" s="54">
        <f>E51+J51+R51+E52+J52+R52</f>
        <v>0</v>
      </c>
    </row>
    <row r="55" spans="1:19" ht="20.25" customHeight="1" x14ac:dyDescent="0.2">
      <c r="A55" s="55" t="s">
        <v>52</v>
      </c>
      <c r="B55" s="11"/>
      <c r="C55" s="11"/>
      <c r="D55" s="11"/>
      <c r="E55" s="11"/>
      <c r="F55" s="12"/>
      <c r="G55" s="56" t="s">
        <v>53</v>
      </c>
      <c r="H55" s="11"/>
      <c r="I55" s="11"/>
      <c r="J55" s="11"/>
      <c r="K55" s="11"/>
      <c r="L55" s="34">
        <v>25</v>
      </c>
      <c r="M55" s="129">
        <v>12</v>
      </c>
      <c r="N55" s="12" t="s">
        <v>40</v>
      </c>
      <c r="O55" s="130">
        <f>ROUND(R54-O56,2)</f>
        <v>0</v>
      </c>
      <c r="P55" s="14" t="s">
        <v>54</v>
      </c>
      <c r="Q55" s="10"/>
      <c r="R55" s="131">
        <f>ROUND(O55*M55/100,2)</f>
        <v>0</v>
      </c>
      <c r="S55" s="57">
        <f>O55*M55/100</f>
        <v>0</v>
      </c>
    </row>
    <row r="56" spans="1:19" ht="20.25" customHeight="1" thickBot="1" x14ac:dyDescent="0.25">
      <c r="A56" s="58" t="s">
        <v>16</v>
      </c>
      <c r="B56" s="9"/>
      <c r="C56" s="9"/>
      <c r="D56" s="9"/>
      <c r="E56" s="9"/>
      <c r="F56" s="6"/>
      <c r="G56" s="59"/>
      <c r="H56" s="9"/>
      <c r="I56" s="9"/>
      <c r="J56" s="9"/>
      <c r="K56" s="9"/>
      <c r="L56" s="34">
        <v>26</v>
      </c>
      <c r="M56" s="132" t="s">
        <v>39</v>
      </c>
      <c r="N56" s="10" t="s">
        <v>40</v>
      </c>
      <c r="O56" s="130">
        <f>R54</f>
        <v>0</v>
      </c>
      <c r="P56" s="14" t="s">
        <v>54</v>
      </c>
      <c r="Q56" s="10"/>
      <c r="R56" s="116">
        <f>ROUND(O56*M56/100,2)</f>
        <v>0</v>
      </c>
      <c r="S56" s="60">
        <f>O56*M56/100</f>
        <v>0</v>
      </c>
    </row>
    <row r="57" spans="1:19" ht="20.25" customHeight="1" thickBot="1" x14ac:dyDescent="0.25">
      <c r="A57" s="5"/>
      <c r="B57" s="1"/>
      <c r="C57" s="1"/>
      <c r="D57" s="1"/>
      <c r="E57" s="1"/>
      <c r="F57" s="8"/>
      <c r="G57" s="53"/>
      <c r="H57" s="1"/>
      <c r="I57" s="1"/>
      <c r="J57" s="1"/>
      <c r="K57" s="1"/>
      <c r="L57" s="44">
        <v>27</v>
      </c>
      <c r="M57" s="61" t="s">
        <v>89</v>
      </c>
      <c r="N57" s="46"/>
      <c r="O57" s="46"/>
      <c r="P57" s="46"/>
      <c r="Q57" s="62"/>
      <c r="R57" s="133">
        <f>R54+R55+R56</f>
        <v>0</v>
      </c>
      <c r="S57" s="63"/>
    </row>
    <row r="58" spans="1:19" ht="20.25" customHeight="1" x14ac:dyDescent="0.2">
      <c r="A58" s="55" t="s">
        <v>52</v>
      </c>
      <c r="B58" s="11"/>
      <c r="C58" s="11"/>
      <c r="D58" s="11"/>
      <c r="E58" s="11"/>
      <c r="F58" s="12"/>
      <c r="G58" s="56" t="s">
        <v>53</v>
      </c>
      <c r="H58" s="11"/>
      <c r="I58" s="11"/>
      <c r="J58" s="11"/>
      <c r="K58" s="11"/>
      <c r="L58" s="52" t="s">
        <v>55</v>
      </c>
      <c r="M58" s="24"/>
      <c r="N58" s="30" t="s">
        <v>56</v>
      </c>
      <c r="O58" s="23"/>
      <c r="P58" s="23"/>
      <c r="Q58" s="23"/>
      <c r="R58" s="134"/>
      <c r="S58" s="26"/>
    </row>
    <row r="59" spans="1:19" ht="20.25" customHeight="1" x14ac:dyDescent="0.2">
      <c r="A59" s="58" t="s">
        <v>18</v>
      </c>
      <c r="B59" s="9"/>
      <c r="C59" s="9"/>
      <c r="D59" s="9"/>
      <c r="E59" s="9"/>
      <c r="F59" s="6"/>
      <c r="G59" s="59"/>
      <c r="H59" s="9"/>
      <c r="I59" s="9"/>
      <c r="J59" s="9"/>
      <c r="K59" s="9"/>
      <c r="L59" s="34">
        <v>28</v>
      </c>
      <c r="M59" s="38" t="s">
        <v>57</v>
      </c>
      <c r="N59" s="14"/>
      <c r="O59" s="14"/>
      <c r="P59" s="14"/>
      <c r="Q59" s="10"/>
      <c r="R59" s="116">
        <v>0</v>
      </c>
      <c r="S59" s="39"/>
    </row>
    <row r="60" spans="1:19" ht="20.25" customHeight="1" x14ac:dyDescent="0.2">
      <c r="A60" s="5"/>
      <c r="B60" s="1"/>
      <c r="C60" s="1"/>
      <c r="D60" s="1"/>
      <c r="E60" s="1"/>
      <c r="F60" s="8"/>
      <c r="G60" s="53"/>
      <c r="H60" s="1"/>
      <c r="I60" s="1"/>
      <c r="J60" s="1"/>
      <c r="K60" s="1"/>
      <c r="L60" s="34">
        <v>29</v>
      </c>
      <c r="M60" s="38" t="s">
        <v>58</v>
      </c>
      <c r="N60" s="14"/>
      <c r="O60" s="14"/>
      <c r="P60" s="14"/>
      <c r="Q60" s="10"/>
      <c r="R60" s="116">
        <v>0</v>
      </c>
      <c r="S60" s="39"/>
    </row>
    <row r="61" spans="1:19" ht="20.25" customHeight="1" x14ac:dyDescent="0.2">
      <c r="A61" s="64" t="s">
        <v>52</v>
      </c>
      <c r="B61" s="16"/>
      <c r="C61" s="16"/>
      <c r="D61" s="16"/>
      <c r="E61" s="16"/>
      <c r="F61" s="65"/>
      <c r="G61" s="66" t="s">
        <v>53</v>
      </c>
      <c r="H61" s="16"/>
      <c r="I61" s="16"/>
      <c r="J61" s="16"/>
      <c r="K61" s="16"/>
      <c r="L61" s="44">
        <v>30</v>
      </c>
      <c r="M61" s="45" t="s">
        <v>59</v>
      </c>
      <c r="N61" s="46"/>
      <c r="O61" s="46"/>
      <c r="P61" s="46"/>
      <c r="Q61" s="47"/>
      <c r="R61" s="110">
        <v>0</v>
      </c>
      <c r="S61" s="67"/>
    </row>
    <row r="64" spans="1:19" ht="27" customHeight="1" x14ac:dyDescent="0.2">
      <c r="A64" s="296"/>
      <c r="B64" s="296"/>
      <c r="C64" s="296"/>
      <c r="D64" s="296"/>
      <c r="E64" s="296"/>
      <c r="F64" s="296"/>
      <c r="G64" s="296"/>
      <c r="H64" s="296"/>
      <c r="I64" s="296"/>
      <c r="J64" s="296"/>
      <c r="K64" s="296"/>
      <c r="L64" s="296"/>
      <c r="M64" s="296"/>
      <c r="N64" s="296"/>
      <c r="O64" s="296"/>
      <c r="P64" s="296"/>
      <c r="Q64" s="296"/>
      <c r="R64" s="296"/>
    </row>
  </sheetData>
  <sheetProtection formatCells="0" formatColumns="0" formatRows="0" insertColumns="0" insertRows="0" insertHyperlinks="0" deleteColumns="0" deleteRows="0" sort="0" autoFilter="0" pivotTables="0"/>
  <customSheetViews>
    <customSheetView guid="{65E3123D-ED26-44E3-A414-09EEEF825484}" showGridLines="0" fitToPage="1" hiddenRows="1" topLeftCell="A2">
      <selection activeCell="U30" sqref="U30"/>
      <pageMargins left="0.59055118110236227" right="0.59055118110236227" top="0.9055118110236221" bottom="0.9055118110236221" header="0.51181102362204722" footer="0.51181102362204722"/>
      <printOptions horizontalCentered="1" verticalCentered="1"/>
      <pageSetup paperSize="9" scale="94" orientation="portrait" errors="blank" horizontalDpi="200" verticalDpi="200" r:id="rId1"/>
      <headerFooter alignWithMargins="0">
        <oddFooter>&amp;A</oddFooter>
      </headerFooter>
    </customSheetView>
    <customSheetView guid="{82B4F4D9-5370-4303-A97E-2A49E01AF629}" showGridLines="0" fitToPage="1" hiddenRows="1" topLeftCell="A2">
      <selection activeCell="U30" sqref="U30"/>
      <pageMargins left="0.59055118110236227" right="0.59055118110236227" top="0.9055118110236221" bottom="0.9055118110236221" header="0.51181102362204722" footer="0.51181102362204722"/>
      <printOptions horizontalCentered="1" verticalCentered="1"/>
      <pageSetup paperSize="9" scale="94" orientation="portrait" errors="blank" horizontalDpi="200" verticalDpi="200" r:id="rId2"/>
      <headerFooter alignWithMargins="0">
        <oddFooter>&amp;A</oddFooter>
      </headerFooter>
    </customSheetView>
    <customSheetView guid="{D6CFA044-0C8C-4ECE-96A2-AFF3DD5E0425}" showGridLines="0" fitToPage="1" hiddenRows="1" topLeftCell="A2">
      <selection activeCell="U30" sqref="U30"/>
      <pageMargins left="0.59055118110236227" right="0.59055118110236227" top="0.9055118110236221" bottom="0.9055118110236221" header="0.51181102362204722" footer="0.51181102362204722"/>
      <printOptions horizontalCentered="1" verticalCentered="1"/>
      <pageSetup paperSize="9" scale="94" orientation="portrait" errors="blank" horizontalDpi="200" verticalDpi="200" r:id="rId3"/>
      <headerFooter alignWithMargins="0">
        <oddFooter>&amp;A</oddFooter>
      </headerFooter>
    </customSheetView>
  </customSheetViews>
  <mergeCells count="5">
    <mergeCell ref="E5:J5"/>
    <mergeCell ref="E7:J7"/>
    <mergeCell ref="E9:J9"/>
    <mergeCell ref="P9:R9"/>
    <mergeCell ref="A64:R64"/>
  </mergeCells>
  <printOptions horizontalCentered="1" verticalCentered="1"/>
  <pageMargins left="0.59055118110236227" right="0.59055118110236227" top="0.9055118110236221" bottom="0.9055118110236221" header="0.51181102362204722" footer="0.51181102362204722"/>
  <pageSetup paperSize="9" scale="94" orientation="portrait" errors="blank" horizontalDpi="200" verticalDpi="200" r:id="rId4"/>
  <headerFooter alignWithMargins="0">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E701-606A-4DF7-A1F6-69E01EB98FFE}">
  <sheetPr>
    <pageSetUpPr fitToPage="1"/>
  </sheetPr>
  <dimension ref="A1:AI27"/>
  <sheetViews>
    <sheetView showGridLines="0" zoomScale="80" zoomScaleNormal="80" workbookViewId="0">
      <selection activeCell="R19" sqref="R19"/>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277</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c r="N11" s="316"/>
    </row>
    <row r="12" spans="1:35" s="257" customFormat="1" x14ac:dyDescent="0.2">
      <c r="A12" s="278">
        <v>1</v>
      </c>
      <c r="B12" s="181">
        <v>2</v>
      </c>
      <c r="C12" s="181">
        <v>3</v>
      </c>
      <c r="D12" s="182">
        <v>4</v>
      </c>
      <c r="E12" s="182">
        <v>5</v>
      </c>
      <c r="F12" s="181">
        <v>6</v>
      </c>
      <c r="G12" s="181">
        <v>7</v>
      </c>
      <c r="H12" s="181">
        <v>8</v>
      </c>
      <c r="I12" s="181">
        <v>9</v>
      </c>
      <c r="J12" s="181">
        <v>10</v>
      </c>
      <c r="K12" s="181">
        <v>11</v>
      </c>
      <c r="L12" s="312">
        <v>12</v>
      </c>
      <c r="M12" s="303">
        <v>13</v>
      </c>
      <c r="N12" s="176"/>
    </row>
    <row r="13" spans="1:35" x14ac:dyDescent="0.2">
      <c r="A13" s="253"/>
      <c r="B13" s="255"/>
      <c r="C13" s="255"/>
      <c r="D13" s="262"/>
      <c r="E13" s="183"/>
      <c r="F13" s="255"/>
      <c r="G13" s="253"/>
      <c r="H13" s="253"/>
      <c r="I13" s="253"/>
      <c r="J13" s="253"/>
      <c r="K13" s="253"/>
      <c r="L13" s="176"/>
      <c r="M13" s="176"/>
      <c r="N13" s="176"/>
    </row>
    <row r="14" spans="1:35" s="185" customFormat="1" x14ac:dyDescent="0.2">
      <c r="A14" s="252"/>
      <c r="B14" s="184"/>
      <c r="C14" s="258"/>
      <c r="D14" s="263" t="s">
        <v>83</v>
      </c>
      <c r="E14" s="186" t="s">
        <v>152</v>
      </c>
      <c r="F14" s="258"/>
      <c r="G14" s="271"/>
      <c r="H14" s="271"/>
      <c r="I14" s="187">
        <f>I15</f>
        <v>0</v>
      </c>
      <c r="J14" s="271"/>
      <c r="K14" s="188"/>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SUM(I16:I26)</f>
        <v>0</v>
      </c>
      <c r="J15" s="192"/>
      <c r="K15" s="188"/>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39.6" customHeight="1" x14ac:dyDescent="0.2">
      <c r="A16" s="215">
        <v>1</v>
      </c>
      <c r="B16" s="193"/>
      <c r="C16" s="193" t="s">
        <v>96</v>
      </c>
      <c r="D16" s="265" t="s">
        <v>221</v>
      </c>
      <c r="E16" s="194" t="s">
        <v>222</v>
      </c>
      <c r="F16" s="193" t="s">
        <v>77</v>
      </c>
      <c r="G16" s="195">
        <v>1</v>
      </c>
      <c r="H16" s="188"/>
      <c r="I16" s="188">
        <f t="shared" ref="I16:I26" si="0">ROUND(G16*H16,2)</f>
        <v>0</v>
      </c>
      <c r="J16" s="192">
        <v>21</v>
      </c>
      <c r="K16" s="188">
        <f>I16+((I16/100)*J16)</f>
        <v>0</v>
      </c>
      <c r="L16" s="314"/>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63.75" x14ac:dyDescent="0.2">
      <c r="A17" s="215">
        <v>2</v>
      </c>
      <c r="B17" s="193"/>
      <c r="C17" s="193" t="s">
        <v>96</v>
      </c>
      <c r="D17" s="265" t="s">
        <v>223</v>
      </c>
      <c r="E17" s="197" t="s">
        <v>224</v>
      </c>
      <c r="F17" s="193" t="s">
        <v>77</v>
      </c>
      <c r="G17" s="195">
        <v>1</v>
      </c>
      <c r="H17" s="188"/>
      <c r="I17" s="188">
        <f t="shared" si="0"/>
        <v>0</v>
      </c>
      <c r="J17" s="192">
        <v>21</v>
      </c>
      <c r="K17" s="188">
        <f>I17+((I17/100)*J17)</f>
        <v>0</v>
      </c>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25.5" x14ac:dyDescent="0.2">
      <c r="A18" s="215">
        <v>3</v>
      </c>
      <c r="B18" s="193"/>
      <c r="C18" s="193" t="s">
        <v>96</v>
      </c>
      <c r="D18" s="265" t="s">
        <v>225</v>
      </c>
      <c r="E18" s="197" t="s">
        <v>226</v>
      </c>
      <c r="F18" s="193" t="s">
        <v>77</v>
      </c>
      <c r="G18" s="195">
        <v>1</v>
      </c>
      <c r="H18" s="188"/>
      <c r="I18" s="188">
        <f t="shared" si="0"/>
        <v>0</v>
      </c>
      <c r="J18" s="192">
        <v>21</v>
      </c>
      <c r="K18" s="188">
        <f t="shared" ref="K18:K26" si="1">I18+((I18/100)*J18)</f>
        <v>0</v>
      </c>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89.25" x14ac:dyDescent="0.2">
      <c r="A19" s="215">
        <v>4</v>
      </c>
      <c r="B19" s="193"/>
      <c r="C19" s="193" t="s">
        <v>96</v>
      </c>
      <c r="D19" s="265" t="s">
        <v>144</v>
      </c>
      <c r="E19" s="197" t="s">
        <v>163</v>
      </c>
      <c r="F19" s="193" t="s">
        <v>77</v>
      </c>
      <c r="G19" s="195">
        <v>1</v>
      </c>
      <c r="H19" s="188"/>
      <c r="I19" s="188">
        <f t="shared" si="0"/>
        <v>0</v>
      </c>
      <c r="J19" s="192">
        <v>21</v>
      </c>
      <c r="K19" s="188">
        <f t="shared" si="1"/>
        <v>0</v>
      </c>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179" customFormat="1" ht="140.25" x14ac:dyDescent="0.2">
      <c r="A20" s="215">
        <v>5</v>
      </c>
      <c r="B20" s="193"/>
      <c r="C20" s="193" t="s">
        <v>96</v>
      </c>
      <c r="D20" s="265" t="s">
        <v>119</v>
      </c>
      <c r="E20" s="197" t="s">
        <v>227</v>
      </c>
      <c r="F20" s="193" t="s">
        <v>77</v>
      </c>
      <c r="G20" s="195">
        <v>1</v>
      </c>
      <c r="H20" s="188"/>
      <c r="I20" s="188">
        <f t="shared" si="0"/>
        <v>0</v>
      </c>
      <c r="J20" s="192">
        <v>21</v>
      </c>
      <c r="K20" s="188">
        <f t="shared" si="1"/>
        <v>0</v>
      </c>
      <c r="L20" s="314"/>
      <c r="M20" s="314"/>
      <c r="O20" s="245"/>
      <c r="P20" s="245"/>
      <c r="Q20" s="245"/>
      <c r="R20" s="245"/>
      <c r="S20" s="245"/>
      <c r="T20" s="245"/>
      <c r="U20" s="245"/>
      <c r="V20" s="245"/>
      <c r="W20" s="245"/>
      <c r="X20" s="245"/>
      <c r="Y20" s="245"/>
      <c r="Z20" s="245"/>
      <c r="AA20" s="245"/>
      <c r="AB20" s="245"/>
      <c r="AC20" s="245"/>
      <c r="AD20" s="245"/>
      <c r="AE20" s="245"/>
      <c r="AF20" s="245"/>
      <c r="AG20" s="245"/>
      <c r="AH20" s="245"/>
      <c r="AI20" s="245"/>
    </row>
    <row r="21" spans="1:35" s="202" customFormat="1" ht="51" x14ac:dyDescent="0.2">
      <c r="A21" s="215">
        <v>6</v>
      </c>
      <c r="B21" s="200"/>
      <c r="C21" s="200" t="s">
        <v>96</v>
      </c>
      <c r="D21" s="212" t="s">
        <v>102</v>
      </c>
      <c r="E21" s="197" t="s">
        <v>164</v>
      </c>
      <c r="F21" s="200" t="s">
        <v>77</v>
      </c>
      <c r="G21" s="201">
        <v>1</v>
      </c>
      <c r="H21" s="199"/>
      <c r="I21" s="188">
        <f t="shared" si="0"/>
        <v>0</v>
      </c>
      <c r="J21" s="192">
        <v>21</v>
      </c>
      <c r="K21" s="188">
        <f t="shared" si="1"/>
        <v>0</v>
      </c>
      <c r="L21" s="215"/>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row>
    <row r="22" spans="1:35" s="179" customFormat="1" ht="25.5" x14ac:dyDescent="0.2">
      <c r="A22" s="215">
        <v>7</v>
      </c>
      <c r="B22" s="193"/>
      <c r="C22" s="193" t="s">
        <v>96</v>
      </c>
      <c r="D22" s="196" t="s">
        <v>99</v>
      </c>
      <c r="E22" s="197" t="s">
        <v>105</v>
      </c>
      <c r="F22" s="193" t="s">
        <v>77</v>
      </c>
      <c r="G22" s="201">
        <v>1</v>
      </c>
      <c r="H22" s="188"/>
      <c r="I22" s="188">
        <f t="shared" si="0"/>
        <v>0</v>
      </c>
      <c r="J22" s="192">
        <v>21</v>
      </c>
      <c r="K22" s="188">
        <f t="shared" si="1"/>
        <v>0</v>
      </c>
      <c r="L22" s="21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25.5" x14ac:dyDescent="0.2">
      <c r="A23" s="215">
        <v>8</v>
      </c>
      <c r="B23" s="193"/>
      <c r="C23" s="193" t="s">
        <v>96</v>
      </c>
      <c r="D23" s="196" t="s">
        <v>228</v>
      </c>
      <c r="E23" s="197" t="s">
        <v>229</v>
      </c>
      <c r="F23" s="193" t="s">
        <v>77</v>
      </c>
      <c r="G23" s="201">
        <v>1</v>
      </c>
      <c r="H23" s="188"/>
      <c r="I23" s="188">
        <f t="shared" si="0"/>
        <v>0</v>
      </c>
      <c r="J23" s="192">
        <v>21</v>
      </c>
      <c r="K23" s="188">
        <f t="shared" si="1"/>
        <v>0</v>
      </c>
      <c r="L23" s="21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ht="165.75" x14ac:dyDescent="0.2">
      <c r="A24" s="215">
        <v>9</v>
      </c>
      <c r="B24" s="193"/>
      <c r="C24" s="193" t="s">
        <v>96</v>
      </c>
      <c r="D24" s="265" t="s">
        <v>109</v>
      </c>
      <c r="E24" s="197" t="s">
        <v>156</v>
      </c>
      <c r="F24" s="193" t="s">
        <v>77</v>
      </c>
      <c r="G24" s="195">
        <v>1</v>
      </c>
      <c r="H24" s="188"/>
      <c r="I24" s="188">
        <f t="shared" si="0"/>
        <v>0</v>
      </c>
      <c r="J24" s="192">
        <v>21</v>
      </c>
      <c r="K24" s="188">
        <f t="shared" si="1"/>
        <v>0</v>
      </c>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ht="38.25" x14ac:dyDescent="0.2">
      <c r="A25" s="215">
        <v>10</v>
      </c>
      <c r="B25" s="193"/>
      <c r="C25" s="193" t="s">
        <v>96</v>
      </c>
      <c r="D25" s="265" t="s">
        <v>110</v>
      </c>
      <c r="E25" s="197" t="s">
        <v>157</v>
      </c>
      <c r="F25" s="193" t="s">
        <v>77</v>
      </c>
      <c r="G25" s="195">
        <v>1</v>
      </c>
      <c r="H25" s="188"/>
      <c r="I25" s="188">
        <f t="shared" si="0"/>
        <v>0</v>
      </c>
      <c r="J25" s="192">
        <v>21</v>
      </c>
      <c r="K25" s="188">
        <f t="shared" si="1"/>
        <v>0</v>
      </c>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140.25" x14ac:dyDescent="0.2">
      <c r="A26" s="215">
        <v>11</v>
      </c>
      <c r="B26" s="193"/>
      <c r="C26" s="193" t="s">
        <v>96</v>
      </c>
      <c r="D26" s="265" t="s">
        <v>82</v>
      </c>
      <c r="E26" s="194" t="s">
        <v>158</v>
      </c>
      <c r="F26" s="193" t="s">
        <v>77</v>
      </c>
      <c r="G26" s="195">
        <v>1</v>
      </c>
      <c r="H26" s="188"/>
      <c r="I26" s="203">
        <f t="shared" si="0"/>
        <v>0</v>
      </c>
      <c r="J26" s="192">
        <v>21</v>
      </c>
      <c r="K26" s="188">
        <f t="shared" si="1"/>
        <v>0</v>
      </c>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207" customFormat="1" x14ac:dyDescent="0.2">
      <c r="A27" s="275"/>
      <c r="B27" s="256"/>
      <c r="C27" s="256"/>
      <c r="D27" s="267"/>
      <c r="E27" s="208" t="s">
        <v>95</v>
      </c>
      <c r="F27" s="256"/>
      <c r="G27" s="273"/>
      <c r="H27" s="273"/>
      <c r="I27" s="209">
        <f>I14</f>
        <v>0</v>
      </c>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4C9F-491A-473B-97DC-E73EC1C7D20A}">
  <sheetPr>
    <pageSetUpPr fitToPage="1"/>
  </sheetPr>
  <dimension ref="A1:AI49"/>
  <sheetViews>
    <sheetView showGridLines="0" zoomScale="80" zoomScaleNormal="80" workbookViewId="0">
      <pane ySplit="13" topLeftCell="A35" activePane="bottomLeft" state="frozen"/>
      <selection pane="bottomLeft" activeCell="L11" sqref="L11:M47"/>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276</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02">
        <v>12</v>
      </c>
      <c r="M12" s="303">
        <v>13</v>
      </c>
    </row>
    <row r="13" spans="1:35" x14ac:dyDescent="0.2">
      <c r="A13" s="253"/>
      <c r="B13" s="255"/>
      <c r="C13" s="255"/>
      <c r="D13" s="262"/>
      <c r="E13" s="183"/>
      <c r="F13" s="255"/>
      <c r="G13" s="253"/>
      <c r="H13" s="253"/>
      <c r="I13" s="253"/>
      <c r="J13" s="253"/>
      <c r="K13" s="253"/>
      <c r="L13" s="304"/>
      <c r="M13" s="305"/>
    </row>
    <row r="14" spans="1:35" s="185" customFormat="1" x14ac:dyDescent="0.2">
      <c r="A14" s="252"/>
      <c r="B14" s="184"/>
      <c r="C14" s="258"/>
      <c r="D14" s="263" t="s">
        <v>83</v>
      </c>
      <c r="E14" s="186" t="s">
        <v>152</v>
      </c>
      <c r="F14" s="258"/>
      <c r="G14" s="271"/>
      <c r="H14" s="271"/>
      <c r="I14" s="187">
        <f>I15+I24+I39</f>
        <v>0</v>
      </c>
      <c r="J14" s="271"/>
      <c r="K14" s="188"/>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SUM(I16:I23)</f>
        <v>0</v>
      </c>
      <c r="J15" s="192"/>
      <c r="K15" s="188"/>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63.75" x14ac:dyDescent="0.2">
      <c r="A16" s="215">
        <v>1</v>
      </c>
      <c r="B16" s="193"/>
      <c r="C16" s="193" t="s">
        <v>96</v>
      </c>
      <c r="D16" s="265" t="s">
        <v>142</v>
      </c>
      <c r="E16" s="194" t="s">
        <v>143</v>
      </c>
      <c r="F16" s="193" t="s">
        <v>77</v>
      </c>
      <c r="G16" s="195">
        <v>1</v>
      </c>
      <c r="H16" s="188"/>
      <c r="I16" s="188">
        <f t="shared" ref="I16:I23" si="0">ROUND(G16*H16,2)</f>
        <v>0</v>
      </c>
      <c r="J16" s="192">
        <v>21</v>
      </c>
      <c r="K16" s="188">
        <f t="shared" ref="K16:K23" si="1">I16+((I16/100)*J16)</f>
        <v>0</v>
      </c>
      <c r="L16" s="314"/>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89.25" x14ac:dyDescent="0.2">
      <c r="A17" s="215">
        <v>2</v>
      </c>
      <c r="B17" s="193"/>
      <c r="C17" s="193" t="s">
        <v>96</v>
      </c>
      <c r="D17" s="265" t="s">
        <v>144</v>
      </c>
      <c r="E17" s="197" t="s">
        <v>163</v>
      </c>
      <c r="F17" s="193" t="s">
        <v>77</v>
      </c>
      <c r="G17" s="195">
        <f>G16</f>
        <v>1</v>
      </c>
      <c r="H17" s="188"/>
      <c r="I17" s="188">
        <f t="shared" si="0"/>
        <v>0</v>
      </c>
      <c r="J17" s="192">
        <v>21</v>
      </c>
      <c r="K17" s="188">
        <f t="shared" si="1"/>
        <v>0</v>
      </c>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25.5" x14ac:dyDescent="0.2">
      <c r="A18" s="215">
        <v>3</v>
      </c>
      <c r="B18" s="193"/>
      <c r="C18" s="193" t="s">
        <v>96</v>
      </c>
      <c r="D18" s="265" t="s">
        <v>159</v>
      </c>
      <c r="E18" s="198" t="s">
        <v>160</v>
      </c>
      <c r="F18" s="193" t="s">
        <v>77</v>
      </c>
      <c r="G18" s="195">
        <v>1</v>
      </c>
      <c r="H18" s="199"/>
      <c r="I18" s="188">
        <f t="shared" si="0"/>
        <v>0</v>
      </c>
      <c r="J18" s="192">
        <v>21</v>
      </c>
      <c r="K18" s="188">
        <f t="shared" si="1"/>
        <v>0</v>
      </c>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25.5" x14ac:dyDescent="0.2">
      <c r="A19" s="215">
        <v>4</v>
      </c>
      <c r="B19" s="193"/>
      <c r="C19" s="193" t="s">
        <v>96</v>
      </c>
      <c r="D19" s="265" t="s">
        <v>161</v>
      </c>
      <c r="E19" s="198" t="s">
        <v>162</v>
      </c>
      <c r="F19" s="193" t="s">
        <v>77</v>
      </c>
      <c r="G19" s="195">
        <v>1</v>
      </c>
      <c r="H19" s="199"/>
      <c r="I19" s="188">
        <f t="shared" si="0"/>
        <v>0</v>
      </c>
      <c r="J19" s="192">
        <v>21</v>
      </c>
      <c r="K19" s="188">
        <f t="shared" si="1"/>
        <v>0</v>
      </c>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179" customFormat="1" ht="51" x14ac:dyDescent="0.2">
      <c r="A20" s="215">
        <v>5</v>
      </c>
      <c r="B20" s="193"/>
      <c r="C20" s="200" t="s">
        <v>96</v>
      </c>
      <c r="D20" s="212" t="s">
        <v>102</v>
      </c>
      <c r="E20" s="197" t="s">
        <v>108</v>
      </c>
      <c r="F20" s="200" t="s">
        <v>77</v>
      </c>
      <c r="G20" s="201">
        <v>1</v>
      </c>
      <c r="H20" s="199"/>
      <c r="I20" s="188">
        <f t="shared" si="0"/>
        <v>0</v>
      </c>
      <c r="J20" s="192">
        <v>21</v>
      </c>
      <c r="K20" s="188">
        <f t="shared" si="1"/>
        <v>0</v>
      </c>
      <c r="N20" s="245"/>
      <c r="O20" s="245"/>
      <c r="P20" s="245"/>
      <c r="Q20" s="245"/>
      <c r="R20" s="245"/>
      <c r="S20" s="245"/>
      <c r="T20" s="245"/>
      <c r="U20" s="245"/>
      <c r="V20" s="245"/>
      <c r="W20" s="245"/>
      <c r="X20" s="245"/>
      <c r="Y20" s="245"/>
      <c r="Z20" s="245"/>
      <c r="AA20" s="245"/>
      <c r="AB20" s="245"/>
      <c r="AC20" s="245"/>
      <c r="AD20" s="245"/>
      <c r="AE20" s="245"/>
      <c r="AF20" s="245"/>
      <c r="AG20" s="245"/>
      <c r="AH20" s="245"/>
      <c r="AI20" s="245"/>
    </row>
    <row r="21" spans="1:35" s="179" customFormat="1" ht="25.5" x14ac:dyDescent="0.2">
      <c r="A21" s="215">
        <v>6</v>
      </c>
      <c r="B21" s="193"/>
      <c r="C21" s="193" t="s">
        <v>96</v>
      </c>
      <c r="D21" s="196" t="s">
        <v>99</v>
      </c>
      <c r="E21" s="197" t="s">
        <v>105</v>
      </c>
      <c r="F21" s="193" t="s">
        <v>77</v>
      </c>
      <c r="G21" s="201">
        <v>1</v>
      </c>
      <c r="H21" s="188"/>
      <c r="I21" s="188">
        <f t="shared" si="0"/>
        <v>0</v>
      </c>
      <c r="J21" s="192">
        <v>21</v>
      </c>
      <c r="K21" s="188">
        <f t="shared" si="1"/>
        <v>0</v>
      </c>
      <c r="N21" s="245"/>
      <c r="O21" s="245"/>
      <c r="P21" s="245"/>
      <c r="Q21" s="245"/>
      <c r="R21" s="245"/>
      <c r="S21" s="245"/>
      <c r="T21" s="245"/>
      <c r="U21" s="245"/>
      <c r="V21" s="245"/>
      <c r="W21" s="245"/>
      <c r="X21" s="245"/>
      <c r="Y21" s="245"/>
      <c r="Z21" s="245"/>
      <c r="AA21" s="245"/>
      <c r="AB21" s="245"/>
      <c r="AC21" s="245"/>
      <c r="AD21" s="245"/>
      <c r="AE21" s="245"/>
      <c r="AF21" s="245"/>
      <c r="AG21" s="245"/>
      <c r="AH21" s="245"/>
      <c r="AI21" s="245"/>
    </row>
    <row r="22" spans="1:35" s="179" customFormat="1" ht="63.75" x14ac:dyDescent="0.2">
      <c r="A22" s="215">
        <v>7</v>
      </c>
      <c r="B22" s="193"/>
      <c r="C22" s="193" t="s">
        <v>96</v>
      </c>
      <c r="D22" s="265" t="s">
        <v>103</v>
      </c>
      <c r="E22" s="194" t="s">
        <v>104</v>
      </c>
      <c r="F22" s="193" t="s">
        <v>77</v>
      </c>
      <c r="G22" s="195">
        <v>1</v>
      </c>
      <c r="H22" s="188"/>
      <c r="I22" s="188">
        <f t="shared" si="0"/>
        <v>0</v>
      </c>
      <c r="J22" s="192">
        <v>21</v>
      </c>
      <c r="K22" s="188">
        <f t="shared" si="1"/>
        <v>0</v>
      </c>
      <c r="L22" s="314"/>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51" x14ac:dyDescent="0.2">
      <c r="A23" s="215">
        <v>8</v>
      </c>
      <c r="B23" s="193"/>
      <c r="C23" s="193" t="s">
        <v>96</v>
      </c>
      <c r="D23" s="265" t="s">
        <v>80</v>
      </c>
      <c r="E23" s="197" t="s">
        <v>145</v>
      </c>
      <c r="F23" s="193" t="s">
        <v>77</v>
      </c>
      <c r="G23" s="195">
        <v>1</v>
      </c>
      <c r="H23" s="188"/>
      <c r="I23" s="188">
        <f t="shared" si="0"/>
        <v>0</v>
      </c>
      <c r="J23" s="192">
        <v>21</v>
      </c>
      <c r="K23" s="188">
        <f t="shared" si="1"/>
        <v>0</v>
      </c>
      <c r="L23" s="314"/>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x14ac:dyDescent="0.2">
      <c r="A24" s="215"/>
      <c r="B24" s="193"/>
      <c r="C24" s="189"/>
      <c r="D24" s="266"/>
      <c r="E24" s="190" t="s">
        <v>230</v>
      </c>
      <c r="F24" s="270"/>
      <c r="G24" s="272"/>
      <c r="H24" s="272"/>
      <c r="I24" s="191">
        <f>SUM(I25:I38)</f>
        <v>0</v>
      </c>
      <c r="J24" s="192"/>
      <c r="K24" s="188"/>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ht="33" customHeight="1" x14ac:dyDescent="0.2">
      <c r="A25" s="215">
        <v>9</v>
      </c>
      <c r="B25" s="193"/>
      <c r="C25" s="193" t="s">
        <v>96</v>
      </c>
      <c r="D25" s="265" t="s">
        <v>114</v>
      </c>
      <c r="E25" s="197" t="s">
        <v>115</v>
      </c>
      <c r="F25" s="193" t="s">
        <v>77</v>
      </c>
      <c r="G25" s="195">
        <v>11</v>
      </c>
      <c r="H25" s="188"/>
      <c r="I25" s="188">
        <f>ROUND(G25*H25,2)</f>
        <v>0</v>
      </c>
      <c r="J25" s="192">
        <v>21</v>
      </c>
      <c r="K25" s="188">
        <f t="shared" ref="K25:K38" si="2">I25+((I25/100)*J25)</f>
        <v>0</v>
      </c>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222.75" customHeight="1" x14ac:dyDescent="0.2">
      <c r="A26" s="215">
        <v>10</v>
      </c>
      <c r="B26" s="193"/>
      <c r="C26" s="193" t="s">
        <v>96</v>
      </c>
      <c r="D26" s="265" t="s">
        <v>231</v>
      </c>
      <c r="E26" s="269" t="s">
        <v>232</v>
      </c>
      <c r="F26" s="193" t="s">
        <v>77</v>
      </c>
      <c r="G26" s="195">
        <v>11</v>
      </c>
      <c r="H26" s="188"/>
      <c r="I26" s="188">
        <f t="shared" ref="I26:I38" si="3">ROUND(G26*H26,2)</f>
        <v>0</v>
      </c>
      <c r="J26" s="192">
        <v>21</v>
      </c>
      <c r="K26" s="188">
        <f t="shared" si="2"/>
        <v>0</v>
      </c>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179" customFormat="1" ht="63.75" x14ac:dyDescent="0.2">
      <c r="A27" s="215">
        <v>11</v>
      </c>
      <c r="B27" s="193"/>
      <c r="C27" s="193" t="s">
        <v>96</v>
      </c>
      <c r="D27" s="265" t="s">
        <v>233</v>
      </c>
      <c r="E27" s="269" t="s">
        <v>234</v>
      </c>
      <c r="F27" s="193" t="s">
        <v>77</v>
      </c>
      <c r="G27" s="195">
        <f>G26</f>
        <v>11</v>
      </c>
      <c r="H27" s="188"/>
      <c r="I27" s="188">
        <f t="shared" si="3"/>
        <v>0</v>
      </c>
      <c r="J27" s="192">
        <v>21</v>
      </c>
      <c r="K27" s="188">
        <f t="shared" si="2"/>
        <v>0</v>
      </c>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1:35" s="179" customFormat="1" ht="102" x14ac:dyDescent="0.2">
      <c r="A28" s="215">
        <v>12</v>
      </c>
      <c r="B28" s="193"/>
      <c r="C28" s="193" t="s">
        <v>96</v>
      </c>
      <c r="D28" s="265" t="s">
        <v>81</v>
      </c>
      <c r="E28" s="197" t="s">
        <v>155</v>
      </c>
      <c r="F28" s="193" t="s">
        <v>77</v>
      </c>
      <c r="G28" s="195">
        <v>1</v>
      </c>
      <c r="H28" s="188"/>
      <c r="I28" s="188">
        <f t="shared" si="3"/>
        <v>0</v>
      </c>
      <c r="J28" s="192">
        <v>21</v>
      </c>
      <c r="K28" s="188">
        <f t="shared" si="2"/>
        <v>0</v>
      </c>
      <c r="L28" s="314"/>
      <c r="M28" s="314"/>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s="179" customFormat="1" ht="63.75" x14ac:dyDescent="0.2">
      <c r="A29" s="215">
        <v>13</v>
      </c>
      <c r="B29" s="193"/>
      <c r="C29" s="193" t="s">
        <v>96</v>
      </c>
      <c r="D29" s="265" t="s">
        <v>118</v>
      </c>
      <c r="E29" s="197" t="s">
        <v>148</v>
      </c>
      <c r="F29" s="193" t="s">
        <v>77</v>
      </c>
      <c r="G29" s="195">
        <v>1</v>
      </c>
      <c r="H29" s="199"/>
      <c r="I29" s="188">
        <f t="shared" si="3"/>
        <v>0</v>
      </c>
      <c r="J29" s="192">
        <v>21</v>
      </c>
      <c r="K29" s="188">
        <f t="shared" si="2"/>
        <v>0</v>
      </c>
      <c r="L29" s="314"/>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s="179" customFormat="1" ht="25.5" x14ac:dyDescent="0.2">
      <c r="A30" s="215">
        <v>14</v>
      </c>
      <c r="B30" s="193"/>
      <c r="C30" s="193" t="s">
        <v>96</v>
      </c>
      <c r="D30" s="196" t="s">
        <v>100</v>
      </c>
      <c r="E30" s="197" t="s">
        <v>106</v>
      </c>
      <c r="F30" s="193" t="s">
        <v>77</v>
      </c>
      <c r="G30" s="195">
        <v>1</v>
      </c>
      <c r="H30" s="199"/>
      <c r="I30" s="203">
        <f t="shared" si="3"/>
        <v>0</v>
      </c>
      <c r="J30" s="192">
        <v>21</v>
      </c>
      <c r="K30" s="188">
        <f t="shared" si="2"/>
        <v>0</v>
      </c>
      <c r="L30" s="202"/>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s="179" customFormat="1" ht="25.5" x14ac:dyDescent="0.2">
      <c r="A31" s="215">
        <v>15</v>
      </c>
      <c r="B31" s="193"/>
      <c r="C31" s="193" t="s">
        <v>96</v>
      </c>
      <c r="D31" s="196" t="s">
        <v>101</v>
      </c>
      <c r="E31" s="197" t="s">
        <v>107</v>
      </c>
      <c r="F31" s="193" t="s">
        <v>77</v>
      </c>
      <c r="G31" s="195">
        <v>1</v>
      </c>
      <c r="H31" s="199"/>
      <c r="I31" s="203">
        <f t="shared" si="3"/>
        <v>0</v>
      </c>
      <c r="J31" s="192">
        <v>21</v>
      </c>
      <c r="K31" s="188">
        <f t="shared" si="2"/>
        <v>0</v>
      </c>
      <c r="L31" s="202"/>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s="179" customFormat="1" ht="63.75" x14ac:dyDescent="0.2">
      <c r="A32" s="215">
        <v>16</v>
      </c>
      <c r="B32" s="193"/>
      <c r="C32" s="193" t="s">
        <v>96</v>
      </c>
      <c r="D32" s="265" t="s">
        <v>154</v>
      </c>
      <c r="E32" s="197" t="s">
        <v>153</v>
      </c>
      <c r="F32" s="193" t="s">
        <v>77</v>
      </c>
      <c r="G32" s="201">
        <f>G29+G33</f>
        <v>11</v>
      </c>
      <c r="H32" s="188"/>
      <c r="I32" s="203">
        <f t="shared" si="3"/>
        <v>0</v>
      </c>
      <c r="J32" s="192">
        <v>21</v>
      </c>
      <c r="K32" s="188">
        <f t="shared" si="2"/>
        <v>0</v>
      </c>
      <c r="N32" s="245"/>
      <c r="O32" s="245"/>
      <c r="P32" s="245"/>
      <c r="Q32" s="245"/>
      <c r="R32" s="245"/>
      <c r="S32" s="245"/>
      <c r="T32" s="245"/>
      <c r="U32" s="245"/>
      <c r="V32" s="245"/>
      <c r="W32" s="245"/>
      <c r="X32" s="245"/>
      <c r="Y32" s="245"/>
      <c r="Z32" s="245"/>
      <c r="AA32" s="245"/>
      <c r="AB32" s="245"/>
      <c r="AC32" s="245"/>
      <c r="AD32" s="245"/>
      <c r="AE32" s="245"/>
      <c r="AF32" s="245"/>
      <c r="AG32" s="245"/>
      <c r="AH32" s="245"/>
      <c r="AI32" s="245"/>
    </row>
    <row r="33" spans="1:35" s="179" customFormat="1" ht="89.25" x14ac:dyDescent="0.2">
      <c r="A33" s="215">
        <v>17</v>
      </c>
      <c r="B33" s="193"/>
      <c r="C33" s="193" t="s">
        <v>96</v>
      </c>
      <c r="D33" s="265" t="s">
        <v>119</v>
      </c>
      <c r="E33" s="163" t="s">
        <v>285</v>
      </c>
      <c r="F33" s="193" t="s">
        <v>77</v>
      </c>
      <c r="G33" s="195">
        <v>10</v>
      </c>
      <c r="H33" s="188"/>
      <c r="I33" s="188">
        <f t="shared" si="3"/>
        <v>0</v>
      </c>
      <c r="J33" s="192">
        <v>21</v>
      </c>
      <c r="K33" s="188">
        <f t="shared" si="2"/>
        <v>0</v>
      </c>
      <c r="L33" s="314"/>
      <c r="M33" s="314"/>
      <c r="N33" s="245"/>
      <c r="O33" s="245"/>
      <c r="P33" s="245"/>
      <c r="Q33" s="245"/>
      <c r="R33" s="245"/>
      <c r="S33" s="245"/>
      <c r="T33" s="245"/>
      <c r="U33" s="245"/>
      <c r="V33" s="245"/>
      <c r="W33" s="245"/>
      <c r="X33" s="245"/>
      <c r="Y33" s="245"/>
      <c r="Z33" s="245"/>
      <c r="AA33" s="245"/>
      <c r="AB33" s="245"/>
      <c r="AC33" s="245"/>
      <c r="AD33" s="245"/>
      <c r="AE33" s="245"/>
      <c r="AF33" s="245"/>
      <c r="AG33" s="245"/>
      <c r="AH33" s="245"/>
      <c r="AI33" s="245"/>
    </row>
    <row r="34" spans="1:35" s="179" customFormat="1" ht="38.25" x14ac:dyDescent="0.2">
      <c r="A34" s="215">
        <v>18</v>
      </c>
      <c r="B34" s="193"/>
      <c r="C34" s="193" t="s">
        <v>96</v>
      </c>
      <c r="D34" s="265" t="s">
        <v>120</v>
      </c>
      <c r="E34" s="197" t="s">
        <v>121</v>
      </c>
      <c r="F34" s="193" t="s">
        <v>77</v>
      </c>
      <c r="G34" s="195">
        <f>G33</f>
        <v>10</v>
      </c>
      <c r="H34" s="188"/>
      <c r="I34" s="188">
        <f t="shared" si="3"/>
        <v>0</v>
      </c>
      <c r="J34" s="192">
        <v>21</v>
      </c>
      <c r="K34" s="188">
        <f t="shared" si="2"/>
        <v>0</v>
      </c>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35" s="179" customFormat="1" ht="63.75" x14ac:dyDescent="0.2">
      <c r="A35" s="215">
        <v>19</v>
      </c>
      <c r="B35" s="193"/>
      <c r="C35" s="193" t="s">
        <v>96</v>
      </c>
      <c r="D35" s="265" t="s">
        <v>122</v>
      </c>
      <c r="E35" s="197" t="s">
        <v>149</v>
      </c>
      <c r="F35" s="193" t="s">
        <v>77</v>
      </c>
      <c r="G35" s="195">
        <v>1</v>
      </c>
      <c r="H35" s="188"/>
      <c r="I35" s="188">
        <f t="shared" si="3"/>
        <v>0</v>
      </c>
      <c r="J35" s="192">
        <v>21</v>
      </c>
      <c r="K35" s="188">
        <f t="shared" si="2"/>
        <v>0</v>
      </c>
      <c r="N35" s="245"/>
      <c r="O35" s="245"/>
      <c r="P35" s="245"/>
      <c r="Q35" s="245"/>
      <c r="R35" s="245"/>
      <c r="S35" s="245"/>
      <c r="T35" s="245"/>
      <c r="U35" s="245"/>
      <c r="V35" s="245"/>
      <c r="W35" s="245"/>
      <c r="X35" s="245"/>
      <c r="Y35" s="245"/>
      <c r="Z35" s="245"/>
      <c r="AA35" s="245"/>
      <c r="AB35" s="245"/>
      <c r="AC35" s="245"/>
      <c r="AD35" s="245"/>
      <c r="AE35" s="245"/>
      <c r="AF35" s="245"/>
      <c r="AG35" s="245"/>
      <c r="AH35" s="245"/>
      <c r="AI35" s="245"/>
    </row>
    <row r="36" spans="1:35" s="179" customFormat="1" ht="165.75" x14ac:dyDescent="0.2">
      <c r="A36" s="215">
        <v>20</v>
      </c>
      <c r="B36" s="193"/>
      <c r="C36" s="193" t="s">
        <v>96</v>
      </c>
      <c r="D36" s="265" t="s">
        <v>109</v>
      </c>
      <c r="E36" s="197" t="s">
        <v>156</v>
      </c>
      <c r="F36" s="193" t="s">
        <v>77</v>
      </c>
      <c r="G36" s="195">
        <v>1</v>
      </c>
      <c r="H36" s="188"/>
      <c r="I36" s="188">
        <f t="shared" si="3"/>
        <v>0</v>
      </c>
      <c r="J36" s="192">
        <v>21</v>
      </c>
      <c r="K36" s="188">
        <f t="shared" si="2"/>
        <v>0</v>
      </c>
      <c r="L36" s="314"/>
      <c r="N36" s="245"/>
      <c r="O36" s="245"/>
      <c r="P36" s="245"/>
      <c r="Q36" s="245"/>
      <c r="R36" s="245"/>
      <c r="S36" s="245"/>
      <c r="T36" s="245"/>
      <c r="U36" s="245"/>
      <c r="V36" s="245"/>
      <c r="W36" s="245"/>
      <c r="X36" s="245"/>
      <c r="Y36" s="245"/>
      <c r="Z36" s="245"/>
      <c r="AA36" s="245"/>
      <c r="AB36" s="245"/>
      <c r="AC36" s="245"/>
      <c r="AD36" s="245"/>
      <c r="AE36" s="245"/>
      <c r="AF36" s="245"/>
      <c r="AG36" s="245"/>
      <c r="AH36" s="245"/>
      <c r="AI36" s="245"/>
    </row>
    <row r="37" spans="1:35" s="179" customFormat="1" ht="38.25" x14ac:dyDescent="0.2">
      <c r="A37" s="215">
        <v>21</v>
      </c>
      <c r="B37" s="193"/>
      <c r="C37" s="193" t="s">
        <v>96</v>
      </c>
      <c r="D37" s="265" t="s">
        <v>110</v>
      </c>
      <c r="E37" s="197" t="s">
        <v>157</v>
      </c>
      <c r="F37" s="193" t="s">
        <v>77</v>
      </c>
      <c r="G37" s="195">
        <v>1</v>
      </c>
      <c r="H37" s="188"/>
      <c r="I37" s="188">
        <f t="shared" si="3"/>
        <v>0</v>
      </c>
      <c r="J37" s="192">
        <v>21</v>
      </c>
      <c r="K37" s="188">
        <f t="shared" si="2"/>
        <v>0</v>
      </c>
      <c r="L37" s="202"/>
      <c r="N37" s="245"/>
      <c r="O37" s="245"/>
      <c r="P37" s="245"/>
      <c r="Q37" s="245"/>
      <c r="R37" s="245"/>
      <c r="S37" s="245"/>
      <c r="T37" s="245"/>
      <c r="U37" s="245"/>
      <c r="V37" s="245"/>
      <c r="W37" s="245"/>
      <c r="X37" s="245"/>
      <c r="Y37" s="245"/>
      <c r="Z37" s="245"/>
      <c r="AA37" s="245"/>
      <c r="AB37" s="245"/>
      <c r="AC37" s="245"/>
      <c r="AD37" s="245"/>
      <c r="AE37" s="245"/>
      <c r="AF37" s="245"/>
      <c r="AG37" s="245"/>
      <c r="AH37" s="245"/>
      <c r="AI37" s="245"/>
    </row>
    <row r="38" spans="1:35" s="179" customFormat="1" ht="140.25" x14ac:dyDescent="0.2">
      <c r="A38" s="215">
        <v>22</v>
      </c>
      <c r="B38" s="193"/>
      <c r="C38" s="193" t="s">
        <v>96</v>
      </c>
      <c r="D38" s="265" t="s">
        <v>82</v>
      </c>
      <c r="E38" s="194" t="s">
        <v>158</v>
      </c>
      <c r="F38" s="193" t="s">
        <v>77</v>
      </c>
      <c r="G38" s="195">
        <v>1</v>
      </c>
      <c r="H38" s="188"/>
      <c r="I38" s="203">
        <f t="shared" si="3"/>
        <v>0</v>
      </c>
      <c r="J38" s="192">
        <v>21</v>
      </c>
      <c r="K38" s="188">
        <f t="shared" si="2"/>
        <v>0</v>
      </c>
      <c r="L38" s="202"/>
      <c r="N38" s="245"/>
      <c r="O38" s="245"/>
      <c r="P38" s="245"/>
      <c r="Q38" s="245"/>
      <c r="R38" s="245"/>
      <c r="S38" s="245"/>
      <c r="T38" s="245"/>
      <c r="U38" s="245"/>
      <c r="V38" s="245"/>
      <c r="W38" s="245"/>
      <c r="X38" s="245"/>
      <c r="Y38" s="245"/>
      <c r="Z38" s="245"/>
      <c r="AA38" s="245"/>
      <c r="AB38" s="245"/>
      <c r="AC38" s="245"/>
      <c r="AD38" s="245"/>
      <c r="AE38" s="245"/>
      <c r="AF38" s="245"/>
      <c r="AG38" s="245"/>
      <c r="AH38" s="245"/>
      <c r="AI38" s="245"/>
    </row>
    <row r="39" spans="1:35" s="179" customFormat="1" x14ac:dyDescent="0.2">
      <c r="A39" s="215"/>
      <c r="B39" s="193"/>
      <c r="C39" s="193"/>
      <c r="D39" s="265"/>
      <c r="E39" s="190" t="s">
        <v>125</v>
      </c>
      <c r="F39" s="270"/>
      <c r="G39" s="272"/>
      <c r="H39" s="272"/>
      <c r="I39" s="191">
        <f>SUM(I40:I47)</f>
        <v>0</v>
      </c>
      <c r="J39" s="214"/>
      <c r="K39" s="195"/>
      <c r="L39" s="317"/>
      <c r="M39" s="317"/>
      <c r="N39" s="245"/>
      <c r="O39" s="245"/>
      <c r="P39" s="245"/>
      <c r="Q39" s="245"/>
      <c r="R39" s="245"/>
      <c r="S39" s="245"/>
      <c r="T39" s="245"/>
      <c r="U39" s="245"/>
      <c r="V39" s="245"/>
      <c r="W39" s="245"/>
      <c r="X39" s="245"/>
      <c r="Y39" s="245"/>
      <c r="Z39" s="245"/>
      <c r="AA39" s="245"/>
      <c r="AB39" s="245"/>
      <c r="AC39" s="245"/>
      <c r="AD39" s="245"/>
      <c r="AE39" s="245"/>
      <c r="AF39" s="245"/>
      <c r="AG39" s="245"/>
      <c r="AH39" s="245"/>
      <c r="AI39" s="245"/>
    </row>
    <row r="40" spans="1:35" s="179" customFormat="1" ht="89.25" x14ac:dyDescent="0.2">
      <c r="A40" s="215">
        <v>23</v>
      </c>
      <c r="B40" s="193"/>
      <c r="C40" s="193" t="s">
        <v>96</v>
      </c>
      <c r="D40" s="204" t="s">
        <v>126</v>
      </c>
      <c r="E40" s="205" t="s">
        <v>127</v>
      </c>
      <c r="F40" s="193" t="s">
        <v>77</v>
      </c>
      <c r="G40" s="195">
        <v>1</v>
      </c>
      <c r="H40" s="188"/>
      <c r="I40" s="188">
        <f t="shared" ref="I40:I47" si="4">ROUND(G40*H40,2)</f>
        <v>0</v>
      </c>
      <c r="J40" s="192">
        <v>21</v>
      </c>
      <c r="K40" s="188">
        <f t="shared" ref="K40:K47" si="5">I40+((I40/100)*J40)</f>
        <v>0</v>
      </c>
      <c r="L40" s="314"/>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1:35" s="179" customFormat="1" ht="114.75" x14ac:dyDescent="0.2">
      <c r="A41" s="215">
        <v>24</v>
      </c>
      <c r="B41" s="193"/>
      <c r="C41" s="193" t="s">
        <v>96</v>
      </c>
      <c r="D41" s="204" t="s">
        <v>128</v>
      </c>
      <c r="E41" s="205" t="s">
        <v>150</v>
      </c>
      <c r="F41" s="193" t="s">
        <v>77</v>
      </c>
      <c r="G41" s="195">
        <v>1</v>
      </c>
      <c r="H41" s="188"/>
      <c r="I41" s="188">
        <f t="shared" si="4"/>
        <v>0</v>
      </c>
      <c r="J41" s="192">
        <v>21</v>
      </c>
      <c r="K41" s="188">
        <f t="shared" si="5"/>
        <v>0</v>
      </c>
      <c r="L41" s="314"/>
      <c r="N41" s="245"/>
      <c r="O41" s="245"/>
      <c r="P41" s="245"/>
      <c r="Q41" s="245"/>
      <c r="R41" s="245"/>
      <c r="S41" s="245"/>
      <c r="T41" s="245"/>
      <c r="U41" s="245"/>
      <c r="V41" s="245"/>
      <c r="W41" s="245"/>
      <c r="X41" s="245"/>
      <c r="Y41" s="245"/>
      <c r="Z41" s="245"/>
      <c r="AA41" s="245"/>
      <c r="AB41" s="245"/>
      <c r="AC41" s="245"/>
      <c r="AD41" s="245"/>
      <c r="AE41" s="245"/>
      <c r="AF41" s="245"/>
      <c r="AG41" s="245"/>
      <c r="AH41" s="245"/>
      <c r="AI41" s="245"/>
    </row>
    <row r="42" spans="1:35" s="179" customFormat="1" ht="76.5" x14ac:dyDescent="0.2">
      <c r="A42" s="215">
        <v>25</v>
      </c>
      <c r="B42" s="193"/>
      <c r="C42" s="193" t="s">
        <v>96</v>
      </c>
      <c r="D42" s="204" t="s">
        <v>129</v>
      </c>
      <c r="E42" s="175" t="s">
        <v>286</v>
      </c>
      <c r="F42" s="193" t="s">
        <v>77</v>
      </c>
      <c r="G42" s="195">
        <v>1</v>
      </c>
      <c r="H42" s="188"/>
      <c r="I42" s="188">
        <f t="shared" si="4"/>
        <v>0</v>
      </c>
      <c r="J42" s="192">
        <v>21</v>
      </c>
      <c r="K42" s="188">
        <f t="shared" si="5"/>
        <v>0</v>
      </c>
      <c r="L42" s="314"/>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1:35" s="179" customFormat="1" ht="102" x14ac:dyDescent="0.2">
      <c r="A43" s="215">
        <v>26</v>
      </c>
      <c r="B43" s="193"/>
      <c r="C43" s="193" t="s">
        <v>96</v>
      </c>
      <c r="D43" s="204" t="s">
        <v>130</v>
      </c>
      <c r="E43" s="206" t="s">
        <v>131</v>
      </c>
      <c r="F43" s="193" t="s">
        <v>77</v>
      </c>
      <c r="G43" s="201">
        <v>1</v>
      </c>
      <c r="H43" s="188"/>
      <c r="I43" s="188">
        <f t="shared" si="4"/>
        <v>0</v>
      </c>
      <c r="J43" s="192">
        <v>21</v>
      </c>
      <c r="K43" s="188">
        <f t="shared" si="5"/>
        <v>0</v>
      </c>
      <c r="L43" s="314"/>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1:35" s="179" customFormat="1" ht="63.75" x14ac:dyDescent="0.2">
      <c r="A44" s="215">
        <v>27</v>
      </c>
      <c r="B44" s="193"/>
      <c r="C44" s="200" t="s">
        <v>96</v>
      </c>
      <c r="D44" s="212" t="s">
        <v>132</v>
      </c>
      <c r="E44" s="197" t="s">
        <v>133</v>
      </c>
      <c r="F44" s="193" t="s">
        <v>77</v>
      </c>
      <c r="G44" s="195">
        <v>1</v>
      </c>
      <c r="H44" s="188"/>
      <c r="I44" s="188">
        <f t="shared" si="4"/>
        <v>0</v>
      </c>
      <c r="J44" s="192">
        <v>21</v>
      </c>
      <c r="K44" s="188">
        <f t="shared" si="5"/>
        <v>0</v>
      </c>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1:35" s="179" customFormat="1" ht="25.5" x14ac:dyDescent="0.2">
      <c r="A45" s="215">
        <v>28</v>
      </c>
      <c r="B45" s="193"/>
      <c r="C45" s="200" t="s">
        <v>96</v>
      </c>
      <c r="D45" s="212" t="s">
        <v>134</v>
      </c>
      <c r="E45" s="197" t="s">
        <v>135</v>
      </c>
      <c r="F45" s="193" t="s">
        <v>77</v>
      </c>
      <c r="G45" s="201">
        <v>2</v>
      </c>
      <c r="H45" s="199"/>
      <c r="I45" s="188">
        <f t="shared" si="4"/>
        <v>0</v>
      </c>
      <c r="J45" s="192">
        <v>21</v>
      </c>
      <c r="K45" s="188">
        <f t="shared" si="5"/>
        <v>0</v>
      </c>
      <c r="N45" s="245"/>
      <c r="O45" s="245"/>
      <c r="P45" s="245"/>
      <c r="Q45" s="245"/>
      <c r="R45" s="245"/>
      <c r="S45" s="245"/>
      <c r="T45" s="245"/>
      <c r="U45" s="245"/>
      <c r="V45" s="245"/>
      <c r="W45" s="245"/>
      <c r="X45" s="245"/>
      <c r="Y45" s="245"/>
      <c r="Z45" s="245"/>
      <c r="AA45" s="245"/>
      <c r="AB45" s="245"/>
      <c r="AC45" s="245"/>
      <c r="AD45" s="245"/>
      <c r="AE45" s="245"/>
      <c r="AF45" s="245"/>
      <c r="AG45" s="245"/>
      <c r="AH45" s="245"/>
      <c r="AI45" s="245"/>
    </row>
    <row r="46" spans="1:35" s="179" customFormat="1" x14ac:dyDescent="0.2">
      <c r="A46" s="215">
        <v>29</v>
      </c>
      <c r="B46" s="193"/>
      <c r="C46" s="193" t="s">
        <v>96</v>
      </c>
      <c r="D46" s="265"/>
      <c r="E46" s="197" t="s">
        <v>136</v>
      </c>
      <c r="F46" s="193" t="s">
        <v>77</v>
      </c>
      <c r="G46" s="195">
        <v>1</v>
      </c>
      <c r="H46" s="188"/>
      <c r="I46" s="188">
        <f t="shared" si="4"/>
        <v>0</v>
      </c>
      <c r="J46" s="192">
        <v>21</v>
      </c>
      <c r="K46" s="188">
        <f t="shared" si="5"/>
        <v>0</v>
      </c>
      <c r="N46" s="245"/>
      <c r="O46" s="245"/>
      <c r="P46" s="245"/>
      <c r="Q46" s="245"/>
      <c r="R46" s="245"/>
      <c r="S46" s="245"/>
      <c r="T46" s="245"/>
      <c r="U46" s="245"/>
      <c r="V46" s="245"/>
      <c r="W46" s="245"/>
      <c r="X46" s="245"/>
      <c r="Y46" s="245"/>
      <c r="Z46" s="245"/>
      <c r="AA46" s="245"/>
      <c r="AB46" s="245"/>
      <c r="AC46" s="245"/>
      <c r="AD46" s="245"/>
      <c r="AE46" s="245"/>
      <c r="AF46" s="245"/>
      <c r="AG46" s="245"/>
      <c r="AH46" s="245"/>
      <c r="AI46" s="245"/>
    </row>
    <row r="47" spans="1:35" s="179" customFormat="1" ht="76.5" x14ac:dyDescent="0.2">
      <c r="A47" s="215">
        <v>30</v>
      </c>
      <c r="B47" s="193"/>
      <c r="C47" s="193" t="s">
        <v>96</v>
      </c>
      <c r="D47" s="204" t="s">
        <v>137</v>
      </c>
      <c r="E47" s="205" t="s">
        <v>151</v>
      </c>
      <c r="F47" s="193" t="s">
        <v>77</v>
      </c>
      <c r="G47" s="195">
        <v>1</v>
      </c>
      <c r="H47" s="188"/>
      <c r="I47" s="188">
        <f t="shared" si="4"/>
        <v>0</v>
      </c>
      <c r="J47" s="192">
        <v>21</v>
      </c>
      <c r="K47" s="188">
        <f t="shared" si="5"/>
        <v>0</v>
      </c>
      <c r="L47" s="314"/>
      <c r="N47" s="245"/>
      <c r="O47" s="245"/>
      <c r="P47" s="245"/>
      <c r="Q47" s="245"/>
      <c r="R47" s="245"/>
      <c r="S47" s="245"/>
      <c r="T47" s="245"/>
      <c r="U47" s="245"/>
      <c r="V47" s="245"/>
      <c r="W47" s="245"/>
      <c r="X47" s="245"/>
      <c r="Y47" s="245"/>
      <c r="Z47" s="245"/>
      <c r="AA47" s="245"/>
      <c r="AB47" s="245"/>
      <c r="AC47" s="245"/>
      <c r="AD47" s="245"/>
      <c r="AE47" s="245"/>
      <c r="AF47" s="245"/>
      <c r="AG47" s="245"/>
      <c r="AH47" s="245"/>
      <c r="AI47" s="245"/>
    </row>
    <row r="48" spans="1:35" s="207" customFormat="1" x14ac:dyDescent="0.2">
      <c r="A48" s="215"/>
      <c r="B48" s="256"/>
      <c r="C48" s="256"/>
      <c r="D48" s="267"/>
      <c r="E48" s="208" t="s">
        <v>95</v>
      </c>
      <c r="F48" s="256"/>
      <c r="G48" s="273"/>
      <c r="H48" s="273"/>
      <c r="I48" s="209">
        <f>I14</f>
        <v>0</v>
      </c>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row>
    <row r="49" spans="1:1" x14ac:dyDescent="0.2">
      <c r="A49" s="21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BCC1-74E0-4DC2-93ED-B05134F13F9D}">
  <sheetPr>
    <pageSetUpPr fitToPage="1"/>
  </sheetPr>
  <dimension ref="A1:AI23"/>
  <sheetViews>
    <sheetView showGridLines="0" zoomScale="80" zoomScaleNormal="80" workbookViewId="0">
      <selection activeCell="I23" sqref="I23"/>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275</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02">
        <v>12</v>
      </c>
      <c r="M12" s="303">
        <v>13</v>
      </c>
    </row>
    <row r="13" spans="1:35" x14ac:dyDescent="0.2">
      <c r="A13" s="253"/>
      <c r="B13" s="255"/>
      <c r="C13" s="255"/>
      <c r="D13" s="262"/>
      <c r="E13" s="183"/>
      <c r="F13" s="255"/>
      <c r="G13" s="253"/>
      <c r="H13" s="253"/>
      <c r="I13" s="253"/>
      <c r="J13" s="253"/>
      <c r="K13" s="253"/>
      <c r="L13" s="304"/>
      <c r="M13" s="305"/>
    </row>
    <row r="14" spans="1:35" s="185" customFormat="1" x14ac:dyDescent="0.2">
      <c r="A14" s="252"/>
      <c r="B14" s="184"/>
      <c r="C14" s="258"/>
      <c r="D14" s="263" t="s">
        <v>83</v>
      </c>
      <c r="E14" s="186" t="s">
        <v>152</v>
      </c>
      <c r="F14" s="258"/>
      <c r="G14" s="271"/>
      <c r="H14" s="271"/>
      <c r="I14" s="187">
        <f>I15</f>
        <v>0</v>
      </c>
      <c r="J14" s="271"/>
      <c r="K14" s="188"/>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93"/>
      <c r="C15" s="189"/>
      <c r="D15" s="266"/>
      <c r="E15" s="190" t="s">
        <v>219</v>
      </c>
      <c r="F15" s="270"/>
      <c r="G15" s="272"/>
      <c r="H15" s="272"/>
      <c r="I15" s="191">
        <f>SUM(I16:I19)</f>
        <v>0</v>
      </c>
      <c r="J15" s="192"/>
      <c r="K15" s="188"/>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102" x14ac:dyDescent="0.2">
      <c r="A16" s="215">
        <v>1</v>
      </c>
      <c r="B16" s="193"/>
      <c r="C16" s="193" t="s">
        <v>96</v>
      </c>
      <c r="D16" s="265" t="s">
        <v>220</v>
      </c>
      <c r="E16" s="197" t="s">
        <v>155</v>
      </c>
      <c r="F16" s="193" t="s">
        <v>77</v>
      </c>
      <c r="G16" s="195">
        <v>1</v>
      </c>
      <c r="H16" s="188"/>
      <c r="I16" s="203">
        <f t="shared" ref="I16:I19" si="0">ROUND(G16*H16,2)</f>
        <v>0</v>
      </c>
      <c r="J16" s="192">
        <v>21</v>
      </c>
      <c r="K16" s="188">
        <f>I16+((I16/100)*J16)</f>
        <v>0</v>
      </c>
      <c r="L16" s="311"/>
      <c r="M16" s="308"/>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63.75" x14ac:dyDescent="0.2">
      <c r="A17" s="215">
        <v>2</v>
      </c>
      <c r="B17" s="193"/>
      <c r="C17" s="193" t="s">
        <v>96</v>
      </c>
      <c r="D17" s="265" t="s">
        <v>118</v>
      </c>
      <c r="E17" s="197" t="s">
        <v>148</v>
      </c>
      <c r="F17" s="193" t="s">
        <v>77</v>
      </c>
      <c r="G17" s="195">
        <f>G16</f>
        <v>1</v>
      </c>
      <c r="H17" s="199"/>
      <c r="I17" s="203">
        <f t="shared" si="0"/>
        <v>0</v>
      </c>
      <c r="J17" s="192">
        <v>21</v>
      </c>
      <c r="K17" s="188">
        <f t="shared" ref="K17:K19" si="1">I17+((I17/100)*J17)</f>
        <v>0</v>
      </c>
      <c r="L17" s="308"/>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51" x14ac:dyDescent="0.2">
      <c r="A18" s="215">
        <v>3</v>
      </c>
      <c r="B18" s="193"/>
      <c r="C18" s="193" t="s">
        <v>96</v>
      </c>
      <c r="D18" s="265" t="s">
        <v>235</v>
      </c>
      <c r="E18" s="197" t="s">
        <v>236</v>
      </c>
      <c r="F18" s="193" t="s">
        <v>77</v>
      </c>
      <c r="G18" s="201">
        <f>G16</f>
        <v>1</v>
      </c>
      <c r="H18" s="188"/>
      <c r="I18" s="203">
        <f t="shared" si="0"/>
        <v>0</v>
      </c>
      <c r="J18" s="192">
        <v>21</v>
      </c>
      <c r="K18" s="188">
        <f t="shared" si="1"/>
        <v>0</v>
      </c>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63.75" x14ac:dyDescent="0.2">
      <c r="A19" s="215">
        <v>4</v>
      </c>
      <c r="B19" s="193"/>
      <c r="C19" s="193" t="s">
        <v>96</v>
      </c>
      <c r="D19" s="265" t="s">
        <v>154</v>
      </c>
      <c r="E19" s="197" t="s">
        <v>153</v>
      </c>
      <c r="F19" s="193" t="s">
        <v>77</v>
      </c>
      <c r="G19" s="201">
        <f>G18</f>
        <v>1</v>
      </c>
      <c r="H19" s="188"/>
      <c r="I19" s="203">
        <f t="shared" si="0"/>
        <v>0</v>
      </c>
      <c r="J19" s="192">
        <v>21</v>
      </c>
      <c r="K19" s="188">
        <f t="shared" si="1"/>
        <v>0</v>
      </c>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207" customFormat="1" x14ac:dyDescent="0.2">
      <c r="A20" s="215"/>
      <c r="B20" s="256"/>
      <c r="C20" s="256"/>
      <c r="D20" s="267"/>
      <c r="E20" s="208" t="s">
        <v>95</v>
      </c>
      <c r="F20" s="256"/>
      <c r="G20" s="273"/>
      <c r="H20" s="273"/>
      <c r="I20" s="209">
        <f>I14</f>
        <v>0</v>
      </c>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row>
    <row r="21" spans="1:35" x14ac:dyDescent="0.2">
      <c r="A21" s="215"/>
    </row>
    <row r="22" spans="1:35" x14ac:dyDescent="0.2">
      <c r="A22" s="215"/>
    </row>
    <row r="23" spans="1:35" x14ac:dyDescent="0.2">
      <c r="A23" s="21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FF27-D65D-416A-B898-027AA9109641}">
  <sheetPr>
    <pageSetUpPr fitToPage="1"/>
  </sheetPr>
  <dimension ref="A1:AI50"/>
  <sheetViews>
    <sheetView showGridLines="0" zoomScale="80" zoomScaleNormal="80" workbookViewId="0">
      <selection activeCell="L11" sqref="L11:M50"/>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274</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12">
        <v>12</v>
      </c>
      <c r="M12" s="303">
        <v>13</v>
      </c>
    </row>
    <row r="13" spans="1:35" x14ac:dyDescent="0.2">
      <c r="A13" s="253"/>
      <c r="B13" s="255"/>
      <c r="C13" s="255"/>
      <c r="D13" s="262"/>
      <c r="E13" s="183"/>
      <c r="F13" s="255"/>
      <c r="G13" s="253"/>
      <c r="H13" s="253"/>
      <c r="I13" s="253"/>
      <c r="J13" s="253"/>
      <c r="K13" s="253"/>
      <c r="L13" s="313"/>
      <c r="M13" s="313"/>
    </row>
    <row r="14" spans="1:35" s="185" customFormat="1" x14ac:dyDescent="0.2">
      <c r="A14" s="252"/>
      <c r="B14" s="184"/>
      <c r="C14" s="258"/>
      <c r="D14" s="263" t="s">
        <v>83</v>
      </c>
      <c r="E14" s="186" t="s">
        <v>152</v>
      </c>
      <c r="F14" s="258"/>
      <c r="G14" s="271"/>
      <c r="H14" s="271"/>
      <c r="I14" s="187">
        <f>I15+I25+I41+I38</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SUM(I16:I24)</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63.75" x14ac:dyDescent="0.2">
      <c r="A16" s="215">
        <v>1</v>
      </c>
      <c r="B16" s="193"/>
      <c r="C16" s="193" t="s">
        <v>96</v>
      </c>
      <c r="D16" s="265" t="s">
        <v>142</v>
      </c>
      <c r="E16" s="194" t="s">
        <v>237</v>
      </c>
      <c r="F16" s="193" t="s">
        <v>77</v>
      </c>
      <c r="G16" s="195">
        <v>1</v>
      </c>
      <c r="H16" s="188"/>
      <c r="I16" s="188">
        <f t="shared" ref="I16:I24" si="0">ROUND(G16*H16,2)</f>
        <v>0</v>
      </c>
      <c r="J16" s="192">
        <v>21</v>
      </c>
      <c r="K16" s="188">
        <f t="shared" ref="K16:K24" si="1">I16+((I16/100)*J16)</f>
        <v>0</v>
      </c>
      <c r="L16" s="308"/>
      <c r="M16" s="135"/>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89.25" x14ac:dyDescent="0.2">
      <c r="A17" s="215">
        <v>2</v>
      </c>
      <c r="B17" s="193"/>
      <c r="C17" s="193" t="s">
        <v>96</v>
      </c>
      <c r="D17" s="265" t="s">
        <v>144</v>
      </c>
      <c r="E17" s="197" t="s">
        <v>163</v>
      </c>
      <c r="F17" s="193" t="s">
        <v>77</v>
      </c>
      <c r="G17" s="195">
        <f>G16</f>
        <v>1</v>
      </c>
      <c r="H17" s="188"/>
      <c r="I17" s="188">
        <f t="shared" si="0"/>
        <v>0</v>
      </c>
      <c r="J17" s="192">
        <v>21</v>
      </c>
      <c r="K17" s="188">
        <f t="shared" si="1"/>
        <v>0</v>
      </c>
      <c r="L17" s="135"/>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51" x14ac:dyDescent="0.2">
      <c r="A18" s="215">
        <v>3</v>
      </c>
      <c r="B18" s="193"/>
      <c r="C18" s="193" t="s">
        <v>96</v>
      </c>
      <c r="D18" s="265" t="s">
        <v>221</v>
      </c>
      <c r="E18" s="194" t="s">
        <v>238</v>
      </c>
      <c r="F18" s="193" t="s">
        <v>77</v>
      </c>
      <c r="G18" s="195">
        <v>1</v>
      </c>
      <c r="H18" s="188"/>
      <c r="I18" s="203">
        <f t="shared" si="0"/>
        <v>0</v>
      </c>
      <c r="J18" s="192">
        <v>21</v>
      </c>
      <c r="K18" s="188">
        <f t="shared" si="1"/>
        <v>0</v>
      </c>
      <c r="L18" s="135"/>
      <c r="M18" s="135"/>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25.5" x14ac:dyDescent="0.2">
      <c r="A19" s="215">
        <v>4</v>
      </c>
      <c r="B19" s="193"/>
      <c r="C19" s="193" t="s">
        <v>96</v>
      </c>
      <c r="D19" s="265" t="s">
        <v>239</v>
      </c>
      <c r="E19" s="197" t="s">
        <v>240</v>
      </c>
      <c r="F19" s="193" t="s">
        <v>241</v>
      </c>
      <c r="G19" s="195">
        <v>1</v>
      </c>
      <c r="H19" s="188"/>
      <c r="I19" s="203">
        <f t="shared" si="0"/>
        <v>0</v>
      </c>
      <c r="J19" s="192">
        <v>21</v>
      </c>
      <c r="K19" s="188">
        <f t="shared" si="1"/>
        <v>0</v>
      </c>
      <c r="L19" s="135"/>
      <c r="M19" s="135"/>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179" customFormat="1" ht="25.5" x14ac:dyDescent="0.2">
      <c r="A20" s="215">
        <v>5</v>
      </c>
      <c r="B20" s="193"/>
      <c r="C20" s="193" t="s">
        <v>96</v>
      </c>
      <c r="D20" s="196" t="s">
        <v>228</v>
      </c>
      <c r="E20" s="197" t="s">
        <v>229</v>
      </c>
      <c r="F20" s="193" t="s">
        <v>77</v>
      </c>
      <c r="G20" s="201">
        <v>1</v>
      </c>
      <c r="H20" s="188"/>
      <c r="I20" s="203">
        <f t="shared" si="0"/>
        <v>0</v>
      </c>
      <c r="J20" s="192">
        <v>21</v>
      </c>
      <c r="K20" s="188">
        <f t="shared" si="1"/>
        <v>0</v>
      </c>
      <c r="L20" s="135"/>
      <c r="M20" s="135"/>
      <c r="N20" s="245"/>
      <c r="O20" s="245"/>
      <c r="P20" s="245"/>
      <c r="Q20" s="245"/>
      <c r="R20" s="245"/>
      <c r="S20" s="245"/>
      <c r="T20" s="245"/>
      <c r="U20" s="245"/>
      <c r="V20" s="245"/>
      <c r="W20" s="245"/>
      <c r="X20" s="245"/>
      <c r="Y20" s="245"/>
      <c r="Z20" s="245"/>
      <c r="AA20" s="245"/>
      <c r="AB20" s="245"/>
      <c r="AC20" s="245"/>
      <c r="AD20" s="245"/>
      <c r="AE20" s="245"/>
      <c r="AF20" s="245"/>
      <c r="AG20" s="245"/>
      <c r="AH20" s="245"/>
      <c r="AI20" s="245"/>
    </row>
    <row r="21" spans="1:35" s="202" customFormat="1" ht="51" x14ac:dyDescent="0.2">
      <c r="A21" s="215">
        <v>6</v>
      </c>
      <c r="B21" s="200"/>
      <c r="C21" s="200" t="s">
        <v>96</v>
      </c>
      <c r="D21" s="212" t="s">
        <v>102</v>
      </c>
      <c r="E21" s="197" t="s">
        <v>164</v>
      </c>
      <c r="F21" s="200" t="s">
        <v>77</v>
      </c>
      <c r="G21" s="201">
        <v>1</v>
      </c>
      <c r="H21" s="199"/>
      <c r="I21" s="203">
        <f t="shared" si="0"/>
        <v>0</v>
      </c>
      <c r="J21" s="192">
        <v>21</v>
      </c>
      <c r="K21" s="188">
        <f t="shared" si="1"/>
        <v>0</v>
      </c>
      <c r="L21" s="307"/>
      <c r="M21" s="307"/>
      <c r="N21" s="274"/>
      <c r="O21" s="274"/>
      <c r="P21" s="274"/>
      <c r="Q21" s="274"/>
      <c r="R21" s="274"/>
      <c r="S21" s="274"/>
      <c r="T21" s="274"/>
      <c r="U21" s="274"/>
      <c r="V21" s="274"/>
      <c r="W21" s="274"/>
      <c r="X21" s="274"/>
      <c r="Y21" s="274"/>
      <c r="Z21" s="274"/>
      <c r="AA21" s="274"/>
      <c r="AB21" s="274"/>
      <c r="AC21" s="274"/>
      <c r="AD21" s="274"/>
      <c r="AE21" s="274"/>
      <c r="AF21" s="274"/>
      <c r="AG21" s="274"/>
      <c r="AH21" s="274"/>
      <c r="AI21" s="274"/>
    </row>
    <row r="22" spans="1:35" s="179" customFormat="1" ht="25.5" x14ac:dyDescent="0.2">
      <c r="A22" s="215">
        <v>7</v>
      </c>
      <c r="B22" s="193"/>
      <c r="C22" s="193" t="s">
        <v>96</v>
      </c>
      <c r="D22" s="196" t="s">
        <v>99</v>
      </c>
      <c r="E22" s="197" t="s">
        <v>105</v>
      </c>
      <c r="F22" s="193" t="s">
        <v>77</v>
      </c>
      <c r="G22" s="201">
        <v>1</v>
      </c>
      <c r="H22" s="188"/>
      <c r="I22" s="203">
        <f t="shared" si="0"/>
        <v>0</v>
      </c>
      <c r="J22" s="192">
        <v>21</v>
      </c>
      <c r="K22" s="188">
        <f t="shared" si="1"/>
        <v>0</v>
      </c>
      <c r="L22" s="135"/>
      <c r="M22" s="135"/>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63.75" x14ac:dyDescent="0.2">
      <c r="A23" s="215">
        <v>8</v>
      </c>
      <c r="B23" s="193"/>
      <c r="C23" s="193" t="s">
        <v>96</v>
      </c>
      <c r="D23" s="265" t="s">
        <v>103</v>
      </c>
      <c r="E23" s="194" t="s">
        <v>104</v>
      </c>
      <c r="F23" s="193" t="s">
        <v>77</v>
      </c>
      <c r="G23" s="195">
        <v>1</v>
      </c>
      <c r="H23" s="188"/>
      <c r="I23" s="203">
        <f t="shared" si="0"/>
        <v>0</v>
      </c>
      <c r="J23" s="192">
        <v>21</v>
      </c>
      <c r="K23" s="188">
        <f t="shared" si="1"/>
        <v>0</v>
      </c>
      <c r="L23" s="135"/>
      <c r="M23" s="135"/>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ht="51" x14ac:dyDescent="0.2">
      <c r="A24" s="215">
        <v>9</v>
      </c>
      <c r="B24" s="193"/>
      <c r="C24" s="193" t="s">
        <v>96</v>
      </c>
      <c r="D24" s="265" t="s">
        <v>80</v>
      </c>
      <c r="E24" s="197" t="s">
        <v>145</v>
      </c>
      <c r="F24" s="193" t="s">
        <v>77</v>
      </c>
      <c r="G24" s="195">
        <v>1</v>
      </c>
      <c r="H24" s="188"/>
      <c r="I24" s="203">
        <f t="shared" si="0"/>
        <v>0</v>
      </c>
      <c r="J24" s="192">
        <v>21</v>
      </c>
      <c r="K24" s="188">
        <f t="shared" si="1"/>
        <v>0</v>
      </c>
      <c r="L24" s="308"/>
      <c r="M24" s="135"/>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x14ac:dyDescent="0.2">
      <c r="A25" s="215"/>
      <c r="B25" s="193"/>
      <c r="C25" s="189"/>
      <c r="D25" s="266"/>
      <c r="E25" s="190" t="s">
        <v>219</v>
      </c>
      <c r="F25" s="270"/>
      <c r="G25" s="272"/>
      <c r="H25" s="272"/>
      <c r="I25" s="191">
        <f>SUM(I26:I37)</f>
        <v>0</v>
      </c>
      <c r="J25" s="192"/>
      <c r="K25" s="188"/>
      <c r="L25" s="135"/>
      <c r="M25" s="135"/>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102" x14ac:dyDescent="0.2">
      <c r="A26" s="215">
        <v>10</v>
      </c>
      <c r="B26" s="193"/>
      <c r="C26" s="193" t="s">
        <v>96</v>
      </c>
      <c r="D26" s="265" t="s">
        <v>81</v>
      </c>
      <c r="E26" s="197" t="s">
        <v>155</v>
      </c>
      <c r="F26" s="193" t="s">
        <v>77</v>
      </c>
      <c r="G26" s="195">
        <v>1</v>
      </c>
      <c r="H26" s="188"/>
      <c r="I26" s="203">
        <f t="shared" ref="I26:I37" si="2">ROUND(G26*H26,2)</f>
        <v>0</v>
      </c>
      <c r="J26" s="192">
        <v>21</v>
      </c>
      <c r="K26" s="188">
        <f t="shared" ref="K26:K37" si="3">I26+((I26/100)*J26)</f>
        <v>0</v>
      </c>
      <c r="L26" s="311"/>
      <c r="M26" s="308"/>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179" customFormat="1" ht="63.75" x14ac:dyDescent="0.2">
      <c r="A27" s="215">
        <v>11</v>
      </c>
      <c r="B27" s="193"/>
      <c r="C27" s="193" t="s">
        <v>96</v>
      </c>
      <c r="D27" s="265" t="s">
        <v>193</v>
      </c>
      <c r="E27" s="197" t="s">
        <v>148</v>
      </c>
      <c r="F27" s="193" t="s">
        <v>77</v>
      </c>
      <c r="G27" s="195">
        <v>2</v>
      </c>
      <c r="H27" s="199"/>
      <c r="I27" s="203">
        <f t="shared" si="2"/>
        <v>0</v>
      </c>
      <c r="J27" s="192">
        <v>21</v>
      </c>
      <c r="K27" s="188">
        <f t="shared" si="3"/>
        <v>0</v>
      </c>
      <c r="L27" s="308"/>
      <c r="M27" s="135"/>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1:35" s="179" customFormat="1" ht="63.75" x14ac:dyDescent="0.2">
      <c r="A28" s="215">
        <v>12</v>
      </c>
      <c r="B28" s="193"/>
      <c r="C28" s="193" t="s">
        <v>96</v>
      </c>
      <c r="D28" s="265" t="s">
        <v>154</v>
      </c>
      <c r="E28" s="197" t="s">
        <v>153</v>
      </c>
      <c r="F28" s="193" t="s">
        <v>77</v>
      </c>
      <c r="G28" s="201">
        <f>G26+G32</f>
        <v>19</v>
      </c>
      <c r="H28" s="188"/>
      <c r="I28" s="203">
        <f t="shared" si="2"/>
        <v>0</v>
      </c>
      <c r="J28" s="192">
        <v>21</v>
      </c>
      <c r="K28" s="188">
        <f t="shared" si="3"/>
        <v>0</v>
      </c>
      <c r="L28" s="307"/>
      <c r="M28" s="135"/>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s="179" customFormat="1" ht="25.5" x14ac:dyDescent="0.2">
      <c r="A29" s="215">
        <v>13</v>
      </c>
      <c r="B29" s="193"/>
      <c r="C29" s="193" t="s">
        <v>96</v>
      </c>
      <c r="D29" s="196" t="s">
        <v>100</v>
      </c>
      <c r="E29" s="194" t="s">
        <v>106</v>
      </c>
      <c r="F29" s="193" t="s">
        <v>77</v>
      </c>
      <c r="G29" s="195">
        <v>1</v>
      </c>
      <c r="H29" s="199"/>
      <c r="I29" s="203">
        <f t="shared" si="2"/>
        <v>0</v>
      </c>
      <c r="J29" s="192">
        <v>21</v>
      </c>
      <c r="K29" s="188">
        <f t="shared" si="3"/>
        <v>0</v>
      </c>
      <c r="L29" s="307"/>
      <c r="M29" s="135"/>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s="179" customFormat="1" ht="25.5" x14ac:dyDescent="0.2">
      <c r="A30" s="215">
        <v>14</v>
      </c>
      <c r="B30" s="193"/>
      <c r="C30" s="193" t="s">
        <v>96</v>
      </c>
      <c r="D30" s="196" t="s">
        <v>101</v>
      </c>
      <c r="E30" s="197" t="s">
        <v>107</v>
      </c>
      <c r="F30" s="193" t="s">
        <v>77</v>
      </c>
      <c r="G30" s="195">
        <v>1</v>
      </c>
      <c r="H30" s="199"/>
      <c r="I30" s="203">
        <f t="shared" si="2"/>
        <v>0</v>
      </c>
      <c r="J30" s="192">
        <v>21</v>
      </c>
      <c r="K30" s="188">
        <f t="shared" si="3"/>
        <v>0</v>
      </c>
      <c r="L30" s="307"/>
      <c r="M30" s="135"/>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s="179" customFormat="1" ht="38.25" x14ac:dyDescent="0.2">
      <c r="A31" s="215">
        <v>15</v>
      </c>
      <c r="B31" s="193"/>
      <c r="C31" s="193" t="s">
        <v>96</v>
      </c>
      <c r="D31" s="196" t="s">
        <v>134</v>
      </c>
      <c r="E31" s="194" t="s">
        <v>194</v>
      </c>
      <c r="F31" s="193" t="s">
        <v>77</v>
      </c>
      <c r="G31" s="195">
        <v>1</v>
      </c>
      <c r="H31" s="199"/>
      <c r="I31" s="203">
        <f t="shared" si="2"/>
        <v>0</v>
      </c>
      <c r="J31" s="192">
        <v>21</v>
      </c>
      <c r="K31" s="188">
        <f t="shared" si="3"/>
        <v>0</v>
      </c>
      <c r="L31" s="307"/>
      <c r="M31" s="135"/>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s="179" customFormat="1" ht="89.25" x14ac:dyDescent="0.2">
      <c r="A32" s="215">
        <v>16</v>
      </c>
      <c r="B32" s="193"/>
      <c r="C32" s="193" t="s">
        <v>96</v>
      </c>
      <c r="D32" s="265" t="s">
        <v>197</v>
      </c>
      <c r="E32" s="197" t="s">
        <v>198</v>
      </c>
      <c r="F32" s="193" t="s">
        <v>77</v>
      </c>
      <c r="G32" s="195">
        <v>18</v>
      </c>
      <c r="H32" s="188"/>
      <c r="I32" s="188">
        <f t="shared" si="2"/>
        <v>0</v>
      </c>
      <c r="J32" s="192">
        <v>21</v>
      </c>
      <c r="K32" s="188">
        <f t="shared" si="3"/>
        <v>0</v>
      </c>
      <c r="L32" s="307"/>
      <c r="M32" s="135"/>
      <c r="N32" s="245"/>
      <c r="O32" s="245"/>
      <c r="P32" s="245"/>
      <c r="Q32" s="245"/>
      <c r="R32" s="245"/>
      <c r="S32" s="245"/>
      <c r="T32" s="245"/>
      <c r="U32" s="245"/>
      <c r="V32" s="245"/>
      <c r="W32" s="245"/>
      <c r="X32" s="245"/>
      <c r="Y32" s="245"/>
      <c r="Z32" s="245"/>
      <c r="AA32" s="245"/>
      <c r="AB32" s="245"/>
      <c r="AC32" s="245"/>
      <c r="AD32" s="245"/>
      <c r="AE32" s="245"/>
      <c r="AF32" s="245"/>
      <c r="AG32" s="245"/>
      <c r="AH32" s="245"/>
      <c r="AI32" s="245"/>
    </row>
    <row r="33" spans="1:35" s="179" customFormat="1" ht="63.75" x14ac:dyDescent="0.2">
      <c r="A33" s="215">
        <v>17</v>
      </c>
      <c r="B33" s="193"/>
      <c r="C33" s="193" t="s">
        <v>96</v>
      </c>
      <c r="D33" s="265" t="s">
        <v>193</v>
      </c>
      <c r="E33" s="197" t="s">
        <v>148</v>
      </c>
      <c r="F33" s="193" t="s">
        <v>77</v>
      </c>
      <c r="G33" s="195">
        <f>G32</f>
        <v>18</v>
      </c>
      <c r="H33" s="199"/>
      <c r="I33" s="203">
        <f t="shared" si="2"/>
        <v>0</v>
      </c>
      <c r="J33" s="192">
        <v>21</v>
      </c>
      <c r="K33" s="188">
        <f t="shared" si="3"/>
        <v>0</v>
      </c>
      <c r="L33" s="308"/>
      <c r="M33" s="308"/>
      <c r="N33" s="245"/>
      <c r="O33" s="245"/>
      <c r="P33" s="245"/>
      <c r="Q33" s="245"/>
      <c r="R33" s="245"/>
      <c r="S33" s="245"/>
      <c r="T33" s="245"/>
      <c r="U33" s="245"/>
      <c r="V33" s="245"/>
      <c r="W33" s="245"/>
      <c r="X33" s="245"/>
      <c r="Y33" s="245"/>
      <c r="Z33" s="245"/>
      <c r="AA33" s="245"/>
      <c r="AB33" s="245"/>
      <c r="AC33" s="245"/>
      <c r="AD33" s="245"/>
      <c r="AE33" s="245"/>
      <c r="AF33" s="245"/>
      <c r="AG33" s="245"/>
      <c r="AH33" s="245"/>
      <c r="AI33" s="245"/>
    </row>
    <row r="34" spans="1:35" s="179" customFormat="1" ht="25.5" x14ac:dyDescent="0.2">
      <c r="A34" s="215">
        <v>18</v>
      </c>
      <c r="B34" s="193"/>
      <c r="C34" s="193" t="s">
        <v>96</v>
      </c>
      <c r="D34" s="196" t="s">
        <v>100</v>
      </c>
      <c r="E34" s="194" t="s">
        <v>199</v>
      </c>
      <c r="F34" s="193" t="s">
        <v>77</v>
      </c>
      <c r="G34" s="195">
        <f>G32</f>
        <v>18</v>
      </c>
      <c r="H34" s="199"/>
      <c r="I34" s="203">
        <f t="shared" si="2"/>
        <v>0</v>
      </c>
      <c r="J34" s="192">
        <v>21</v>
      </c>
      <c r="K34" s="188">
        <f t="shared" si="3"/>
        <v>0</v>
      </c>
      <c r="L34" s="308"/>
      <c r="M34" s="135"/>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35" s="179" customFormat="1" ht="165.75" x14ac:dyDescent="0.2">
      <c r="A35" s="215">
        <v>19</v>
      </c>
      <c r="B35" s="193"/>
      <c r="C35" s="193" t="s">
        <v>96</v>
      </c>
      <c r="D35" s="265" t="s">
        <v>109</v>
      </c>
      <c r="E35" s="197" t="s">
        <v>156</v>
      </c>
      <c r="F35" s="193" t="s">
        <v>77</v>
      </c>
      <c r="G35" s="195">
        <v>1</v>
      </c>
      <c r="H35" s="188"/>
      <c r="I35" s="188">
        <f t="shared" si="2"/>
        <v>0</v>
      </c>
      <c r="J35" s="192">
        <v>21</v>
      </c>
      <c r="K35" s="188">
        <f t="shared" si="3"/>
        <v>0</v>
      </c>
      <c r="L35" s="307"/>
      <c r="M35" s="135"/>
      <c r="N35" s="245"/>
      <c r="O35" s="245"/>
      <c r="P35" s="245"/>
      <c r="Q35" s="245"/>
      <c r="R35" s="245"/>
      <c r="S35" s="245"/>
      <c r="T35" s="245"/>
      <c r="U35" s="245"/>
      <c r="V35" s="245"/>
      <c r="W35" s="245"/>
      <c r="X35" s="245"/>
      <c r="Y35" s="245"/>
      <c r="Z35" s="245"/>
      <c r="AA35" s="245"/>
      <c r="AB35" s="245"/>
      <c r="AC35" s="245"/>
      <c r="AD35" s="245"/>
      <c r="AE35" s="245"/>
      <c r="AF35" s="245"/>
      <c r="AG35" s="245"/>
      <c r="AH35" s="245"/>
      <c r="AI35" s="245"/>
    </row>
    <row r="36" spans="1:35" s="179" customFormat="1" ht="38.25" x14ac:dyDescent="0.2">
      <c r="A36" s="215">
        <v>20</v>
      </c>
      <c r="B36" s="193"/>
      <c r="C36" s="193" t="s">
        <v>96</v>
      </c>
      <c r="D36" s="265" t="s">
        <v>110</v>
      </c>
      <c r="E36" s="197" t="s">
        <v>157</v>
      </c>
      <c r="F36" s="193" t="s">
        <v>77</v>
      </c>
      <c r="G36" s="195">
        <v>1</v>
      </c>
      <c r="H36" s="188"/>
      <c r="I36" s="188">
        <f t="shared" si="2"/>
        <v>0</v>
      </c>
      <c r="J36" s="192">
        <v>21</v>
      </c>
      <c r="K36" s="188">
        <f t="shared" si="3"/>
        <v>0</v>
      </c>
      <c r="L36" s="135"/>
      <c r="M36" s="135"/>
      <c r="N36" s="245"/>
      <c r="O36" s="245"/>
      <c r="P36" s="245"/>
      <c r="Q36" s="245"/>
      <c r="R36" s="245"/>
      <c r="S36" s="245"/>
      <c r="T36" s="245"/>
      <c r="U36" s="245"/>
      <c r="V36" s="245"/>
      <c r="W36" s="245"/>
      <c r="X36" s="245"/>
      <c r="Y36" s="245"/>
      <c r="Z36" s="245"/>
      <c r="AA36" s="245"/>
      <c r="AB36" s="245"/>
      <c r="AC36" s="245"/>
      <c r="AD36" s="245"/>
      <c r="AE36" s="245"/>
      <c r="AF36" s="245"/>
      <c r="AG36" s="245"/>
      <c r="AH36" s="245"/>
      <c r="AI36" s="245"/>
    </row>
    <row r="37" spans="1:35" s="179" customFormat="1" ht="140.25" x14ac:dyDescent="0.2">
      <c r="A37" s="215">
        <v>21</v>
      </c>
      <c r="B37" s="193"/>
      <c r="C37" s="193" t="s">
        <v>96</v>
      </c>
      <c r="D37" s="265" t="s">
        <v>82</v>
      </c>
      <c r="E37" s="194" t="s">
        <v>158</v>
      </c>
      <c r="F37" s="193" t="s">
        <v>77</v>
      </c>
      <c r="G37" s="195">
        <v>2</v>
      </c>
      <c r="H37" s="188"/>
      <c r="I37" s="203">
        <f t="shared" si="2"/>
        <v>0</v>
      </c>
      <c r="J37" s="192">
        <v>21</v>
      </c>
      <c r="K37" s="188">
        <f t="shared" si="3"/>
        <v>0</v>
      </c>
      <c r="L37" s="135"/>
      <c r="M37" s="135"/>
      <c r="N37" s="245"/>
      <c r="O37" s="245"/>
      <c r="P37" s="245"/>
      <c r="Q37" s="245"/>
      <c r="R37" s="245"/>
      <c r="S37" s="245"/>
      <c r="T37" s="245"/>
      <c r="U37" s="245"/>
      <c r="V37" s="245"/>
      <c r="W37" s="245"/>
      <c r="X37" s="245"/>
      <c r="Y37" s="245"/>
      <c r="Z37" s="245"/>
      <c r="AA37" s="245"/>
      <c r="AB37" s="245"/>
      <c r="AC37" s="245"/>
      <c r="AD37" s="245"/>
      <c r="AE37" s="245"/>
      <c r="AF37" s="245"/>
      <c r="AG37" s="245"/>
      <c r="AH37" s="245"/>
      <c r="AI37" s="245"/>
    </row>
    <row r="38" spans="1:35" x14ac:dyDescent="0.2">
      <c r="A38" s="215"/>
      <c r="B38" s="193"/>
      <c r="C38" s="193"/>
      <c r="D38" s="265"/>
      <c r="E38" s="190" t="s">
        <v>242</v>
      </c>
      <c r="F38" s="259"/>
      <c r="G38" s="272"/>
      <c r="H38" s="272"/>
      <c r="I38" s="191">
        <f>SUM(I39:I40)</f>
        <v>0</v>
      </c>
      <c r="J38" s="211"/>
      <c r="K38" s="199"/>
      <c r="L38" s="135"/>
      <c r="M38" s="135"/>
    </row>
    <row r="39" spans="1:35" ht="60.75" customHeight="1" x14ac:dyDescent="0.2">
      <c r="A39" s="215">
        <v>22</v>
      </c>
      <c r="B39" s="193"/>
      <c r="C39" s="193" t="s">
        <v>96</v>
      </c>
      <c r="D39" s="265" t="s">
        <v>243</v>
      </c>
      <c r="E39" s="210" t="s">
        <v>244</v>
      </c>
      <c r="F39" s="200" t="s">
        <v>77</v>
      </c>
      <c r="G39" s="201">
        <v>24</v>
      </c>
      <c r="H39" s="199"/>
      <c r="I39" s="216">
        <f t="shared" ref="I39:I40" si="4">ROUND(G39*H39,2)</f>
        <v>0</v>
      </c>
      <c r="J39" s="211">
        <v>21</v>
      </c>
      <c r="K39" s="199">
        <f>I39+((I39/100)*J39)</f>
        <v>0</v>
      </c>
      <c r="L39" s="82"/>
      <c r="M39" s="82"/>
    </row>
    <row r="40" spans="1:35" s="179" customFormat="1" ht="60.75" customHeight="1" x14ac:dyDescent="0.2">
      <c r="A40" s="215">
        <v>23</v>
      </c>
      <c r="B40" s="193"/>
      <c r="C40" s="193" t="s">
        <v>96</v>
      </c>
      <c r="D40" s="265" t="s">
        <v>243</v>
      </c>
      <c r="E40" s="210" t="s">
        <v>245</v>
      </c>
      <c r="F40" s="200" t="s">
        <v>77</v>
      </c>
      <c r="G40" s="201">
        <v>30</v>
      </c>
      <c r="H40" s="199"/>
      <c r="I40" s="216">
        <f t="shared" si="4"/>
        <v>0</v>
      </c>
      <c r="J40" s="211">
        <v>21</v>
      </c>
      <c r="K40" s="199">
        <f>I40+((I40/100)*J40)</f>
        <v>0</v>
      </c>
      <c r="L40" s="135"/>
      <c r="M40" s="82"/>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1:35" s="179" customFormat="1" x14ac:dyDescent="0.2">
      <c r="A41" s="215"/>
      <c r="B41" s="193"/>
      <c r="C41" s="193"/>
      <c r="D41" s="265"/>
      <c r="E41" s="190" t="s">
        <v>125</v>
      </c>
      <c r="F41" s="270"/>
      <c r="G41" s="272"/>
      <c r="H41" s="272"/>
      <c r="I41" s="191">
        <f>SUM(I42:I49)</f>
        <v>0</v>
      </c>
      <c r="J41" s="192"/>
      <c r="K41" s="188"/>
      <c r="L41" s="135"/>
      <c r="M41" s="135"/>
      <c r="N41" s="245"/>
      <c r="O41" s="245"/>
      <c r="P41" s="245"/>
      <c r="Q41" s="245"/>
      <c r="R41" s="245"/>
      <c r="S41" s="245"/>
      <c r="T41" s="245"/>
      <c r="U41" s="245"/>
      <c r="V41" s="245"/>
      <c r="W41" s="245"/>
      <c r="X41" s="245"/>
      <c r="Y41" s="245"/>
      <c r="Z41" s="245"/>
      <c r="AA41" s="245"/>
      <c r="AB41" s="245"/>
      <c r="AC41" s="245"/>
      <c r="AD41" s="245"/>
      <c r="AE41" s="245"/>
      <c r="AF41" s="245"/>
      <c r="AG41" s="245"/>
      <c r="AH41" s="245"/>
      <c r="AI41" s="245"/>
    </row>
    <row r="42" spans="1:35" s="179" customFormat="1" ht="89.25" x14ac:dyDescent="0.2">
      <c r="A42" s="215">
        <v>24</v>
      </c>
      <c r="B42" s="193"/>
      <c r="C42" s="193" t="s">
        <v>96</v>
      </c>
      <c r="D42" s="204" t="s">
        <v>126</v>
      </c>
      <c r="E42" s="205" t="s">
        <v>127</v>
      </c>
      <c r="F42" s="193" t="s">
        <v>77</v>
      </c>
      <c r="G42" s="195">
        <v>1</v>
      </c>
      <c r="H42" s="188"/>
      <c r="I42" s="188">
        <f>ROUND(G42*H42,2)</f>
        <v>0</v>
      </c>
      <c r="J42" s="192">
        <v>21</v>
      </c>
      <c r="K42" s="188">
        <f t="shared" ref="K42:K49" si="5">I42+((I42/100)*J42)</f>
        <v>0</v>
      </c>
      <c r="L42" s="135"/>
      <c r="M42" s="135"/>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1:35" s="179" customFormat="1" ht="114.75" x14ac:dyDescent="0.2">
      <c r="A43" s="215">
        <v>25</v>
      </c>
      <c r="B43" s="193"/>
      <c r="C43" s="193" t="s">
        <v>96</v>
      </c>
      <c r="D43" s="204" t="s">
        <v>128</v>
      </c>
      <c r="E43" s="205" t="s">
        <v>150</v>
      </c>
      <c r="F43" s="193" t="s">
        <v>77</v>
      </c>
      <c r="G43" s="195">
        <v>1</v>
      </c>
      <c r="H43" s="188"/>
      <c r="I43" s="188">
        <f>ROUND(G43*H43,2)</f>
        <v>0</v>
      </c>
      <c r="J43" s="192">
        <v>21</v>
      </c>
      <c r="K43" s="188">
        <f t="shared" si="5"/>
        <v>0</v>
      </c>
      <c r="L43" s="308"/>
      <c r="M43" s="135"/>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1:35" s="179" customFormat="1" ht="76.5" x14ac:dyDescent="0.2">
      <c r="A44" s="215">
        <v>26</v>
      </c>
      <c r="B44" s="193"/>
      <c r="C44" s="193" t="s">
        <v>96</v>
      </c>
      <c r="D44" s="204" t="s">
        <v>129</v>
      </c>
      <c r="E44" s="175" t="s">
        <v>286</v>
      </c>
      <c r="F44" s="193" t="s">
        <v>77</v>
      </c>
      <c r="G44" s="195">
        <v>1</v>
      </c>
      <c r="H44" s="188"/>
      <c r="I44" s="188">
        <f t="shared" ref="I44:I49" si="6">ROUND(G44*H44,2)</f>
        <v>0</v>
      </c>
      <c r="J44" s="192">
        <v>21</v>
      </c>
      <c r="K44" s="188">
        <f t="shared" si="5"/>
        <v>0</v>
      </c>
      <c r="L44" s="308"/>
      <c r="M44" s="135"/>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1:35" s="179" customFormat="1" ht="102" x14ac:dyDescent="0.2">
      <c r="A45" s="215">
        <v>27</v>
      </c>
      <c r="B45" s="193"/>
      <c r="C45" s="193" t="s">
        <v>96</v>
      </c>
      <c r="D45" s="204" t="s">
        <v>130</v>
      </c>
      <c r="E45" s="206" t="s">
        <v>131</v>
      </c>
      <c r="F45" s="193" t="s">
        <v>77</v>
      </c>
      <c r="G45" s="201">
        <v>1</v>
      </c>
      <c r="H45" s="188"/>
      <c r="I45" s="188">
        <f t="shared" si="6"/>
        <v>0</v>
      </c>
      <c r="J45" s="192">
        <v>21</v>
      </c>
      <c r="K45" s="188">
        <f t="shared" si="5"/>
        <v>0</v>
      </c>
      <c r="L45" s="308"/>
      <c r="M45" s="135"/>
      <c r="N45" s="245"/>
      <c r="O45" s="245"/>
      <c r="P45" s="245"/>
      <c r="Q45" s="245"/>
      <c r="R45" s="245"/>
      <c r="S45" s="245"/>
      <c r="T45" s="245"/>
      <c r="U45" s="245"/>
      <c r="V45" s="245"/>
      <c r="W45" s="245"/>
      <c r="X45" s="245"/>
      <c r="Y45" s="245"/>
      <c r="Z45" s="245"/>
      <c r="AA45" s="245"/>
      <c r="AB45" s="245"/>
      <c r="AC45" s="245"/>
      <c r="AD45" s="245"/>
      <c r="AE45" s="245"/>
      <c r="AF45" s="245"/>
      <c r="AG45" s="245"/>
      <c r="AH45" s="245"/>
      <c r="AI45" s="245"/>
    </row>
    <row r="46" spans="1:35" s="179" customFormat="1" ht="38.25" x14ac:dyDescent="0.2">
      <c r="A46" s="215">
        <v>28</v>
      </c>
      <c r="B46" s="193"/>
      <c r="C46" s="193" t="s">
        <v>96</v>
      </c>
      <c r="D46" s="204" t="s">
        <v>207</v>
      </c>
      <c r="E46" s="206" t="s">
        <v>208</v>
      </c>
      <c r="F46" s="193" t="s">
        <v>77</v>
      </c>
      <c r="G46" s="201">
        <v>1</v>
      </c>
      <c r="H46" s="188"/>
      <c r="I46" s="188">
        <f t="shared" si="6"/>
        <v>0</v>
      </c>
      <c r="J46" s="192">
        <v>21</v>
      </c>
      <c r="K46" s="188">
        <f t="shared" si="5"/>
        <v>0</v>
      </c>
      <c r="L46" s="308"/>
      <c r="M46" s="135"/>
      <c r="N46" s="245"/>
      <c r="O46" s="245"/>
      <c r="P46" s="245"/>
      <c r="Q46" s="245"/>
      <c r="R46" s="245"/>
      <c r="S46" s="245"/>
      <c r="T46" s="245"/>
      <c r="U46" s="245"/>
      <c r="V46" s="245"/>
      <c r="W46" s="245"/>
      <c r="X46" s="245"/>
      <c r="Y46" s="245"/>
      <c r="Z46" s="245"/>
      <c r="AA46" s="245"/>
      <c r="AB46" s="245"/>
      <c r="AC46" s="245"/>
      <c r="AD46" s="245"/>
      <c r="AE46" s="245"/>
      <c r="AF46" s="245"/>
      <c r="AG46" s="245"/>
      <c r="AH46" s="245"/>
      <c r="AI46" s="245"/>
    </row>
    <row r="47" spans="1:35" s="179" customFormat="1" ht="51" x14ac:dyDescent="0.2">
      <c r="A47" s="215">
        <v>29</v>
      </c>
      <c r="B47" s="193"/>
      <c r="C47" s="200" t="s">
        <v>96</v>
      </c>
      <c r="D47" s="212" t="s">
        <v>102</v>
      </c>
      <c r="E47" s="197" t="s">
        <v>209</v>
      </c>
      <c r="F47" s="200" t="s">
        <v>77</v>
      </c>
      <c r="G47" s="201">
        <v>1</v>
      </c>
      <c r="H47" s="199"/>
      <c r="I47" s="199">
        <f>ROUND(G47*H47,2)</f>
        <v>0</v>
      </c>
      <c r="J47" s="211">
        <v>21</v>
      </c>
      <c r="K47" s="199">
        <f t="shared" si="5"/>
        <v>0</v>
      </c>
      <c r="L47" s="135"/>
      <c r="M47" s="135"/>
      <c r="N47" s="245"/>
      <c r="O47" s="245"/>
      <c r="P47" s="245"/>
      <c r="Q47" s="245"/>
      <c r="R47" s="245"/>
      <c r="S47" s="245"/>
      <c r="T47" s="245"/>
      <c r="U47" s="245"/>
      <c r="V47" s="245"/>
      <c r="W47" s="245"/>
      <c r="X47" s="245"/>
      <c r="Y47" s="245"/>
      <c r="Z47" s="245"/>
      <c r="AA47" s="245"/>
      <c r="AB47" s="245"/>
      <c r="AC47" s="245"/>
      <c r="AD47" s="245"/>
      <c r="AE47" s="245"/>
      <c r="AF47" s="245"/>
      <c r="AG47" s="245"/>
      <c r="AH47" s="245"/>
      <c r="AI47" s="245"/>
    </row>
    <row r="48" spans="1:35" s="179" customFormat="1" ht="34.5" customHeight="1" x14ac:dyDescent="0.2">
      <c r="A48" s="215">
        <v>30</v>
      </c>
      <c r="B48" s="193"/>
      <c r="C48" s="200" t="s">
        <v>96</v>
      </c>
      <c r="D48" s="196" t="s">
        <v>99</v>
      </c>
      <c r="E48" s="197" t="s">
        <v>105</v>
      </c>
      <c r="F48" s="200" t="s">
        <v>77</v>
      </c>
      <c r="G48" s="201">
        <v>1</v>
      </c>
      <c r="H48" s="199"/>
      <c r="I48" s="199">
        <f>ROUND(G48*H48,2)</f>
        <v>0</v>
      </c>
      <c r="J48" s="211">
        <v>21</v>
      </c>
      <c r="K48" s="199">
        <f t="shared" si="5"/>
        <v>0</v>
      </c>
      <c r="L48" s="307"/>
      <c r="M48" s="135"/>
      <c r="N48" s="245"/>
      <c r="O48" s="245"/>
      <c r="P48" s="245"/>
      <c r="Q48" s="245"/>
      <c r="R48" s="245"/>
      <c r="S48" s="245"/>
      <c r="T48" s="245"/>
      <c r="U48" s="245"/>
      <c r="V48" s="245"/>
      <c r="W48" s="245"/>
      <c r="X48" s="245"/>
      <c r="Y48" s="245"/>
      <c r="Z48" s="245"/>
      <c r="AA48" s="245"/>
      <c r="AB48" s="245"/>
      <c r="AC48" s="245"/>
      <c r="AD48" s="245"/>
      <c r="AE48" s="245"/>
      <c r="AF48" s="245"/>
      <c r="AG48" s="245"/>
      <c r="AH48" s="245"/>
      <c r="AI48" s="245"/>
    </row>
    <row r="49" spans="1:35" s="179" customFormat="1" ht="76.5" x14ac:dyDescent="0.2">
      <c r="A49" s="215">
        <v>31</v>
      </c>
      <c r="B49" s="193"/>
      <c r="C49" s="193" t="s">
        <v>96</v>
      </c>
      <c r="D49" s="204" t="s">
        <v>137</v>
      </c>
      <c r="E49" s="205" t="s">
        <v>151</v>
      </c>
      <c r="F49" s="193" t="s">
        <v>77</v>
      </c>
      <c r="G49" s="195">
        <v>1</v>
      </c>
      <c r="H49" s="188"/>
      <c r="I49" s="188">
        <f t="shared" si="6"/>
        <v>0</v>
      </c>
      <c r="J49" s="192">
        <v>21</v>
      </c>
      <c r="K49" s="188">
        <f t="shared" si="5"/>
        <v>0</v>
      </c>
      <c r="L49" s="135"/>
      <c r="M49" s="135"/>
      <c r="N49" s="245"/>
      <c r="O49" s="245"/>
      <c r="P49" s="245"/>
      <c r="Q49" s="245"/>
      <c r="R49" s="245"/>
      <c r="S49" s="245"/>
      <c r="T49" s="245"/>
      <c r="U49" s="245"/>
      <c r="V49" s="245"/>
      <c r="W49" s="245"/>
      <c r="X49" s="245"/>
      <c r="Y49" s="245"/>
      <c r="Z49" s="245"/>
      <c r="AA49" s="245"/>
      <c r="AB49" s="245"/>
      <c r="AC49" s="245"/>
      <c r="AD49" s="245"/>
      <c r="AE49" s="245"/>
      <c r="AF49" s="245"/>
      <c r="AG49" s="245"/>
      <c r="AH49" s="245"/>
      <c r="AI49" s="245"/>
    </row>
    <row r="50" spans="1:35" s="207" customFormat="1" x14ac:dyDescent="0.2">
      <c r="A50" s="275"/>
      <c r="B50" s="256"/>
      <c r="C50" s="256"/>
      <c r="D50" s="267"/>
      <c r="E50" s="208" t="s">
        <v>95</v>
      </c>
      <c r="F50" s="256"/>
      <c r="G50" s="273"/>
      <c r="H50" s="273"/>
      <c r="I50" s="209">
        <f>I14</f>
        <v>0</v>
      </c>
      <c r="J50" s="273"/>
      <c r="K50" s="273"/>
      <c r="L50" s="308"/>
      <c r="M50" s="135"/>
      <c r="N50" s="273"/>
      <c r="O50" s="273"/>
      <c r="P50" s="273"/>
      <c r="Q50" s="273"/>
      <c r="R50" s="273"/>
      <c r="S50" s="273"/>
      <c r="T50" s="273"/>
      <c r="U50" s="273"/>
      <c r="V50" s="273"/>
      <c r="W50" s="273"/>
      <c r="X50" s="273"/>
      <c r="Y50" s="273"/>
      <c r="Z50" s="273"/>
      <c r="AA50" s="273"/>
      <c r="AB50" s="273"/>
      <c r="AC50" s="273"/>
      <c r="AD50" s="273"/>
      <c r="AE50" s="273"/>
      <c r="AF50" s="273"/>
      <c r="AG50" s="273"/>
      <c r="AH50" s="273"/>
      <c r="AI50" s="273"/>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647FB-4815-4FC9-8C09-5CD3D1280273}">
  <sheetPr>
    <pageSetUpPr fitToPage="1"/>
  </sheetPr>
  <dimension ref="A1:AI92"/>
  <sheetViews>
    <sheetView showGridLines="0" zoomScale="80" zoomScaleNormal="80" workbookViewId="0">
      <selection activeCell="Q17" sqref="Q17"/>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273</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02">
        <v>12</v>
      </c>
      <c r="M12" s="303">
        <v>13</v>
      </c>
    </row>
    <row r="13" spans="1:35" x14ac:dyDescent="0.2">
      <c r="A13" s="253"/>
      <c r="B13" s="255"/>
      <c r="C13" s="255"/>
      <c r="D13" s="262"/>
      <c r="E13" s="183"/>
      <c r="F13" s="255"/>
      <c r="G13" s="253"/>
      <c r="H13" s="253"/>
      <c r="I13" s="253"/>
      <c r="J13" s="253"/>
      <c r="K13" s="253"/>
      <c r="L13" s="304"/>
      <c r="M13" s="305"/>
    </row>
    <row r="14" spans="1:35" s="185" customFormat="1" x14ac:dyDescent="0.2">
      <c r="A14" s="252"/>
      <c r="B14" s="184"/>
      <c r="C14" s="258"/>
      <c r="D14" s="263" t="s">
        <v>83</v>
      </c>
      <c r="E14" s="186" t="s">
        <v>152</v>
      </c>
      <c r="F14" s="258"/>
      <c r="G14" s="271"/>
      <c r="H14" s="271"/>
      <c r="I14" s="187">
        <f>I15+I25+I47+I41</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SUM(I16:I24)</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63.75" x14ac:dyDescent="0.2">
      <c r="A16" s="215">
        <v>1</v>
      </c>
      <c r="B16" s="193"/>
      <c r="C16" s="193" t="s">
        <v>96</v>
      </c>
      <c r="D16" s="265" t="s">
        <v>142</v>
      </c>
      <c r="E16" s="194" t="s">
        <v>237</v>
      </c>
      <c r="F16" s="193" t="s">
        <v>77</v>
      </c>
      <c r="G16" s="195">
        <v>1</v>
      </c>
      <c r="H16" s="188"/>
      <c r="I16" s="188">
        <f>ROUND(G16*H16,2)</f>
        <v>0</v>
      </c>
      <c r="J16" s="192">
        <v>21</v>
      </c>
      <c r="K16" s="188">
        <f t="shared" ref="K16:K24" si="0">I16+((I16/100)*J16)</f>
        <v>0</v>
      </c>
      <c r="L16" s="306"/>
      <c r="M16" s="135"/>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89.25" x14ac:dyDescent="0.2">
      <c r="A17" s="215">
        <v>2</v>
      </c>
      <c r="B17" s="193"/>
      <c r="C17" s="193" t="s">
        <v>96</v>
      </c>
      <c r="D17" s="265" t="s">
        <v>144</v>
      </c>
      <c r="E17" s="197" t="s">
        <v>163</v>
      </c>
      <c r="F17" s="193" t="s">
        <v>77</v>
      </c>
      <c r="G17" s="195">
        <f>G16</f>
        <v>1</v>
      </c>
      <c r="H17" s="188"/>
      <c r="I17" s="188">
        <f>ROUND(G17*H17,2)</f>
        <v>0</v>
      </c>
      <c r="J17" s="192">
        <v>21</v>
      </c>
      <c r="K17" s="188">
        <f t="shared" si="0"/>
        <v>0</v>
      </c>
      <c r="L17" s="142"/>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51" x14ac:dyDescent="0.2">
      <c r="A18" s="215">
        <v>3</v>
      </c>
      <c r="B18" s="193"/>
      <c r="C18" s="193" t="s">
        <v>96</v>
      </c>
      <c r="D18" s="265" t="s">
        <v>221</v>
      </c>
      <c r="E18" s="194" t="s">
        <v>238</v>
      </c>
      <c r="F18" s="193" t="s">
        <v>77</v>
      </c>
      <c r="G18" s="195">
        <v>1</v>
      </c>
      <c r="H18" s="188"/>
      <c r="I18" s="188">
        <f>ROUND(G18*H18,2)</f>
        <v>0</v>
      </c>
      <c r="J18" s="192">
        <v>21</v>
      </c>
      <c r="K18" s="188">
        <f t="shared" si="0"/>
        <v>0</v>
      </c>
      <c r="L18" s="135"/>
      <c r="M18" s="135"/>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25.5" x14ac:dyDescent="0.2">
      <c r="A19" s="215">
        <v>4</v>
      </c>
      <c r="B19" s="193"/>
      <c r="C19" s="193" t="s">
        <v>96</v>
      </c>
      <c r="D19" s="265" t="s">
        <v>239</v>
      </c>
      <c r="E19" s="197" t="s">
        <v>240</v>
      </c>
      <c r="F19" s="193" t="s">
        <v>241</v>
      </c>
      <c r="G19" s="195">
        <v>1</v>
      </c>
      <c r="H19" s="188"/>
      <c r="I19" s="188">
        <f t="shared" ref="I19:I24" si="1">ROUND(G19*H19,2)</f>
        <v>0</v>
      </c>
      <c r="J19" s="192">
        <v>21</v>
      </c>
      <c r="K19" s="188">
        <f t="shared" si="0"/>
        <v>0</v>
      </c>
      <c r="L19" s="135"/>
      <c r="M19" s="135"/>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179" customFormat="1" ht="25.5" x14ac:dyDescent="0.2">
      <c r="A20" s="215">
        <v>5</v>
      </c>
      <c r="B20" s="193"/>
      <c r="C20" s="193" t="s">
        <v>96</v>
      </c>
      <c r="D20" s="196" t="s">
        <v>228</v>
      </c>
      <c r="E20" s="197" t="s">
        <v>229</v>
      </c>
      <c r="F20" s="193" t="s">
        <v>77</v>
      </c>
      <c r="G20" s="201">
        <v>1</v>
      </c>
      <c r="H20" s="188"/>
      <c r="I20" s="188">
        <f t="shared" si="1"/>
        <v>0</v>
      </c>
      <c r="J20" s="192">
        <v>21</v>
      </c>
      <c r="K20" s="188">
        <f t="shared" si="0"/>
        <v>0</v>
      </c>
      <c r="L20" s="135"/>
      <c r="M20" s="135"/>
      <c r="N20" s="245"/>
      <c r="O20" s="245"/>
      <c r="P20" s="245"/>
      <c r="Q20" s="245"/>
      <c r="R20" s="245"/>
      <c r="S20" s="245"/>
      <c r="T20" s="245"/>
      <c r="U20" s="245"/>
      <c r="V20" s="245"/>
      <c r="W20" s="245"/>
      <c r="X20" s="245"/>
      <c r="Y20" s="245"/>
      <c r="Z20" s="245"/>
      <c r="AA20" s="245"/>
      <c r="AB20" s="245"/>
      <c r="AC20" s="245"/>
      <c r="AD20" s="245"/>
      <c r="AE20" s="245"/>
      <c r="AF20" s="245"/>
      <c r="AG20" s="245"/>
      <c r="AH20" s="245"/>
      <c r="AI20" s="245"/>
    </row>
    <row r="21" spans="1:35" s="202" customFormat="1" ht="51" x14ac:dyDescent="0.2">
      <c r="A21" s="215">
        <v>6</v>
      </c>
      <c r="B21" s="200"/>
      <c r="C21" s="200" t="s">
        <v>96</v>
      </c>
      <c r="D21" s="212" t="s">
        <v>102</v>
      </c>
      <c r="E21" s="197" t="s">
        <v>164</v>
      </c>
      <c r="F21" s="200" t="s">
        <v>77</v>
      </c>
      <c r="G21" s="201">
        <v>1</v>
      </c>
      <c r="H21" s="199"/>
      <c r="I21" s="188">
        <f t="shared" si="1"/>
        <v>0</v>
      </c>
      <c r="J21" s="192">
        <v>21</v>
      </c>
      <c r="K21" s="188">
        <f t="shared" si="0"/>
        <v>0</v>
      </c>
      <c r="L21" s="307"/>
      <c r="M21" s="307"/>
      <c r="N21" s="274"/>
      <c r="O21" s="274"/>
      <c r="P21" s="274"/>
      <c r="Q21" s="274"/>
      <c r="R21" s="274"/>
      <c r="S21" s="274"/>
      <c r="T21" s="274"/>
      <c r="U21" s="274"/>
      <c r="V21" s="274"/>
      <c r="W21" s="274"/>
      <c r="X21" s="274"/>
      <c r="Y21" s="274"/>
      <c r="Z21" s="274"/>
      <c r="AA21" s="274"/>
      <c r="AB21" s="274"/>
      <c r="AC21" s="274"/>
      <c r="AD21" s="274"/>
      <c r="AE21" s="274"/>
      <c r="AF21" s="274"/>
      <c r="AG21" s="274"/>
      <c r="AH21" s="274"/>
      <c r="AI21" s="274"/>
    </row>
    <row r="22" spans="1:35" s="179" customFormat="1" ht="25.5" x14ac:dyDescent="0.2">
      <c r="A22" s="215">
        <v>7</v>
      </c>
      <c r="B22" s="193"/>
      <c r="C22" s="193" t="s">
        <v>96</v>
      </c>
      <c r="D22" s="196" t="s">
        <v>99</v>
      </c>
      <c r="E22" s="197" t="s">
        <v>105</v>
      </c>
      <c r="F22" s="193" t="s">
        <v>77</v>
      </c>
      <c r="G22" s="201">
        <v>1</v>
      </c>
      <c r="H22" s="188"/>
      <c r="I22" s="188">
        <f t="shared" si="1"/>
        <v>0</v>
      </c>
      <c r="J22" s="192">
        <v>21</v>
      </c>
      <c r="K22" s="188">
        <f t="shared" si="0"/>
        <v>0</v>
      </c>
      <c r="L22" s="135"/>
      <c r="M22" s="135"/>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63.75" x14ac:dyDescent="0.2">
      <c r="A23" s="215">
        <v>8</v>
      </c>
      <c r="B23" s="193"/>
      <c r="C23" s="193" t="s">
        <v>96</v>
      </c>
      <c r="D23" s="265" t="s">
        <v>103</v>
      </c>
      <c r="E23" s="194" t="s">
        <v>104</v>
      </c>
      <c r="F23" s="193" t="s">
        <v>77</v>
      </c>
      <c r="G23" s="195">
        <v>1</v>
      </c>
      <c r="H23" s="188"/>
      <c r="I23" s="188">
        <f t="shared" si="1"/>
        <v>0</v>
      </c>
      <c r="J23" s="192">
        <v>21</v>
      </c>
      <c r="K23" s="188">
        <f t="shared" si="0"/>
        <v>0</v>
      </c>
      <c r="L23" s="135"/>
      <c r="M23" s="135"/>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ht="51" x14ac:dyDescent="0.2">
      <c r="A24" s="215">
        <v>9</v>
      </c>
      <c r="B24" s="193"/>
      <c r="C24" s="193" t="s">
        <v>96</v>
      </c>
      <c r="D24" s="265" t="s">
        <v>80</v>
      </c>
      <c r="E24" s="197" t="s">
        <v>145</v>
      </c>
      <c r="F24" s="193" t="s">
        <v>77</v>
      </c>
      <c r="G24" s="195">
        <v>1</v>
      </c>
      <c r="H24" s="188"/>
      <c r="I24" s="188">
        <f t="shared" si="1"/>
        <v>0</v>
      </c>
      <c r="J24" s="192">
        <v>21</v>
      </c>
      <c r="K24" s="188">
        <f t="shared" si="0"/>
        <v>0</v>
      </c>
      <c r="L24" s="308"/>
      <c r="M24" s="135"/>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x14ac:dyDescent="0.2">
      <c r="A25" s="215"/>
      <c r="B25" s="193"/>
      <c r="C25" s="189"/>
      <c r="D25" s="266"/>
      <c r="E25" s="190" t="s">
        <v>219</v>
      </c>
      <c r="F25" s="270"/>
      <c r="G25" s="272"/>
      <c r="H25" s="272"/>
      <c r="I25" s="191">
        <f>SUM(I26:I40)</f>
        <v>0</v>
      </c>
      <c r="J25" s="192"/>
      <c r="K25" s="188"/>
      <c r="L25" s="135"/>
      <c r="M25" s="135"/>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102" x14ac:dyDescent="0.2">
      <c r="A26" s="215">
        <v>10</v>
      </c>
      <c r="B26" s="193"/>
      <c r="C26" s="193" t="s">
        <v>96</v>
      </c>
      <c r="D26" s="265" t="s">
        <v>81</v>
      </c>
      <c r="E26" s="197" t="s">
        <v>155</v>
      </c>
      <c r="F26" s="193" t="s">
        <v>77</v>
      </c>
      <c r="G26" s="195">
        <v>1</v>
      </c>
      <c r="H26" s="188"/>
      <c r="I26" s="203">
        <f t="shared" ref="I26:I40" si="2">ROUND(G26*H26,2)</f>
        <v>0</v>
      </c>
      <c r="J26" s="192">
        <v>21</v>
      </c>
      <c r="K26" s="188">
        <f t="shared" ref="K26:K40" si="3">I26+((I26/100)*J26)</f>
        <v>0</v>
      </c>
      <c r="L26" s="311"/>
      <c r="M26" s="308"/>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179" customFormat="1" ht="63.75" x14ac:dyDescent="0.2">
      <c r="A27" s="215">
        <v>11</v>
      </c>
      <c r="B27" s="193"/>
      <c r="C27" s="193" t="s">
        <v>96</v>
      </c>
      <c r="D27" s="265" t="s">
        <v>193</v>
      </c>
      <c r="E27" s="197" t="s">
        <v>148</v>
      </c>
      <c r="F27" s="193" t="s">
        <v>77</v>
      </c>
      <c r="G27" s="195">
        <v>2</v>
      </c>
      <c r="H27" s="199"/>
      <c r="I27" s="203">
        <f t="shared" si="2"/>
        <v>0</v>
      </c>
      <c r="J27" s="192">
        <v>21</v>
      </c>
      <c r="K27" s="188">
        <f t="shared" si="3"/>
        <v>0</v>
      </c>
      <c r="L27" s="308"/>
      <c r="M27" s="135"/>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1:35" s="179" customFormat="1" ht="63.75" x14ac:dyDescent="0.2">
      <c r="A28" s="215">
        <v>12</v>
      </c>
      <c r="B28" s="193"/>
      <c r="C28" s="193" t="s">
        <v>96</v>
      </c>
      <c r="D28" s="265" t="s">
        <v>154</v>
      </c>
      <c r="E28" s="197" t="s">
        <v>153</v>
      </c>
      <c r="F28" s="193" t="s">
        <v>77</v>
      </c>
      <c r="G28" s="201">
        <f>G26+G32</f>
        <v>25</v>
      </c>
      <c r="H28" s="188"/>
      <c r="I28" s="203">
        <f t="shared" si="2"/>
        <v>0</v>
      </c>
      <c r="J28" s="192">
        <v>21</v>
      </c>
      <c r="K28" s="188">
        <f t="shared" si="3"/>
        <v>0</v>
      </c>
      <c r="L28" s="307"/>
      <c r="M28" s="135"/>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s="179" customFormat="1" ht="25.5" x14ac:dyDescent="0.2">
      <c r="A29" s="215">
        <v>13</v>
      </c>
      <c r="B29" s="193"/>
      <c r="C29" s="193" t="s">
        <v>96</v>
      </c>
      <c r="D29" s="196" t="s">
        <v>100</v>
      </c>
      <c r="E29" s="194" t="s">
        <v>106</v>
      </c>
      <c r="F29" s="193" t="s">
        <v>77</v>
      </c>
      <c r="G29" s="195">
        <v>1</v>
      </c>
      <c r="H29" s="199"/>
      <c r="I29" s="203">
        <f t="shared" si="2"/>
        <v>0</v>
      </c>
      <c r="J29" s="192">
        <v>21</v>
      </c>
      <c r="K29" s="188">
        <f t="shared" si="3"/>
        <v>0</v>
      </c>
      <c r="L29" s="307"/>
      <c r="M29" s="135"/>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s="179" customFormat="1" ht="25.5" x14ac:dyDescent="0.2">
      <c r="A30" s="215">
        <v>14</v>
      </c>
      <c r="B30" s="193"/>
      <c r="C30" s="193" t="s">
        <v>96</v>
      </c>
      <c r="D30" s="196" t="s">
        <v>101</v>
      </c>
      <c r="E30" s="197" t="s">
        <v>107</v>
      </c>
      <c r="F30" s="193" t="s">
        <v>77</v>
      </c>
      <c r="G30" s="195">
        <v>1</v>
      </c>
      <c r="H30" s="199"/>
      <c r="I30" s="203">
        <f t="shared" si="2"/>
        <v>0</v>
      </c>
      <c r="J30" s="192">
        <v>21</v>
      </c>
      <c r="K30" s="188">
        <f t="shared" si="3"/>
        <v>0</v>
      </c>
      <c r="L30" s="307"/>
      <c r="M30" s="135"/>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s="179" customFormat="1" ht="38.25" x14ac:dyDescent="0.2">
      <c r="A31" s="215">
        <v>15</v>
      </c>
      <c r="B31" s="193"/>
      <c r="C31" s="193" t="s">
        <v>96</v>
      </c>
      <c r="D31" s="196" t="s">
        <v>134</v>
      </c>
      <c r="E31" s="194" t="s">
        <v>194</v>
      </c>
      <c r="F31" s="193" t="s">
        <v>77</v>
      </c>
      <c r="G31" s="195">
        <v>1</v>
      </c>
      <c r="H31" s="199"/>
      <c r="I31" s="203">
        <f t="shared" si="2"/>
        <v>0</v>
      </c>
      <c r="J31" s="192">
        <v>21</v>
      </c>
      <c r="K31" s="188">
        <f t="shared" si="3"/>
        <v>0</v>
      </c>
      <c r="L31" s="307"/>
      <c r="M31" s="135"/>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s="179" customFormat="1" ht="89.25" x14ac:dyDescent="0.2">
      <c r="A32" s="215">
        <v>16</v>
      </c>
      <c r="B32" s="193"/>
      <c r="C32" s="193" t="s">
        <v>96</v>
      </c>
      <c r="D32" s="265" t="s">
        <v>197</v>
      </c>
      <c r="E32" s="197" t="s">
        <v>198</v>
      </c>
      <c r="F32" s="193" t="s">
        <v>77</v>
      </c>
      <c r="G32" s="195">
        <v>24</v>
      </c>
      <c r="H32" s="188"/>
      <c r="I32" s="188">
        <f t="shared" si="2"/>
        <v>0</v>
      </c>
      <c r="J32" s="192">
        <v>21</v>
      </c>
      <c r="K32" s="188">
        <f t="shared" si="3"/>
        <v>0</v>
      </c>
      <c r="L32" s="308"/>
      <c r="M32" s="308"/>
      <c r="N32" s="245"/>
      <c r="O32" s="245"/>
      <c r="P32" s="245"/>
      <c r="Q32" s="245"/>
      <c r="R32" s="245"/>
      <c r="S32" s="245"/>
      <c r="T32" s="245"/>
      <c r="U32" s="245"/>
      <c r="V32" s="245"/>
      <c r="W32" s="245"/>
      <c r="X32" s="245"/>
      <c r="Y32" s="245"/>
      <c r="Z32" s="245"/>
      <c r="AA32" s="245"/>
      <c r="AB32" s="245"/>
      <c r="AC32" s="245"/>
      <c r="AD32" s="245"/>
      <c r="AE32" s="245"/>
      <c r="AF32" s="245"/>
      <c r="AG32" s="245"/>
      <c r="AH32" s="245"/>
      <c r="AI32" s="245"/>
    </row>
    <row r="33" spans="1:35" s="179" customFormat="1" ht="63.75" x14ac:dyDescent="0.2">
      <c r="A33" s="215">
        <v>17</v>
      </c>
      <c r="B33" s="193"/>
      <c r="C33" s="193" t="s">
        <v>96</v>
      </c>
      <c r="D33" s="265" t="s">
        <v>193</v>
      </c>
      <c r="E33" s="197" t="s">
        <v>148</v>
      </c>
      <c r="F33" s="193" t="s">
        <v>77</v>
      </c>
      <c r="G33" s="195">
        <f>G32</f>
        <v>24</v>
      </c>
      <c r="H33" s="199"/>
      <c r="I33" s="203">
        <f t="shared" si="2"/>
        <v>0</v>
      </c>
      <c r="J33" s="192">
        <v>21</v>
      </c>
      <c r="K33" s="188">
        <f t="shared" si="3"/>
        <v>0</v>
      </c>
      <c r="L33" s="308"/>
      <c r="M33" s="135"/>
      <c r="N33" s="245"/>
      <c r="O33" s="245"/>
      <c r="P33" s="245"/>
      <c r="Q33" s="245"/>
      <c r="R33" s="245"/>
      <c r="S33" s="245"/>
      <c r="T33" s="245"/>
      <c r="U33" s="245"/>
      <c r="V33" s="245"/>
      <c r="W33" s="245"/>
      <c r="X33" s="245"/>
      <c r="Y33" s="245"/>
      <c r="Z33" s="245"/>
      <c r="AA33" s="245"/>
      <c r="AB33" s="245"/>
      <c r="AC33" s="245"/>
      <c r="AD33" s="245"/>
      <c r="AE33" s="245"/>
      <c r="AF33" s="245"/>
      <c r="AG33" s="245"/>
      <c r="AH33" s="245"/>
      <c r="AI33" s="245"/>
    </row>
    <row r="34" spans="1:35" s="179" customFormat="1" ht="25.5" x14ac:dyDescent="0.2">
      <c r="A34" s="215">
        <v>18</v>
      </c>
      <c r="B34" s="193"/>
      <c r="C34" s="193" t="s">
        <v>96</v>
      </c>
      <c r="D34" s="196" t="s">
        <v>100</v>
      </c>
      <c r="E34" s="194" t="s">
        <v>199</v>
      </c>
      <c r="F34" s="193" t="s">
        <v>77</v>
      </c>
      <c r="G34" s="195">
        <f>G32</f>
        <v>24</v>
      </c>
      <c r="H34" s="199"/>
      <c r="I34" s="203">
        <f t="shared" si="2"/>
        <v>0</v>
      </c>
      <c r="J34" s="192">
        <v>21</v>
      </c>
      <c r="K34" s="188">
        <f t="shared" si="3"/>
        <v>0</v>
      </c>
      <c r="L34" s="135"/>
      <c r="M34" s="135"/>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35" s="179" customFormat="1" ht="165.75" x14ac:dyDescent="0.2">
      <c r="A35" s="215">
        <v>19</v>
      </c>
      <c r="B35" s="193"/>
      <c r="C35" s="193" t="s">
        <v>96</v>
      </c>
      <c r="D35" s="265" t="s">
        <v>109</v>
      </c>
      <c r="E35" s="197" t="s">
        <v>156</v>
      </c>
      <c r="F35" s="193" t="s">
        <v>77</v>
      </c>
      <c r="G35" s="195">
        <v>1</v>
      </c>
      <c r="H35" s="188"/>
      <c r="I35" s="188">
        <f t="shared" si="2"/>
        <v>0</v>
      </c>
      <c r="J35" s="192">
        <v>21</v>
      </c>
      <c r="K35" s="188">
        <f t="shared" si="3"/>
        <v>0</v>
      </c>
      <c r="L35" s="307"/>
      <c r="M35" s="135"/>
      <c r="N35" s="245"/>
      <c r="O35" s="245"/>
      <c r="P35" s="245"/>
      <c r="Q35" s="245"/>
      <c r="R35" s="245"/>
      <c r="S35" s="245"/>
      <c r="T35" s="245"/>
      <c r="U35" s="245"/>
      <c r="V35" s="245"/>
      <c r="W35" s="245"/>
      <c r="X35" s="245"/>
      <c r="Y35" s="245"/>
      <c r="Z35" s="245"/>
      <c r="AA35" s="245"/>
      <c r="AB35" s="245"/>
      <c r="AC35" s="245"/>
      <c r="AD35" s="245"/>
      <c r="AE35" s="245"/>
      <c r="AF35" s="245"/>
      <c r="AG35" s="245"/>
      <c r="AH35" s="245"/>
      <c r="AI35" s="245"/>
    </row>
    <row r="36" spans="1:35" s="179" customFormat="1" ht="38.25" x14ac:dyDescent="0.2">
      <c r="A36" s="215">
        <v>20</v>
      </c>
      <c r="B36" s="193"/>
      <c r="C36" s="193" t="s">
        <v>96</v>
      </c>
      <c r="D36" s="265" t="s">
        <v>110</v>
      </c>
      <c r="E36" s="197" t="s">
        <v>157</v>
      </c>
      <c r="F36" s="193" t="s">
        <v>77</v>
      </c>
      <c r="G36" s="195">
        <v>1</v>
      </c>
      <c r="H36" s="188"/>
      <c r="I36" s="188">
        <f t="shared" si="2"/>
        <v>0</v>
      </c>
      <c r="J36" s="192">
        <v>21</v>
      </c>
      <c r="K36" s="188">
        <f t="shared" si="3"/>
        <v>0</v>
      </c>
      <c r="L36" s="135"/>
      <c r="M36" s="135"/>
      <c r="N36" s="245"/>
      <c r="O36" s="245"/>
      <c r="P36" s="245"/>
      <c r="Q36" s="245"/>
      <c r="R36" s="245"/>
      <c r="S36" s="245"/>
      <c r="T36" s="245"/>
      <c r="U36" s="245"/>
      <c r="V36" s="245"/>
      <c r="W36" s="245"/>
      <c r="X36" s="245"/>
      <c r="Y36" s="245"/>
      <c r="Z36" s="245"/>
      <c r="AA36" s="245"/>
      <c r="AB36" s="245"/>
      <c r="AC36" s="245"/>
      <c r="AD36" s="245"/>
      <c r="AE36" s="245"/>
      <c r="AF36" s="245"/>
      <c r="AG36" s="245"/>
      <c r="AH36" s="245"/>
      <c r="AI36" s="245"/>
    </row>
    <row r="37" spans="1:35" ht="114.75" x14ac:dyDescent="0.2">
      <c r="A37" s="215">
        <v>21</v>
      </c>
      <c r="C37" s="193" t="s">
        <v>96</v>
      </c>
      <c r="D37" s="265" t="s">
        <v>246</v>
      </c>
      <c r="E37" s="197" t="s">
        <v>247</v>
      </c>
      <c r="F37" s="193" t="s">
        <v>77</v>
      </c>
      <c r="G37" s="195">
        <v>1</v>
      </c>
      <c r="H37" s="199"/>
      <c r="I37" s="216">
        <f t="shared" si="2"/>
        <v>0</v>
      </c>
      <c r="J37" s="211">
        <v>21</v>
      </c>
      <c r="K37" s="199">
        <f t="shared" si="3"/>
        <v>0</v>
      </c>
      <c r="L37" s="135"/>
      <c r="M37" s="135"/>
    </row>
    <row r="38" spans="1:35" ht="25.5" x14ac:dyDescent="0.2">
      <c r="A38" s="215">
        <v>22</v>
      </c>
      <c r="C38" s="193" t="s">
        <v>96</v>
      </c>
      <c r="D38" s="265" t="s">
        <v>248</v>
      </c>
      <c r="E38" s="197" t="s">
        <v>249</v>
      </c>
      <c r="F38" s="193" t="s">
        <v>77</v>
      </c>
      <c r="G38" s="195">
        <f>G37*5</f>
        <v>5</v>
      </c>
      <c r="H38" s="199"/>
      <c r="I38" s="216">
        <f t="shared" si="2"/>
        <v>0</v>
      </c>
      <c r="J38" s="211">
        <v>21</v>
      </c>
      <c r="K38" s="199">
        <f t="shared" si="3"/>
        <v>0</v>
      </c>
      <c r="L38" s="82"/>
      <c r="M38" s="82"/>
    </row>
    <row r="39" spans="1:35" ht="118.5" customHeight="1" x14ac:dyDescent="0.2">
      <c r="A39" s="215">
        <v>23</v>
      </c>
      <c r="C39" s="193" t="s">
        <v>96</v>
      </c>
      <c r="D39" s="265" t="s">
        <v>250</v>
      </c>
      <c r="E39" s="210" t="s">
        <v>251</v>
      </c>
      <c r="F39" s="193" t="s">
        <v>77</v>
      </c>
      <c r="G39" s="195">
        <v>1</v>
      </c>
      <c r="H39" s="188"/>
      <c r="I39" s="199">
        <f t="shared" si="2"/>
        <v>0</v>
      </c>
      <c r="J39" s="211">
        <v>21</v>
      </c>
      <c r="K39" s="199">
        <f t="shared" si="3"/>
        <v>0</v>
      </c>
      <c r="L39" s="82"/>
      <c r="M39" s="82"/>
    </row>
    <row r="40" spans="1:35" s="179" customFormat="1" ht="140.25" x14ac:dyDescent="0.2">
      <c r="A40" s="215">
        <v>24</v>
      </c>
      <c r="B40" s="193"/>
      <c r="C40" s="193" t="s">
        <v>96</v>
      </c>
      <c r="D40" s="265" t="s">
        <v>82</v>
      </c>
      <c r="E40" s="194" t="s">
        <v>158</v>
      </c>
      <c r="F40" s="193" t="s">
        <v>77</v>
      </c>
      <c r="G40" s="195">
        <v>2</v>
      </c>
      <c r="H40" s="188"/>
      <c r="I40" s="203">
        <f t="shared" si="2"/>
        <v>0</v>
      </c>
      <c r="J40" s="192">
        <v>21</v>
      </c>
      <c r="K40" s="188">
        <f t="shared" si="3"/>
        <v>0</v>
      </c>
      <c r="L40" s="82"/>
      <c r="M40" s="82"/>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1:35" x14ac:dyDescent="0.2">
      <c r="A41" s="215"/>
      <c r="B41" s="193"/>
      <c r="C41" s="193"/>
      <c r="D41" s="265"/>
      <c r="E41" s="190" t="s">
        <v>242</v>
      </c>
      <c r="F41" s="259"/>
      <c r="G41" s="272"/>
      <c r="H41" s="272"/>
      <c r="I41" s="191">
        <f>SUM(I42:I46)</f>
        <v>0</v>
      </c>
      <c r="J41" s="211"/>
      <c r="K41" s="199"/>
      <c r="L41" s="135"/>
      <c r="M41" s="135"/>
    </row>
    <row r="42" spans="1:35" ht="63.75" x14ac:dyDescent="0.2">
      <c r="A42" s="215">
        <v>25</v>
      </c>
      <c r="B42" s="193"/>
      <c r="C42" s="193" t="s">
        <v>96</v>
      </c>
      <c r="D42" s="265" t="s">
        <v>243</v>
      </c>
      <c r="E42" s="210" t="s">
        <v>244</v>
      </c>
      <c r="F42" s="200" t="s">
        <v>77</v>
      </c>
      <c r="G42" s="201">
        <v>24</v>
      </c>
      <c r="H42" s="199"/>
      <c r="I42" s="216">
        <f t="shared" ref="I42:I46" si="4">ROUND(G42*H42,2)</f>
        <v>0</v>
      </c>
      <c r="J42" s="211">
        <v>21</v>
      </c>
      <c r="K42" s="199">
        <f>I42+((I42/100)*J42)</f>
        <v>0</v>
      </c>
      <c r="L42" s="82"/>
      <c r="M42" s="82"/>
    </row>
    <row r="43" spans="1:35" s="179" customFormat="1" ht="63.75" x14ac:dyDescent="0.2">
      <c r="A43" s="215">
        <v>26</v>
      </c>
      <c r="B43" s="193"/>
      <c r="C43" s="193" t="s">
        <v>96</v>
      </c>
      <c r="D43" s="265" t="s">
        <v>243</v>
      </c>
      <c r="E43" s="210" t="s">
        <v>245</v>
      </c>
      <c r="F43" s="200" t="s">
        <v>77</v>
      </c>
      <c r="G43" s="201">
        <v>30</v>
      </c>
      <c r="H43" s="199"/>
      <c r="I43" s="216">
        <f t="shared" si="4"/>
        <v>0</v>
      </c>
      <c r="J43" s="211">
        <v>21</v>
      </c>
      <c r="K43" s="199">
        <f>I43+((I43/100)*J43)</f>
        <v>0</v>
      </c>
      <c r="L43" s="135"/>
      <c r="M43" s="82"/>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1:35" s="179" customFormat="1" ht="89.25" x14ac:dyDescent="0.2">
      <c r="A44" s="215">
        <v>27</v>
      </c>
      <c r="B44" s="193"/>
      <c r="C44" s="193" t="s">
        <v>96</v>
      </c>
      <c r="D44" s="265" t="s">
        <v>243</v>
      </c>
      <c r="E44" s="210" t="s">
        <v>252</v>
      </c>
      <c r="F44" s="200" t="s">
        <v>77</v>
      </c>
      <c r="G44" s="201">
        <v>30</v>
      </c>
      <c r="H44" s="199"/>
      <c r="I44" s="216">
        <f t="shared" si="4"/>
        <v>0</v>
      </c>
      <c r="J44" s="211">
        <v>21</v>
      </c>
      <c r="K44" s="199">
        <f>I44+((I44/100)*J44)</f>
        <v>0</v>
      </c>
      <c r="L44" s="135"/>
      <c r="M44" s="135"/>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1:35" ht="25.5" x14ac:dyDescent="0.2">
      <c r="A45" s="215">
        <v>28</v>
      </c>
      <c r="C45" s="193" t="s">
        <v>96</v>
      </c>
      <c r="D45" s="265" t="s">
        <v>253</v>
      </c>
      <c r="E45" s="210" t="s">
        <v>254</v>
      </c>
      <c r="F45" s="200" t="s">
        <v>77</v>
      </c>
      <c r="G45" s="201">
        <v>2</v>
      </c>
      <c r="H45" s="199"/>
      <c r="I45" s="216">
        <f t="shared" si="4"/>
        <v>0</v>
      </c>
      <c r="J45" s="211">
        <v>21</v>
      </c>
      <c r="K45" s="199">
        <f>I45+((I45/100)*J45)</f>
        <v>0</v>
      </c>
      <c r="L45" s="135"/>
      <c r="M45" s="135"/>
    </row>
    <row r="46" spans="1:35" ht="28.5" customHeight="1" x14ac:dyDescent="0.2">
      <c r="A46" s="215">
        <v>29</v>
      </c>
      <c r="C46" s="193" t="s">
        <v>96</v>
      </c>
      <c r="D46" s="268" t="s">
        <v>255</v>
      </c>
      <c r="E46" s="210" t="s">
        <v>256</v>
      </c>
      <c r="F46" s="193" t="s">
        <v>77</v>
      </c>
      <c r="G46" s="195">
        <v>2</v>
      </c>
      <c r="H46" s="188"/>
      <c r="I46" s="203">
        <f t="shared" si="4"/>
        <v>0</v>
      </c>
      <c r="J46" s="192">
        <v>21</v>
      </c>
      <c r="K46" s="188">
        <f>I46+((I46/100)*J46)</f>
        <v>0</v>
      </c>
      <c r="L46" s="82"/>
      <c r="M46" s="82"/>
    </row>
    <row r="47" spans="1:35" s="179" customFormat="1" x14ac:dyDescent="0.2">
      <c r="A47" s="215"/>
      <c r="B47" s="193"/>
      <c r="C47" s="193"/>
      <c r="D47" s="265"/>
      <c r="E47" s="190" t="s">
        <v>125</v>
      </c>
      <c r="F47" s="270"/>
      <c r="G47" s="272"/>
      <c r="H47" s="272"/>
      <c r="I47" s="191">
        <f>SUM(I48:I55)</f>
        <v>0</v>
      </c>
      <c r="J47" s="192"/>
      <c r="K47" s="188"/>
      <c r="L47" s="82"/>
      <c r="M47" s="82"/>
      <c r="N47" s="245"/>
      <c r="O47" s="245"/>
      <c r="P47" s="245"/>
      <c r="Q47" s="245"/>
      <c r="R47" s="245"/>
      <c r="S47" s="245"/>
      <c r="T47" s="245"/>
      <c r="U47" s="245"/>
      <c r="V47" s="245"/>
      <c r="W47" s="245"/>
      <c r="X47" s="245"/>
      <c r="Y47" s="245"/>
      <c r="Z47" s="245"/>
      <c r="AA47" s="245"/>
      <c r="AB47" s="245"/>
      <c r="AC47" s="245"/>
      <c r="AD47" s="245"/>
      <c r="AE47" s="245"/>
      <c r="AF47" s="245"/>
      <c r="AG47" s="245"/>
      <c r="AH47" s="245"/>
      <c r="AI47" s="245"/>
    </row>
    <row r="48" spans="1:35" s="179" customFormat="1" ht="89.25" x14ac:dyDescent="0.2">
      <c r="A48" s="215">
        <v>30</v>
      </c>
      <c r="B48" s="193"/>
      <c r="C48" s="193" t="s">
        <v>96</v>
      </c>
      <c r="D48" s="204" t="s">
        <v>126</v>
      </c>
      <c r="E48" s="205" t="s">
        <v>127</v>
      </c>
      <c r="F48" s="193" t="s">
        <v>77</v>
      </c>
      <c r="G48" s="195">
        <v>1</v>
      </c>
      <c r="H48" s="188"/>
      <c r="I48" s="188">
        <f>ROUND(G48*H48,2)</f>
        <v>0</v>
      </c>
      <c r="J48" s="192">
        <v>21</v>
      </c>
      <c r="K48" s="188">
        <f t="shared" ref="K48:K55" si="5">I48+((I48/100)*J48)</f>
        <v>0</v>
      </c>
      <c r="L48" s="308"/>
      <c r="M48" s="135"/>
      <c r="N48" s="245"/>
      <c r="O48" s="245"/>
      <c r="P48" s="245"/>
      <c r="Q48" s="245"/>
      <c r="R48" s="245"/>
      <c r="S48" s="245"/>
      <c r="T48" s="245"/>
      <c r="U48" s="245"/>
      <c r="V48" s="245"/>
      <c r="W48" s="245"/>
      <c r="X48" s="245"/>
      <c r="Y48" s="245"/>
      <c r="Z48" s="245"/>
      <c r="AA48" s="245"/>
      <c r="AB48" s="245"/>
      <c r="AC48" s="245"/>
      <c r="AD48" s="245"/>
      <c r="AE48" s="245"/>
      <c r="AF48" s="245"/>
      <c r="AG48" s="245"/>
      <c r="AH48" s="245"/>
      <c r="AI48" s="245"/>
    </row>
    <row r="49" spans="1:35" s="179" customFormat="1" ht="114.75" x14ac:dyDescent="0.2">
      <c r="A49" s="215">
        <v>31</v>
      </c>
      <c r="B49" s="193"/>
      <c r="C49" s="193" t="s">
        <v>96</v>
      </c>
      <c r="D49" s="204" t="s">
        <v>128</v>
      </c>
      <c r="E49" s="205" t="s">
        <v>150</v>
      </c>
      <c r="F49" s="193" t="s">
        <v>77</v>
      </c>
      <c r="G49" s="195">
        <v>1</v>
      </c>
      <c r="H49" s="188"/>
      <c r="I49" s="188">
        <f>ROUND(G49*H49,2)</f>
        <v>0</v>
      </c>
      <c r="J49" s="192">
        <v>21</v>
      </c>
      <c r="K49" s="188">
        <f t="shared" si="5"/>
        <v>0</v>
      </c>
      <c r="L49" s="308"/>
      <c r="M49" s="135"/>
      <c r="N49" s="245"/>
      <c r="O49" s="245"/>
      <c r="P49" s="245"/>
      <c r="Q49" s="245"/>
      <c r="R49" s="245"/>
      <c r="S49" s="245"/>
      <c r="T49" s="245"/>
      <c r="U49" s="245"/>
      <c r="V49" s="245"/>
      <c r="W49" s="245"/>
      <c r="X49" s="245"/>
      <c r="Y49" s="245"/>
      <c r="Z49" s="245"/>
      <c r="AA49" s="245"/>
      <c r="AB49" s="245"/>
      <c r="AC49" s="245"/>
      <c r="AD49" s="245"/>
      <c r="AE49" s="245"/>
      <c r="AF49" s="245"/>
      <c r="AG49" s="245"/>
      <c r="AH49" s="245"/>
      <c r="AI49" s="245"/>
    </row>
    <row r="50" spans="1:35" s="179" customFormat="1" ht="76.5" x14ac:dyDescent="0.2">
      <c r="A50" s="215">
        <v>32</v>
      </c>
      <c r="B50" s="193"/>
      <c r="C50" s="193" t="s">
        <v>96</v>
      </c>
      <c r="D50" s="204" t="s">
        <v>129</v>
      </c>
      <c r="E50" s="175" t="s">
        <v>286</v>
      </c>
      <c r="F50" s="193" t="s">
        <v>77</v>
      </c>
      <c r="G50" s="195">
        <v>1</v>
      </c>
      <c r="H50" s="188"/>
      <c r="I50" s="188">
        <f t="shared" ref="I50:I55" si="6">ROUND(G50*H50,2)</f>
        <v>0</v>
      </c>
      <c r="J50" s="192">
        <v>21</v>
      </c>
      <c r="K50" s="188">
        <f t="shared" si="5"/>
        <v>0</v>
      </c>
      <c r="L50" s="308"/>
      <c r="M50" s="135"/>
      <c r="N50" s="245"/>
      <c r="O50" s="245"/>
      <c r="P50" s="245"/>
      <c r="Q50" s="245"/>
      <c r="R50" s="245"/>
      <c r="S50" s="245"/>
      <c r="T50" s="245"/>
      <c r="U50" s="245"/>
      <c r="V50" s="245"/>
      <c r="W50" s="245"/>
      <c r="X50" s="245"/>
      <c r="Y50" s="245"/>
      <c r="Z50" s="245"/>
      <c r="AA50" s="245"/>
      <c r="AB50" s="245"/>
      <c r="AC50" s="245"/>
      <c r="AD50" s="245"/>
      <c r="AE50" s="245"/>
      <c r="AF50" s="245"/>
      <c r="AG50" s="245"/>
      <c r="AH50" s="245"/>
      <c r="AI50" s="245"/>
    </row>
    <row r="51" spans="1:35" s="179" customFormat="1" ht="102" x14ac:dyDescent="0.2">
      <c r="A51" s="215">
        <v>33</v>
      </c>
      <c r="B51" s="193"/>
      <c r="C51" s="193" t="s">
        <v>96</v>
      </c>
      <c r="D51" s="204" t="s">
        <v>130</v>
      </c>
      <c r="E51" s="206" t="s">
        <v>131</v>
      </c>
      <c r="F51" s="193" t="s">
        <v>77</v>
      </c>
      <c r="G51" s="201">
        <v>1</v>
      </c>
      <c r="H51" s="188"/>
      <c r="I51" s="188">
        <f t="shared" si="6"/>
        <v>0</v>
      </c>
      <c r="J51" s="192">
        <v>21</v>
      </c>
      <c r="K51" s="188">
        <f t="shared" si="5"/>
        <v>0</v>
      </c>
      <c r="L51" s="308"/>
      <c r="M51" s="135"/>
      <c r="N51" s="245"/>
      <c r="O51" s="245"/>
      <c r="P51" s="245"/>
      <c r="Q51" s="245"/>
      <c r="R51" s="245"/>
      <c r="S51" s="245"/>
      <c r="T51" s="245"/>
      <c r="U51" s="245"/>
      <c r="V51" s="245"/>
      <c r="W51" s="245"/>
      <c r="X51" s="245"/>
      <c r="Y51" s="245"/>
      <c r="Z51" s="245"/>
      <c r="AA51" s="245"/>
      <c r="AB51" s="245"/>
      <c r="AC51" s="245"/>
      <c r="AD51" s="245"/>
      <c r="AE51" s="245"/>
      <c r="AF51" s="245"/>
      <c r="AG51" s="245"/>
      <c r="AH51" s="245"/>
      <c r="AI51" s="245"/>
    </row>
    <row r="52" spans="1:35" s="179" customFormat="1" ht="38.25" x14ac:dyDescent="0.2">
      <c r="A52" s="215">
        <v>34</v>
      </c>
      <c r="B52" s="193"/>
      <c r="C52" s="193" t="s">
        <v>96</v>
      </c>
      <c r="D52" s="204" t="s">
        <v>207</v>
      </c>
      <c r="E52" s="206" t="s">
        <v>208</v>
      </c>
      <c r="F52" s="193" t="s">
        <v>77</v>
      </c>
      <c r="G52" s="201">
        <v>1</v>
      </c>
      <c r="H52" s="188"/>
      <c r="I52" s="188">
        <f t="shared" si="6"/>
        <v>0</v>
      </c>
      <c r="J52" s="192">
        <v>21</v>
      </c>
      <c r="K52" s="188">
        <f t="shared" si="5"/>
        <v>0</v>
      </c>
      <c r="L52" s="135"/>
      <c r="M52" s="135"/>
      <c r="N52" s="245"/>
      <c r="O52" s="245"/>
      <c r="P52" s="245"/>
      <c r="Q52" s="245"/>
      <c r="R52" s="245"/>
      <c r="S52" s="245"/>
      <c r="T52" s="245"/>
      <c r="U52" s="245"/>
      <c r="V52" s="245"/>
      <c r="W52" s="245"/>
      <c r="X52" s="245"/>
      <c r="Y52" s="245"/>
      <c r="Z52" s="245"/>
      <c r="AA52" s="245"/>
      <c r="AB52" s="245"/>
      <c r="AC52" s="245"/>
      <c r="AD52" s="245"/>
      <c r="AE52" s="245"/>
      <c r="AF52" s="245"/>
      <c r="AG52" s="245"/>
      <c r="AH52" s="245"/>
      <c r="AI52" s="245"/>
    </row>
    <row r="53" spans="1:35" s="179" customFormat="1" ht="51" x14ac:dyDescent="0.2">
      <c r="A53" s="215">
        <v>35</v>
      </c>
      <c r="B53" s="193"/>
      <c r="C53" s="200" t="s">
        <v>96</v>
      </c>
      <c r="D53" s="212" t="s">
        <v>102</v>
      </c>
      <c r="E53" s="197" t="s">
        <v>209</v>
      </c>
      <c r="F53" s="200" t="s">
        <v>77</v>
      </c>
      <c r="G53" s="201">
        <v>1</v>
      </c>
      <c r="H53" s="199"/>
      <c r="I53" s="199">
        <f>ROUND(G53*H53,2)</f>
        <v>0</v>
      </c>
      <c r="J53" s="211">
        <v>21</v>
      </c>
      <c r="K53" s="199">
        <f t="shared" si="5"/>
        <v>0</v>
      </c>
      <c r="L53" s="135"/>
      <c r="M53" s="135"/>
      <c r="N53" s="245"/>
      <c r="O53" s="245"/>
      <c r="P53" s="245"/>
      <c r="Q53" s="245"/>
      <c r="R53" s="245"/>
      <c r="S53" s="245"/>
      <c r="T53" s="245"/>
      <c r="U53" s="245"/>
      <c r="V53" s="245"/>
      <c r="W53" s="245"/>
      <c r="X53" s="245"/>
      <c r="Y53" s="245"/>
      <c r="Z53" s="245"/>
      <c r="AA53" s="245"/>
      <c r="AB53" s="245"/>
      <c r="AC53" s="245"/>
      <c r="AD53" s="245"/>
      <c r="AE53" s="245"/>
      <c r="AF53" s="245"/>
      <c r="AG53" s="245"/>
      <c r="AH53" s="245"/>
      <c r="AI53" s="245"/>
    </row>
    <row r="54" spans="1:35" s="179" customFormat="1" ht="34.5" customHeight="1" x14ac:dyDescent="0.2">
      <c r="A54" s="215">
        <v>36</v>
      </c>
      <c r="B54" s="193"/>
      <c r="C54" s="200" t="s">
        <v>96</v>
      </c>
      <c r="D54" s="196" t="s">
        <v>99</v>
      </c>
      <c r="E54" s="197" t="s">
        <v>105</v>
      </c>
      <c r="F54" s="200" t="s">
        <v>77</v>
      </c>
      <c r="G54" s="201">
        <v>1</v>
      </c>
      <c r="H54" s="199"/>
      <c r="I54" s="199">
        <f>ROUND(G54*H54,2)</f>
        <v>0</v>
      </c>
      <c r="J54" s="211">
        <v>21</v>
      </c>
      <c r="K54" s="199">
        <f t="shared" si="5"/>
        <v>0</v>
      </c>
      <c r="L54" s="307"/>
      <c r="M54" s="135"/>
      <c r="N54" s="245"/>
      <c r="O54" s="245"/>
      <c r="P54" s="245"/>
      <c r="Q54" s="245"/>
      <c r="R54" s="245"/>
      <c r="S54" s="245"/>
      <c r="T54" s="245"/>
      <c r="U54" s="245"/>
      <c r="V54" s="245"/>
      <c r="W54" s="245"/>
      <c r="X54" s="245"/>
      <c r="Y54" s="245"/>
      <c r="Z54" s="245"/>
      <c r="AA54" s="245"/>
      <c r="AB54" s="245"/>
      <c r="AC54" s="245"/>
      <c r="AD54" s="245"/>
      <c r="AE54" s="245"/>
      <c r="AF54" s="245"/>
      <c r="AG54" s="245"/>
      <c r="AH54" s="245"/>
      <c r="AI54" s="245"/>
    </row>
    <row r="55" spans="1:35" s="179" customFormat="1" ht="76.5" x14ac:dyDescent="0.2">
      <c r="A55" s="215">
        <v>37</v>
      </c>
      <c r="B55" s="193"/>
      <c r="C55" s="193" t="s">
        <v>96</v>
      </c>
      <c r="D55" s="204" t="s">
        <v>137</v>
      </c>
      <c r="E55" s="205" t="s">
        <v>151</v>
      </c>
      <c r="F55" s="193" t="s">
        <v>77</v>
      </c>
      <c r="G55" s="195">
        <v>1</v>
      </c>
      <c r="H55" s="188"/>
      <c r="I55" s="188">
        <f t="shared" si="6"/>
        <v>0</v>
      </c>
      <c r="J55" s="192">
        <v>21</v>
      </c>
      <c r="K55" s="188">
        <f t="shared" si="5"/>
        <v>0</v>
      </c>
      <c r="L55" s="135"/>
      <c r="M55" s="135"/>
      <c r="N55" s="245"/>
      <c r="O55" s="245"/>
      <c r="P55" s="245"/>
      <c r="Q55" s="245"/>
      <c r="R55" s="245"/>
      <c r="S55" s="245"/>
      <c r="T55" s="245"/>
      <c r="U55" s="245"/>
      <c r="V55" s="245"/>
      <c r="W55" s="245"/>
      <c r="X55" s="245"/>
      <c r="Y55" s="245"/>
      <c r="Z55" s="245"/>
      <c r="AA55" s="245"/>
      <c r="AB55" s="245"/>
      <c r="AC55" s="245"/>
      <c r="AD55" s="245"/>
      <c r="AE55" s="245"/>
      <c r="AF55" s="245"/>
      <c r="AG55" s="245"/>
      <c r="AH55" s="245"/>
      <c r="AI55" s="245"/>
    </row>
    <row r="56" spans="1:35" s="207" customFormat="1" x14ac:dyDescent="0.2">
      <c r="A56" s="215"/>
      <c r="B56" s="256"/>
      <c r="C56" s="256"/>
      <c r="D56" s="267"/>
      <c r="E56" s="208" t="s">
        <v>95</v>
      </c>
      <c r="F56" s="256"/>
      <c r="G56" s="273"/>
      <c r="H56" s="273"/>
      <c r="I56" s="209">
        <f>I14</f>
        <v>0</v>
      </c>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row>
    <row r="57" spans="1:35" x14ac:dyDescent="0.2">
      <c r="A57" s="215"/>
    </row>
    <row r="58" spans="1:35" x14ac:dyDescent="0.2">
      <c r="A58" s="215"/>
    </row>
    <row r="59" spans="1:35" x14ac:dyDescent="0.2">
      <c r="A59" s="215"/>
    </row>
    <row r="60" spans="1:35" x14ac:dyDescent="0.2">
      <c r="A60" s="215"/>
    </row>
    <row r="61" spans="1:35" x14ac:dyDescent="0.2">
      <c r="A61" s="215"/>
    </row>
    <row r="62" spans="1:35" x14ac:dyDescent="0.2">
      <c r="A62" s="215"/>
    </row>
    <row r="63" spans="1:35" x14ac:dyDescent="0.2">
      <c r="A63" s="215"/>
    </row>
    <row r="64" spans="1:35" x14ac:dyDescent="0.2">
      <c r="A64" s="215"/>
    </row>
    <row r="65" spans="1:1" x14ac:dyDescent="0.2">
      <c r="A65" s="215"/>
    </row>
    <row r="66" spans="1:1" x14ac:dyDescent="0.2">
      <c r="A66" s="215"/>
    </row>
    <row r="67" spans="1:1" x14ac:dyDescent="0.2">
      <c r="A67" s="215"/>
    </row>
    <row r="68" spans="1:1" x14ac:dyDescent="0.2">
      <c r="A68" s="215"/>
    </row>
    <row r="69" spans="1:1" x14ac:dyDescent="0.2">
      <c r="A69" s="215"/>
    </row>
    <row r="70" spans="1:1" x14ac:dyDescent="0.2">
      <c r="A70" s="215"/>
    </row>
    <row r="71" spans="1:1" x14ac:dyDescent="0.2">
      <c r="A71" s="215"/>
    </row>
    <row r="72" spans="1:1" x14ac:dyDescent="0.2">
      <c r="A72" s="215"/>
    </row>
    <row r="73" spans="1:1" x14ac:dyDescent="0.2">
      <c r="A73" s="215"/>
    </row>
    <row r="74" spans="1:1" x14ac:dyDescent="0.2">
      <c r="A74" s="215"/>
    </row>
    <row r="75" spans="1:1" x14ac:dyDescent="0.2">
      <c r="A75" s="215"/>
    </row>
    <row r="76" spans="1:1" x14ac:dyDescent="0.2">
      <c r="A76" s="215"/>
    </row>
    <row r="77" spans="1:1" x14ac:dyDescent="0.2">
      <c r="A77" s="215"/>
    </row>
    <row r="78" spans="1:1" x14ac:dyDescent="0.2">
      <c r="A78" s="215"/>
    </row>
    <row r="79" spans="1:1" x14ac:dyDescent="0.2">
      <c r="A79" s="215"/>
    </row>
    <row r="80" spans="1:1" x14ac:dyDescent="0.2">
      <c r="A80" s="215"/>
    </row>
    <row r="81" spans="1:1" x14ac:dyDescent="0.2">
      <c r="A81" s="215"/>
    </row>
    <row r="82" spans="1:1" x14ac:dyDescent="0.2">
      <c r="A82" s="215"/>
    </row>
    <row r="83" spans="1:1" x14ac:dyDescent="0.2">
      <c r="A83" s="215"/>
    </row>
    <row r="84" spans="1:1" x14ac:dyDescent="0.2">
      <c r="A84" s="215"/>
    </row>
    <row r="85" spans="1:1" x14ac:dyDescent="0.2">
      <c r="A85" s="215"/>
    </row>
    <row r="86" spans="1:1" x14ac:dyDescent="0.2">
      <c r="A86" s="215"/>
    </row>
    <row r="87" spans="1:1" x14ac:dyDescent="0.2">
      <c r="A87" s="215"/>
    </row>
    <row r="88" spans="1:1" x14ac:dyDescent="0.2">
      <c r="A88" s="215"/>
    </row>
    <row r="89" spans="1:1" x14ac:dyDescent="0.2">
      <c r="A89" s="215"/>
    </row>
    <row r="90" spans="1:1" x14ac:dyDescent="0.2">
      <c r="A90" s="215"/>
    </row>
    <row r="91" spans="1:1" x14ac:dyDescent="0.2">
      <c r="A91" s="215"/>
    </row>
    <row r="92" spans="1:1" x14ac:dyDescent="0.2">
      <c r="A92" s="21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A1AF5-4C32-4517-BB99-43F6F38ACB1B}">
  <sheetPr>
    <pageSetUpPr fitToPage="1"/>
  </sheetPr>
  <dimension ref="A1:AI45"/>
  <sheetViews>
    <sheetView showGridLines="0" tabSelected="1" zoomScale="83" zoomScaleNormal="83" workbookViewId="0">
      <pane ySplit="13" topLeftCell="A47" activePane="bottomLeft" state="frozen"/>
      <selection pane="bottomLeft" activeCell="L11" sqref="L11:M44"/>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272</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12">
        <v>12</v>
      </c>
      <c r="M12" s="303">
        <v>13</v>
      </c>
    </row>
    <row r="13" spans="1:35" x14ac:dyDescent="0.2">
      <c r="A13" s="253"/>
      <c r="B13" s="255"/>
      <c r="C13" s="255"/>
      <c r="D13" s="262"/>
      <c r="E13" s="183"/>
      <c r="F13" s="255"/>
      <c r="G13" s="253"/>
      <c r="H13" s="253"/>
      <c r="I13" s="253"/>
      <c r="J13" s="253"/>
      <c r="K13" s="253"/>
      <c r="L13" s="313"/>
      <c r="M13" s="313"/>
    </row>
    <row r="14" spans="1:35" s="185" customFormat="1" x14ac:dyDescent="0.2">
      <c r="A14" s="252"/>
      <c r="B14" s="184"/>
      <c r="C14" s="258"/>
      <c r="D14" s="263" t="s">
        <v>83</v>
      </c>
      <c r="E14" s="186" t="s">
        <v>152</v>
      </c>
      <c r="F14" s="258"/>
      <c r="G14" s="271"/>
      <c r="H14" s="271"/>
      <c r="I14" s="187">
        <f>I15+I24+I36</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SUM(I16:I23)</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63.75" x14ac:dyDescent="0.2">
      <c r="A16" s="215">
        <v>1</v>
      </c>
      <c r="B16" s="193"/>
      <c r="C16" s="193" t="s">
        <v>96</v>
      </c>
      <c r="D16" s="265" t="s">
        <v>142</v>
      </c>
      <c r="E16" s="194" t="s">
        <v>143</v>
      </c>
      <c r="F16" s="193" t="s">
        <v>77</v>
      </c>
      <c r="G16" s="195">
        <v>1</v>
      </c>
      <c r="H16" s="188"/>
      <c r="I16" s="188">
        <f t="shared" ref="I16:I23" si="0">ROUND(G16*H16,2)</f>
        <v>0</v>
      </c>
      <c r="J16" s="192">
        <v>21</v>
      </c>
      <c r="K16" s="188">
        <f t="shared" ref="K16:K23" si="1">I16+((I16/100)*J16)</f>
        <v>0</v>
      </c>
      <c r="L16" s="306"/>
      <c r="M16" s="135"/>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89.25" x14ac:dyDescent="0.2">
      <c r="A17" s="215">
        <v>2</v>
      </c>
      <c r="B17" s="193"/>
      <c r="C17" s="193" t="s">
        <v>96</v>
      </c>
      <c r="D17" s="265" t="s">
        <v>144</v>
      </c>
      <c r="E17" s="197" t="s">
        <v>163</v>
      </c>
      <c r="F17" s="193" t="s">
        <v>77</v>
      </c>
      <c r="G17" s="195">
        <f>G16</f>
        <v>1</v>
      </c>
      <c r="H17" s="188"/>
      <c r="I17" s="188">
        <f t="shared" si="0"/>
        <v>0</v>
      </c>
      <c r="J17" s="192">
        <v>21</v>
      </c>
      <c r="K17" s="188">
        <f t="shared" si="1"/>
        <v>0</v>
      </c>
      <c r="L17" s="142"/>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25.5" x14ac:dyDescent="0.2">
      <c r="A18" s="215">
        <v>3</v>
      </c>
      <c r="B18" s="193"/>
      <c r="C18" s="193" t="s">
        <v>96</v>
      </c>
      <c r="D18" s="265" t="s">
        <v>159</v>
      </c>
      <c r="E18" s="198" t="s">
        <v>160</v>
      </c>
      <c r="F18" s="193" t="s">
        <v>77</v>
      </c>
      <c r="G18" s="195">
        <v>1</v>
      </c>
      <c r="H18" s="199"/>
      <c r="I18" s="188">
        <f t="shared" si="0"/>
        <v>0</v>
      </c>
      <c r="J18" s="192">
        <v>21</v>
      </c>
      <c r="K18" s="188">
        <f t="shared" si="1"/>
        <v>0</v>
      </c>
      <c r="L18" s="142"/>
      <c r="M18" s="135"/>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25.5" x14ac:dyDescent="0.2">
      <c r="A19" s="215">
        <v>4</v>
      </c>
      <c r="B19" s="193"/>
      <c r="C19" s="193" t="s">
        <v>96</v>
      </c>
      <c r="D19" s="265" t="s">
        <v>161</v>
      </c>
      <c r="E19" s="198" t="s">
        <v>162</v>
      </c>
      <c r="F19" s="193" t="s">
        <v>77</v>
      </c>
      <c r="G19" s="195">
        <v>1</v>
      </c>
      <c r="H19" s="199"/>
      <c r="I19" s="188">
        <f t="shared" si="0"/>
        <v>0</v>
      </c>
      <c r="J19" s="192">
        <v>21</v>
      </c>
      <c r="K19" s="188">
        <f t="shared" si="1"/>
        <v>0</v>
      </c>
      <c r="L19" s="307"/>
      <c r="M19" s="307"/>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202" customFormat="1" ht="51" x14ac:dyDescent="0.2">
      <c r="A20" s="215">
        <v>5</v>
      </c>
      <c r="B20" s="200"/>
      <c r="C20" s="200" t="s">
        <v>96</v>
      </c>
      <c r="D20" s="212" t="s">
        <v>102</v>
      </c>
      <c r="E20" s="197" t="s">
        <v>164</v>
      </c>
      <c r="F20" s="200" t="s">
        <v>77</v>
      </c>
      <c r="G20" s="201">
        <v>1</v>
      </c>
      <c r="H20" s="199"/>
      <c r="I20" s="188">
        <f t="shared" si="0"/>
        <v>0</v>
      </c>
      <c r="J20" s="192">
        <v>21</v>
      </c>
      <c r="K20" s="188">
        <f t="shared" si="1"/>
        <v>0</v>
      </c>
      <c r="L20" s="135"/>
      <c r="M20" s="135"/>
      <c r="N20" s="274"/>
      <c r="O20" s="274"/>
      <c r="P20" s="274"/>
      <c r="Q20" s="274"/>
      <c r="R20" s="274"/>
      <c r="S20" s="274"/>
      <c r="T20" s="274"/>
      <c r="U20" s="274"/>
      <c r="V20" s="274"/>
      <c r="W20" s="274"/>
      <c r="X20" s="274"/>
      <c r="Y20" s="274"/>
      <c r="Z20" s="274"/>
      <c r="AA20" s="274"/>
      <c r="AB20" s="274"/>
      <c r="AC20" s="274"/>
      <c r="AD20" s="274"/>
      <c r="AE20" s="274"/>
      <c r="AF20" s="274"/>
      <c r="AG20" s="274"/>
      <c r="AH20" s="274"/>
      <c r="AI20" s="274"/>
    </row>
    <row r="21" spans="1:35" s="179" customFormat="1" ht="25.5" x14ac:dyDescent="0.2">
      <c r="A21" s="215">
        <v>6</v>
      </c>
      <c r="B21" s="193"/>
      <c r="C21" s="193" t="s">
        <v>96</v>
      </c>
      <c r="D21" s="196" t="s">
        <v>99</v>
      </c>
      <c r="E21" s="197" t="s">
        <v>105</v>
      </c>
      <c r="F21" s="193" t="s">
        <v>77</v>
      </c>
      <c r="G21" s="201">
        <v>1</v>
      </c>
      <c r="H21" s="188"/>
      <c r="I21" s="188">
        <f t="shared" si="0"/>
        <v>0</v>
      </c>
      <c r="J21" s="192">
        <v>21</v>
      </c>
      <c r="K21" s="188">
        <f t="shared" si="1"/>
        <v>0</v>
      </c>
      <c r="L21" s="135"/>
      <c r="M21" s="135"/>
      <c r="N21" s="245"/>
      <c r="O21" s="245"/>
      <c r="P21" s="245"/>
      <c r="Q21" s="245"/>
      <c r="R21" s="245"/>
      <c r="S21" s="245"/>
      <c r="T21" s="245"/>
      <c r="U21" s="245"/>
      <c r="V21" s="245"/>
      <c r="W21" s="245"/>
      <c r="X21" s="245"/>
      <c r="Y21" s="245"/>
      <c r="Z21" s="245"/>
      <c r="AA21" s="245"/>
      <c r="AB21" s="245"/>
      <c r="AC21" s="245"/>
      <c r="AD21" s="245"/>
      <c r="AE21" s="245"/>
      <c r="AF21" s="245"/>
      <c r="AG21" s="245"/>
      <c r="AH21" s="245"/>
      <c r="AI21" s="245"/>
    </row>
    <row r="22" spans="1:35" s="179" customFormat="1" ht="63.75" x14ac:dyDescent="0.2">
      <c r="A22" s="215">
        <v>7</v>
      </c>
      <c r="B22" s="193"/>
      <c r="C22" s="193" t="s">
        <v>96</v>
      </c>
      <c r="D22" s="265" t="s">
        <v>103</v>
      </c>
      <c r="E22" s="194" t="s">
        <v>104</v>
      </c>
      <c r="F22" s="193" t="s">
        <v>77</v>
      </c>
      <c r="G22" s="195">
        <v>1</v>
      </c>
      <c r="H22" s="188"/>
      <c r="I22" s="188">
        <f t="shared" si="0"/>
        <v>0</v>
      </c>
      <c r="J22" s="192">
        <v>21</v>
      </c>
      <c r="K22" s="188">
        <f t="shared" si="1"/>
        <v>0</v>
      </c>
      <c r="L22" s="135"/>
      <c r="M22" s="135"/>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51" x14ac:dyDescent="0.2">
      <c r="A23" s="215">
        <v>8</v>
      </c>
      <c r="B23" s="193"/>
      <c r="C23" s="193" t="s">
        <v>96</v>
      </c>
      <c r="D23" s="265" t="s">
        <v>80</v>
      </c>
      <c r="E23" s="197" t="s">
        <v>145</v>
      </c>
      <c r="F23" s="193" t="s">
        <v>77</v>
      </c>
      <c r="G23" s="195">
        <v>1</v>
      </c>
      <c r="H23" s="188"/>
      <c r="I23" s="188">
        <f t="shared" si="0"/>
        <v>0</v>
      </c>
      <c r="J23" s="192">
        <v>21</v>
      </c>
      <c r="K23" s="188">
        <f t="shared" si="1"/>
        <v>0</v>
      </c>
      <c r="L23" s="308"/>
      <c r="M23" s="135"/>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x14ac:dyDescent="0.2">
      <c r="A24" s="215"/>
      <c r="B24" s="193"/>
      <c r="C24" s="189"/>
      <c r="D24" s="266"/>
      <c r="E24" s="190" t="s">
        <v>219</v>
      </c>
      <c r="F24" s="270"/>
      <c r="G24" s="272"/>
      <c r="H24" s="272"/>
      <c r="I24" s="191">
        <f>SUM(I25:I35)</f>
        <v>0</v>
      </c>
      <c r="J24" s="192"/>
      <c r="K24" s="188"/>
      <c r="L24" s="309"/>
      <c r="M24" s="135"/>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ht="102" x14ac:dyDescent="0.2">
      <c r="A25" s="215">
        <v>9</v>
      </c>
      <c r="B25" s="193"/>
      <c r="C25" s="193" t="s">
        <v>96</v>
      </c>
      <c r="D25" s="265" t="s">
        <v>81</v>
      </c>
      <c r="E25" s="197" t="s">
        <v>155</v>
      </c>
      <c r="F25" s="193" t="s">
        <v>77</v>
      </c>
      <c r="G25" s="195">
        <v>1</v>
      </c>
      <c r="H25" s="188"/>
      <c r="I25" s="188">
        <f t="shared" ref="I25:I35" si="2">ROUND(G25*H25,2)</f>
        <v>0</v>
      </c>
      <c r="J25" s="192">
        <v>21</v>
      </c>
      <c r="K25" s="188">
        <f t="shared" ref="K25:K35" si="3">I25+((I25/100)*J25)</f>
        <v>0</v>
      </c>
      <c r="L25" s="308"/>
      <c r="M25" s="308"/>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63.75" x14ac:dyDescent="0.2">
      <c r="A26" s="215">
        <v>10</v>
      </c>
      <c r="B26" s="193"/>
      <c r="C26" s="193" t="s">
        <v>96</v>
      </c>
      <c r="D26" s="265" t="s">
        <v>118</v>
      </c>
      <c r="E26" s="197" t="s">
        <v>148</v>
      </c>
      <c r="F26" s="193" t="s">
        <v>77</v>
      </c>
      <c r="G26" s="195">
        <v>1</v>
      </c>
      <c r="H26" s="199"/>
      <c r="I26" s="188">
        <f t="shared" si="2"/>
        <v>0</v>
      </c>
      <c r="J26" s="192">
        <v>21</v>
      </c>
      <c r="K26" s="188">
        <f t="shared" si="3"/>
        <v>0</v>
      </c>
      <c r="L26" s="308"/>
      <c r="M26" s="135"/>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179" customFormat="1" ht="25.5" x14ac:dyDescent="0.2">
      <c r="A27" s="215">
        <v>11</v>
      </c>
      <c r="B27" s="193"/>
      <c r="C27" s="193" t="s">
        <v>96</v>
      </c>
      <c r="D27" s="196" t="s">
        <v>100</v>
      </c>
      <c r="E27" s="197" t="s">
        <v>106</v>
      </c>
      <c r="F27" s="193" t="s">
        <v>77</v>
      </c>
      <c r="G27" s="195">
        <v>1</v>
      </c>
      <c r="H27" s="199"/>
      <c r="I27" s="203">
        <f t="shared" si="2"/>
        <v>0</v>
      </c>
      <c r="J27" s="192">
        <v>21</v>
      </c>
      <c r="K27" s="188">
        <f t="shared" si="3"/>
        <v>0</v>
      </c>
      <c r="L27" s="307"/>
      <c r="M27" s="135"/>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1:35" s="179" customFormat="1" ht="25.5" x14ac:dyDescent="0.2">
      <c r="A28" s="215">
        <v>12</v>
      </c>
      <c r="B28" s="193"/>
      <c r="C28" s="193" t="s">
        <v>96</v>
      </c>
      <c r="D28" s="196" t="s">
        <v>101</v>
      </c>
      <c r="E28" s="197" t="s">
        <v>107</v>
      </c>
      <c r="F28" s="193" t="s">
        <v>77</v>
      </c>
      <c r="G28" s="195">
        <v>1</v>
      </c>
      <c r="H28" s="199"/>
      <c r="I28" s="203">
        <f t="shared" si="2"/>
        <v>0</v>
      </c>
      <c r="J28" s="192">
        <v>21</v>
      </c>
      <c r="K28" s="188">
        <f t="shared" si="3"/>
        <v>0</v>
      </c>
      <c r="L28" s="135"/>
      <c r="M28" s="135"/>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s="179" customFormat="1" ht="63.75" x14ac:dyDescent="0.2">
      <c r="A29" s="215">
        <v>13</v>
      </c>
      <c r="B29" s="193"/>
      <c r="C29" s="193" t="s">
        <v>96</v>
      </c>
      <c r="D29" s="265" t="s">
        <v>154</v>
      </c>
      <c r="E29" s="197" t="s">
        <v>153</v>
      </c>
      <c r="F29" s="193" t="s">
        <v>77</v>
      </c>
      <c r="G29" s="201">
        <f>G26+G30</f>
        <v>16</v>
      </c>
      <c r="H29" s="188"/>
      <c r="I29" s="203">
        <f t="shared" si="2"/>
        <v>0</v>
      </c>
      <c r="J29" s="192">
        <v>21</v>
      </c>
      <c r="K29" s="188">
        <f t="shared" si="3"/>
        <v>0</v>
      </c>
      <c r="L29" s="135"/>
      <c r="M29" s="135"/>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s="179" customFormat="1" ht="89.25" x14ac:dyDescent="0.2">
      <c r="A30" s="215">
        <v>14</v>
      </c>
      <c r="B30" s="193"/>
      <c r="C30" s="193" t="s">
        <v>96</v>
      </c>
      <c r="D30" s="265" t="s">
        <v>119</v>
      </c>
      <c r="E30" s="163" t="s">
        <v>285</v>
      </c>
      <c r="F30" s="193" t="s">
        <v>77</v>
      </c>
      <c r="G30" s="195">
        <v>15</v>
      </c>
      <c r="H30" s="188"/>
      <c r="I30" s="188">
        <f t="shared" si="2"/>
        <v>0</v>
      </c>
      <c r="J30" s="192">
        <v>21</v>
      </c>
      <c r="K30" s="188">
        <f t="shared" si="3"/>
        <v>0</v>
      </c>
      <c r="L30" s="308"/>
      <c r="M30" s="308"/>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s="179" customFormat="1" ht="38.25" x14ac:dyDescent="0.2">
      <c r="A31" s="215">
        <v>15</v>
      </c>
      <c r="B31" s="193"/>
      <c r="C31" s="193" t="s">
        <v>96</v>
      </c>
      <c r="D31" s="265" t="s">
        <v>120</v>
      </c>
      <c r="E31" s="197" t="s">
        <v>121</v>
      </c>
      <c r="F31" s="193" t="s">
        <v>77</v>
      </c>
      <c r="G31" s="195">
        <f>G30</f>
        <v>15</v>
      </c>
      <c r="H31" s="188"/>
      <c r="I31" s="188">
        <f t="shared" si="2"/>
        <v>0</v>
      </c>
      <c r="J31" s="192">
        <v>21</v>
      </c>
      <c r="K31" s="188">
        <f t="shared" si="3"/>
        <v>0</v>
      </c>
      <c r="L31" s="135"/>
      <c r="M31" s="135"/>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s="179" customFormat="1" ht="76.5" x14ac:dyDescent="0.2">
      <c r="A32" s="215">
        <v>16</v>
      </c>
      <c r="B32" s="193"/>
      <c r="C32" s="193" t="s">
        <v>96</v>
      </c>
      <c r="D32" s="265" t="s">
        <v>122</v>
      </c>
      <c r="E32" s="197" t="s">
        <v>257</v>
      </c>
      <c r="F32" s="193" t="s">
        <v>77</v>
      </c>
      <c r="G32" s="195">
        <v>1</v>
      </c>
      <c r="H32" s="188"/>
      <c r="I32" s="188">
        <f t="shared" si="2"/>
        <v>0</v>
      </c>
      <c r="J32" s="192">
        <v>21</v>
      </c>
      <c r="K32" s="188">
        <f t="shared" si="3"/>
        <v>0</v>
      </c>
      <c r="L32" s="308"/>
      <c r="M32" s="135"/>
      <c r="N32" s="245"/>
      <c r="O32" s="245"/>
      <c r="P32" s="245"/>
      <c r="Q32" s="245"/>
      <c r="R32" s="245"/>
      <c r="S32" s="245"/>
      <c r="T32" s="245"/>
      <c r="U32" s="245"/>
      <c r="V32" s="245"/>
      <c r="W32" s="245"/>
      <c r="X32" s="245"/>
      <c r="Y32" s="245"/>
      <c r="Z32" s="245"/>
      <c r="AA32" s="245"/>
      <c r="AB32" s="245"/>
      <c r="AC32" s="245"/>
      <c r="AD32" s="245"/>
      <c r="AE32" s="245"/>
      <c r="AF32" s="245"/>
      <c r="AG32" s="245"/>
      <c r="AH32" s="245"/>
      <c r="AI32" s="245"/>
    </row>
    <row r="33" spans="1:35" s="179" customFormat="1" ht="165.75" x14ac:dyDescent="0.2">
      <c r="A33" s="215">
        <v>17</v>
      </c>
      <c r="B33" s="193"/>
      <c r="C33" s="193" t="s">
        <v>96</v>
      </c>
      <c r="D33" s="265" t="s">
        <v>109</v>
      </c>
      <c r="E33" s="197" t="s">
        <v>156</v>
      </c>
      <c r="F33" s="193" t="s">
        <v>77</v>
      </c>
      <c r="G33" s="195">
        <v>1</v>
      </c>
      <c r="H33" s="188"/>
      <c r="I33" s="188">
        <f t="shared" si="2"/>
        <v>0</v>
      </c>
      <c r="J33" s="192">
        <v>21</v>
      </c>
      <c r="K33" s="188">
        <f t="shared" si="3"/>
        <v>0</v>
      </c>
      <c r="L33" s="135"/>
      <c r="M33" s="135"/>
      <c r="N33" s="245"/>
      <c r="O33" s="245"/>
      <c r="P33" s="245"/>
      <c r="Q33" s="245"/>
      <c r="R33" s="245"/>
      <c r="S33" s="245"/>
      <c r="T33" s="245"/>
      <c r="U33" s="245"/>
      <c r="V33" s="245"/>
      <c r="W33" s="245"/>
      <c r="X33" s="245"/>
      <c r="Y33" s="245"/>
      <c r="Z33" s="245"/>
      <c r="AA33" s="245"/>
      <c r="AB33" s="245"/>
      <c r="AC33" s="245"/>
      <c r="AD33" s="245"/>
      <c r="AE33" s="245"/>
      <c r="AF33" s="245"/>
      <c r="AG33" s="245"/>
      <c r="AH33" s="245"/>
      <c r="AI33" s="245"/>
    </row>
    <row r="34" spans="1:35" s="179" customFormat="1" ht="38.25" x14ac:dyDescent="0.2">
      <c r="A34" s="215">
        <v>18</v>
      </c>
      <c r="B34" s="193"/>
      <c r="C34" s="193" t="s">
        <v>96</v>
      </c>
      <c r="D34" s="265" t="s">
        <v>110</v>
      </c>
      <c r="E34" s="197" t="s">
        <v>157</v>
      </c>
      <c r="F34" s="193" t="s">
        <v>77</v>
      </c>
      <c r="G34" s="195">
        <v>1</v>
      </c>
      <c r="H34" s="188"/>
      <c r="I34" s="188">
        <f t="shared" si="2"/>
        <v>0</v>
      </c>
      <c r="J34" s="192">
        <v>21</v>
      </c>
      <c r="K34" s="188">
        <f t="shared" si="3"/>
        <v>0</v>
      </c>
      <c r="L34" s="135"/>
      <c r="M34" s="135"/>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35" s="179" customFormat="1" ht="140.25" x14ac:dyDescent="0.2">
      <c r="A35" s="215">
        <v>19</v>
      </c>
      <c r="B35" s="193"/>
      <c r="C35" s="193" t="s">
        <v>96</v>
      </c>
      <c r="D35" s="265" t="s">
        <v>82</v>
      </c>
      <c r="E35" s="194" t="s">
        <v>158</v>
      </c>
      <c r="F35" s="193" t="s">
        <v>77</v>
      </c>
      <c r="G35" s="195">
        <v>1</v>
      </c>
      <c r="H35" s="188"/>
      <c r="I35" s="188">
        <f t="shared" si="2"/>
        <v>0</v>
      </c>
      <c r="J35" s="192">
        <v>21</v>
      </c>
      <c r="K35" s="188">
        <f t="shared" si="3"/>
        <v>0</v>
      </c>
      <c r="L35" s="135"/>
      <c r="M35" s="135"/>
      <c r="N35" s="245"/>
      <c r="O35" s="245"/>
      <c r="P35" s="245"/>
      <c r="Q35" s="245"/>
      <c r="R35" s="245"/>
      <c r="S35" s="245"/>
      <c r="T35" s="245"/>
      <c r="U35" s="245"/>
      <c r="V35" s="245"/>
      <c r="W35" s="245"/>
      <c r="X35" s="245"/>
      <c r="Y35" s="245"/>
      <c r="Z35" s="245"/>
      <c r="AA35" s="245"/>
      <c r="AB35" s="245"/>
      <c r="AC35" s="245"/>
      <c r="AD35" s="245"/>
      <c r="AE35" s="245"/>
      <c r="AF35" s="245"/>
      <c r="AG35" s="245"/>
      <c r="AH35" s="245"/>
      <c r="AI35" s="245"/>
    </row>
    <row r="36" spans="1:35" s="179" customFormat="1" x14ac:dyDescent="0.2">
      <c r="A36" s="215"/>
      <c r="B36" s="193"/>
      <c r="C36" s="193"/>
      <c r="D36" s="265"/>
      <c r="E36" s="190" t="s">
        <v>125</v>
      </c>
      <c r="F36" s="270"/>
      <c r="G36" s="272"/>
      <c r="H36" s="272"/>
      <c r="I36" s="191">
        <f>SUM(I37:I44)</f>
        <v>0</v>
      </c>
      <c r="J36" s="192"/>
      <c r="K36" s="188"/>
      <c r="L36" s="135"/>
      <c r="M36" s="135"/>
      <c r="N36" s="245"/>
      <c r="O36" s="245"/>
      <c r="P36" s="245"/>
      <c r="Q36" s="245"/>
      <c r="R36" s="245"/>
      <c r="S36" s="245"/>
      <c r="T36" s="245"/>
      <c r="U36" s="245"/>
      <c r="V36" s="245"/>
      <c r="W36" s="245"/>
      <c r="X36" s="245"/>
      <c r="Y36" s="245"/>
      <c r="Z36" s="245"/>
      <c r="AA36" s="245"/>
      <c r="AB36" s="245"/>
      <c r="AC36" s="245"/>
      <c r="AD36" s="245"/>
      <c r="AE36" s="245"/>
      <c r="AF36" s="245"/>
      <c r="AG36" s="245"/>
      <c r="AH36" s="245"/>
      <c r="AI36" s="245"/>
    </row>
    <row r="37" spans="1:35" s="179" customFormat="1" ht="89.25" x14ac:dyDescent="0.2">
      <c r="A37" s="215">
        <v>20</v>
      </c>
      <c r="B37" s="193"/>
      <c r="C37" s="193" t="s">
        <v>96</v>
      </c>
      <c r="D37" s="204" t="s">
        <v>126</v>
      </c>
      <c r="E37" s="205" t="s">
        <v>127</v>
      </c>
      <c r="F37" s="193" t="s">
        <v>77</v>
      </c>
      <c r="G37" s="195">
        <v>1</v>
      </c>
      <c r="H37" s="188"/>
      <c r="I37" s="188">
        <f>ROUND(G37*H37,2)</f>
        <v>0</v>
      </c>
      <c r="J37" s="192">
        <v>21</v>
      </c>
      <c r="K37" s="188">
        <f t="shared" ref="K37:K44" si="4">I37+((I37/100)*J37)</f>
        <v>0</v>
      </c>
      <c r="L37" s="308"/>
      <c r="M37" s="135"/>
      <c r="N37" s="245"/>
      <c r="O37" s="245"/>
      <c r="P37" s="245"/>
      <c r="Q37" s="245"/>
      <c r="R37" s="245"/>
      <c r="S37" s="245"/>
      <c r="T37" s="245"/>
      <c r="U37" s="245"/>
      <c r="V37" s="245"/>
      <c r="W37" s="245"/>
      <c r="X37" s="245"/>
      <c r="Y37" s="245"/>
      <c r="Z37" s="245"/>
      <c r="AA37" s="245"/>
      <c r="AB37" s="245"/>
      <c r="AC37" s="245"/>
      <c r="AD37" s="245"/>
      <c r="AE37" s="245"/>
      <c r="AF37" s="245"/>
      <c r="AG37" s="245"/>
      <c r="AH37" s="245"/>
      <c r="AI37" s="245"/>
    </row>
    <row r="38" spans="1:35" s="179" customFormat="1" ht="114.75" x14ac:dyDescent="0.2">
      <c r="A38" s="215">
        <v>21</v>
      </c>
      <c r="B38" s="193"/>
      <c r="C38" s="193" t="s">
        <v>96</v>
      </c>
      <c r="D38" s="204" t="s">
        <v>128</v>
      </c>
      <c r="E38" s="205" t="s">
        <v>258</v>
      </c>
      <c r="F38" s="193" t="s">
        <v>77</v>
      </c>
      <c r="G38" s="195">
        <v>1</v>
      </c>
      <c r="H38" s="188"/>
      <c r="I38" s="188">
        <f>ROUND(G38*H38,2)</f>
        <v>0</v>
      </c>
      <c r="J38" s="192">
        <v>21</v>
      </c>
      <c r="K38" s="188">
        <f t="shared" si="4"/>
        <v>0</v>
      </c>
      <c r="L38" s="308"/>
      <c r="M38" s="135"/>
      <c r="N38" s="245"/>
      <c r="O38" s="245"/>
      <c r="P38" s="245"/>
      <c r="Q38" s="245"/>
      <c r="R38" s="245"/>
      <c r="S38" s="245"/>
      <c r="T38" s="245"/>
      <c r="U38" s="245"/>
      <c r="V38" s="245"/>
      <c r="W38" s="245"/>
      <c r="X38" s="245"/>
      <c r="Y38" s="245"/>
      <c r="Z38" s="245"/>
      <c r="AA38" s="245"/>
      <c r="AB38" s="245"/>
      <c r="AC38" s="245"/>
      <c r="AD38" s="245"/>
      <c r="AE38" s="245"/>
      <c r="AF38" s="245"/>
      <c r="AG38" s="245"/>
      <c r="AH38" s="245"/>
      <c r="AI38" s="245"/>
    </row>
    <row r="39" spans="1:35" s="179" customFormat="1" ht="76.5" x14ac:dyDescent="0.2">
      <c r="A39" s="215">
        <v>22</v>
      </c>
      <c r="B39" s="193"/>
      <c r="C39" s="193" t="s">
        <v>96</v>
      </c>
      <c r="D39" s="204" t="s">
        <v>129</v>
      </c>
      <c r="E39" s="175" t="s">
        <v>286</v>
      </c>
      <c r="F39" s="193" t="s">
        <v>77</v>
      </c>
      <c r="G39" s="195">
        <v>1</v>
      </c>
      <c r="H39" s="188"/>
      <c r="I39" s="188">
        <f t="shared" ref="I39:I44" si="5">ROUND(G39*H39,2)</f>
        <v>0</v>
      </c>
      <c r="J39" s="192">
        <v>21</v>
      </c>
      <c r="K39" s="188">
        <f t="shared" si="4"/>
        <v>0</v>
      </c>
      <c r="L39" s="308"/>
      <c r="M39" s="135"/>
      <c r="N39" s="245"/>
      <c r="O39" s="245"/>
      <c r="P39" s="245"/>
      <c r="Q39" s="245"/>
      <c r="R39" s="245"/>
      <c r="S39" s="245"/>
      <c r="T39" s="245"/>
      <c r="U39" s="245"/>
      <c r="V39" s="245"/>
      <c r="W39" s="245"/>
      <c r="X39" s="245"/>
      <c r="Y39" s="245"/>
      <c r="Z39" s="245"/>
      <c r="AA39" s="245"/>
      <c r="AB39" s="245"/>
      <c r="AC39" s="245"/>
      <c r="AD39" s="245"/>
      <c r="AE39" s="245"/>
      <c r="AF39" s="245"/>
      <c r="AG39" s="245"/>
      <c r="AH39" s="245"/>
      <c r="AI39" s="245"/>
    </row>
    <row r="40" spans="1:35" s="179" customFormat="1" ht="102" x14ac:dyDescent="0.2">
      <c r="A40" s="215">
        <v>23</v>
      </c>
      <c r="B40" s="193"/>
      <c r="C40" s="193" t="s">
        <v>96</v>
      </c>
      <c r="D40" s="204" t="s">
        <v>130</v>
      </c>
      <c r="E40" s="206" t="s">
        <v>131</v>
      </c>
      <c r="F40" s="193" t="s">
        <v>77</v>
      </c>
      <c r="G40" s="201">
        <v>1</v>
      </c>
      <c r="H40" s="188"/>
      <c r="I40" s="188">
        <f t="shared" si="5"/>
        <v>0</v>
      </c>
      <c r="J40" s="192">
        <v>21</v>
      </c>
      <c r="K40" s="188">
        <f t="shared" si="4"/>
        <v>0</v>
      </c>
      <c r="L40" s="308"/>
      <c r="M40" s="135"/>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1:35" s="179" customFormat="1" ht="38.25" x14ac:dyDescent="0.2">
      <c r="A41" s="215">
        <v>24</v>
      </c>
      <c r="B41" s="193"/>
      <c r="C41" s="193" t="s">
        <v>96</v>
      </c>
      <c r="D41" s="204" t="s">
        <v>207</v>
      </c>
      <c r="E41" s="206" t="s">
        <v>208</v>
      </c>
      <c r="F41" s="193" t="s">
        <v>77</v>
      </c>
      <c r="G41" s="201">
        <v>1</v>
      </c>
      <c r="H41" s="188"/>
      <c r="I41" s="188">
        <f t="shared" si="5"/>
        <v>0</v>
      </c>
      <c r="J41" s="192">
        <v>21</v>
      </c>
      <c r="K41" s="188">
        <f t="shared" si="4"/>
        <v>0</v>
      </c>
      <c r="L41" s="135"/>
      <c r="M41" s="135"/>
      <c r="N41" s="245"/>
      <c r="O41" s="245"/>
      <c r="P41" s="245"/>
      <c r="Q41" s="245"/>
      <c r="R41" s="245"/>
      <c r="S41" s="245"/>
      <c r="T41" s="245"/>
      <c r="U41" s="245"/>
      <c r="V41" s="245"/>
      <c r="W41" s="245"/>
      <c r="X41" s="245"/>
      <c r="Y41" s="245"/>
      <c r="Z41" s="245"/>
      <c r="AA41" s="245"/>
      <c r="AB41" s="245"/>
      <c r="AC41" s="245"/>
      <c r="AD41" s="245"/>
      <c r="AE41" s="245"/>
      <c r="AF41" s="245"/>
      <c r="AG41" s="245"/>
      <c r="AH41" s="245"/>
      <c r="AI41" s="245"/>
    </row>
    <row r="42" spans="1:35" s="179" customFormat="1" ht="51" x14ac:dyDescent="0.2">
      <c r="A42" s="215">
        <v>25</v>
      </c>
      <c r="B42" s="193"/>
      <c r="C42" s="200" t="s">
        <v>96</v>
      </c>
      <c r="D42" s="212" t="s">
        <v>102</v>
      </c>
      <c r="E42" s="197" t="s">
        <v>209</v>
      </c>
      <c r="F42" s="200" t="s">
        <v>77</v>
      </c>
      <c r="G42" s="201">
        <v>1</v>
      </c>
      <c r="H42" s="199"/>
      <c r="I42" s="199">
        <f>ROUND(G42*H42,2)</f>
        <v>0</v>
      </c>
      <c r="J42" s="211">
        <v>21</v>
      </c>
      <c r="K42" s="199">
        <f t="shared" si="4"/>
        <v>0</v>
      </c>
      <c r="L42" s="307"/>
      <c r="M42" s="135"/>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1:35" s="179" customFormat="1" ht="34.5" customHeight="1" x14ac:dyDescent="0.2">
      <c r="A43" s="215">
        <v>26</v>
      </c>
      <c r="B43" s="193"/>
      <c r="C43" s="200" t="s">
        <v>96</v>
      </c>
      <c r="D43" s="196" t="s">
        <v>99</v>
      </c>
      <c r="E43" s="197" t="s">
        <v>105</v>
      </c>
      <c r="F43" s="200" t="s">
        <v>77</v>
      </c>
      <c r="G43" s="201">
        <v>1</v>
      </c>
      <c r="H43" s="199"/>
      <c r="I43" s="199">
        <f>ROUND(G43*H43,2)</f>
        <v>0</v>
      </c>
      <c r="J43" s="211">
        <v>21</v>
      </c>
      <c r="K43" s="199">
        <f t="shared" si="4"/>
        <v>0</v>
      </c>
      <c r="L43" s="135"/>
      <c r="M43" s="135"/>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1:35" s="179" customFormat="1" ht="76.5" x14ac:dyDescent="0.2">
      <c r="A44" s="215">
        <v>27</v>
      </c>
      <c r="B44" s="193"/>
      <c r="C44" s="193" t="s">
        <v>96</v>
      </c>
      <c r="D44" s="204" t="s">
        <v>137</v>
      </c>
      <c r="E44" s="205" t="s">
        <v>151</v>
      </c>
      <c r="F44" s="193" t="s">
        <v>77</v>
      </c>
      <c r="G44" s="195">
        <v>1</v>
      </c>
      <c r="H44" s="188"/>
      <c r="I44" s="188">
        <f t="shared" si="5"/>
        <v>0</v>
      </c>
      <c r="J44" s="192">
        <v>21</v>
      </c>
      <c r="K44" s="188">
        <f t="shared" si="4"/>
        <v>0</v>
      </c>
      <c r="L44" s="308"/>
      <c r="M44" s="135"/>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1:35" s="207" customFormat="1" x14ac:dyDescent="0.2">
      <c r="A45" s="275"/>
      <c r="B45" s="256"/>
      <c r="C45" s="256"/>
      <c r="D45" s="267"/>
      <c r="E45" s="208" t="s">
        <v>95</v>
      </c>
      <c r="F45" s="256"/>
      <c r="G45" s="273"/>
      <c r="H45" s="273"/>
      <c r="I45" s="209">
        <f>I14</f>
        <v>0</v>
      </c>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
  <sheetViews>
    <sheetView workbookViewId="0"/>
  </sheetViews>
  <sheetFormatPr defaultRowHeight="12.75" x14ac:dyDescent="0.2"/>
  <sheetData/>
  <sheetProtection formatCells="0" formatColumns="0" formatRows="0" insertColumns="0" insertRows="0" insertHyperlinks="0" deleteColumns="0" deleteRows="0" sort="0" autoFilter="0" pivotTables="0"/>
  <customSheetViews>
    <customSheetView guid="{65E3123D-ED26-44E3-A414-09EEEF825484}" state="hidden">
      <pageMargins left="0.69999998807907104" right="0.69999998807907104" top="0.75" bottom="0.75" header="0.30000001192092896" footer="0.30000001192092896"/>
      <pageSetup errors="blank"/>
    </customSheetView>
    <customSheetView guid="{82B4F4D9-5370-4303-A97E-2A49E01AF629}" state="hidden">
      <pageMargins left="0.69999998807907104" right="0.69999998807907104" top="0.75" bottom="0.75" header="0.30000001192092896" footer="0.30000001192092896"/>
      <pageSetup errors="blank"/>
    </customSheetView>
    <customSheetView guid="{D6CFA044-0C8C-4ECE-96A2-AFF3DD5E0425}" state="hidden">
      <pageMargins left="0.69999998807907104" right="0.69999998807907104" top="0.75" bottom="0.75" header="0.30000001192092896" footer="0.30000001192092896"/>
      <pageSetup errors="blank"/>
    </customSheetView>
  </customSheetView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A1:D28"/>
  <sheetViews>
    <sheetView showGridLines="0" workbookViewId="0">
      <selection activeCell="B24" sqref="B24"/>
    </sheetView>
  </sheetViews>
  <sheetFormatPr defaultColWidth="9.140625" defaultRowHeight="11.25" x14ac:dyDescent="0.2"/>
  <cols>
    <col min="1" max="1" width="11.7109375" style="158" customWidth="1"/>
    <col min="2" max="2" width="62.85546875" style="158" customWidth="1"/>
    <col min="3" max="3" width="13.5703125" style="158" customWidth="1"/>
    <col min="4" max="4" width="9.140625" style="159"/>
    <col min="5" max="16384" width="9.140625" style="158"/>
  </cols>
  <sheetData>
    <row r="1" spans="1:4" s="82" customFormat="1" ht="18" x14ac:dyDescent="0.25">
      <c r="A1" s="73" t="s">
        <v>78</v>
      </c>
      <c r="B1" s="80"/>
      <c r="C1" s="80"/>
      <c r="D1" s="81"/>
    </row>
    <row r="2" spans="1:4" s="82" customFormat="1" ht="12.75" x14ac:dyDescent="0.2">
      <c r="A2" s="74" t="s">
        <v>60</v>
      </c>
      <c r="B2" s="76" t="str">
        <f>'Krycí list'!E5</f>
        <v>Učebna fyziky</v>
      </c>
      <c r="C2" s="83"/>
      <c r="D2" s="81"/>
    </row>
    <row r="3" spans="1:4" s="82" customFormat="1" ht="12.75" x14ac:dyDescent="0.2">
      <c r="A3" s="74" t="s">
        <v>61</v>
      </c>
      <c r="B3" s="76" t="str">
        <f>'Krycí list'!E7</f>
        <v xml:space="preserve">	Základní škola Velké Meziříčí, Oslavická 1800/20
	Oslavická 1800/20, 594 01 Velké Meziříčí</v>
      </c>
      <c r="C3" s="84"/>
      <c r="D3" s="81"/>
    </row>
    <row r="4" spans="1:4" s="82" customFormat="1" ht="12.75" x14ac:dyDescent="0.2">
      <c r="A4" s="74" t="s">
        <v>62</v>
      </c>
      <c r="B4" s="76" t="str">
        <f>'Krycí list'!E9</f>
        <v>NEOCENĚNÝ SOUPIS PRACÍ A DODÁVEK A SLUŽEB</v>
      </c>
      <c r="C4" s="84"/>
      <c r="D4" s="81"/>
    </row>
    <row r="5" spans="1:4" s="82" customFormat="1" ht="12.75" x14ac:dyDescent="0.2">
      <c r="A5" s="75" t="s">
        <v>63</v>
      </c>
      <c r="B5" s="76" t="str">
        <f>'Krycí list'!P5</f>
        <v xml:space="preserve"> </v>
      </c>
      <c r="C5" s="84"/>
      <c r="D5" s="81"/>
    </row>
    <row r="6" spans="1:4" s="82" customFormat="1" ht="6" customHeight="1" x14ac:dyDescent="0.2">
      <c r="A6" s="75"/>
      <c r="B6" s="76"/>
      <c r="C6" s="84"/>
      <c r="D6" s="81"/>
    </row>
    <row r="7" spans="1:4" s="82" customFormat="1" ht="12.75" x14ac:dyDescent="0.2">
      <c r="A7" s="85" t="s">
        <v>64</v>
      </c>
      <c r="B7" s="76" t="str">
        <f>'Krycí list'!E26</f>
        <v xml:space="preserve">	Základní škola Velké Meziříčí, Oslavická 1800/20</v>
      </c>
      <c r="C7" s="84"/>
      <c r="D7" s="81"/>
    </row>
    <row r="8" spans="1:4" s="82" customFormat="1" ht="12.75" x14ac:dyDescent="0.2">
      <c r="A8" s="85" t="s">
        <v>65</v>
      </c>
      <c r="B8" s="76" t="str">
        <f>'Krycí list'!E28</f>
        <v xml:space="preserve"> </v>
      </c>
      <c r="C8" s="84"/>
      <c r="D8" s="81"/>
    </row>
    <row r="9" spans="1:4" s="82" customFormat="1" ht="12.75" x14ac:dyDescent="0.2">
      <c r="A9" s="85" t="s">
        <v>66</v>
      </c>
      <c r="B9" s="77" t="str">
        <f>'Krycí list'!O31</f>
        <v>11/2023</v>
      </c>
      <c r="C9" s="84"/>
      <c r="D9" s="81"/>
    </row>
    <row r="10" spans="1:4" s="82" customFormat="1" ht="6.75" customHeight="1" x14ac:dyDescent="0.2">
      <c r="A10" s="80"/>
      <c r="B10" s="80"/>
      <c r="C10" s="80"/>
      <c r="D10" s="81"/>
    </row>
    <row r="11" spans="1:4" s="82" customFormat="1" ht="12.75" x14ac:dyDescent="0.2">
      <c r="A11" s="78" t="s">
        <v>67</v>
      </c>
      <c r="B11" s="71" t="s">
        <v>68</v>
      </c>
      <c r="C11" s="86" t="s">
        <v>69</v>
      </c>
      <c r="D11" s="81"/>
    </row>
    <row r="12" spans="1:4" s="82" customFormat="1" ht="12.75" x14ac:dyDescent="0.2">
      <c r="A12" s="79">
        <v>1</v>
      </c>
      <c r="B12" s="72">
        <v>2</v>
      </c>
      <c r="C12" s="87">
        <v>3</v>
      </c>
      <c r="D12" s="81"/>
    </row>
    <row r="13" spans="1:4" s="82" customFormat="1" ht="4.5" customHeight="1" x14ac:dyDescent="0.2">
      <c r="A13" s="88"/>
      <c r="B13" s="89"/>
      <c r="C13" s="89"/>
      <c r="D13" s="81"/>
    </row>
    <row r="14" spans="1:4" s="68" customFormat="1" ht="12" customHeight="1" x14ac:dyDescent="0.2">
      <c r="A14" s="168" t="s">
        <v>259</v>
      </c>
      <c r="B14" s="168" t="str">
        <f>fyzika!E14</f>
        <v>Koncové prvky</v>
      </c>
      <c r="C14" s="169">
        <f>fyzika!I14</f>
        <v>0</v>
      </c>
    </row>
    <row r="15" spans="1:4" s="69" customFormat="1" ht="12" customHeight="1" x14ac:dyDescent="0.2">
      <c r="A15" s="168" t="s">
        <v>260</v>
      </c>
      <c r="B15" s="168" t="str">
        <f>chemie!E14</f>
        <v>Koncové prvky</v>
      </c>
      <c r="C15" s="169">
        <f>chemie!I14</f>
        <v>0</v>
      </c>
    </row>
    <row r="16" spans="1:4" x14ac:dyDescent="0.2">
      <c r="A16" s="168" t="s">
        <v>261</v>
      </c>
      <c r="B16" s="168" t="str">
        <f>'jazyky AJ'!E14</f>
        <v>Koncové prvky</v>
      </c>
      <c r="C16" s="169">
        <f>'jazyky AJ'!I14</f>
        <v>0</v>
      </c>
    </row>
    <row r="17" spans="1:3" x14ac:dyDescent="0.2">
      <c r="A17" s="168" t="s">
        <v>262</v>
      </c>
      <c r="B17" s="168" t="str">
        <f>'jazyky NJ'!E14</f>
        <v>Koncové prvky</v>
      </c>
      <c r="C17" s="169">
        <f>'jazyky NJ'!I14</f>
        <v>0</v>
      </c>
    </row>
    <row r="18" spans="1:3" x14ac:dyDescent="0.2">
      <c r="A18" s="168" t="s">
        <v>263</v>
      </c>
      <c r="B18" s="168" t="str">
        <f>'kabinet fyzika'!E14</f>
        <v>Koncové prvky</v>
      </c>
      <c r="C18" s="169">
        <f>'kabinet fyzika'!I14</f>
        <v>0</v>
      </c>
    </row>
    <row r="19" spans="1:3" x14ac:dyDescent="0.2">
      <c r="A19" s="168" t="s">
        <v>264</v>
      </c>
      <c r="B19" s="168" t="str">
        <f>'kabinet chemie'!E14</f>
        <v>Koncové prvky</v>
      </c>
      <c r="C19" s="169">
        <f>'kabinet chemie'!I14</f>
        <v>0</v>
      </c>
    </row>
    <row r="20" spans="1:3" x14ac:dyDescent="0.2">
      <c r="A20" s="168" t="s">
        <v>265</v>
      </c>
      <c r="B20" s="168" t="str">
        <f>'kabinet přírodopis'!E14</f>
        <v>Koncové prvky</v>
      </c>
      <c r="C20" s="169">
        <f>'kabinet přírodopis'!I14</f>
        <v>0</v>
      </c>
    </row>
    <row r="21" spans="1:3" x14ac:dyDescent="0.2">
      <c r="A21" s="168" t="s">
        <v>266</v>
      </c>
      <c r="B21" s="168" t="str">
        <f>kuchyň!E14</f>
        <v>Koncové prvky</v>
      </c>
      <c r="C21" s="169">
        <f>kuchyň!I14</f>
        <v>0</v>
      </c>
    </row>
    <row r="22" spans="1:3" x14ac:dyDescent="0.2">
      <c r="A22" s="168" t="s">
        <v>267</v>
      </c>
      <c r="B22" s="168" t="str">
        <f>přírodopis!E14</f>
        <v>Koncové prvky</v>
      </c>
      <c r="C22" s="169">
        <f>přírodopis!I14</f>
        <v>0</v>
      </c>
    </row>
    <row r="23" spans="1:3" x14ac:dyDescent="0.2">
      <c r="A23" s="168" t="s">
        <v>268</v>
      </c>
      <c r="B23" s="168" t="str">
        <f>'sklad fyzika'!E14</f>
        <v>Koncové prvky</v>
      </c>
      <c r="C23" s="169">
        <f>'sklad fyzika'!I14</f>
        <v>0</v>
      </c>
    </row>
    <row r="24" spans="1:3" x14ac:dyDescent="0.2">
      <c r="A24" s="168" t="s">
        <v>269</v>
      </c>
      <c r="B24" s="168" t="str">
        <f>'výpočetní 2. st č.1'!E14</f>
        <v>Koncové prvky</v>
      </c>
      <c r="C24" s="169">
        <f>'výpočetní 2. st č.1'!I14</f>
        <v>0</v>
      </c>
    </row>
    <row r="25" spans="1:3" x14ac:dyDescent="0.2">
      <c r="A25" s="168" t="s">
        <v>270</v>
      </c>
      <c r="B25" s="168" t="str">
        <f>'výpočetní 2. st č.2'!E14</f>
        <v>Koncové prvky</v>
      </c>
      <c r="C25" s="169">
        <f>'výpočetní 2. st č.2'!I14</f>
        <v>0</v>
      </c>
    </row>
    <row r="26" spans="1:3" x14ac:dyDescent="0.2">
      <c r="A26" s="168" t="s">
        <v>271</v>
      </c>
      <c r="B26" s="168" t="str">
        <f>zeměpis!E14</f>
        <v>Koncové prvky</v>
      </c>
      <c r="C26" s="169">
        <f>zeměpis!I14</f>
        <v>0</v>
      </c>
    </row>
    <row r="27" spans="1:3" x14ac:dyDescent="0.2">
      <c r="B27" s="217" t="s">
        <v>95</v>
      </c>
      <c r="C27" s="218">
        <f>SUM(C14:C26)</f>
        <v>0</v>
      </c>
    </row>
    <row r="28" spans="1:3" x14ac:dyDescent="0.2">
      <c r="B28" s="219"/>
      <c r="C28" s="219"/>
    </row>
  </sheetData>
  <sheetProtection formatCells="0" formatColumns="0" formatRows="0" insertColumns="0" insertRows="0" insertHyperlinks="0" deleteColumns="0" deleteRows="0" sort="0" autoFilter="0" pivotTables="0"/>
  <customSheetViews>
    <customSheetView guid="{65E3123D-ED26-44E3-A414-09EEEF825484}" showGridLines="0" fitToPage="1" hiddenColumns="1">
      <selection activeCell="B43" sqref="B43"/>
      <pageMargins left="1.1023622047244095" right="1.1023622047244095" top="0.78740157480314965" bottom="0.78740157480314965" header="0.51181102362204722" footer="0.51181102362204722"/>
      <printOptions horizontalCentered="1"/>
      <pageSetup paperSize="9" scale="89" fitToHeight="999" orientation="portrait" errors="blank" horizontalDpi="8189" verticalDpi="8189" r:id="rId1"/>
      <headerFooter alignWithMargins="0"/>
    </customSheetView>
    <customSheetView guid="{82B4F4D9-5370-4303-A97E-2A49E01AF629}" showGridLines="0" fitToPage="1" hiddenColumns="1">
      <selection activeCell="B43" sqref="B43"/>
      <pageMargins left="1.1023622047244095" right="1.1023622047244095" top="0.78740157480314965" bottom="0.78740157480314965" header="0.51181102362204722" footer="0.51181102362204722"/>
      <printOptions horizontalCentered="1"/>
      <pageSetup paperSize="9" scale="89" fitToHeight="999" orientation="portrait" errors="blank" horizontalDpi="8189" verticalDpi="8189" r:id="rId2"/>
      <headerFooter alignWithMargins="0"/>
    </customSheetView>
    <customSheetView guid="{D6CFA044-0C8C-4ECE-96A2-AFF3DD5E0425}" showPageBreaks="1" showGridLines="0" fitToPage="1" hiddenColumns="1">
      <selection activeCell="B43" sqref="B43"/>
      <pageMargins left="1.1023622047244095" right="1.1023622047244095" top="0.78740157480314965" bottom="0.78740157480314965" header="0.51181102362204722" footer="0.51181102362204722"/>
      <printOptions horizontalCentered="1"/>
      <pageSetup paperSize="9" scale="89" fitToHeight="999" orientation="portrait" errors="blank" horizontalDpi="8189" verticalDpi="8189" r:id="rId3"/>
      <headerFooter alignWithMargins="0"/>
    </customSheetView>
  </customSheetViews>
  <printOptions horizontalCentered="1"/>
  <pageMargins left="1.1023622047244095" right="1.1023622047244095" top="0.78740157480314965" bottom="0.78740157480314965" header="0.51181102362204722" footer="0.51181102362204722"/>
  <pageSetup paperSize="9" scale="89" fitToHeight="999" orientation="portrait" errors="blank" horizontalDpi="8189" verticalDpi="8189"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AI51"/>
  <sheetViews>
    <sheetView showGridLines="0" zoomScale="80" zoomScaleNormal="80" workbookViewId="0">
      <pane ySplit="13" topLeftCell="A44" activePane="bottomLeft" state="frozen"/>
      <selection pane="bottomLeft" activeCell="O49" sqref="O49"/>
    </sheetView>
  </sheetViews>
  <sheetFormatPr defaultColWidth="9.140625" defaultRowHeight="12.75" x14ac:dyDescent="0.2"/>
  <cols>
    <col min="1" max="1" width="5.5703125" style="222" customWidth="1"/>
    <col min="2" max="2" width="4.42578125" style="225" customWidth="1"/>
    <col min="3" max="3" width="6" style="225" customWidth="1"/>
    <col min="4" max="4" width="12.7109375" style="238" customWidth="1"/>
    <col min="5" max="5" width="94.28515625" style="167" customWidth="1"/>
    <col min="6" max="6" width="7.7109375" style="225" customWidth="1"/>
    <col min="7" max="7" width="9.85546875" style="222" customWidth="1"/>
    <col min="8" max="8" width="13.140625" style="222" customWidth="1"/>
    <col min="9" max="9" width="15.5703125" style="222" customWidth="1"/>
    <col min="10" max="10" width="6.7109375" style="222" customWidth="1"/>
    <col min="11" max="11" width="15.5703125" style="222" customWidth="1"/>
    <col min="12" max="35" width="9.140625" style="222"/>
    <col min="36" max="16384" width="9.140625" style="82"/>
  </cols>
  <sheetData>
    <row r="1" spans="1:35" s="170" customFormat="1" ht="18" x14ac:dyDescent="0.2">
      <c r="A1" s="249" t="s">
        <v>97</v>
      </c>
      <c r="B1" s="250"/>
      <c r="C1" s="250"/>
      <c r="D1" s="228"/>
      <c r="E1" s="228"/>
      <c r="F1" s="250"/>
      <c r="G1" s="250"/>
      <c r="H1" s="250"/>
      <c r="I1" s="250"/>
      <c r="J1" s="250"/>
      <c r="K1" s="250"/>
    </row>
    <row r="2" spans="1:35" s="170" customFormat="1" x14ac:dyDescent="0.2">
      <c r="A2" s="251" t="s">
        <v>60</v>
      </c>
      <c r="B2" s="250"/>
      <c r="C2" s="136" t="s">
        <v>123</v>
      </c>
      <c r="D2" s="229"/>
      <c r="E2" s="229"/>
      <c r="F2" s="250"/>
      <c r="G2" s="250"/>
      <c r="H2" s="250"/>
      <c r="I2" s="250"/>
      <c r="J2" s="250"/>
      <c r="K2" s="250"/>
    </row>
    <row r="3" spans="1:35" s="170" customFormat="1" x14ac:dyDescent="0.2">
      <c r="A3" s="251" t="s">
        <v>61</v>
      </c>
      <c r="B3" s="250"/>
      <c r="C3" s="299" t="str">
        <f>'Krycí list'!E7</f>
        <v xml:space="preserve">	Základní škola Velké Meziříčí, Oslavická 1800/20
	Oslavická 1800/20, 594 01 Velké Meziříčí</v>
      </c>
      <c r="D3" s="298"/>
      <c r="E3" s="298"/>
      <c r="F3" s="250"/>
      <c r="G3" s="250"/>
      <c r="H3" s="250"/>
      <c r="I3" s="136"/>
      <c r="J3" s="250"/>
      <c r="K3" s="250"/>
    </row>
    <row r="4" spans="1:35" s="170" customFormat="1" x14ac:dyDescent="0.2">
      <c r="A4" s="251" t="s">
        <v>62</v>
      </c>
      <c r="B4" s="250"/>
      <c r="C4" s="136" t="str">
        <f>'Krycí list'!E9</f>
        <v>NEOCENĚNÝ SOUPIS PRACÍ A DODÁVEK A SLUŽEB</v>
      </c>
      <c r="D4" s="229"/>
      <c r="E4" s="229"/>
      <c r="F4" s="250"/>
      <c r="G4" s="250"/>
      <c r="H4" s="250"/>
      <c r="I4" s="136"/>
      <c r="J4" s="250"/>
      <c r="K4" s="250"/>
    </row>
    <row r="5" spans="1:35" s="170" customFormat="1" x14ac:dyDescent="0.2">
      <c r="A5" s="250" t="s">
        <v>70</v>
      </c>
      <c r="B5" s="250"/>
      <c r="C5" s="136" t="str">
        <f>'Krycí list'!P5</f>
        <v xml:space="preserve"> </v>
      </c>
      <c r="D5" s="229"/>
      <c r="E5" s="229"/>
      <c r="F5" s="250"/>
      <c r="G5" s="250"/>
      <c r="H5" s="250"/>
      <c r="I5" s="136"/>
      <c r="J5" s="250"/>
      <c r="K5" s="250"/>
    </row>
    <row r="6" spans="1:35" s="170" customFormat="1" x14ac:dyDescent="0.2">
      <c r="A6" s="250"/>
      <c r="B6" s="250"/>
      <c r="C6" s="136"/>
      <c r="D6" s="229"/>
      <c r="E6" s="229"/>
      <c r="F6" s="250"/>
      <c r="G6" s="250"/>
      <c r="H6" s="250"/>
      <c r="I6" s="136"/>
      <c r="J6" s="250"/>
      <c r="K6" s="250"/>
    </row>
    <row r="7" spans="1:35" s="170" customFormat="1" x14ac:dyDescent="0.2">
      <c r="A7" s="250" t="s">
        <v>64</v>
      </c>
      <c r="B7" s="250"/>
      <c r="C7" s="299" t="str">
        <f>'Krycí list'!E26</f>
        <v xml:space="preserve">	Základní škola Velké Meziříčí, Oslavická 1800/20</v>
      </c>
      <c r="D7" s="298"/>
      <c r="E7" s="298"/>
      <c r="F7" s="250"/>
      <c r="G7" s="250"/>
      <c r="H7" s="250"/>
      <c r="I7" s="136"/>
      <c r="J7" s="250"/>
      <c r="K7" s="250"/>
    </row>
    <row r="8" spans="1:35" s="170" customFormat="1" x14ac:dyDescent="0.2">
      <c r="A8" s="250" t="s">
        <v>65</v>
      </c>
      <c r="B8" s="250"/>
      <c r="C8" s="299" t="str">
        <f>'Krycí list'!E28</f>
        <v xml:space="preserve"> </v>
      </c>
      <c r="D8" s="298"/>
      <c r="E8" s="229"/>
      <c r="F8" s="250"/>
      <c r="G8" s="250"/>
      <c r="H8" s="250"/>
      <c r="I8" s="136"/>
      <c r="J8" s="250"/>
      <c r="K8" s="250"/>
    </row>
    <row r="9" spans="1:35" s="170" customFormat="1" x14ac:dyDescent="0.2">
      <c r="A9" s="250" t="s">
        <v>66</v>
      </c>
      <c r="B9" s="250"/>
      <c r="C9" s="297" t="str">
        <f>'Krycí list'!O31</f>
        <v>11/2023</v>
      </c>
      <c r="D9" s="298"/>
      <c r="E9" s="229"/>
      <c r="F9" s="250"/>
      <c r="G9" s="250"/>
      <c r="H9" s="250"/>
      <c r="I9" s="136"/>
      <c r="J9" s="250"/>
      <c r="K9" s="250"/>
    </row>
    <row r="10" spans="1:35" s="170" customFormat="1" x14ac:dyDescent="0.2">
      <c r="A10" s="250"/>
      <c r="B10" s="250"/>
      <c r="C10" s="250"/>
      <c r="D10" s="228"/>
      <c r="E10" s="228"/>
      <c r="F10" s="250"/>
      <c r="G10" s="250"/>
      <c r="H10" s="250"/>
      <c r="I10" s="250"/>
      <c r="J10" s="250"/>
      <c r="K10" s="250"/>
    </row>
    <row r="11" spans="1:35" s="247" customFormat="1" ht="63.75" x14ac:dyDescent="0.2">
      <c r="A11" s="246" t="s">
        <v>71</v>
      </c>
      <c r="B11" s="137" t="s">
        <v>72</v>
      </c>
      <c r="C11" s="137" t="s">
        <v>73</v>
      </c>
      <c r="D11" s="137" t="s">
        <v>94</v>
      </c>
      <c r="E11" s="137" t="s">
        <v>90</v>
      </c>
      <c r="F11" s="137" t="s">
        <v>74</v>
      </c>
      <c r="G11" s="137" t="s">
        <v>75</v>
      </c>
      <c r="H11" s="137" t="s">
        <v>92</v>
      </c>
      <c r="I11" s="137" t="s">
        <v>93</v>
      </c>
      <c r="J11" s="137" t="s">
        <v>76</v>
      </c>
      <c r="K11" s="137" t="s">
        <v>91</v>
      </c>
      <c r="L11" s="300" t="s">
        <v>288</v>
      </c>
      <c r="M11" s="301" t="s">
        <v>289</v>
      </c>
    </row>
    <row r="12" spans="1:35" s="225" customFormat="1" x14ac:dyDescent="0.2">
      <c r="A12" s="248">
        <v>1</v>
      </c>
      <c r="B12" s="151">
        <v>2</v>
      </c>
      <c r="C12" s="151">
        <v>3</v>
      </c>
      <c r="D12" s="138">
        <v>4</v>
      </c>
      <c r="E12" s="138">
        <v>5</v>
      </c>
      <c r="F12" s="151">
        <v>6</v>
      </c>
      <c r="G12" s="151">
        <v>7</v>
      </c>
      <c r="H12" s="151">
        <v>8</v>
      </c>
      <c r="I12" s="151">
        <v>9</v>
      </c>
      <c r="J12" s="151">
        <v>10</v>
      </c>
      <c r="K12" s="151">
        <v>11</v>
      </c>
      <c r="L12" s="302">
        <v>12</v>
      </c>
      <c r="M12" s="303">
        <v>13</v>
      </c>
    </row>
    <row r="13" spans="1:35" x14ac:dyDescent="0.2">
      <c r="A13" s="221"/>
      <c r="B13" s="223"/>
      <c r="C13" s="223"/>
      <c r="D13" s="230"/>
      <c r="E13" s="161"/>
      <c r="F13" s="223"/>
      <c r="G13" s="221"/>
      <c r="H13" s="221"/>
      <c r="I13" s="221"/>
      <c r="J13" s="221"/>
      <c r="K13" s="221"/>
      <c r="L13" s="304"/>
      <c r="M13" s="305"/>
    </row>
    <row r="14" spans="1:35" s="139" customFormat="1" x14ac:dyDescent="0.2">
      <c r="A14" s="220"/>
      <c r="B14" s="146"/>
      <c r="C14" s="226"/>
      <c r="D14" s="231" t="s">
        <v>83</v>
      </c>
      <c r="E14" s="162" t="s">
        <v>152</v>
      </c>
      <c r="F14" s="226"/>
      <c r="G14" s="241"/>
      <c r="H14" s="241"/>
      <c r="I14" s="147">
        <f>I15+I24++I41</f>
        <v>0</v>
      </c>
      <c r="J14" s="241"/>
      <c r="K14" s="144"/>
      <c r="N14" s="241"/>
      <c r="O14" s="241"/>
      <c r="P14" s="241"/>
      <c r="Q14" s="241"/>
      <c r="R14" s="241"/>
      <c r="S14" s="241"/>
      <c r="T14" s="241"/>
      <c r="U14" s="241"/>
      <c r="V14" s="241"/>
      <c r="W14" s="241"/>
      <c r="X14" s="241"/>
      <c r="Y14" s="241"/>
      <c r="Z14" s="241"/>
      <c r="AA14" s="241"/>
      <c r="AB14" s="241"/>
      <c r="AC14" s="241"/>
      <c r="AD14" s="241"/>
      <c r="AE14" s="241"/>
      <c r="AF14" s="241"/>
      <c r="AG14" s="241"/>
      <c r="AH14" s="241"/>
      <c r="AI14" s="241"/>
    </row>
    <row r="15" spans="1:35" s="135" customFormat="1" x14ac:dyDescent="0.2">
      <c r="A15" s="172"/>
      <c r="B15" s="140"/>
      <c r="C15" s="227"/>
      <c r="D15" s="232"/>
      <c r="E15" s="160" t="s">
        <v>111</v>
      </c>
      <c r="F15" s="227"/>
      <c r="G15" s="242"/>
      <c r="H15" s="242"/>
      <c r="I15" s="141">
        <f>SUM(I16:I23)</f>
        <v>0</v>
      </c>
      <c r="J15" s="145"/>
      <c r="K15" s="144"/>
      <c r="N15" s="244"/>
      <c r="O15" s="244"/>
      <c r="P15" s="244"/>
      <c r="Q15" s="244"/>
      <c r="R15" s="244"/>
      <c r="S15" s="244"/>
      <c r="T15" s="244"/>
      <c r="U15" s="244"/>
      <c r="V15" s="244"/>
      <c r="W15" s="244"/>
      <c r="X15" s="244"/>
      <c r="Y15" s="244"/>
      <c r="Z15" s="244"/>
      <c r="AA15" s="244"/>
      <c r="AB15" s="244"/>
      <c r="AC15" s="244"/>
      <c r="AD15" s="244"/>
      <c r="AE15" s="244"/>
      <c r="AF15" s="244"/>
      <c r="AG15" s="244"/>
      <c r="AH15" s="244"/>
      <c r="AI15" s="244"/>
    </row>
    <row r="16" spans="1:35" s="135" customFormat="1" ht="63.75" x14ac:dyDescent="0.2">
      <c r="A16" s="172">
        <v>1</v>
      </c>
      <c r="B16" s="142"/>
      <c r="C16" s="142" t="s">
        <v>96</v>
      </c>
      <c r="D16" s="233" t="s">
        <v>142</v>
      </c>
      <c r="E16" s="164" t="s">
        <v>143</v>
      </c>
      <c r="F16" s="142" t="s">
        <v>77</v>
      </c>
      <c r="G16" s="143">
        <v>1</v>
      </c>
      <c r="H16" s="144"/>
      <c r="I16" s="144">
        <f t="shared" ref="I16:I23" si="0">ROUND(G16*H16,2)</f>
        <v>0</v>
      </c>
      <c r="J16" s="145">
        <v>21</v>
      </c>
      <c r="K16" s="144">
        <f t="shared" ref="K16:K23" si="1">I16+((I16/100)*J16)</f>
        <v>0</v>
      </c>
      <c r="L16" s="306"/>
      <c r="N16" s="244"/>
      <c r="O16" s="244"/>
      <c r="P16" s="244"/>
      <c r="Q16" s="244"/>
      <c r="R16" s="244"/>
      <c r="S16" s="244"/>
      <c r="T16" s="244"/>
      <c r="U16" s="244"/>
      <c r="V16" s="244"/>
      <c r="W16" s="244"/>
      <c r="X16" s="244"/>
      <c r="Y16" s="244"/>
      <c r="Z16" s="244"/>
      <c r="AA16" s="244"/>
      <c r="AB16" s="244"/>
      <c r="AC16" s="244"/>
      <c r="AD16" s="244"/>
      <c r="AE16" s="244"/>
      <c r="AF16" s="244"/>
      <c r="AG16" s="244"/>
      <c r="AH16" s="244"/>
      <c r="AI16" s="244"/>
    </row>
    <row r="17" spans="1:35" s="135" customFormat="1" ht="76.5" x14ac:dyDescent="0.2">
      <c r="A17" s="172">
        <v>2</v>
      </c>
      <c r="B17" s="142"/>
      <c r="C17" s="142" t="s">
        <v>96</v>
      </c>
      <c r="D17" s="233" t="s">
        <v>144</v>
      </c>
      <c r="E17" s="174" t="s">
        <v>151</v>
      </c>
      <c r="F17" s="142" t="s">
        <v>77</v>
      </c>
      <c r="G17" s="143">
        <f>G16</f>
        <v>1</v>
      </c>
      <c r="H17" s="144"/>
      <c r="I17" s="144">
        <f t="shared" si="0"/>
        <v>0</v>
      </c>
      <c r="J17" s="145">
        <v>21</v>
      </c>
      <c r="K17" s="144">
        <f t="shared" si="1"/>
        <v>0</v>
      </c>
      <c r="L17" s="142"/>
      <c r="N17" s="244"/>
      <c r="O17" s="244"/>
      <c r="P17" s="244"/>
      <c r="Q17" s="244"/>
      <c r="R17" s="244"/>
      <c r="S17" s="244"/>
      <c r="T17" s="244"/>
      <c r="U17" s="244"/>
      <c r="V17" s="244"/>
      <c r="W17" s="244"/>
      <c r="X17" s="244"/>
      <c r="Y17" s="244"/>
      <c r="Z17" s="244"/>
      <c r="AA17" s="244"/>
      <c r="AB17" s="244"/>
      <c r="AC17" s="244"/>
      <c r="AD17" s="244"/>
      <c r="AE17" s="244"/>
      <c r="AF17" s="244"/>
      <c r="AG17" s="244"/>
      <c r="AH17" s="244"/>
      <c r="AI17" s="244"/>
    </row>
    <row r="18" spans="1:35" s="135" customFormat="1" ht="25.5" x14ac:dyDescent="0.2">
      <c r="A18" s="172">
        <v>3</v>
      </c>
      <c r="B18" s="142"/>
      <c r="C18" s="142" t="s">
        <v>96</v>
      </c>
      <c r="D18" s="233" t="s">
        <v>159</v>
      </c>
      <c r="E18" s="165" t="s">
        <v>160</v>
      </c>
      <c r="F18" s="142" t="s">
        <v>77</v>
      </c>
      <c r="G18" s="143">
        <v>1</v>
      </c>
      <c r="H18" s="152"/>
      <c r="I18" s="144">
        <f t="shared" si="0"/>
        <v>0</v>
      </c>
      <c r="J18" s="145">
        <v>21</v>
      </c>
      <c r="K18" s="144">
        <f t="shared" si="1"/>
        <v>0</v>
      </c>
      <c r="L18" s="142"/>
      <c r="N18" s="244"/>
      <c r="O18" s="244"/>
      <c r="P18" s="244"/>
      <c r="Q18" s="244"/>
      <c r="R18" s="244"/>
      <c r="S18" s="244"/>
      <c r="T18" s="244"/>
      <c r="U18" s="244"/>
      <c r="V18" s="244"/>
      <c r="W18" s="244"/>
      <c r="X18" s="244"/>
      <c r="Y18" s="244"/>
      <c r="Z18" s="244"/>
      <c r="AA18" s="244"/>
      <c r="AB18" s="244"/>
      <c r="AC18" s="244"/>
      <c r="AD18" s="244"/>
      <c r="AE18" s="244"/>
      <c r="AF18" s="244"/>
      <c r="AG18" s="244"/>
      <c r="AH18" s="244"/>
      <c r="AI18" s="244"/>
    </row>
    <row r="19" spans="1:35" s="135" customFormat="1" ht="25.5" x14ac:dyDescent="0.2">
      <c r="A19" s="172">
        <v>4</v>
      </c>
      <c r="B19" s="142"/>
      <c r="C19" s="142" t="s">
        <v>96</v>
      </c>
      <c r="D19" s="233" t="s">
        <v>161</v>
      </c>
      <c r="E19" s="165" t="s">
        <v>162</v>
      </c>
      <c r="F19" s="142" t="s">
        <v>77</v>
      </c>
      <c r="G19" s="143">
        <v>1</v>
      </c>
      <c r="H19" s="152"/>
      <c r="I19" s="144">
        <f t="shared" ref="I19" si="2">ROUND(G19*H19,2)</f>
        <v>0</v>
      </c>
      <c r="J19" s="145">
        <v>21</v>
      </c>
      <c r="K19" s="144">
        <f t="shared" ref="K19" si="3">I19+((I19/100)*J19)</f>
        <v>0</v>
      </c>
      <c r="L19" s="307"/>
      <c r="N19" s="244"/>
      <c r="O19" s="244"/>
      <c r="P19" s="244"/>
      <c r="Q19" s="244"/>
      <c r="R19" s="244"/>
      <c r="S19" s="244"/>
      <c r="T19" s="244"/>
      <c r="U19" s="244"/>
      <c r="V19" s="244"/>
      <c r="W19" s="244"/>
      <c r="X19" s="244"/>
      <c r="Y19" s="244"/>
      <c r="Z19" s="244"/>
      <c r="AA19" s="244"/>
      <c r="AB19" s="244"/>
      <c r="AC19" s="244"/>
      <c r="AD19" s="244"/>
      <c r="AE19" s="244"/>
      <c r="AF19" s="244"/>
      <c r="AG19" s="244"/>
      <c r="AH19" s="244"/>
      <c r="AI19" s="244"/>
    </row>
    <row r="20" spans="1:35" s="135" customFormat="1" ht="51" x14ac:dyDescent="0.2">
      <c r="A20" s="172">
        <v>5</v>
      </c>
      <c r="B20" s="142"/>
      <c r="C20" s="154" t="s">
        <v>96</v>
      </c>
      <c r="D20" s="234" t="s">
        <v>102</v>
      </c>
      <c r="E20" s="163" t="s">
        <v>108</v>
      </c>
      <c r="F20" s="154" t="s">
        <v>77</v>
      </c>
      <c r="G20" s="153">
        <v>1</v>
      </c>
      <c r="H20" s="152"/>
      <c r="I20" s="144">
        <f t="shared" si="0"/>
        <v>0</v>
      </c>
      <c r="J20" s="145">
        <v>21</v>
      </c>
      <c r="K20" s="144">
        <f t="shared" si="1"/>
        <v>0</v>
      </c>
      <c r="N20" s="244"/>
      <c r="O20" s="244"/>
      <c r="P20" s="244"/>
      <c r="Q20" s="244"/>
      <c r="R20" s="244"/>
      <c r="S20" s="244"/>
      <c r="T20" s="244"/>
      <c r="U20" s="244"/>
      <c r="V20" s="244"/>
      <c r="W20" s="244"/>
      <c r="X20" s="244"/>
      <c r="Y20" s="244"/>
      <c r="Z20" s="244"/>
      <c r="AA20" s="244"/>
      <c r="AB20" s="244"/>
      <c r="AC20" s="244"/>
      <c r="AD20" s="244"/>
      <c r="AE20" s="244"/>
      <c r="AF20" s="244"/>
      <c r="AG20" s="244"/>
      <c r="AH20" s="244"/>
      <c r="AI20" s="244"/>
    </row>
    <row r="21" spans="1:35" s="135" customFormat="1" ht="25.5" x14ac:dyDescent="0.2">
      <c r="A21" s="172">
        <v>6</v>
      </c>
      <c r="B21" s="142"/>
      <c r="C21" s="142" t="s">
        <v>96</v>
      </c>
      <c r="D21" s="235" t="s">
        <v>99</v>
      </c>
      <c r="E21" s="163" t="s">
        <v>105</v>
      </c>
      <c r="F21" s="142" t="s">
        <v>77</v>
      </c>
      <c r="G21" s="153">
        <v>1</v>
      </c>
      <c r="H21" s="144"/>
      <c r="I21" s="144">
        <f t="shared" si="0"/>
        <v>0</v>
      </c>
      <c r="J21" s="145">
        <v>21</v>
      </c>
      <c r="K21" s="144">
        <f t="shared" si="1"/>
        <v>0</v>
      </c>
      <c r="N21" s="244"/>
      <c r="O21" s="244"/>
      <c r="P21" s="244"/>
      <c r="Q21" s="244"/>
      <c r="R21" s="244"/>
      <c r="S21" s="244"/>
      <c r="T21" s="244"/>
      <c r="U21" s="244"/>
      <c r="V21" s="244"/>
      <c r="W21" s="244"/>
      <c r="X21" s="244"/>
      <c r="Y21" s="244"/>
      <c r="Z21" s="244"/>
      <c r="AA21" s="244"/>
      <c r="AB21" s="244"/>
      <c r="AC21" s="244"/>
      <c r="AD21" s="244"/>
      <c r="AE21" s="244"/>
      <c r="AF21" s="244"/>
      <c r="AG21" s="244"/>
      <c r="AH21" s="244"/>
      <c r="AI21" s="244"/>
    </row>
    <row r="22" spans="1:35" s="135" customFormat="1" ht="63.75" x14ac:dyDescent="0.2">
      <c r="A22" s="172">
        <v>7</v>
      </c>
      <c r="B22" s="142"/>
      <c r="C22" s="142" t="s">
        <v>96</v>
      </c>
      <c r="D22" s="233" t="s">
        <v>103</v>
      </c>
      <c r="E22" s="164" t="s">
        <v>104</v>
      </c>
      <c r="F22" s="142" t="s">
        <v>77</v>
      </c>
      <c r="G22" s="143">
        <v>1</v>
      </c>
      <c r="H22" s="144"/>
      <c r="I22" s="144">
        <f t="shared" si="0"/>
        <v>0</v>
      </c>
      <c r="J22" s="145">
        <v>21</v>
      </c>
      <c r="K22" s="144">
        <f t="shared" si="1"/>
        <v>0</v>
      </c>
      <c r="N22" s="244"/>
      <c r="O22" s="244"/>
      <c r="P22" s="244"/>
      <c r="Q22" s="244"/>
      <c r="R22" s="244"/>
      <c r="S22" s="244"/>
      <c r="T22" s="244"/>
      <c r="U22" s="244"/>
      <c r="V22" s="244"/>
      <c r="W22" s="244"/>
      <c r="X22" s="244"/>
      <c r="Y22" s="244"/>
      <c r="Z22" s="244"/>
      <c r="AA22" s="244"/>
      <c r="AB22" s="244"/>
      <c r="AC22" s="244"/>
      <c r="AD22" s="244"/>
      <c r="AE22" s="244"/>
      <c r="AF22" s="244"/>
      <c r="AG22" s="244"/>
      <c r="AH22" s="244"/>
      <c r="AI22" s="244"/>
    </row>
    <row r="23" spans="1:35" s="135" customFormat="1" ht="51" x14ac:dyDescent="0.2">
      <c r="A23" s="172">
        <v>8</v>
      </c>
      <c r="B23" s="142"/>
      <c r="C23" s="142" t="s">
        <v>96</v>
      </c>
      <c r="D23" s="233" t="s">
        <v>80</v>
      </c>
      <c r="E23" s="163" t="s">
        <v>145</v>
      </c>
      <c r="F23" s="142" t="s">
        <v>77</v>
      </c>
      <c r="G23" s="143">
        <v>1</v>
      </c>
      <c r="H23" s="144"/>
      <c r="I23" s="144">
        <f t="shared" si="0"/>
        <v>0</v>
      </c>
      <c r="J23" s="145">
        <v>21</v>
      </c>
      <c r="K23" s="144">
        <f t="shared" si="1"/>
        <v>0</v>
      </c>
      <c r="L23" s="308"/>
      <c r="N23" s="244"/>
      <c r="O23" s="244"/>
      <c r="P23" s="244"/>
      <c r="Q23" s="244"/>
      <c r="R23" s="244"/>
      <c r="S23" s="244"/>
      <c r="T23" s="244"/>
      <c r="U23" s="244"/>
      <c r="V23" s="244"/>
      <c r="W23" s="244"/>
      <c r="X23" s="244"/>
      <c r="Y23" s="244"/>
      <c r="Z23" s="244"/>
      <c r="AA23" s="244"/>
      <c r="AB23" s="244"/>
      <c r="AC23" s="244"/>
      <c r="AD23" s="244"/>
      <c r="AE23" s="244"/>
      <c r="AF23" s="244"/>
      <c r="AG23" s="244"/>
      <c r="AH23" s="244"/>
      <c r="AI23" s="244"/>
    </row>
    <row r="24" spans="1:35" s="135" customFormat="1" x14ac:dyDescent="0.2">
      <c r="A24" s="172"/>
      <c r="B24" s="142"/>
      <c r="C24" s="140"/>
      <c r="D24" s="236"/>
      <c r="E24" s="160" t="s">
        <v>124</v>
      </c>
      <c r="F24" s="240"/>
      <c r="G24" s="242"/>
      <c r="H24" s="242"/>
      <c r="I24" s="141">
        <f>SUM(I25:I40)</f>
        <v>0</v>
      </c>
      <c r="J24" s="145"/>
      <c r="K24" s="144"/>
      <c r="N24" s="244"/>
      <c r="O24" s="244"/>
      <c r="P24" s="244"/>
      <c r="Q24" s="244"/>
      <c r="R24" s="244"/>
      <c r="S24" s="244"/>
      <c r="T24" s="244"/>
      <c r="U24" s="244"/>
      <c r="V24" s="244"/>
      <c r="W24" s="244"/>
      <c r="X24" s="244"/>
      <c r="Y24" s="244"/>
      <c r="Z24" s="244"/>
      <c r="AA24" s="244"/>
      <c r="AB24" s="244"/>
      <c r="AC24" s="244"/>
      <c r="AD24" s="244"/>
      <c r="AE24" s="244"/>
      <c r="AF24" s="244"/>
      <c r="AG24" s="244"/>
      <c r="AH24" s="244"/>
      <c r="AI24" s="244"/>
    </row>
    <row r="25" spans="1:35" s="135" customFormat="1" ht="33" customHeight="1" x14ac:dyDescent="0.2">
      <c r="A25" s="172">
        <v>9</v>
      </c>
      <c r="B25" s="142"/>
      <c r="C25" s="142" t="s">
        <v>96</v>
      </c>
      <c r="D25" s="233" t="s">
        <v>114</v>
      </c>
      <c r="E25" s="163" t="s">
        <v>115</v>
      </c>
      <c r="F25" s="142" t="s">
        <v>77</v>
      </c>
      <c r="G25" s="143">
        <v>11</v>
      </c>
      <c r="H25" s="144"/>
      <c r="I25" s="144">
        <f>ROUND(G25*H25,2)</f>
        <v>0</v>
      </c>
      <c r="J25" s="145">
        <v>21</v>
      </c>
      <c r="K25" s="144">
        <f t="shared" ref="K25:K38" si="4">I25+((I25/100)*J25)</f>
        <v>0</v>
      </c>
      <c r="N25" s="244"/>
      <c r="O25" s="244"/>
      <c r="P25" s="244"/>
      <c r="Q25" s="244"/>
      <c r="R25" s="244"/>
      <c r="S25" s="244"/>
      <c r="T25" s="244"/>
      <c r="U25" s="244"/>
      <c r="V25" s="244"/>
      <c r="W25" s="244"/>
      <c r="X25" s="244"/>
      <c r="Y25" s="244"/>
      <c r="Z25" s="244"/>
      <c r="AA25" s="244"/>
      <c r="AB25" s="244"/>
      <c r="AC25" s="244"/>
      <c r="AD25" s="244"/>
      <c r="AE25" s="244"/>
      <c r="AF25" s="244"/>
      <c r="AG25" s="244"/>
      <c r="AH25" s="244"/>
      <c r="AI25" s="244"/>
    </row>
    <row r="26" spans="1:35" s="135" customFormat="1" ht="178.5" x14ac:dyDescent="0.2">
      <c r="A26" s="172">
        <v>10</v>
      </c>
      <c r="B26" s="142"/>
      <c r="C26" s="142" t="s">
        <v>96</v>
      </c>
      <c r="D26" s="233" t="s">
        <v>116</v>
      </c>
      <c r="E26" s="239" t="s">
        <v>146</v>
      </c>
      <c r="F26" s="142" t="s">
        <v>77</v>
      </c>
      <c r="G26" s="143">
        <v>11</v>
      </c>
      <c r="H26" s="144"/>
      <c r="I26" s="144">
        <f t="shared" ref="I26:I35" si="5">ROUND(G26*H26,2)</f>
        <v>0</v>
      </c>
      <c r="J26" s="145">
        <v>21</v>
      </c>
      <c r="K26" s="144">
        <f t="shared" si="4"/>
        <v>0</v>
      </c>
      <c r="N26" s="244"/>
      <c r="O26" s="244"/>
      <c r="P26" s="244"/>
      <c r="Q26" s="244"/>
      <c r="R26" s="244"/>
      <c r="S26" s="244"/>
      <c r="T26" s="244"/>
      <c r="U26" s="244"/>
      <c r="V26" s="244"/>
      <c r="W26" s="244"/>
      <c r="X26" s="244"/>
      <c r="Y26" s="244"/>
      <c r="Z26" s="244"/>
      <c r="AA26" s="244"/>
      <c r="AB26" s="244"/>
      <c r="AC26" s="244"/>
      <c r="AD26" s="244"/>
      <c r="AE26" s="244"/>
      <c r="AF26" s="244"/>
      <c r="AG26" s="244"/>
      <c r="AH26" s="244"/>
      <c r="AI26" s="244"/>
    </row>
    <row r="27" spans="1:35" s="135" customFormat="1" ht="63.75" x14ac:dyDescent="0.2">
      <c r="A27" s="172">
        <v>11</v>
      </c>
      <c r="B27" s="142"/>
      <c r="C27" s="142" t="s">
        <v>96</v>
      </c>
      <c r="D27" s="233" t="s">
        <v>117</v>
      </c>
      <c r="E27" s="239" t="s">
        <v>147</v>
      </c>
      <c r="F27" s="142" t="s">
        <v>77</v>
      </c>
      <c r="G27" s="143">
        <f>G26</f>
        <v>11</v>
      </c>
      <c r="H27" s="144"/>
      <c r="I27" s="144">
        <f t="shared" si="5"/>
        <v>0</v>
      </c>
      <c r="J27" s="145">
        <v>21</v>
      </c>
      <c r="K27" s="144">
        <f t="shared" si="4"/>
        <v>0</v>
      </c>
      <c r="L27" s="309"/>
      <c r="N27" s="244"/>
      <c r="O27" s="244"/>
      <c r="P27" s="244"/>
      <c r="Q27" s="244"/>
      <c r="R27" s="244"/>
      <c r="S27" s="244"/>
      <c r="T27" s="244"/>
      <c r="U27" s="244"/>
      <c r="V27" s="244"/>
      <c r="W27" s="244"/>
      <c r="X27" s="244"/>
      <c r="Y27" s="244"/>
      <c r="Z27" s="244"/>
      <c r="AA27" s="244"/>
      <c r="AB27" s="244"/>
      <c r="AC27" s="244"/>
      <c r="AD27" s="244"/>
      <c r="AE27" s="244"/>
      <c r="AF27" s="244"/>
      <c r="AG27" s="244"/>
      <c r="AH27" s="244"/>
      <c r="AI27" s="244"/>
    </row>
    <row r="28" spans="1:35" s="135" customFormat="1" ht="102" x14ac:dyDescent="0.2">
      <c r="A28" s="172">
        <v>12</v>
      </c>
      <c r="B28" s="142"/>
      <c r="C28" s="142" t="s">
        <v>96</v>
      </c>
      <c r="D28" s="233" t="s">
        <v>81</v>
      </c>
      <c r="E28" s="163" t="s">
        <v>155</v>
      </c>
      <c r="F28" s="142" t="s">
        <v>77</v>
      </c>
      <c r="G28" s="143">
        <v>1</v>
      </c>
      <c r="H28" s="144"/>
      <c r="I28" s="144">
        <f t="shared" si="5"/>
        <v>0</v>
      </c>
      <c r="J28" s="145">
        <v>21</v>
      </c>
      <c r="K28" s="144">
        <f t="shared" si="4"/>
        <v>0</v>
      </c>
      <c r="L28" s="308"/>
      <c r="M28" s="308"/>
      <c r="N28" s="244"/>
      <c r="O28" s="244"/>
      <c r="P28" s="244"/>
      <c r="Q28" s="244"/>
      <c r="R28" s="244"/>
      <c r="S28" s="244"/>
      <c r="T28" s="244"/>
      <c r="U28" s="244"/>
      <c r="V28" s="244"/>
      <c r="W28" s="244"/>
      <c r="X28" s="244"/>
      <c r="Y28" s="244"/>
      <c r="Z28" s="244"/>
      <c r="AA28" s="244"/>
      <c r="AB28" s="244"/>
      <c r="AC28" s="244"/>
      <c r="AD28" s="244"/>
      <c r="AE28" s="244"/>
      <c r="AF28" s="244"/>
      <c r="AG28" s="244"/>
      <c r="AH28" s="244"/>
      <c r="AI28" s="244"/>
    </row>
    <row r="29" spans="1:35" s="135" customFormat="1" ht="63.75" x14ac:dyDescent="0.2">
      <c r="A29" s="172">
        <v>13</v>
      </c>
      <c r="B29" s="142"/>
      <c r="C29" s="142" t="s">
        <v>96</v>
      </c>
      <c r="D29" s="233" t="s">
        <v>118</v>
      </c>
      <c r="E29" s="163" t="s">
        <v>148</v>
      </c>
      <c r="F29" s="142" t="s">
        <v>77</v>
      </c>
      <c r="G29" s="143">
        <v>1</v>
      </c>
      <c r="H29" s="152"/>
      <c r="I29" s="144">
        <f t="shared" si="5"/>
        <v>0</v>
      </c>
      <c r="J29" s="145">
        <v>21</v>
      </c>
      <c r="K29" s="144">
        <f t="shared" si="4"/>
        <v>0</v>
      </c>
      <c r="L29" s="308"/>
      <c r="N29" s="244"/>
      <c r="O29" s="244"/>
      <c r="P29" s="244"/>
      <c r="Q29" s="244"/>
      <c r="R29" s="244"/>
      <c r="S29" s="244"/>
      <c r="T29" s="244"/>
      <c r="U29" s="244"/>
      <c r="V29" s="244"/>
      <c r="W29" s="244"/>
      <c r="X29" s="244"/>
      <c r="Y29" s="244"/>
      <c r="Z29" s="244"/>
      <c r="AA29" s="244"/>
      <c r="AB29" s="244"/>
      <c r="AC29" s="244"/>
      <c r="AD29" s="244"/>
      <c r="AE29" s="244"/>
      <c r="AF29" s="244"/>
      <c r="AG29" s="244"/>
      <c r="AH29" s="244"/>
      <c r="AI29" s="244"/>
    </row>
    <row r="30" spans="1:35" s="135" customFormat="1" ht="25.5" x14ac:dyDescent="0.2">
      <c r="A30" s="172">
        <v>14</v>
      </c>
      <c r="B30" s="142"/>
      <c r="C30" s="142" t="s">
        <v>96</v>
      </c>
      <c r="D30" s="235" t="s">
        <v>100</v>
      </c>
      <c r="E30" s="163" t="s">
        <v>106</v>
      </c>
      <c r="F30" s="142" t="s">
        <v>77</v>
      </c>
      <c r="G30" s="143">
        <v>1</v>
      </c>
      <c r="H30" s="152"/>
      <c r="I30" s="148">
        <f t="shared" si="5"/>
        <v>0</v>
      </c>
      <c r="J30" s="145">
        <v>21</v>
      </c>
      <c r="K30" s="144">
        <f t="shared" si="4"/>
        <v>0</v>
      </c>
      <c r="L30" s="307"/>
      <c r="N30" s="244"/>
      <c r="O30" s="244"/>
      <c r="P30" s="244"/>
      <c r="Q30" s="244"/>
      <c r="R30" s="244"/>
      <c r="S30" s="244"/>
      <c r="T30" s="244"/>
      <c r="U30" s="244"/>
      <c r="V30" s="244"/>
      <c r="W30" s="244"/>
      <c r="X30" s="244"/>
      <c r="Y30" s="244"/>
      <c r="Z30" s="244"/>
      <c r="AA30" s="244"/>
      <c r="AB30" s="244"/>
      <c r="AC30" s="244"/>
      <c r="AD30" s="244"/>
      <c r="AE30" s="244"/>
      <c r="AF30" s="244"/>
      <c r="AG30" s="244"/>
      <c r="AH30" s="244"/>
      <c r="AI30" s="244"/>
    </row>
    <row r="31" spans="1:35" s="135" customFormat="1" ht="25.5" x14ac:dyDescent="0.2">
      <c r="A31" s="172">
        <v>15</v>
      </c>
      <c r="B31" s="142"/>
      <c r="C31" s="142" t="s">
        <v>96</v>
      </c>
      <c r="D31" s="235" t="s">
        <v>101</v>
      </c>
      <c r="E31" s="163" t="s">
        <v>107</v>
      </c>
      <c r="F31" s="142" t="s">
        <v>77</v>
      </c>
      <c r="G31" s="143">
        <v>1</v>
      </c>
      <c r="H31" s="152"/>
      <c r="I31" s="148">
        <f t="shared" si="5"/>
        <v>0</v>
      </c>
      <c r="J31" s="145">
        <v>21</v>
      </c>
      <c r="K31" s="144">
        <f t="shared" si="4"/>
        <v>0</v>
      </c>
      <c r="L31" s="171"/>
      <c r="N31" s="244"/>
      <c r="O31" s="244"/>
      <c r="P31" s="244"/>
      <c r="Q31" s="244"/>
      <c r="R31" s="244"/>
      <c r="S31" s="244"/>
      <c r="T31" s="244"/>
      <c r="U31" s="244"/>
      <c r="V31" s="244"/>
      <c r="W31" s="244"/>
      <c r="X31" s="244"/>
      <c r="Y31" s="244"/>
      <c r="Z31" s="244"/>
      <c r="AA31" s="244"/>
      <c r="AB31" s="244"/>
      <c r="AC31" s="244"/>
      <c r="AD31" s="244"/>
      <c r="AE31" s="244"/>
      <c r="AF31" s="244"/>
      <c r="AG31" s="244"/>
      <c r="AH31" s="244"/>
      <c r="AI31" s="244"/>
    </row>
    <row r="32" spans="1:35" s="135" customFormat="1" ht="63.75" x14ac:dyDescent="0.2">
      <c r="A32" s="172">
        <v>16</v>
      </c>
      <c r="B32" s="142"/>
      <c r="C32" s="142" t="s">
        <v>96</v>
      </c>
      <c r="D32" s="233" t="s">
        <v>154</v>
      </c>
      <c r="E32" s="163" t="s">
        <v>153</v>
      </c>
      <c r="F32" s="142" t="s">
        <v>77</v>
      </c>
      <c r="G32" s="143">
        <f>G29+G33</f>
        <v>11</v>
      </c>
      <c r="H32" s="144"/>
      <c r="I32" s="148">
        <f t="shared" ref="I32" si="6">ROUND(G32*H32,2)</f>
        <v>0</v>
      </c>
      <c r="J32" s="145">
        <v>21</v>
      </c>
      <c r="K32" s="144">
        <f t="shared" ref="K32" si="7">I32+((I32/100)*J32)</f>
        <v>0</v>
      </c>
      <c r="L32" s="171"/>
      <c r="N32" s="244"/>
      <c r="O32" s="244"/>
      <c r="P32" s="244"/>
      <c r="Q32" s="244"/>
      <c r="R32" s="244"/>
      <c r="S32" s="244"/>
      <c r="T32" s="244"/>
      <c r="U32" s="244"/>
      <c r="V32" s="244"/>
      <c r="W32" s="244"/>
      <c r="X32" s="244"/>
      <c r="Y32" s="244"/>
      <c r="Z32" s="244"/>
      <c r="AA32" s="244"/>
      <c r="AB32" s="244"/>
      <c r="AC32" s="244"/>
      <c r="AD32" s="244"/>
      <c r="AE32" s="244"/>
      <c r="AF32" s="244"/>
      <c r="AG32" s="244"/>
      <c r="AH32" s="244"/>
      <c r="AI32" s="244"/>
    </row>
    <row r="33" spans="1:35" s="135" customFormat="1" ht="89.25" x14ac:dyDescent="0.2">
      <c r="A33" s="172">
        <v>17</v>
      </c>
      <c r="B33" s="142"/>
      <c r="C33" s="142" t="s">
        <v>96</v>
      </c>
      <c r="D33" s="233" t="s">
        <v>119</v>
      </c>
      <c r="E33" s="163" t="s">
        <v>285</v>
      </c>
      <c r="F33" s="142" t="s">
        <v>77</v>
      </c>
      <c r="G33" s="143">
        <v>10</v>
      </c>
      <c r="H33" s="144"/>
      <c r="I33" s="144">
        <f t="shared" si="5"/>
        <v>0</v>
      </c>
      <c r="J33" s="145">
        <v>21</v>
      </c>
      <c r="K33" s="144">
        <f t="shared" si="4"/>
        <v>0</v>
      </c>
      <c r="L33" s="308"/>
      <c r="M33" s="308"/>
      <c r="N33" s="244"/>
      <c r="O33" s="244"/>
      <c r="P33" s="244"/>
      <c r="Q33" s="244"/>
      <c r="R33" s="244"/>
      <c r="S33" s="244"/>
      <c r="T33" s="244"/>
      <c r="U33" s="244"/>
      <c r="V33" s="244"/>
      <c r="W33" s="244"/>
      <c r="X33" s="244"/>
      <c r="Y33" s="244"/>
      <c r="Z33" s="244"/>
      <c r="AA33" s="244"/>
      <c r="AB33" s="244"/>
      <c r="AC33" s="244"/>
      <c r="AD33" s="244"/>
      <c r="AE33" s="244"/>
      <c r="AF33" s="244"/>
      <c r="AG33" s="244"/>
      <c r="AH33" s="244"/>
      <c r="AI33" s="244"/>
    </row>
    <row r="34" spans="1:35" s="135" customFormat="1" ht="38.25" x14ac:dyDescent="0.2">
      <c r="A34" s="172">
        <v>18</v>
      </c>
      <c r="B34" s="142"/>
      <c r="C34" s="142" t="s">
        <v>96</v>
      </c>
      <c r="D34" s="233" t="s">
        <v>120</v>
      </c>
      <c r="E34" s="163" t="s">
        <v>121</v>
      </c>
      <c r="F34" s="142" t="s">
        <v>77</v>
      </c>
      <c r="G34" s="143">
        <f>G33</f>
        <v>10</v>
      </c>
      <c r="H34" s="144"/>
      <c r="I34" s="144">
        <f t="shared" si="5"/>
        <v>0</v>
      </c>
      <c r="J34" s="145">
        <v>21</v>
      </c>
      <c r="K34" s="144">
        <f t="shared" si="4"/>
        <v>0</v>
      </c>
      <c r="N34" s="244"/>
      <c r="O34" s="244"/>
      <c r="P34" s="244"/>
      <c r="Q34" s="244"/>
      <c r="R34" s="244"/>
      <c r="S34" s="244"/>
      <c r="T34" s="244"/>
      <c r="U34" s="244"/>
      <c r="V34" s="244"/>
      <c r="W34" s="244"/>
      <c r="X34" s="244"/>
      <c r="Y34" s="244"/>
      <c r="Z34" s="244"/>
      <c r="AA34" s="244"/>
      <c r="AB34" s="244"/>
      <c r="AC34" s="244"/>
      <c r="AD34" s="244"/>
      <c r="AE34" s="244"/>
      <c r="AF34" s="244"/>
      <c r="AG34" s="244"/>
      <c r="AH34" s="244"/>
      <c r="AI34" s="244"/>
    </row>
    <row r="35" spans="1:35" s="135" customFormat="1" ht="63.75" x14ac:dyDescent="0.2">
      <c r="A35" s="172">
        <v>19</v>
      </c>
      <c r="B35" s="142"/>
      <c r="C35" s="142" t="s">
        <v>96</v>
      </c>
      <c r="D35" s="233" t="s">
        <v>122</v>
      </c>
      <c r="E35" s="163" t="s">
        <v>149</v>
      </c>
      <c r="F35" s="142" t="s">
        <v>77</v>
      </c>
      <c r="G35" s="143">
        <v>1</v>
      </c>
      <c r="H35" s="144"/>
      <c r="I35" s="144">
        <f t="shared" si="5"/>
        <v>0</v>
      </c>
      <c r="J35" s="145">
        <v>21</v>
      </c>
      <c r="K35" s="144">
        <f t="shared" si="4"/>
        <v>0</v>
      </c>
      <c r="L35" s="308"/>
      <c r="N35" s="244"/>
      <c r="O35" s="244"/>
      <c r="P35" s="244"/>
      <c r="Q35" s="244"/>
      <c r="R35" s="244"/>
      <c r="S35" s="244"/>
      <c r="T35" s="244"/>
      <c r="U35" s="244"/>
      <c r="V35" s="244"/>
      <c r="W35" s="244"/>
      <c r="X35" s="244"/>
      <c r="Y35" s="244"/>
      <c r="Z35" s="244"/>
      <c r="AA35" s="244"/>
      <c r="AB35" s="244"/>
      <c r="AC35" s="244"/>
      <c r="AD35" s="244"/>
      <c r="AE35" s="244"/>
      <c r="AF35" s="244"/>
      <c r="AG35" s="244"/>
      <c r="AH35" s="244"/>
      <c r="AI35" s="244"/>
    </row>
    <row r="36" spans="1:35" s="135" customFormat="1" ht="165.75" x14ac:dyDescent="0.2">
      <c r="A36" s="172">
        <v>20</v>
      </c>
      <c r="B36" s="142"/>
      <c r="C36" s="142" t="s">
        <v>96</v>
      </c>
      <c r="D36" s="233" t="s">
        <v>109</v>
      </c>
      <c r="E36" s="163" t="s">
        <v>156</v>
      </c>
      <c r="F36" s="142" t="s">
        <v>77</v>
      </c>
      <c r="G36" s="143">
        <v>1</v>
      </c>
      <c r="H36" s="144"/>
      <c r="I36" s="144">
        <f t="shared" ref="I36:I38" si="8">ROUND(G36*H36,2)</f>
        <v>0</v>
      </c>
      <c r="J36" s="145">
        <v>21</v>
      </c>
      <c r="K36" s="144">
        <f t="shared" si="4"/>
        <v>0</v>
      </c>
      <c r="L36" s="308"/>
      <c r="N36" s="244"/>
      <c r="O36" s="244"/>
      <c r="P36" s="244"/>
      <c r="Q36" s="244"/>
      <c r="R36" s="244"/>
      <c r="S36" s="244"/>
      <c r="T36" s="244"/>
      <c r="U36" s="244"/>
      <c r="V36" s="244"/>
      <c r="W36" s="244"/>
      <c r="X36" s="244"/>
      <c r="Y36" s="244"/>
      <c r="Z36" s="244"/>
      <c r="AA36" s="244"/>
      <c r="AB36" s="244"/>
      <c r="AC36" s="244"/>
      <c r="AD36" s="244"/>
      <c r="AE36" s="244"/>
      <c r="AF36" s="244"/>
      <c r="AG36" s="244"/>
      <c r="AH36" s="244"/>
      <c r="AI36" s="244"/>
    </row>
    <row r="37" spans="1:35" s="135" customFormat="1" ht="38.25" x14ac:dyDescent="0.2">
      <c r="A37" s="172">
        <v>21</v>
      </c>
      <c r="B37" s="142"/>
      <c r="C37" s="142" t="s">
        <v>96</v>
      </c>
      <c r="D37" s="233" t="s">
        <v>110</v>
      </c>
      <c r="E37" s="163" t="s">
        <v>157</v>
      </c>
      <c r="F37" s="142" t="s">
        <v>77</v>
      </c>
      <c r="G37" s="143">
        <v>1</v>
      </c>
      <c r="H37" s="144"/>
      <c r="I37" s="144">
        <f t="shared" si="8"/>
        <v>0</v>
      </c>
      <c r="J37" s="145">
        <v>21</v>
      </c>
      <c r="K37" s="144">
        <f t="shared" si="4"/>
        <v>0</v>
      </c>
      <c r="N37" s="244"/>
      <c r="O37" s="244"/>
      <c r="P37" s="244"/>
      <c r="Q37" s="244"/>
      <c r="R37" s="244"/>
      <c r="S37" s="244"/>
      <c r="T37" s="244"/>
      <c r="U37" s="244"/>
      <c r="V37" s="244"/>
      <c r="W37" s="244"/>
      <c r="X37" s="244"/>
      <c r="Y37" s="244"/>
      <c r="Z37" s="244"/>
      <c r="AA37" s="244"/>
      <c r="AB37" s="244"/>
      <c r="AC37" s="244"/>
      <c r="AD37" s="244"/>
      <c r="AE37" s="244"/>
      <c r="AF37" s="244"/>
      <c r="AG37" s="244"/>
      <c r="AH37" s="244"/>
      <c r="AI37" s="244"/>
    </row>
    <row r="38" spans="1:35" s="135" customFormat="1" ht="140.25" x14ac:dyDescent="0.2">
      <c r="A38" s="172">
        <v>22</v>
      </c>
      <c r="B38" s="142"/>
      <c r="C38" s="142" t="s">
        <v>96</v>
      </c>
      <c r="D38" s="233" t="s">
        <v>82</v>
      </c>
      <c r="E38" s="164" t="s">
        <v>158</v>
      </c>
      <c r="F38" s="142" t="s">
        <v>77</v>
      </c>
      <c r="G38" s="143">
        <v>1</v>
      </c>
      <c r="H38" s="144"/>
      <c r="I38" s="148">
        <f t="shared" si="8"/>
        <v>0</v>
      </c>
      <c r="J38" s="145">
        <v>21</v>
      </c>
      <c r="K38" s="144">
        <f t="shared" si="4"/>
        <v>0</v>
      </c>
      <c r="N38" s="244"/>
      <c r="O38" s="244"/>
      <c r="P38" s="244"/>
      <c r="Q38" s="244"/>
      <c r="R38" s="244"/>
      <c r="S38" s="244"/>
      <c r="T38" s="244"/>
      <c r="U38" s="244"/>
      <c r="V38" s="244"/>
      <c r="W38" s="244"/>
      <c r="X38" s="244"/>
      <c r="Y38" s="244"/>
      <c r="Z38" s="244"/>
      <c r="AA38" s="244"/>
      <c r="AB38" s="244"/>
      <c r="AC38" s="244"/>
      <c r="AD38" s="244"/>
      <c r="AE38" s="244"/>
      <c r="AF38" s="244"/>
      <c r="AG38" s="244"/>
      <c r="AH38" s="244"/>
      <c r="AI38" s="244"/>
    </row>
    <row r="39" spans="1:35" s="135" customFormat="1" ht="63.75" x14ac:dyDescent="0.2">
      <c r="A39" s="172">
        <v>23</v>
      </c>
      <c r="B39" s="142"/>
      <c r="C39" s="142" t="s">
        <v>96</v>
      </c>
      <c r="D39" s="233" t="s">
        <v>138</v>
      </c>
      <c r="E39" s="163" t="s">
        <v>139</v>
      </c>
      <c r="F39" s="142" t="s">
        <v>77</v>
      </c>
      <c r="G39" s="143">
        <v>1</v>
      </c>
      <c r="H39" s="144"/>
      <c r="I39" s="148">
        <f t="shared" ref="I39:I40" si="9">ROUND(G39*H39,2)</f>
        <v>0</v>
      </c>
      <c r="J39" s="145">
        <v>21</v>
      </c>
      <c r="K39" s="144">
        <f t="shared" ref="K39:K40" si="10">I39+((I39/100)*J39)</f>
        <v>0</v>
      </c>
      <c r="L39" s="310"/>
      <c r="N39" s="244"/>
      <c r="O39" s="244"/>
      <c r="P39" s="244"/>
      <c r="Q39" s="244"/>
      <c r="R39" s="244"/>
      <c r="S39" s="244"/>
      <c r="T39" s="244"/>
      <c r="U39" s="244"/>
      <c r="V39" s="244"/>
      <c r="W39" s="244"/>
      <c r="X39" s="244"/>
      <c r="Y39" s="244"/>
      <c r="Z39" s="244"/>
      <c r="AA39" s="244"/>
      <c r="AB39" s="244"/>
      <c r="AC39" s="244"/>
      <c r="AD39" s="244"/>
      <c r="AE39" s="244"/>
      <c r="AF39" s="244"/>
      <c r="AG39" s="244"/>
      <c r="AH39" s="244"/>
      <c r="AI39" s="244"/>
    </row>
    <row r="40" spans="1:35" s="135" customFormat="1" ht="25.5" x14ac:dyDescent="0.2">
      <c r="A40" s="172">
        <v>24</v>
      </c>
      <c r="B40" s="142"/>
      <c r="C40" s="142" t="s">
        <v>96</v>
      </c>
      <c r="D40" s="233" t="s">
        <v>140</v>
      </c>
      <c r="E40" s="163" t="s">
        <v>141</v>
      </c>
      <c r="F40" s="142" t="s">
        <v>77</v>
      </c>
      <c r="G40" s="143">
        <v>2</v>
      </c>
      <c r="H40" s="144"/>
      <c r="I40" s="148">
        <f t="shared" si="9"/>
        <v>0</v>
      </c>
      <c r="J40" s="145">
        <v>21</v>
      </c>
      <c r="K40" s="144">
        <f t="shared" si="10"/>
        <v>0</v>
      </c>
      <c r="L40" s="171"/>
      <c r="N40" s="244"/>
      <c r="O40" s="244"/>
      <c r="P40" s="244"/>
      <c r="Q40" s="244"/>
      <c r="R40" s="244"/>
      <c r="S40" s="244"/>
      <c r="T40" s="244"/>
      <c r="U40" s="244"/>
      <c r="V40" s="244"/>
      <c r="W40" s="244"/>
      <c r="X40" s="244"/>
      <c r="Y40" s="244"/>
      <c r="Z40" s="244"/>
      <c r="AA40" s="244"/>
      <c r="AB40" s="244"/>
      <c r="AC40" s="244"/>
      <c r="AD40" s="244"/>
      <c r="AE40" s="244"/>
      <c r="AF40" s="244"/>
      <c r="AG40" s="244"/>
      <c r="AH40" s="244"/>
      <c r="AI40" s="244"/>
    </row>
    <row r="41" spans="1:35" s="135" customFormat="1" x14ac:dyDescent="0.2">
      <c r="A41" s="172"/>
      <c r="B41" s="142"/>
      <c r="C41" s="142"/>
      <c r="D41" s="233"/>
      <c r="E41" s="160" t="s">
        <v>125</v>
      </c>
      <c r="F41" s="240"/>
      <c r="G41" s="242"/>
      <c r="H41" s="242"/>
      <c r="I41" s="141">
        <f>SUM(I42:I49)</f>
        <v>0</v>
      </c>
      <c r="J41" s="171"/>
      <c r="K41" s="143"/>
      <c r="L41" s="171"/>
      <c r="N41" s="244"/>
      <c r="O41" s="244"/>
      <c r="P41" s="244"/>
      <c r="Q41" s="244"/>
      <c r="R41" s="244"/>
      <c r="S41" s="244"/>
      <c r="T41" s="244"/>
      <c r="U41" s="244"/>
      <c r="V41" s="244"/>
      <c r="W41" s="244"/>
      <c r="X41" s="244"/>
      <c r="Y41" s="244"/>
      <c r="Z41" s="244"/>
      <c r="AA41" s="244"/>
      <c r="AB41" s="244"/>
      <c r="AC41" s="244"/>
      <c r="AD41" s="244"/>
      <c r="AE41" s="244"/>
      <c r="AF41" s="244"/>
      <c r="AG41" s="244"/>
      <c r="AH41" s="244"/>
      <c r="AI41" s="244"/>
    </row>
    <row r="42" spans="1:35" s="135" customFormat="1" ht="89.25" x14ac:dyDescent="0.2">
      <c r="A42" s="172">
        <v>25</v>
      </c>
      <c r="B42" s="142"/>
      <c r="C42" s="142" t="s">
        <v>96</v>
      </c>
      <c r="D42" s="173" t="s">
        <v>126</v>
      </c>
      <c r="E42" s="174" t="s">
        <v>127</v>
      </c>
      <c r="F42" s="142" t="s">
        <v>77</v>
      </c>
      <c r="G42" s="143">
        <v>1</v>
      </c>
      <c r="H42" s="144"/>
      <c r="I42" s="144">
        <f t="shared" ref="I42:I49" si="11">ROUND(G42*H42,2)</f>
        <v>0</v>
      </c>
      <c r="J42" s="145">
        <v>21</v>
      </c>
      <c r="K42" s="144">
        <f t="shared" ref="K42:K49" si="12">I42+((I42/100)*J42)</f>
        <v>0</v>
      </c>
      <c r="L42" s="310"/>
      <c r="N42" s="244"/>
      <c r="O42" s="244"/>
      <c r="P42" s="244"/>
      <c r="Q42" s="244"/>
      <c r="R42" s="244"/>
      <c r="S42" s="244"/>
      <c r="T42" s="244"/>
      <c r="U42" s="244"/>
      <c r="V42" s="244"/>
      <c r="W42" s="244"/>
      <c r="X42" s="244"/>
      <c r="Y42" s="244"/>
      <c r="Z42" s="244"/>
      <c r="AA42" s="244"/>
      <c r="AB42" s="244"/>
      <c r="AC42" s="244"/>
      <c r="AD42" s="244"/>
      <c r="AE42" s="244"/>
      <c r="AF42" s="244"/>
      <c r="AG42" s="244"/>
      <c r="AH42" s="244"/>
      <c r="AI42" s="244"/>
    </row>
    <row r="43" spans="1:35" s="135" customFormat="1" ht="114.75" x14ac:dyDescent="0.2">
      <c r="A43" s="172">
        <v>26</v>
      </c>
      <c r="B43" s="142"/>
      <c r="C43" s="142" t="s">
        <v>96</v>
      </c>
      <c r="D43" s="173" t="s">
        <v>128</v>
      </c>
      <c r="E43" s="174" t="s">
        <v>150</v>
      </c>
      <c r="F43" s="142" t="s">
        <v>77</v>
      </c>
      <c r="G43" s="143">
        <v>1</v>
      </c>
      <c r="H43" s="144"/>
      <c r="I43" s="144">
        <f t="shared" si="11"/>
        <v>0</v>
      </c>
      <c r="J43" s="145">
        <v>21</v>
      </c>
      <c r="K43" s="144">
        <f t="shared" si="12"/>
        <v>0</v>
      </c>
      <c r="L43" s="310"/>
      <c r="N43" s="244"/>
      <c r="O43" s="244"/>
      <c r="P43" s="244"/>
      <c r="Q43" s="244"/>
      <c r="R43" s="244"/>
      <c r="S43" s="244"/>
      <c r="T43" s="244"/>
      <c r="U43" s="244"/>
      <c r="V43" s="244"/>
      <c r="W43" s="244"/>
      <c r="X43" s="244"/>
      <c r="Y43" s="244"/>
      <c r="Z43" s="244"/>
      <c r="AA43" s="244"/>
      <c r="AB43" s="244"/>
      <c r="AC43" s="244"/>
      <c r="AD43" s="244"/>
      <c r="AE43" s="244"/>
      <c r="AF43" s="244"/>
      <c r="AG43" s="244"/>
      <c r="AH43" s="244"/>
      <c r="AI43" s="244"/>
    </row>
    <row r="44" spans="1:35" s="135" customFormat="1" ht="76.5" x14ac:dyDescent="0.2">
      <c r="A44" s="172">
        <v>27</v>
      </c>
      <c r="B44" s="142"/>
      <c r="C44" s="142" t="s">
        <v>96</v>
      </c>
      <c r="D44" s="173" t="s">
        <v>129</v>
      </c>
      <c r="E44" s="175" t="s">
        <v>286</v>
      </c>
      <c r="F44" s="142" t="s">
        <v>77</v>
      </c>
      <c r="G44" s="143">
        <v>1</v>
      </c>
      <c r="H44" s="144"/>
      <c r="I44" s="144">
        <f t="shared" si="11"/>
        <v>0</v>
      </c>
      <c r="J44" s="145">
        <v>21</v>
      </c>
      <c r="K44" s="144">
        <f t="shared" si="12"/>
        <v>0</v>
      </c>
      <c r="L44" s="310"/>
      <c r="N44" s="244"/>
      <c r="O44" s="244"/>
      <c r="P44" s="244"/>
      <c r="Q44" s="244"/>
      <c r="R44" s="244"/>
      <c r="S44" s="244"/>
      <c r="T44" s="244"/>
      <c r="U44" s="244"/>
      <c r="V44" s="244"/>
      <c r="W44" s="244"/>
      <c r="X44" s="244"/>
      <c r="Y44" s="244"/>
      <c r="Z44" s="244"/>
      <c r="AA44" s="244"/>
      <c r="AB44" s="244"/>
      <c r="AC44" s="244"/>
      <c r="AD44" s="244"/>
      <c r="AE44" s="244"/>
      <c r="AF44" s="244"/>
      <c r="AG44" s="244"/>
      <c r="AH44" s="244"/>
      <c r="AI44" s="244"/>
    </row>
    <row r="45" spans="1:35" s="135" customFormat="1" ht="102" x14ac:dyDescent="0.2">
      <c r="A45" s="172">
        <v>28</v>
      </c>
      <c r="B45" s="142"/>
      <c r="C45" s="142" t="s">
        <v>96</v>
      </c>
      <c r="D45" s="173" t="s">
        <v>130</v>
      </c>
      <c r="E45" s="175" t="s">
        <v>131</v>
      </c>
      <c r="F45" s="142" t="s">
        <v>77</v>
      </c>
      <c r="G45" s="153">
        <v>1</v>
      </c>
      <c r="H45" s="144"/>
      <c r="I45" s="144">
        <f t="shared" si="11"/>
        <v>0</v>
      </c>
      <c r="J45" s="145">
        <v>21</v>
      </c>
      <c r="K45" s="144">
        <f t="shared" si="12"/>
        <v>0</v>
      </c>
      <c r="L45" s="310"/>
      <c r="N45" s="244"/>
      <c r="O45" s="244"/>
      <c r="P45" s="244"/>
      <c r="Q45" s="244"/>
      <c r="R45" s="244"/>
      <c r="S45" s="244"/>
      <c r="T45" s="244"/>
      <c r="U45" s="244"/>
      <c r="V45" s="244"/>
      <c r="W45" s="244"/>
      <c r="X45" s="244"/>
      <c r="Y45" s="244"/>
      <c r="Z45" s="244"/>
      <c r="AA45" s="244"/>
      <c r="AB45" s="244"/>
      <c r="AC45" s="244"/>
      <c r="AD45" s="244"/>
      <c r="AE45" s="244"/>
      <c r="AF45" s="244"/>
      <c r="AG45" s="244"/>
      <c r="AH45" s="244"/>
      <c r="AI45" s="244"/>
    </row>
    <row r="46" spans="1:35" s="135" customFormat="1" ht="63.75" x14ac:dyDescent="0.2">
      <c r="A46" s="172">
        <v>29</v>
      </c>
      <c r="B46" s="142"/>
      <c r="C46" s="154" t="s">
        <v>96</v>
      </c>
      <c r="D46" s="234" t="s">
        <v>132</v>
      </c>
      <c r="E46" s="163" t="s">
        <v>133</v>
      </c>
      <c r="F46" s="142" t="s">
        <v>77</v>
      </c>
      <c r="G46" s="143">
        <v>1</v>
      </c>
      <c r="H46" s="144"/>
      <c r="I46" s="144">
        <f t="shared" si="11"/>
        <v>0</v>
      </c>
      <c r="J46" s="145">
        <v>21</v>
      </c>
      <c r="K46" s="144">
        <f t="shared" si="12"/>
        <v>0</v>
      </c>
      <c r="L46" s="142"/>
      <c r="N46" s="244"/>
      <c r="O46" s="244"/>
      <c r="P46" s="244"/>
      <c r="Q46" s="244"/>
      <c r="R46" s="244"/>
      <c r="S46" s="244"/>
      <c r="T46" s="244"/>
      <c r="U46" s="244"/>
      <c r="V46" s="244"/>
      <c r="W46" s="244"/>
      <c r="X46" s="244"/>
      <c r="Y46" s="244"/>
      <c r="Z46" s="244"/>
      <c r="AA46" s="244"/>
      <c r="AB46" s="244"/>
      <c r="AC46" s="244"/>
      <c r="AD46" s="244"/>
      <c r="AE46" s="244"/>
      <c r="AF46" s="244"/>
      <c r="AG46" s="244"/>
      <c r="AH46" s="244"/>
      <c r="AI46" s="244"/>
    </row>
    <row r="47" spans="1:35" s="135" customFormat="1" ht="25.5" x14ac:dyDescent="0.2">
      <c r="A47" s="172">
        <v>30</v>
      </c>
      <c r="B47" s="142"/>
      <c r="C47" s="154" t="s">
        <v>96</v>
      </c>
      <c r="D47" s="234" t="s">
        <v>134</v>
      </c>
      <c r="E47" s="163" t="s">
        <v>135</v>
      </c>
      <c r="F47" s="142" t="s">
        <v>77</v>
      </c>
      <c r="G47" s="153">
        <v>2</v>
      </c>
      <c r="H47" s="152"/>
      <c r="I47" s="144">
        <f t="shared" si="11"/>
        <v>0</v>
      </c>
      <c r="J47" s="145">
        <v>21</v>
      </c>
      <c r="K47" s="144">
        <f t="shared" si="12"/>
        <v>0</v>
      </c>
      <c r="L47" s="171"/>
      <c r="N47" s="244"/>
      <c r="O47" s="244"/>
      <c r="P47" s="244"/>
      <c r="Q47" s="244"/>
      <c r="R47" s="244"/>
      <c r="S47" s="244"/>
      <c r="T47" s="244"/>
      <c r="U47" s="244"/>
      <c r="V47" s="244"/>
      <c r="W47" s="244"/>
      <c r="X47" s="244"/>
      <c r="Y47" s="244"/>
      <c r="Z47" s="244"/>
      <c r="AA47" s="244"/>
      <c r="AB47" s="244"/>
      <c r="AC47" s="244"/>
      <c r="AD47" s="244"/>
      <c r="AE47" s="244"/>
      <c r="AF47" s="244"/>
      <c r="AG47" s="244"/>
      <c r="AH47" s="244"/>
      <c r="AI47" s="244"/>
    </row>
    <row r="48" spans="1:35" s="135" customFormat="1" x14ac:dyDescent="0.2">
      <c r="A48" s="172">
        <v>31</v>
      </c>
      <c r="B48" s="142"/>
      <c r="C48" s="142" t="s">
        <v>96</v>
      </c>
      <c r="D48" s="233"/>
      <c r="E48" s="163" t="s">
        <v>136</v>
      </c>
      <c r="F48" s="142" t="s">
        <v>77</v>
      </c>
      <c r="G48" s="143">
        <v>1</v>
      </c>
      <c r="H48" s="144"/>
      <c r="I48" s="144">
        <f t="shared" si="11"/>
        <v>0</v>
      </c>
      <c r="J48" s="145">
        <v>21</v>
      </c>
      <c r="K48" s="144">
        <f t="shared" si="12"/>
        <v>0</v>
      </c>
      <c r="L48" s="171"/>
      <c r="N48" s="244"/>
      <c r="O48" s="244"/>
      <c r="P48" s="244"/>
      <c r="Q48" s="244"/>
      <c r="R48" s="244"/>
      <c r="S48" s="244"/>
      <c r="T48" s="244"/>
      <c r="U48" s="244"/>
      <c r="V48" s="244"/>
      <c r="W48" s="244"/>
      <c r="X48" s="244"/>
      <c r="Y48" s="244"/>
      <c r="Z48" s="244"/>
      <c r="AA48" s="244"/>
      <c r="AB48" s="244"/>
      <c r="AC48" s="244"/>
      <c r="AD48" s="244"/>
      <c r="AE48" s="244"/>
      <c r="AF48" s="244"/>
      <c r="AG48" s="244"/>
      <c r="AH48" s="244"/>
      <c r="AI48" s="244"/>
    </row>
    <row r="49" spans="1:35" s="135" customFormat="1" ht="76.5" x14ac:dyDescent="0.2">
      <c r="A49" s="172">
        <v>32</v>
      </c>
      <c r="B49" s="142"/>
      <c r="C49" s="142" t="s">
        <v>96</v>
      </c>
      <c r="D49" s="173" t="s">
        <v>137</v>
      </c>
      <c r="E49" s="174" t="s">
        <v>151</v>
      </c>
      <c r="F49" s="142" t="s">
        <v>77</v>
      </c>
      <c r="G49" s="143">
        <v>1</v>
      </c>
      <c r="H49" s="144"/>
      <c r="I49" s="144">
        <f t="shared" si="11"/>
        <v>0</v>
      </c>
      <c r="J49" s="145">
        <v>21</v>
      </c>
      <c r="K49" s="144">
        <f t="shared" si="12"/>
        <v>0</v>
      </c>
      <c r="L49" s="310"/>
      <c r="N49" s="244"/>
      <c r="O49" s="244"/>
      <c r="P49" s="244"/>
      <c r="Q49" s="244"/>
      <c r="R49" s="244"/>
      <c r="S49" s="244"/>
      <c r="T49" s="244"/>
      <c r="U49" s="244"/>
      <c r="V49" s="244"/>
      <c r="W49" s="244"/>
      <c r="X49" s="244"/>
      <c r="Y49" s="244"/>
      <c r="Z49" s="244"/>
      <c r="AA49" s="244"/>
      <c r="AB49" s="244"/>
      <c r="AC49" s="244"/>
      <c r="AD49" s="244"/>
      <c r="AE49" s="244"/>
      <c r="AF49" s="244"/>
      <c r="AG49" s="244"/>
      <c r="AH49" s="244"/>
      <c r="AI49" s="244"/>
    </row>
    <row r="50" spans="1:35" s="149" customFormat="1" x14ac:dyDescent="0.2">
      <c r="A50" s="172"/>
      <c r="B50" s="224"/>
      <c r="C50" s="224"/>
      <c r="D50" s="237"/>
      <c r="E50" s="166" t="s">
        <v>95</v>
      </c>
      <c r="F50" s="224"/>
      <c r="G50" s="243"/>
      <c r="H50" s="243"/>
      <c r="I50" s="150">
        <f>I14</f>
        <v>0</v>
      </c>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1:35" x14ac:dyDescent="0.2">
      <c r="A51" s="172"/>
    </row>
  </sheetData>
  <sheetProtection formatCells="0" formatColumns="0" formatRows="0" insertColumns="0" insertRows="0" insertHyperlinks="0" deleteColumns="0" deleteRows="0" sort="0" autoFilter="0" pivotTables="0"/>
  <customSheetViews>
    <customSheetView guid="{65E3123D-ED26-44E3-A414-09EEEF825484}" scale="70" showGridLines="0" fitToPage="1" hiddenRows="1" hiddenColumns="1">
      <pane ySplit="12" topLeftCell="A13" activePane="bottomLeft" state="frozen"/>
      <selection pane="bottomLeft" activeCell="A13" sqref="A13"/>
      <pageMargins left="0.59055118110236227" right="0.59055118110236227" top="0.59055118110236227" bottom="0.59055118110236227" header="0.51181102362204722" footer="0.51181102362204722"/>
      <printOptions horizontalCentered="1"/>
      <pageSetup paperSize="9" scale="77" fitToHeight="999" orientation="landscape" errors="blank" r:id="rId1"/>
      <headerFooter alignWithMargins="0"/>
    </customSheetView>
    <customSheetView guid="{82B4F4D9-5370-4303-A97E-2A49E01AF629}" scale="70" showGridLines="0" fitToPage="1" hiddenRows="1" hiddenColumns="1">
      <pane ySplit="12" topLeftCell="A453" activePane="bottomLeft" state="frozen"/>
      <selection pane="bottomLeft" activeCell="E448" sqref="E448"/>
      <pageMargins left="0.59055118110236227" right="0.59055118110236227" top="0.59055118110236227" bottom="0.59055118110236227" header="0.51181102362204722" footer="0.51181102362204722"/>
      <printOptions horizontalCentered="1"/>
      <pageSetup paperSize="9" scale="77" fitToHeight="999" orientation="landscape" errors="blank" r:id="rId2"/>
      <headerFooter alignWithMargins="0"/>
    </customSheetView>
    <customSheetView guid="{D6CFA044-0C8C-4ECE-96A2-AFF3DD5E0425}" scale="70" showPageBreaks="1" showGridLines="0" fitToPage="1" printArea="1" hiddenRows="1" hiddenColumns="1">
      <pane ySplit="12" topLeftCell="A13" activePane="bottomLeft" state="frozen"/>
      <selection pane="bottomLeft" activeCell="A13" sqref="A13"/>
      <pageMargins left="0.59055118110236227" right="0.59055118110236227" top="0.59055118110236227" bottom="0.59055118110236227" header="0.51181102362204722" footer="0.51181102362204722"/>
      <printOptions horizontalCentered="1"/>
      <pageSetup paperSize="9" scale="77" fitToHeight="999" orientation="landscape" errors="blank" r:id="rId3"/>
      <headerFooter alignWithMargins="0"/>
    </customSheetView>
  </customSheetViews>
  <mergeCells count="4">
    <mergeCell ref="C9:D9"/>
    <mergeCell ref="C8:D8"/>
    <mergeCell ref="C3:E3"/>
    <mergeCell ref="C7:E7"/>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B95E-4FEB-4F71-9374-3DE32733FC7F}">
  <sheetPr>
    <pageSetUpPr fitToPage="1"/>
  </sheetPr>
  <dimension ref="A1:AI50"/>
  <sheetViews>
    <sheetView showGridLines="0" topLeftCell="A7" zoomScale="80" zoomScaleNormal="80" workbookViewId="0">
      <pane ySplit="7" topLeftCell="A44" activePane="bottomLeft" state="frozen"/>
      <selection activeCell="A7" sqref="A7"/>
      <selection pane="bottomLeft" activeCell="U22" sqref="U22"/>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283</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02">
        <v>12</v>
      </c>
      <c r="M12" s="303">
        <v>13</v>
      </c>
    </row>
    <row r="13" spans="1:35" x14ac:dyDescent="0.2">
      <c r="A13" s="253"/>
      <c r="B13" s="255"/>
      <c r="C13" s="255"/>
      <c r="D13" s="262"/>
      <c r="E13" s="183"/>
      <c r="F13" s="255"/>
      <c r="G13" s="253"/>
      <c r="H13" s="253"/>
      <c r="I13" s="253"/>
      <c r="J13" s="253"/>
      <c r="K13" s="253"/>
      <c r="L13" s="304"/>
      <c r="M13" s="305"/>
    </row>
    <row r="14" spans="1:35" s="185" customFormat="1" x14ac:dyDescent="0.2">
      <c r="A14" s="252"/>
      <c r="B14" s="184"/>
      <c r="C14" s="258"/>
      <c r="D14" s="263" t="s">
        <v>83</v>
      </c>
      <c r="E14" s="186" t="s">
        <v>152</v>
      </c>
      <c r="F14" s="258"/>
      <c r="G14" s="271"/>
      <c r="H14" s="271"/>
      <c r="I14" s="187">
        <f>I15+I24+I39</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SUM(I16:I23)</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63.75" x14ac:dyDescent="0.2">
      <c r="A16" s="215">
        <v>1</v>
      </c>
      <c r="B16" s="193"/>
      <c r="C16" s="193" t="s">
        <v>96</v>
      </c>
      <c r="D16" s="265" t="s">
        <v>142</v>
      </c>
      <c r="E16" s="194" t="s">
        <v>143</v>
      </c>
      <c r="F16" s="193" t="s">
        <v>77</v>
      </c>
      <c r="G16" s="195">
        <v>1</v>
      </c>
      <c r="H16" s="188"/>
      <c r="I16" s="188">
        <f t="shared" ref="I16:I23" si="0">ROUND(G16*H16,2)</f>
        <v>0</v>
      </c>
      <c r="J16" s="192">
        <v>21</v>
      </c>
      <c r="K16" s="188">
        <f t="shared" ref="K16:K23" si="1">I16+((I16/100)*J16)</f>
        <v>0</v>
      </c>
      <c r="L16" s="306"/>
      <c r="M16" s="135"/>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89.25" x14ac:dyDescent="0.2">
      <c r="A17" s="215">
        <v>2</v>
      </c>
      <c r="B17" s="193"/>
      <c r="C17" s="193" t="s">
        <v>96</v>
      </c>
      <c r="D17" s="265" t="s">
        <v>144</v>
      </c>
      <c r="E17" s="197" t="s">
        <v>163</v>
      </c>
      <c r="F17" s="193" t="s">
        <v>77</v>
      </c>
      <c r="G17" s="195">
        <f>G16</f>
        <v>1</v>
      </c>
      <c r="H17" s="188"/>
      <c r="I17" s="188">
        <f t="shared" si="0"/>
        <v>0</v>
      </c>
      <c r="J17" s="192">
        <v>21</v>
      </c>
      <c r="K17" s="188">
        <f t="shared" si="1"/>
        <v>0</v>
      </c>
      <c r="L17" s="142"/>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25.5" x14ac:dyDescent="0.2">
      <c r="A18" s="215">
        <v>3</v>
      </c>
      <c r="B18" s="193"/>
      <c r="C18" s="193" t="s">
        <v>96</v>
      </c>
      <c r="D18" s="265" t="s">
        <v>159</v>
      </c>
      <c r="E18" s="198" t="s">
        <v>160</v>
      </c>
      <c r="F18" s="193" t="s">
        <v>77</v>
      </c>
      <c r="G18" s="195">
        <v>1</v>
      </c>
      <c r="H18" s="199"/>
      <c r="I18" s="188">
        <f t="shared" si="0"/>
        <v>0</v>
      </c>
      <c r="J18" s="192">
        <v>21</v>
      </c>
      <c r="K18" s="188">
        <f t="shared" si="1"/>
        <v>0</v>
      </c>
      <c r="L18" s="142"/>
      <c r="M18" s="135"/>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25.5" x14ac:dyDescent="0.2">
      <c r="A19" s="215">
        <v>4</v>
      </c>
      <c r="B19" s="193"/>
      <c r="C19" s="193" t="s">
        <v>96</v>
      </c>
      <c r="D19" s="265" t="s">
        <v>161</v>
      </c>
      <c r="E19" s="198" t="s">
        <v>162</v>
      </c>
      <c r="F19" s="193" t="s">
        <v>77</v>
      </c>
      <c r="G19" s="195">
        <v>1</v>
      </c>
      <c r="H19" s="199"/>
      <c r="I19" s="188">
        <f t="shared" si="0"/>
        <v>0</v>
      </c>
      <c r="J19" s="192">
        <v>21</v>
      </c>
      <c r="K19" s="188">
        <f t="shared" si="1"/>
        <v>0</v>
      </c>
      <c r="L19" s="307"/>
      <c r="M19" s="307"/>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202" customFormat="1" ht="51" x14ac:dyDescent="0.2">
      <c r="A20" s="215">
        <v>5</v>
      </c>
      <c r="B20" s="200"/>
      <c r="C20" s="200" t="s">
        <v>96</v>
      </c>
      <c r="D20" s="212" t="s">
        <v>102</v>
      </c>
      <c r="E20" s="197" t="s">
        <v>164</v>
      </c>
      <c r="F20" s="200" t="s">
        <v>77</v>
      </c>
      <c r="G20" s="201">
        <v>1</v>
      </c>
      <c r="H20" s="199"/>
      <c r="I20" s="188">
        <f t="shared" si="0"/>
        <v>0</v>
      </c>
      <c r="J20" s="192">
        <v>21</v>
      </c>
      <c r="K20" s="188">
        <f t="shared" si="1"/>
        <v>0</v>
      </c>
      <c r="L20" s="135"/>
      <c r="M20" s="135"/>
      <c r="N20" s="274"/>
      <c r="O20" s="274"/>
      <c r="P20" s="274"/>
      <c r="Q20" s="274"/>
      <c r="R20" s="274"/>
      <c r="S20" s="274"/>
      <c r="T20" s="274"/>
      <c r="U20" s="274"/>
      <c r="V20" s="274"/>
      <c r="W20" s="274"/>
      <c r="X20" s="274"/>
      <c r="Y20" s="274"/>
      <c r="Z20" s="274"/>
      <c r="AA20" s="274"/>
      <c r="AB20" s="274"/>
      <c r="AC20" s="274"/>
      <c r="AD20" s="274"/>
      <c r="AE20" s="274"/>
      <c r="AF20" s="274"/>
      <c r="AG20" s="274"/>
      <c r="AH20" s="274"/>
      <c r="AI20" s="274"/>
    </row>
    <row r="21" spans="1:35" s="179" customFormat="1" ht="25.5" x14ac:dyDescent="0.2">
      <c r="A21" s="215">
        <v>6</v>
      </c>
      <c r="B21" s="193"/>
      <c r="C21" s="193" t="s">
        <v>96</v>
      </c>
      <c r="D21" s="196" t="s">
        <v>99</v>
      </c>
      <c r="E21" s="197" t="s">
        <v>105</v>
      </c>
      <c r="F21" s="193" t="s">
        <v>77</v>
      </c>
      <c r="G21" s="201">
        <v>1</v>
      </c>
      <c r="H21" s="188"/>
      <c r="I21" s="188">
        <f t="shared" si="0"/>
        <v>0</v>
      </c>
      <c r="J21" s="192">
        <v>21</v>
      </c>
      <c r="K21" s="188">
        <f t="shared" si="1"/>
        <v>0</v>
      </c>
      <c r="L21" s="135"/>
      <c r="M21" s="135"/>
      <c r="N21" s="245"/>
      <c r="O21" s="245"/>
      <c r="P21" s="245"/>
      <c r="Q21" s="245"/>
      <c r="R21" s="245"/>
      <c r="S21" s="245"/>
      <c r="T21" s="245"/>
      <c r="U21" s="245"/>
      <c r="V21" s="245"/>
      <c r="W21" s="245"/>
      <c r="X21" s="245"/>
      <c r="Y21" s="245"/>
      <c r="Z21" s="245"/>
      <c r="AA21" s="245"/>
      <c r="AB21" s="245"/>
      <c r="AC21" s="245"/>
      <c r="AD21" s="245"/>
      <c r="AE21" s="245"/>
      <c r="AF21" s="245"/>
      <c r="AG21" s="245"/>
      <c r="AH21" s="245"/>
      <c r="AI21" s="245"/>
    </row>
    <row r="22" spans="1:35" s="179" customFormat="1" ht="63.75" x14ac:dyDescent="0.2">
      <c r="A22" s="215">
        <v>7</v>
      </c>
      <c r="B22" s="193"/>
      <c r="C22" s="193" t="s">
        <v>96</v>
      </c>
      <c r="D22" s="265" t="s">
        <v>103</v>
      </c>
      <c r="E22" s="194" t="s">
        <v>104</v>
      </c>
      <c r="F22" s="193" t="s">
        <v>77</v>
      </c>
      <c r="G22" s="195">
        <v>1</v>
      </c>
      <c r="H22" s="188"/>
      <c r="I22" s="188">
        <f t="shared" si="0"/>
        <v>0</v>
      </c>
      <c r="J22" s="192">
        <v>21</v>
      </c>
      <c r="K22" s="188">
        <f t="shared" si="1"/>
        <v>0</v>
      </c>
      <c r="L22" s="135"/>
      <c r="M22" s="135"/>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51" x14ac:dyDescent="0.2">
      <c r="A23" s="215">
        <v>8</v>
      </c>
      <c r="B23" s="193"/>
      <c r="C23" s="193" t="s">
        <v>96</v>
      </c>
      <c r="D23" s="265" t="s">
        <v>80</v>
      </c>
      <c r="E23" s="197" t="s">
        <v>145</v>
      </c>
      <c r="F23" s="193" t="s">
        <v>77</v>
      </c>
      <c r="G23" s="195">
        <v>1</v>
      </c>
      <c r="H23" s="188"/>
      <c r="I23" s="188">
        <f t="shared" si="0"/>
        <v>0</v>
      </c>
      <c r="J23" s="192">
        <v>21</v>
      </c>
      <c r="K23" s="188">
        <f t="shared" si="1"/>
        <v>0</v>
      </c>
      <c r="L23" s="308"/>
      <c r="M23" s="135"/>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x14ac:dyDescent="0.2">
      <c r="A24" s="215"/>
      <c r="B24" s="193"/>
      <c r="C24" s="189"/>
      <c r="D24" s="266"/>
      <c r="E24" s="190" t="s">
        <v>165</v>
      </c>
      <c r="F24" s="270"/>
      <c r="G24" s="272"/>
      <c r="H24" s="272"/>
      <c r="I24" s="191">
        <f>SUM(I25:I38)</f>
        <v>0</v>
      </c>
      <c r="J24" s="192"/>
      <c r="K24" s="188"/>
      <c r="L24" s="135"/>
      <c r="M24" s="135"/>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ht="33" customHeight="1" x14ac:dyDescent="0.2">
      <c r="A25" s="215">
        <v>9</v>
      </c>
      <c r="B25" s="193"/>
      <c r="C25" s="193" t="s">
        <v>96</v>
      </c>
      <c r="D25" s="265" t="s">
        <v>114</v>
      </c>
      <c r="E25" s="197" t="s">
        <v>115</v>
      </c>
      <c r="F25" s="193" t="s">
        <v>77</v>
      </c>
      <c r="G25" s="195">
        <v>11</v>
      </c>
      <c r="H25" s="188"/>
      <c r="I25" s="188">
        <f>ROUND(G25*H25,2)</f>
        <v>0</v>
      </c>
      <c r="J25" s="192">
        <v>21</v>
      </c>
      <c r="K25" s="188">
        <f t="shared" ref="K25:K38" si="2">I25+((I25/100)*J25)</f>
        <v>0</v>
      </c>
      <c r="L25" s="135"/>
      <c r="M25" s="135"/>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178.5" x14ac:dyDescent="0.2">
      <c r="A26" s="215">
        <v>10</v>
      </c>
      <c r="B26" s="193"/>
      <c r="C26" s="193" t="s">
        <v>96</v>
      </c>
      <c r="D26" s="265" t="s">
        <v>166</v>
      </c>
      <c r="E26" s="269" t="s">
        <v>167</v>
      </c>
      <c r="F26" s="193" t="s">
        <v>77</v>
      </c>
      <c r="G26" s="195">
        <v>11</v>
      </c>
      <c r="H26" s="188"/>
      <c r="I26" s="188">
        <f t="shared" ref="I26:I38" si="3">ROUND(G26*H26,2)</f>
        <v>0</v>
      </c>
      <c r="J26" s="192">
        <v>21</v>
      </c>
      <c r="K26" s="188">
        <f t="shared" si="2"/>
        <v>0</v>
      </c>
      <c r="L26" s="135"/>
      <c r="M26" s="135"/>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179" customFormat="1" ht="63.75" x14ac:dyDescent="0.2">
      <c r="A27" s="215">
        <v>11</v>
      </c>
      <c r="B27" s="193"/>
      <c r="C27" s="193" t="s">
        <v>96</v>
      </c>
      <c r="D27" s="265" t="s">
        <v>168</v>
      </c>
      <c r="E27" s="269" t="s">
        <v>169</v>
      </c>
      <c r="F27" s="193" t="s">
        <v>77</v>
      </c>
      <c r="G27" s="195">
        <f>G26</f>
        <v>11</v>
      </c>
      <c r="H27" s="188"/>
      <c r="I27" s="188">
        <f t="shared" si="3"/>
        <v>0</v>
      </c>
      <c r="J27" s="192">
        <v>21</v>
      </c>
      <c r="K27" s="188">
        <f t="shared" si="2"/>
        <v>0</v>
      </c>
      <c r="L27" s="311"/>
      <c r="M27" s="308"/>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1:35" s="179" customFormat="1" ht="102" x14ac:dyDescent="0.2">
      <c r="A28" s="215">
        <v>12</v>
      </c>
      <c r="B28" s="193"/>
      <c r="C28" s="193" t="s">
        <v>96</v>
      </c>
      <c r="D28" s="265" t="s">
        <v>81</v>
      </c>
      <c r="E28" s="197" t="s">
        <v>155</v>
      </c>
      <c r="F28" s="193" t="s">
        <v>77</v>
      </c>
      <c r="G28" s="195">
        <v>1</v>
      </c>
      <c r="H28" s="188"/>
      <c r="I28" s="188">
        <f t="shared" si="3"/>
        <v>0</v>
      </c>
      <c r="J28" s="192">
        <v>21</v>
      </c>
      <c r="K28" s="188">
        <f t="shared" si="2"/>
        <v>0</v>
      </c>
      <c r="L28" s="308"/>
      <c r="M28" s="135"/>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s="179" customFormat="1" ht="63.75" x14ac:dyDescent="0.2">
      <c r="A29" s="215">
        <v>13</v>
      </c>
      <c r="B29" s="193"/>
      <c r="C29" s="193" t="s">
        <v>96</v>
      </c>
      <c r="D29" s="265" t="s">
        <v>118</v>
      </c>
      <c r="E29" s="197" t="s">
        <v>148</v>
      </c>
      <c r="F29" s="193" t="s">
        <v>77</v>
      </c>
      <c r="G29" s="195">
        <v>1</v>
      </c>
      <c r="H29" s="199"/>
      <c r="I29" s="188">
        <f t="shared" si="3"/>
        <v>0</v>
      </c>
      <c r="J29" s="192">
        <v>21</v>
      </c>
      <c r="K29" s="188">
        <f t="shared" si="2"/>
        <v>0</v>
      </c>
      <c r="L29" s="307"/>
      <c r="M29" s="135"/>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s="179" customFormat="1" ht="25.5" x14ac:dyDescent="0.2">
      <c r="A30" s="215">
        <v>14</v>
      </c>
      <c r="B30" s="193"/>
      <c r="C30" s="193" t="s">
        <v>96</v>
      </c>
      <c r="D30" s="196" t="s">
        <v>100</v>
      </c>
      <c r="E30" s="197" t="s">
        <v>106</v>
      </c>
      <c r="F30" s="193" t="s">
        <v>77</v>
      </c>
      <c r="G30" s="195">
        <v>1</v>
      </c>
      <c r="H30" s="199"/>
      <c r="I30" s="203">
        <f t="shared" si="3"/>
        <v>0</v>
      </c>
      <c r="J30" s="192">
        <v>21</v>
      </c>
      <c r="K30" s="188">
        <f t="shared" si="2"/>
        <v>0</v>
      </c>
      <c r="L30" s="307"/>
      <c r="M30" s="135"/>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s="179" customFormat="1" ht="25.5" x14ac:dyDescent="0.2">
      <c r="A31" s="215">
        <v>15</v>
      </c>
      <c r="B31" s="193"/>
      <c r="C31" s="193" t="s">
        <v>96</v>
      </c>
      <c r="D31" s="196" t="s">
        <v>101</v>
      </c>
      <c r="E31" s="197" t="s">
        <v>107</v>
      </c>
      <c r="F31" s="193" t="s">
        <v>77</v>
      </c>
      <c r="G31" s="195">
        <v>1</v>
      </c>
      <c r="H31" s="199"/>
      <c r="I31" s="203">
        <f t="shared" si="3"/>
        <v>0</v>
      </c>
      <c r="J31" s="192">
        <v>21</v>
      </c>
      <c r="K31" s="188">
        <f t="shared" si="2"/>
        <v>0</v>
      </c>
      <c r="L31" s="135"/>
      <c r="M31" s="135"/>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s="179" customFormat="1" ht="63.75" x14ac:dyDescent="0.2">
      <c r="A32" s="215">
        <v>16</v>
      </c>
      <c r="B32" s="193"/>
      <c r="C32" s="193" t="s">
        <v>96</v>
      </c>
      <c r="D32" s="265" t="s">
        <v>154</v>
      </c>
      <c r="E32" s="197" t="s">
        <v>153</v>
      </c>
      <c r="F32" s="193" t="s">
        <v>77</v>
      </c>
      <c r="G32" s="201">
        <f>G29+G33</f>
        <v>11</v>
      </c>
      <c r="H32" s="188"/>
      <c r="I32" s="203">
        <f t="shared" si="3"/>
        <v>0</v>
      </c>
      <c r="J32" s="192">
        <v>21</v>
      </c>
      <c r="K32" s="188">
        <f t="shared" si="2"/>
        <v>0</v>
      </c>
      <c r="L32" s="135"/>
      <c r="M32" s="135"/>
      <c r="N32" s="245"/>
      <c r="O32" s="245"/>
      <c r="P32" s="245"/>
      <c r="Q32" s="245"/>
      <c r="R32" s="245"/>
      <c r="S32" s="245"/>
      <c r="T32" s="245"/>
      <c r="U32" s="245"/>
      <c r="V32" s="245"/>
      <c r="W32" s="245"/>
      <c r="X32" s="245"/>
      <c r="Y32" s="245"/>
      <c r="Z32" s="245"/>
      <c r="AA32" s="245"/>
      <c r="AB32" s="245"/>
      <c r="AC32" s="245"/>
      <c r="AD32" s="245"/>
      <c r="AE32" s="245"/>
      <c r="AF32" s="245"/>
      <c r="AG32" s="245"/>
      <c r="AH32" s="245"/>
      <c r="AI32" s="245"/>
    </row>
    <row r="33" spans="1:35" s="179" customFormat="1" ht="89.25" x14ac:dyDescent="0.2">
      <c r="A33" s="215">
        <v>17</v>
      </c>
      <c r="B33" s="193"/>
      <c r="C33" s="193" t="s">
        <v>96</v>
      </c>
      <c r="D33" s="233" t="s">
        <v>119</v>
      </c>
      <c r="E33" s="163" t="s">
        <v>285</v>
      </c>
      <c r="F33" s="193" t="s">
        <v>77</v>
      </c>
      <c r="G33" s="195">
        <v>10</v>
      </c>
      <c r="H33" s="188"/>
      <c r="I33" s="188">
        <f t="shared" si="3"/>
        <v>0</v>
      </c>
      <c r="J33" s="192">
        <v>21</v>
      </c>
      <c r="K33" s="188">
        <f t="shared" si="2"/>
        <v>0</v>
      </c>
      <c r="L33" s="308"/>
      <c r="M33" s="308"/>
      <c r="N33" s="245"/>
      <c r="O33" s="245"/>
      <c r="P33" s="245"/>
      <c r="Q33" s="245"/>
      <c r="R33" s="245"/>
      <c r="S33" s="245"/>
      <c r="T33" s="245"/>
      <c r="U33" s="245"/>
      <c r="V33" s="245"/>
      <c r="W33" s="245"/>
      <c r="X33" s="245"/>
      <c r="Y33" s="245"/>
      <c r="Z33" s="245"/>
      <c r="AA33" s="245"/>
      <c r="AB33" s="245"/>
      <c r="AC33" s="245"/>
      <c r="AD33" s="245"/>
      <c r="AE33" s="245"/>
      <c r="AF33" s="245"/>
      <c r="AG33" s="245"/>
      <c r="AH33" s="245"/>
      <c r="AI33" s="245"/>
    </row>
    <row r="34" spans="1:35" s="179" customFormat="1" ht="38.25" x14ac:dyDescent="0.2">
      <c r="A34" s="215">
        <v>18</v>
      </c>
      <c r="B34" s="193"/>
      <c r="C34" s="193" t="s">
        <v>96</v>
      </c>
      <c r="D34" s="265" t="s">
        <v>120</v>
      </c>
      <c r="E34" s="197" t="s">
        <v>121</v>
      </c>
      <c r="F34" s="193" t="s">
        <v>77</v>
      </c>
      <c r="G34" s="195">
        <f>G33</f>
        <v>10</v>
      </c>
      <c r="H34" s="188"/>
      <c r="I34" s="188">
        <f t="shared" si="3"/>
        <v>0</v>
      </c>
      <c r="J34" s="192">
        <v>21</v>
      </c>
      <c r="K34" s="188">
        <f t="shared" si="2"/>
        <v>0</v>
      </c>
      <c r="L34" s="135"/>
      <c r="M34" s="135"/>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35" s="179" customFormat="1" ht="63.75" x14ac:dyDescent="0.2">
      <c r="A35" s="215">
        <v>19</v>
      </c>
      <c r="B35" s="193"/>
      <c r="C35" s="193" t="s">
        <v>96</v>
      </c>
      <c r="D35" s="265" t="s">
        <v>122</v>
      </c>
      <c r="E35" s="197" t="s">
        <v>149</v>
      </c>
      <c r="F35" s="193" t="s">
        <v>77</v>
      </c>
      <c r="G35" s="195">
        <v>1</v>
      </c>
      <c r="H35" s="188"/>
      <c r="I35" s="188">
        <f t="shared" si="3"/>
        <v>0</v>
      </c>
      <c r="J35" s="192">
        <v>21</v>
      </c>
      <c r="K35" s="188">
        <f t="shared" si="2"/>
        <v>0</v>
      </c>
      <c r="L35" s="308"/>
      <c r="M35" s="135"/>
      <c r="N35" s="245"/>
      <c r="O35" s="245"/>
      <c r="P35" s="245"/>
      <c r="Q35" s="245"/>
      <c r="R35" s="245"/>
      <c r="S35" s="245"/>
      <c r="T35" s="245"/>
      <c r="U35" s="245"/>
      <c r="V35" s="245"/>
      <c r="W35" s="245"/>
      <c r="X35" s="245"/>
      <c r="Y35" s="245"/>
      <c r="Z35" s="245"/>
      <c r="AA35" s="245"/>
      <c r="AB35" s="245"/>
      <c r="AC35" s="245"/>
      <c r="AD35" s="245"/>
      <c r="AE35" s="245"/>
      <c r="AF35" s="245"/>
      <c r="AG35" s="245"/>
      <c r="AH35" s="245"/>
      <c r="AI35" s="245"/>
    </row>
    <row r="36" spans="1:35" s="179" customFormat="1" ht="165.75" x14ac:dyDescent="0.2">
      <c r="A36" s="215">
        <v>20</v>
      </c>
      <c r="B36" s="193"/>
      <c r="C36" s="193" t="s">
        <v>96</v>
      </c>
      <c r="D36" s="265" t="s">
        <v>109</v>
      </c>
      <c r="E36" s="197" t="s">
        <v>156</v>
      </c>
      <c r="F36" s="193" t="s">
        <v>77</v>
      </c>
      <c r="G36" s="195">
        <v>1</v>
      </c>
      <c r="H36" s="188"/>
      <c r="I36" s="188">
        <f t="shared" si="3"/>
        <v>0</v>
      </c>
      <c r="J36" s="192">
        <v>21</v>
      </c>
      <c r="K36" s="188">
        <f t="shared" si="2"/>
        <v>0</v>
      </c>
      <c r="L36" s="308"/>
      <c r="M36" s="135"/>
      <c r="N36" s="245"/>
      <c r="O36" s="245"/>
      <c r="P36" s="245"/>
      <c r="Q36" s="245"/>
      <c r="R36" s="245"/>
      <c r="S36" s="245"/>
      <c r="T36" s="245"/>
      <c r="U36" s="245"/>
      <c r="V36" s="245"/>
      <c r="W36" s="245"/>
      <c r="X36" s="245"/>
      <c r="Y36" s="245"/>
      <c r="Z36" s="245"/>
      <c r="AA36" s="245"/>
      <c r="AB36" s="245"/>
      <c r="AC36" s="245"/>
      <c r="AD36" s="245"/>
      <c r="AE36" s="245"/>
      <c r="AF36" s="245"/>
      <c r="AG36" s="245"/>
      <c r="AH36" s="245"/>
      <c r="AI36" s="245"/>
    </row>
    <row r="37" spans="1:35" s="179" customFormat="1" ht="38.25" x14ac:dyDescent="0.2">
      <c r="A37" s="215">
        <v>21</v>
      </c>
      <c r="B37" s="193"/>
      <c r="C37" s="193" t="s">
        <v>96</v>
      </c>
      <c r="D37" s="265" t="s">
        <v>110</v>
      </c>
      <c r="E37" s="197" t="s">
        <v>157</v>
      </c>
      <c r="F37" s="193" t="s">
        <v>77</v>
      </c>
      <c r="G37" s="195">
        <v>1</v>
      </c>
      <c r="H37" s="188"/>
      <c r="I37" s="188">
        <f t="shared" si="3"/>
        <v>0</v>
      </c>
      <c r="J37" s="192">
        <v>21</v>
      </c>
      <c r="K37" s="188">
        <f t="shared" si="2"/>
        <v>0</v>
      </c>
      <c r="L37" s="135"/>
      <c r="M37" s="135"/>
      <c r="N37" s="245"/>
      <c r="O37" s="245"/>
      <c r="P37" s="245"/>
      <c r="Q37" s="245"/>
      <c r="R37" s="245"/>
      <c r="S37" s="245"/>
      <c r="T37" s="245"/>
      <c r="U37" s="245"/>
      <c r="V37" s="245"/>
      <c r="W37" s="245"/>
      <c r="X37" s="245"/>
      <c r="Y37" s="245"/>
      <c r="Z37" s="245"/>
      <c r="AA37" s="245"/>
      <c r="AB37" s="245"/>
      <c r="AC37" s="245"/>
      <c r="AD37" s="245"/>
      <c r="AE37" s="245"/>
      <c r="AF37" s="245"/>
      <c r="AG37" s="245"/>
      <c r="AH37" s="245"/>
      <c r="AI37" s="245"/>
    </row>
    <row r="38" spans="1:35" s="179" customFormat="1" ht="140.25" x14ac:dyDescent="0.2">
      <c r="A38" s="215">
        <v>22</v>
      </c>
      <c r="B38" s="193"/>
      <c r="C38" s="193" t="s">
        <v>96</v>
      </c>
      <c r="D38" s="265" t="s">
        <v>82</v>
      </c>
      <c r="E38" s="194" t="s">
        <v>158</v>
      </c>
      <c r="F38" s="193" t="s">
        <v>77</v>
      </c>
      <c r="G38" s="195">
        <v>1</v>
      </c>
      <c r="H38" s="188"/>
      <c r="I38" s="203">
        <f t="shared" si="3"/>
        <v>0</v>
      </c>
      <c r="J38" s="192">
        <v>21</v>
      </c>
      <c r="K38" s="188">
        <f t="shared" si="2"/>
        <v>0</v>
      </c>
      <c r="L38" s="135"/>
      <c r="M38" s="135"/>
      <c r="N38" s="245"/>
      <c r="O38" s="245"/>
      <c r="P38" s="245"/>
      <c r="Q38" s="245"/>
      <c r="R38" s="245"/>
      <c r="S38" s="245"/>
      <c r="T38" s="245"/>
      <c r="U38" s="245"/>
      <c r="V38" s="245"/>
      <c r="W38" s="245"/>
      <c r="X38" s="245"/>
      <c r="Y38" s="245"/>
      <c r="Z38" s="245"/>
      <c r="AA38" s="245"/>
      <c r="AB38" s="245"/>
      <c r="AC38" s="245"/>
      <c r="AD38" s="245"/>
      <c r="AE38" s="245"/>
      <c r="AF38" s="245"/>
      <c r="AG38" s="245"/>
      <c r="AH38" s="245"/>
      <c r="AI38" s="245"/>
    </row>
    <row r="39" spans="1:35" s="179" customFormat="1" x14ac:dyDescent="0.2">
      <c r="A39" s="215"/>
      <c r="B39" s="193"/>
      <c r="C39" s="193"/>
      <c r="D39" s="265"/>
      <c r="E39" s="190" t="s">
        <v>125</v>
      </c>
      <c r="F39" s="270"/>
      <c r="G39" s="272"/>
      <c r="H39" s="272"/>
      <c r="I39" s="191">
        <f>SUM(I40:I47)</f>
        <v>0</v>
      </c>
      <c r="J39" s="192"/>
      <c r="K39" s="188"/>
      <c r="L39" s="135"/>
      <c r="M39" s="135"/>
      <c r="N39" s="245"/>
      <c r="O39" s="245"/>
      <c r="P39" s="245"/>
      <c r="Q39" s="245"/>
      <c r="R39" s="245"/>
      <c r="S39" s="245"/>
      <c r="T39" s="245"/>
      <c r="U39" s="245"/>
      <c r="V39" s="245"/>
      <c r="W39" s="245"/>
      <c r="X39" s="245"/>
      <c r="Y39" s="245"/>
      <c r="Z39" s="245"/>
      <c r="AA39" s="245"/>
      <c r="AB39" s="245"/>
      <c r="AC39" s="245"/>
      <c r="AD39" s="245"/>
      <c r="AE39" s="245"/>
      <c r="AF39" s="245"/>
      <c r="AG39" s="245"/>
      <c r="AH39" s="245"/>
      <c r="AI39" s="245"/>
    </row>
    <row r="40" spans="1:35" s="179" customFormat="1" ht="89.25" x14ac:dyDescent="0.2">
      <c r="A40" s="215">
        <v>23</v>
      </c>
      <c r="B40" s="193"/>
      <c r="C40" s="193" t="s">
        <v>96</v>
      </c>
      <c r="D40" s="204" t="s">
        <v>126</v>
      </c>
      <c r="E40" s="205" t="s">
        <v>127</v>
      </c>
      <c r="F40" s="193" t="s">
        <v>77</v>
      </c>
      <c r="G40" s="195">
        <v>1</v>
      </c>
      <c r="H40" s="188"/>
      <c r="I40" s="188">
        <f>ROUND(G40*H40,2)</f>
        <v>0</v>
      </c>
      <c r="J40" s="192">
        <v>21</v>
      </c>
      <c r="K40" s="188">
        <f t="shared" ref="K40:K47" si="4">I40+((I40/100)*J40)</f>
        <v>0</v>
      </c>
      <c r="L40" s="308"/>
      <c r="M40" s="135"/>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1:35" s="179" customFormat="1" ht="114.75" x14ac:dyDescent="0.2">
      <c r="A41" s="215">
        <v>24</v>
      </c>
      <c r="B41" s="193"/>
      <c r="C41" s="193" t="s">
        <v>96</v>
      </c>
      <c r="D41" s="204" t="s">
        <v>128</v>
      </c>
      <c r="E41" s="205" t="s">
        <v>150</v>
      </c>
      <c r="F41" s="193" t="s">
        <v>77</v>
      </c>
      <c r="G41" s="195">
        <v>1</v>
      </c>
      <c r="H41" s="188"/>
      <c r="I41" s="188">
        <f>ROUND(G41*H41,2)</f>
        <v>0</v>
      </c>
      <c r="J41" s="192">
        <v>21</v>
      </c>
      <c r="K41" s="188">
        <f t="shared" si="4"/>
        <v>0</v>
      </c>
      <c r="L41" s="308"/>
      <c r="M41" s="135"/>
      <c r="N41" s="245"/>
      <c r="O41" s="245"/>
      <c r="P41" s="245"/>
      <c r="Q41" s="245"/>
      <c r="R41" s="245"/>
      <c r="S41" s="245"/>
      <c r="T41" s="245"/>
      <c r="U41" s="245"/>
      <c r="V41" s="245"/>
      <c r="W41" s="245"/>
      <c r="X41" s="245"/>
      <c r="Y41" s="245"/>
      <c r="Z41" s="245"/>
      <c r="AA41" s="245"/>
      <c r="AB41" s="245"/>
      <c r="AC41" s="245"/>
      <c r="AD41" s="245"/>
      <c r="AE41" s="245"/>
      <c r="AF41" s="245"/>
      <c r="AG41" s="245"/>
      <c r="AH41" s="245"/>
      <c r="AI41" s="245"/>
    </row>
    <row r="42" spans="1:35" s="179" customFormat="1" ht="76.5" x14ac:dyDescent="0.2">
      <c r="A42" s="215">
        <v>25</v>
      </c>
      <c r="B42" s="193"/>
      <c r="C42" s="193" t="s">
        <v>96</v>
      </c>
      <c r="D42" s="204" t="s">
        <v>129</v>
      </c>
      <c r="E42" s="175" t="s">
        <v>286</v>
      </c>
      <c r="F42" s="193" t="s">
        <v>77</v>
      </c>
      <c r="G42" s="195">
        <v>1</v>
      </c>
      <c r="H42" s="188"/>
      <c r="I42" s="188">
        <f t="shared" ref="I42:I47" si="5">ROUND(G42*H42,2)</f>
        <v>0</v>
      </c>
      <c r="J42" s="192">
        <v>21</v>
      </c>
      <c r="K42" s="188">
        <f t="shared" si="4"/>
        <v>0</v>
      </c>
      <c r="L42" s="308"/>
      <c r="M42" s="135"/>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1:35" s="179" customFormat="1" ht="102" x14ac:dyDescent="0.2">
      <c r="A43" s="215">
        <v>26</v>
      </c>
      <c r="B43" s="193"/>
      <c r="C43" s="193" t="s">
        <v>96</v>
      </c>
      <c r="D43" s="204" t="s">
        <v>130</v>
      </c>
      <c r="E43" s="206" t="s">
        <v>131</v>
      </c>
      <c r="F43" s="193" t="s">
        <v>77</v>
      </c>
      <c r="G43" s="201">
        <v>1</v>
      </c>
      <c r="H43" s="188"/>
      <c r="I43" s="188">
        <f t="shared" si="5"/>
        <v>0</v>
      </c>
      <c r="J43" s="192">
        <v>21</v>
      </c>
      <c r="K43" s="188">
        <f t="shared" si="4"/>
        <v>0</v>
      </c>
      <c r="L43" s="308"/>
      <c r="M43" s="135"/>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1:35" s="179" customFormat="1" ht="63.75" x14ac:dyDescent="0.2">
      <c r="A44" s="215">
        <v>27</v>
      </c>
      <c r="B44" s="193"/>
      <c r="C44" s="200" t="s">
        <v>96</v>
      </c>
      <c r="D44" s="212" t="s">
        <v>132</v>
      </c>
      <c r="E44" s="197" t="s">
        <v>133</v>
      </c>
      <c r="F44" s="193" t="s">
        <v>77</v>
      </c>
      <c r="G44" s="195">
        <v>1</v>
      </c>
      <c r="H44" s="188"/>
      <c r="I44" s="188">
        <f t="shared" si="5"/>
        <v>0</v>
      </c>
      <c r="J44" s="192">
        <v>21</v>
      </c>
      <c r="K44" s="188">
        <f t="shared" si="4"/>
        <v>0</v>
      </c>
      <c r="L44" s="135"/>
      <c r="M44" s="135"/>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1:35" s="179" customFormat="1" ht="25.5" x14ac:dyDescent="0.2">
      <c r="A45" s="215">
        <v>28</v>
      </c>
      <c r="B45" s="193"/>
      <c r="C45" s="200" t="s">
        <v>96</v>
      </c>
      <c r="D45" s="212" t="s">
        <v>134</v>
      </c>
      <c r="E45" s="197" t="s">
        <v>135</v>
      </c>
      <c r="F45" s="193" t="s">
        <v>77</v>
      </c>
      <c r="G45" s="201">
        <v>2</v>
      </c>
      <c r="H45" s="199"/>
      <c r="I45" s="188">
        <f t="shared" si="5"/>
        <v>0</v>
      </c>
      <c r="J45" s="192">
        <v>21</v>
      </c>
      <c r="K45" s="188">
        <f t="shared" si="4"/>
        <v>0</v>
      </c>
      <c r="L45" s="135"/>
      <c r="M45" s="135"/>
      <c r="N45" s="245"/>
      <c r="O45" s="245"/>
      <c r="P45" s="245"/>
      <c r="Q45" s="245"/>
      <c r="R45" s="245"/>
      <c r="S45" s="245"/>
      <c r="T45" s="245"/>
      <c r="U45" s="245"/>
      <c r="V45" s="245"/>
      <c r="W45" s="245"/>
      <c r="X45" s="245"/>
      <c r="Y45" s="245"/>
      <c r="Z45" s="245"/>
      <c r="AA45" s="245"/>
      <c r="AB45" s="245"/>
      <c r="AC45" s="245"/>
      <c r="AD45" s="245"/>
      <c r="AE45" s="245"/>
      <c r="AF45" s="245"/>
      <c r="AG45" s="245"/>
      <c r="AH45" s="245"/>
      <c r="AI45" s="245"/>
    </row>
    <row r="46" spans="1:35" s="179" customFormat="1" x14ac:dyDescent="0.2">
      <c r="A46" s="215">
        <v>29</v>
      </c>
      <c r="B46" s="193"/>
      <c r="C46" s="193" t="s">
        <v>96</v>
      </c>
      <c r="D46" s="265"/>
      <c r="E46" s="197" t="s">
        <v>136</v>
      </c>
      <c r="F46" s="193" t="s">
        <v>77</v>
      </c>
      <c r="G46" s="195">
        <v>1</v>
      </c>
      <c r="H46" s="188"/>
      <c r="I46" s="188">
        <f t="shared" si="5"/>
        <v>0</v>
      </c>
      <c r="J46" s="192">
        <v>21</v>
      </c>
      <c r="K46" s="188">
        <f t="shared" si="4"/>
        <v>0</v>
      </c>
      <c r="L46" s="135"/>
      <c r="M46" s="135"/>
      <c r="N46" s="245"/>
      <c r="O46" s="245"/>
      <c r="P46" s="245"/>
      <c r="Q46" s="245"/>
      <c r="R46" s="245"/>
      <c r="S46" s="245"/>
      <c r="T46" s="245"/>
      <c r="U46" s="245"/>
      <c r="V46" s="245"/>
      <c r="W46" s="245"/>
      <c r="X46" s="245"/>
      <c r="Y46" s="245"/>
      <c r="Z46" s="245"/>
      <c r="AA46" s="245"/>
      <c r="AB46" s="245"/>
      <c r="AC46" s="245"/>
      <c r="AD46" s="245"/>
      <c r="AE46" s="245"/>
      <c r="AF46" s="245"/>
      <c r="AG46" s="245"/>
      <c r="AH46" s="245"/>
      <c r="AI46" s="245"/>
    </row>
    <row r="47" spans="1:35" s="179" customFormat="1" ht="76.5" x14ac:dyDescent="0.2">
      <c r="A47" s="215">
        <v>30</v>
      </c>
      <c r="B47" s="193"/>
      <c r="C47" s="193" t="s">
        <v>96</v>
      </c>
      <c r="D47" s="204" t="s">
        <v>137</v>
      </c>
      <c r="E47" s="205" t="s">
        <v>151</v>
      </c>
      <c r="F47" s="193" t="s">
        <v>77</v>
      </c>
      <c r="G47" s="195">
        <v>1</v>
      </c>
      <c r="H47" s="188"/>
      <c r="I47" s="188">
        <f t="shared" si="5"/>
        <v>0</v>
      </c>
      <c r="J47" s="192">
        <v>21</v>
      </c>
      <c r="K47" s="188">
        <f t="shared" si="4"/>
        <v>0</v>
      </c>
      <c r="L47" s="308"/>
      <c r="M47" s="135"/>
      <c r="N47" s="245"/>
      <c r="O47" s="245"/>
      <c r="P47" s="245"/>
      <c r="Q47" s="245"/>
      <c r="R47" s="245"/>
      <c r="S47" s="245"/>
      <c r="T47" s="245"/>
      <c r="U47" s="245"/>
      <c r="V47" s="245"/>
      <c r="W47" s="245"/>
      <c r="X47" s="245"/>
      <c r="Y47" s="245"/>
      <c r="Z47" s="245"/>
      <c r="AA47" s="245"/>
      <c r="AB47" s="245"/>
      <c r="AC47" s="245"/>
      <c r="AD47" s="245"/>
      <c r="AE47" s="245"/>
      <c r="AF47" s="245"/>
      <c r="AG47" s="245"/>
      <c r="AH47" s="245"/>
      <c r="AI47" s="245"/>
    </row>
    <row r="48" spans="1:35" s="207" customFormat="1" x14ac:dyDescent="0.2">
      <c r="A48" s="215"/>
      <c r="B48" s="256"/>
      <c r="C48" s="256"/>
      <c r="D48" s="267"/>
      <c r="E48" s="208" t="s">
        <v>95</v>
      </c>
      <c r="F48" s="256"/>
      <c r="G48" s="273"/>
      <c r="H48" s="273"/>
      <c r="I48" s="209">
        <f>I14</f>
        <v>0</v>
      </c>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row>
    <row r="49" spans="1:1" x14ac:dyDescent="0.2">
      <c r="A49" s="215"/>
    </row>
    <row r="50" spans="1:1" x14ac:dyDescent="0.2">
      <c r="A50" s="21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0D06C-398C-459F-8C3A-8AE29273F903}">
  <sheetPr>
    <pageSetUpPr fitToPage="1"/>
  </sheetPr>
  <dimension ref="A1:AI62"/>
  <sheetViews>
    <sheetView showGridLines="0" topLeftCell="A49" zoomScale="80" zoomScaleNormal="80" workbookViewId="0">
      <selection activeCell="P81" sqref="P81"/>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282</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12">
        <v>12</v>
      </c>
      <c r="M12" s="303">
        <v>13</v>
      </c>
    </row>
    <row r="13" spans="1:35" x14ac:dyDescent="0.2">
      <c r="A13" s="253"/>
      <c r="B13" s="255"/>
      <c r="C13" s="255"/>
      <c r="D13" s="262"/>
      <c r="E13" s="183"/>
      <c r="F13" s="255"/>
      <c r="G13" s="253"/>
      <c r="H13" s="253"/>
      <c r="I13" s="253"/>
      <c r="J13" s="253"/>
      <c r="K13" s="253"/>
      <c r="L13" s="313"/>
      <c r="M13" s="313"/>
    </row>
    <row r="14" spans="1:35" s="185" customFormat="1" x14ac:dyDescent="0.2">
      <c r="A14" s="252"/>
      <c r="B14" s="184"/>
      <c r="C14" s="258"/>
      <c r="D14" s="263" t="s">
        <v>83</v>
      </c>
      <c r="E14" s="186" t="s">
        <v>152</v>
      </c>
      <c r="F14" s="258"/>
      <c r="G14" s="271"/>
      <c r="H14" s="271"/>
      <c r="I14" s="187">
        <f>I15+I24+I53</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SUM(I16:I23)</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63.75" x14ac:dyDescent="0.2">
      <c r="A16" s="215">
        <v>1</v>
      </c>
      <c r="B16" s="193"/>
      <c r="C16" s="193" t="s">
        <v>96</v>
      </c>
      <c r="D16" s="265" t="s">
        <v>142</v>
      </c>
      <c r="E16" s="194" t="s">
        <v>143</v>
      </c>
      <c r="F16" s="193" t="s">
        <v>77</v>
      </c>
      <c r="G16" s="195">
        <v>1</v>
      </c>
      <c r="H16" s="188"/>
      <c r="I16" s="188">
        <f t="shared" ref="I16:I23" si="0">ROUND(G16*H16,2)</f>
        <v>0</v>
      </c>
      <c r="J16" s="192">
        <v>21</v>
      </c>
      <c r="K16" s="188">
        <f t="shared" ref="K16:K23" si="1">I16+((I16/100)*J16)</f>
        <v>0</v>
      </c>
      <c r="L16" s="306"/>
      <c r="M16" s="135"/>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89.25" x14ac:dyDescent="0.2">
      <c r="A17" s="215">
        <v>2</v>
      </c>
      <c r="B17" s="193"/>
      <c r="C17" s="193" t="s">
        <v>96</v>
      </c>
      <c r="D17" s="265" t="s">
        <v>144</v>
      </c>
      <c r="E17" s="197" t="s">
        <v>163</v>
      </c>
      <c r="F17" s="193" t="s">
        <v>77</v>
      </c>
      <c r="G17" s="195">
        <f>G16</f>
        <v>1</v>
      </c>
      <c r="H17" s="188"/>
      <c r="I17" s="188">
        <f t="shared" si="0"/>
        <v>0</v>
      </c>
      <c r="J17" s="192">
        <v>21</v>
      </c>
      <c r="K17" s="188">
        <f t="shared" si="1"/>
        <v>0</v>
      </c>
      <c r="L17" s="142"/>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25.5" x14ac:dyDescent="0.2">
      <c r="A18" s="215">
        <v>3</v>
      </c>
      <c r="B18" s="193"/>
      <c r="C18" s="193" t="s">
        <v>96</v>
      </c>
      <c r="D18" s="265" t="s">
        <v>159</v>
      </c>
      <c r="E18" s="198" t="s">
        <v>160</v>
      </c>
      <c r="F18" s="193" t="s">
        <v>77</v>
      </c>
      <c r="G18" s="195">
        <v>1</v>
      </c>
      <c r="H18" s="199"/>
      <c r="I18" s="188">
        <f t="shared" si="0"/>
        <v>0</v>
      </c>
      <c r="J18" s="192">
        <v>21</v>
      </c>
      <c r="K18" s="188">
        <f t="shared" si="1"/>
        <v>0</v>
      </c>
      <c r="L18" s="142"/>
      <c r="M18" s="135"/>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25.5" x14ac:dyDescent="0.2">
      <c r="A19" s="215">
        <v>4</v>
      </c>
      <c r="B19" s="193"/>
      <c r="C19" s="193" t="s">
        <v>96</v>
      </c>
      <c r="D19" s="265" t="s">
        <v>161</v>
      </c>
      <c r="E19" s="198" t="s">
        <v>162</v>
      </c>
      <c r="F19" s="193" t="s">
        <v>77</v>
      </c>
      <c r="G19" s="195">
        <v>1</v>
      </c>
      <c r="H19" s="199"/>
      <c r="I19" s="188">
        <f t="shared" si="0"/>
        <v>0</v>
      </c>
      <c r="J19" s="192">
        <v>21</v>
      </c>
      <c r="K19" s="188">
        <f t="shared" si="1"/>
        <v>0</v>
      </c>
      <c r="L19" s="307"/>
      <c r="M19" s="307"/>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202" customFormat="1" ht="51" x14ac:dyDescent="0.2">
      <c r="A20" s="282">
        <v>5</v>
      </c>
      <c r="B20" s="200"/>
      <c r="C20" s="200" t="s">
        <v>96</v>
      </c>
      <c r="D20" s="212" t="s">
        <v>102</v>
      </c>
      <c r="E20" s="197" t="s">
        <v>164</v>
      </c>
      <c r="F20" s="200" t="s">
        <v>77</v>
      </c>
      <c r="G20" s="201">
        <v>1</v>
      </c>
      <c r="H20" s="199"/>
      <c r="I20" s="188">
        <f t="shared" si="0"/>
        <v>0</v>
      </c>
      <c r="J20" s="192">
        <v>21</v>
      </c>
      <c r="K20" s="188">
        <f t="shared" si="1"/>
        <v>0</v>
      </c>
      <c r="L20" s="135"/>
      <c r="M20" s="135"/>
      <c r="N20" s="274"/>
      <c r="O20" s="274"/>
      <c r="P20" s="274"/>
      <c r="Q20" s="274"/>
      <c r="R20" s="274"/>
      <c r="S20" s="274"/>
      <c r="T20" s="274"/>
      <c r="U20" s="274"/>
      <c r="V20" s="274"/>
      <c r="W20" s="274"/>
      <c r="X20" s="274"/>
      <c r="Y20" s="274"/>
      <c r="Z20" s="274"/>
      <c r="AA20" s="274"/>
      <c r="AB20" s="274"/>
      <c r="AC20" s="274"/>
      <c r="AD20" s="274"/>
      <c r="AE20" s="274"/>
      <c r="AF20" s="274"/>
      <c r="AG20" s="274"/>
      <c r="AH20" s="274"/>
      <c r="AI20" s="274"/>
    </row>
    <row r="21" spans="1:35" s="179" customFormat="1" ht="25.5" x14ac:dyDescent="0.2">
      <c r="A21" s="215">
        <v>6</v>
      </c>
      <c r="B21" s="193"/>
      <c r="C21" s="193" t="s">
        <v>96</v>
      </c>
      <c r="D21" s="196" t="s">
        <v>99</v>
      </c>
      <c r="E21" s="197" t="s">
        <v>105</v>
      </c>
      <c r="F21" s="193" t="s">
        <v>77</v>
      </c>
      <c r="G21" s="201">
        <v>1</v>
      </c>
      <c r="H21" s="188"/>
      <c r="I21" s="188">
        <f t="shared" si="0"/>
        <v>0</v>
      </c>
      <c r="J21" s="192">
        <v>21</v>
      </c>
      <c r="K21" s="188">
        <f t="shared" si="1"/>
        <v>0</v>
      </c>
      <c r="L21" s="135"/>
      <c r="M21" s="135"/>
      <c r="N21" s="245"/>
      <c r="O21" s="245"/>
      <c r="P21" s="245"/>
      <c r="Q21" s="245"/>
      <c r="R21" s="245"/>
      <c r="S21" s="245"/>
      <c r="T21" s="245"/>
      <c r="U21" s="245"/>
      <c r="V21" s="245"/>
      <c r="W21" s="245"/>
      <c r="X21" s="245"/>
      <c r="Y21" s="245"/>
      <c r="Z21" s="245"/>
      <c r="AA21" s="245"/>
      <c r="AB21" s="245"/>
      <c r="AC21" s="245"/>
      <c r="AD21" s="245"/>
      <c r="AE21" s="245"/>
      <c r="AF21" s="245"/>
      <c r="AG21" s="245"/>
      <c r="AH21" s="245"/>
      <c r="AI21" s="245"/>
    </row>
    <row r="22" spans="1:35" s="179" customFormat="1" ht="63.75" x14ac:dyDescent="0.2">
      <c r="A22" s="215">
        <v>7</v>
      </c>
      <c r="B22" s="193"/>
      <c r="C22" s="193" t="s">
        <v>96</v>
      </c>
      <c r="D22" s="265" t="s">
        <v>103</v>
      </c>
      <c r="E22" s="194" t="s">
        <v>104</v>
      </c>
      <c r="F22" s="193" t="s">
        <v>77</v>
      </c>
      <c r="G22" s="195">
        <v>1</v>
      </c>
      <c r="H22" s="188"/>
      <c r="I22" s="188">
        <f t="shared" si="0"/>
        <v>0</v>
      </c>
      <c r="J22" s="192">
        <v>21</v>
      </c>
      <c r="K22" s="188">
        <f t="shared" si="1"/>
        <v>0</v>
      </c>
      <c r="L22" s="135"/>
      <c r="M22" s="135"/>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51" x14ac:dyDescent="0.2">
      <c r="A23" s="215">
        <v>8</v>
      </c>
      <c r="B23" s="193"/>
      <c r="C23" s="193" t="s">
        <v>96</v>
      </c>
      <c r="D23" s="265" t="s">
        <v>80</v>
      </c>
      <c r="E23" s="197" t="s">
        <v>145</v>
      </c>
      <c r="F23" s="193" t="s">
        <v>77</v>
      </c>
      <c r="G23" s="195">
        <v>1</v>
      </c>
      <c r="H23" s="188"/>
      <c r="I23" s="188">
        <f t="shared" si="0"/>
        <v>0</v>
      </c>
      <c r="J23" s="192">
        <v>21</v>
      </c>
      <c r="K23" s="188">
        <f t="shared" si="1"/>
        <v>0</v>
      </c>
      <c r="L23" s="308"/>
      <c r="M23" s="135"/>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x14ac:dyDescent="0.2">
      <c r="A24" s="215"/>
      <c r="B24" s="193"/>
      <c r="C24" s="189"/>
      <c r="D24" s="266"/>
      <c r="E24" s="190" t="s">
        <v>170</v>
      </c>
      <c r="F24" s="270"/>
      <c r="G24" s="272"/>
      <c r="H24" s="272"/>
      <c r="I24" s="191">
        <f>SUM(I25:I52)</f>
        <v>0</v>
      </c>
      <c r="J24" s="192"/>
      <c r="K24" s="188"/>
      <c r="L24" s="308"/>
      <c r="M24" s="135"/>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ht="89.25" x14ac:dyDescent="0.2">
      <c r="A25" s="215">
        <v>9</v>
      </c>
      <c r="B25" s="193"/>
      <c r="C25" s="193" t="s">
        <v>96</v>
      </c>
      <c r="D25" s="265" t="s">
        <v>171</v>
      </c>
      <c r="E25" s="197" t="s">
        <v>172</v>
      </c>
      <c r="F25" s="193" t="s">
        <v>77</v>
      </c>
      <c r="G25" s="195">
        <v>22</v>
      </c>
      <c r="H25" s="188"/>
      <c r="I25" s="203">
        <f>ROUND(G25*H25,2)</f>
        <v>0</v>
      </c>
      <c r="J25" s="192">
        <v>21</v>
      </c>
      <c r="K25" s="188">
        <f t="shared" ref="K25:K52" si="2">I25+((I25/100)*J25)</f>
        <v>0</v>
      </c>
      <c r="L25" s="308"/>
      <c r="M25" s="135"/>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114.75" x14ac:dyDescent="0.2">
      <c r="A26" s="215">
        <v>10</v>
      </c>
      <c r="B26" s="193"/>
      <c r="C26" s="193" t="s">
        <v>96</v>
      </c>
      <c r="D26" s="265" t="s">
        <v>173</v>
      </c>
      <c r="E26" s="197" t="s">
        <v>174</v>
      </c>
      <c r="F26" s="193" t="s">
        <v>77</v>
      </c>
      <c r="G26" s="195">
        <f>G25</f>
        <v>22</v>
      </c>
      <c r="H26" s="188"/>
      <c r="I26" s="203">
        <f t="shared" ref="I26:I52" si="3">ROUND(G26*H26,2)</f>
        <v>0</v>
      </c>
      <c r="J26" s="192">
        <v>21</v>
      </c>
      <c r="K26" s="188">
        <f t="shared" si="2"/>
        <v>0</v>
      </c>
      <c r="L26" s="308"/>
      <c r="M26" s="135"/>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179" customFormat="1" ht="38.25" x14ac:dyDescent="0.2">
      <c r="A27" s="215">
        <v>11</v>
      </c>
      <c r="B27" s="193"/>
      <c r="C27" s="193" t="s">
        <v>96</v>
      </c>
      <c r="D27" s="265" t="s">
        <v>175</v>
      </c>
      <c r="E27" s="197" t="s">
        <v>176</v>
      </c>
      <c r="F27" s="193" t="s">
        <v>77</v>
      </c>
      <c r="G27" s="195">
        <v>4</v>
      </c>
      <c r="H27" s="188"/>
      <c r="I27" s="203">
        <f t="shared" si="3"/>
        <v>0</v>
      </c>
      <c r="J27" s="192">
        <v>21</v>
      </c>
      <c r="K27" s="188">
        <f t="shared" si="2"/>
        <v>0</v>
      </c>
      <c r="L27" s="135"/>
      <c r="M27" s="135"/>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1:35" s="179" customFormat="1" ht="38.25" x14ac:dyDescent="0.2">
      <c r="A28" s="215">
        <v>12</v>
      </c>
      <c r="B28" s="193"/>
      <c r="C28" s="193" t="s">
        <v>96</v>
      </c>
      <c r="D28" s="265" t="s">
        <v>177</v>
      </c>
      <c r="E28" s="194" t="s">
        <v>178</v>
      </c>
      <c r="F28" s="193" t="s">
        <v>77</v>
      </c>
      <c r="G28" s="195">
        <v>1</v>
      </c>
      <c r="H28" s="188"/>
      <c r="I28" s="203">
        <f t="shared" si="3"/>
        <v>0</v>
      </c>
      <c r="J28" s="192">
        <v>21</v>
      </c>
      <c r="K28" s="188">
        <f t="shared" si="2"/>
        <v>0</v>
      </c>
      <c r="L28" s="308"/>
      <c r="M28" s="135"/>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s="179" customFormat="1" ht="76.5" x14ac:dyDescent="0.2">
      <c r="A29" s="215">
        <v>13</v>
      </c>
      <c r="B29" s="193"/>
      <c r="C29" s="193" t="s">
        <v>96</v>
      </c>
      <c r="D29" s="265" t="s">
        <v>179</v>
      </c>
      <c r="E29" s="194" t="s">
        <v>180</v>
      </c>
      <c r="F29" s="193" t="s">
        <v>77</v>
      </c>
      <c r="G29" s="195">
        <v>1</v>
      </c>
      <c r="H29" s="188"/>
      <c r="I29" s="203">
        <f t="shared" si="3"/>
        <v>0</v>
      </c>
      <c r="J29" s="192">
        <v>21</v>
      </c>
      <c r="K29" s="188">
        <f t="shared" si="2"/>
        <v>0</v>
      </c>
      <c r="L29" s="308"/>
      <c r="M29" s="135"/>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s="179" customFormat="1" ht="76.5" x14ac:dyDescent="0.2">
      <c r="A30" s="215">
        <v>14</v>
      </c>
      <c r="B30" s="193"/>
      <c r="C30" s="193" t="s">
        <v>96</v>
      </c>
      <c r="D30" s="265" t="s">
        <v>181</v>
      </c>
      <c r="E30" s="194" t="s">
        <v>182</v>
      </c>
      <c r="F30" s="193" t="s">
        <v>77</v>
      </c>
      <c r="G30" s="195">
        <f>G25</f>
        <v>22</v>
      </c>
      <c r="H30" s="188"/>
      <c r="I30" s="203">
        <f t="shared" si="3"/>
        <v>0</v>
      </c>
      <c r="J30" s="192">
        <v>21</v>
      </c>
      <c r="K30" s="188">
        <f t="shared" si="2"/>
        <v>0</v>
      </c>
      <c r="L30" s="308"/>
      <c r="M30" s="135"/>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s="179" customFormat="1" ht="76.5" x14ac:dyDescent="0.2">
      <c r="A31" s="215">
        <v>15</v>
      </c>
      <c r="B31" s="193"/>
      <c r="C31" s="193" t="s">
        <v>96</v>
      </c>
      <c r="D31" s="265" t="s">
        <v>183</v>
      </c>
      <c r="E31" s="194" t="s">
        <v>184</v>
      </c>
      <c r="F31" s="193" t="s">
        <v>77</v>
      </c>
      <c r="G31" s="195">
        <f>G25+1</f>
        <v>23</v>
      </c>
      <c r="H31" s="188"/>
      <c r="I31" s="203">
        <f t="shared" si="3"/>
        <v>0</v>
      </c>
      <c r="J31" s="192">
        <v>21</v>
      </c>
      <c r="K31" s="188">
        <f t="shared" si="2"/>
        <v>0</v>
      </c>
      <c r="L31" s="135"/>
      <c r="M31" s="135"/>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s="179" customFormat="1" ht="63.75" x14ac:dyDescent="0.2">
      <c r="A32" s="215">
        <v>16</v>
      </c>
      <c r="B32" s="193"/>
      <c r="C32" s="200" t="s">
        <v>96</v>
      </c>
      <c r="D32" s="283" t="s">
        <v>185</v>
      </c>
      <c r="E32" s="194" t="s">
        <v>186</v>
      </c>
      <c r="F32" s="200" t="s">
        <v>77</v>
      </c>
      <c r="G32" s="201">
        <f>G31*2</f>
        <v>46</v>
      </c>
      <c r="H32" s="199"/>
      <c r="I32" s="188">
        <f t="shared" si="3"/>
        <v>0</v>
      </c>
      <c r="J32" s="192">
        <v>21</v>
      </c>
      <c r="K32" s="188">
        <f t="shared" si="2"/>
        <v>0</v>
      </c>
      <c r="L32" s="135"/>
      <c r="M32" s="135"/>
      <c r="N32" s="245"/>
      <c r="O32" s="245"/>
      <c r="P32" s="245"/>
      <c r="Q32" s="245"/>
      <c r="R32" s="245"/>
      <c r="S32" s="245"/>
      <c r="T32" s="245"/>
      <c r="U32" s="245"/>
      <c r="V32" s="245"/>
      <c r="W32" s="245"/>
      <c r="X32" s="245"/>
      <c r="Y32" s="245"/>
      <c r="Z32" s="245"/>
      <c r="AA32" s="245"/>
      <c r="AB32" s="245"/>
      <c r="AC32" s="245"/>
      <c r="AD32" s="245"/>
      <c r="AE32" s="245"/>
      <c r="AF32" s="245"/>
      <c r="AG32" s="245"/>
      <c r="AH32" s="245"/>
      <c r="AI32" s="245"/>
    </row>
    <row r="33" spans="1:35" s="179" customFormat="1" ht="51" x14ac:dyDescent="0.2">
      <c r="A33" s="215">
        <v>17</v>
      </c>
      <c r="B33" s="193"/>
      <c r="C33" s="193" t="s">
        <v>96</v>
      </c>
      <c r="D33" s="265" t="s">
        <v>187</v>
      </c>
      <c r="E33" s="194" t="s">
        <v>188</v>
      </c>
      <c r="F33" s="193" t="s">
        <v>77</v>
      </c>
      <c r="G33" s="195">
        <f>G25</f>
        <v>22</v>
      </c>
      <c r="H33" s="188"/>
      <c r="I33" s="203">
        <f t="shared" si="3"/>
        <v>0</v>
      </c>
      <c r="J33" s="192">
        <v>21</v>
      </c>
      <c r="K33" s="188">
        <f t="shared" si="2"/>
        <v>0</v>
      </c>
      <c r="L33" s="135"/>
      <c r="M33" s="135"/>
      <c r="N33" s="245"/>
      <c r="O33" s="245"/>
      <c r="P33" s="245"/>
      <c r="Q33" s="245"/>
      <c r="R33" s="245"/>
      <c r="S33" s="245"/>
      <c r="T33" s="245"/>
      <c r="U33" s="245"/>
      <c r="V33" s="245"/>
      <c r="W33" s="245"/>
      <c r="X33" s="245"/>
      <c r="Y33" s="245"/>
      <c r="Z33" s="245"/>
      <c r="AA33" s="245"/>
      <c r="AB33" s="245"/>
      <c r="AC33" s="245"/>
      <c r="AD33" s="245"/>
      <c r="AE33" s="245"/>
      <c r="AF33" s="245"/>
      <c r="AG33" s="245"/>
      <c r="AH33" s="245"/>
      <c r="AI33" s="245"/>
    </row>
    <row r="34" spans="1:35" s="179" customFormat="1" ht="38.25" x14ac:dyDescent="0.2">
      <c r="A34" s="215">
        <v>18</v>
      </c>
      <c r="B34" s="193"/>
      <c r="C34" s="193" t="s">
        <v>96</v>
      </c>
      <c r="D34" s="265" t="s">
        <v>189</v>
      </c>
      <c r="E34" s="194" t="s">
        <v>190</v>
      </c>
      <c r="F34" s="193" t="s">
        <v>77</v>
      </c>
      <c r="G34" s="195">
        <v>1</v>
      </c>
      <c r="H34" s="188"/>
      <c r="I34" s="203">
        <f t="shared" si="3"/>
        <v>0</v>
      </c>
      <c r="J34" s="192">
        <v>21</v>
      </c>
      <c r="K34" s="188">
        <f t="shared" si="2"/>
        <v>0</v>
      </c>
      <c r="L34" s="309"/>
      <c r="M34" s="135"/>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35" s="179" customFormat="1" ht="102" x14ac:dyDescent="0.2">
      <c r="A35" s="215">
        <v>19</v>
      </c>
      <c r="B35" s="193"/>
      <c r="C35" s="193" t="s">
        <v>96</v>
      </c>
      <c r="D35" s="265" t="s">
        <v>81</v>
      </c>
      <c r="E35" s="197" t="s">
        <v>155</v>
      </c>
      <c r="F35" s="193" t="s">
        <v>77</v>
      </c>
      <c r="G35" s="195">
        <v>1</v>
      </c>
      <c r="H35" s="188"/>
      <c r="I35" s="203">
        <f t="shared" si="3"/>
        <v>0</v>
      </c>
      <c r="J35" s="192">
        <v>21</v>
      </c>
      <c r="K35" s="188">
        <f t="shared" si="2"/>
        <v>0</v>
      </c>
      <c r="L35" s="308"/>
      <c r="M35" s="308"/>
      <c r="N35" s="245"/>
      <c r="O35" s="245"/>
      <c r="P35" s="245"/>
      <c r="Q35" s="245"/>
      <c r="R35" s="245"/>
      <c r="S35" s="245"/>
      <c r="T35" s="245"/>
      <c r="U35" s="245"/>
      <c r="V35" s="245"/>
      <c r="W35" s="245"/>
      <c r="X35" s="245"/>
      <c r="Y35" s="245"/>
      <c r="Z35" s="245"/>
      <c r="AA35" s="245"/>
      <c r="AB35" s="245"/>
      <c r="AC35" s="245"/>
      <c r="AD35" s="245"/>
      <c r="AE35" s="245"/>
      <c r="AF35" s="245"/>
      <c r="AG35" s="245"/>
      <c r="AH35" s="245"/>
      <c r="AI35" s="245"/>
    </row>
    <row r="36" spans="1:35" s="179" customFormat="1" ht="38.25" x14ac:dyDescent="0.2">
      <c r="A36" s="215">
        <v>20</v>
      </c>
      <c r="B36" s="193"/>
      <c r="C36" s="193" t="s">
        <v>96</v>
      </c>
      <c r="D36" s="196" t="s">
        <v>191</v>
      </c>
      <c r="E36" s="194" t="s">
        <v>192</v>
      </c>
      <c r="F36" s="193" t="s">
        <v>77</v>
      </c>
      <c r="G36" s="195">
        <f>G25+1</f>
        <v>23</v>
      </c>
      <c r="H36" s="199"/>
      <c r="I36" s="203">
        <f t="shared" si="3"/>
        <v>0</v>
      </c>
      <c r="J36" s="192">
        <v>21</v>
      </c>
      <c r="K36" s="188">
        <f t="shared" si="2"/>
        <v>0</v>
      </c>
      <c r="L36" s="135"/>
      <c r="M36" s="135"/>
      <c r="N36" s="245"/>
      <c r="O36" s="245"/>
      <c r="P36" s="245"/>
      <c r="Q36" s="245"/>
      <c r="R36" s="245"/>
      <c r="S36" s="245"/>
      <c r="T36" s="245"/>
      <c r="U36" s="245"/>
      <c r="V36" s="245"/>
      <c r="W36" s="245"/>
      <c r="X36" s="245"/>
      <c r="Y36" s="245"/>
      <c r="Z36" s="245"/>
      <c r="AA36" s="245"/>
      <c r="AB36" s="245"/>
      <c r="AC36" s="245"/>
      <c r="AD36" s="245"/>
      <c r="AE36" s="245"/>
      <c r="AF36" s="245"/>
      <c r="AG36" s="245"/>
      <c r="AH36" s="245"/>
      <c r="AI36" s="245"/>
    </row>
    <row r="37" spans="1:35" s="179" customFormat="1" ht="63.75" x14ac:dyDescent="0.2">
      <c r="A37" s="215">
        <v>21</v>
      </c>
      <c r="B37" s="193"/>
      <c r="C37" s="193" t="s">
        <v>96</v>
      </c>
      <c r="D37" s="265" t="s">
        <v>193</v>
      </c>
      <c r="E37" s="197" t="s">
        <v>148</v>
      </c>
      <c r="F37" s="193" t="s">
        <v>77</v>
      </c>
      <c r="G37" s="195">
        <v>2</v>
      </c>
      <c r="H37" s="199"/>
      <c r="I37" s="203">
        <f t="shared" si="3"/>
        <v>0</v>
      </c>
      <c r="J37" s="192">
        <v>21</v>
      </c>
      <c r="K37" s="188">
        <f t="shared" si="2"/>
        <v>0</v>
      </c>
      <c r="L37" s="308"/>
      <c r="M37" s="135"/>
      <c r="N37" s="245"/>
      <c r="O37" s="245"/>
      <c r="P37" s="245"/>
      <c r="Q37" s="245"/>
      <c r="R37" s="245"/>
      <c r="S37" s="245"/>
      <c r="T37" s="245"/>
      <c r="U37" s="245"/>
      <c r="V37" s="245"/>
      <c r="W37" s="245"/>
      <c r="X37" s="245"/>
      <c r="Y37" s="245"/>
      <c r="Z37" s="245"/>
      <c r="AA37" s="245"/>
      <c r="AB37" s="245"/>
      <c r="AC37" s="245"/>
      <c r="AD37" s="245"/>
      <c r="AE37" s="245"/>
      <c r="AF37" s="245"/>
      <c r="AG37" s="245"/>
      <c r="AH37" s="245"/>
      <c r="AI37" s="245"/>
    </row>
    <row r="38" spans="1:35" s="179" customFormat="1" ht="63.75" x14ac:dyDescent="0.2">
      <c r="A38" s="215">
        <v>22</v>
      </c>
      <c r="B38" s="193"/>
      <c r="C38" s="193" t="s">
        <v>96</v>
      </c>
      <c r="D38" s="265" t="s">
        <v>154</v>
      </c>
      <c r="E38" s="197" t="s">
        <v>153</v>
      </c>
      <c r="F38" s="193" t="s">
        <v>77</v>
      </c>
      <c r="G38" s="201">
        <f>G35+G43</f>
        <v>25</v>
      </c>
      <c r="H38" s="188"/>
      <c r="I38" s="203">
        <f t="shared" si="3"/>
        <v>0</v>
      </c>
      <c r="J38" s="192">
        <v>21</v>
      </c>
      <c r="K38" s="188">
        <f t="shared" si="2"/>
        <v>0</v>
      </c>
      <c r="L38" s="307"/>
      <c r="M38" s="135"/>
      <c r="N38" s="245"/>
      <c r="O38" s="245"/>
      <c r="P38" s="245"/>
      <c r="Q38" s="245"/>
      <c r="R38" s="245"/>
      <c r="S38" s="245"/>
      <c r="T38" s="245"/>
      <c r="U38" s="245"/>
      <c r="V38" s="245"/>
      <c r="W38" s="245"/>
      <c r="X38" s="245"/>
      <c r="Y38" s="245"/>
      <c r="Z38" s="245"/>
      <c r="AA38" s="245"/>
      <c r="AB38" s="245"/>
      <c r="AC38" s="245"/>
      <c r="AD38" s="245"/>
      <c r="AE38" s="245"/>
      <c r="AF38" s="245"/>
      <c r="AG38" s="245"/>
      <c r="AH38" s="245"/>
      <c r="AI38" s="245"/>
    </row>
    <row r="39" spans="1:35" s="179" customFormat="1" ht="25.5" x14ac:dyDescent="0.2">
      <c r="A39" s="215">
        <v>23</v>
      </c>
      <c r="B39" s="193"/>
      <c r="C39" s="193" t="s">
        <v>96</v>
      </c>
      <c r="D39" s="196" t="s">
        <v>100</v>
      </c>
      <c r="E39" s="194" t="s">
        <v>106</v>
      </c>
      <c r="F39" s="193" t="s">
        <v>77</v>
      </c>
      <c r="G39" s="195">
        <v>1</v>
      </c>
      <c r="H39" s="199"/>
      <c r="I39" s="203">
        <f t="shared" si="3"/>
        <v>0</v>
      </c>
      <c r="J39" s="192">
        <v>21</v>
      </c>
      <c r="K39" s="188">
        <f t="shared" si="2"/>
        <v>0</v>
      </c>
      <c r="L39" s="307"/>
      <c r="M39" s="135"/>
      <c r="N39" s="245"/>
      <c r="O39" s="245"/>
      <c r="P39" s="245"/>
      <c r="Q39" s="245"/>
      <c r="R39" s="245"/>
      <c r="S39" s="245"/>
      <c r="T39" s="245"/>
      <c r="U39" s="245"/>
      <c r="V39" s="245"/>
      <c r="W39" s="245"/>
      <c r="X39" s="245"/>
      <c r="Y39" s="245"/>
      <c r="Z39" s="245"/>
      <c r="AA39" s="245"/>
      <c r="AB39" s="245"/>
      <c r="AC39" s="245"/>
      <c r="AD39" s="245"/>
      <c r="AE39" s="245"/>
      <c r="AF39" s="245"/>
      <c r="AG39" s="245"/>
      <c r="AH39" s="245"/>
      <c r="AI39" s="245"/>
    </row>
    <row r="40" spans="1:35" s="179" customFormat="1" ht="25.5" x14ac:dyDescent="0.2">
      <c r="A40" s="215">
        <v>24</v>
      </c>
      <c r="B40" s="193"/>
      <c r="C40" s="193" t="s">
        <v>96</v>
      </c>
      <c r="D40" s="196" t="s">
        <v>101</v>
      </c>
      <c r="E40" s="197" t="s">
        <v>107</v>
      </c>
      <c r="F40" s="193" t="s">
        <v>77</v>
      </c>
      <c r="G40" s="195">
        <v>1</v>
      </c>
      <c r="H40" s="199"/>
      <c r="I40" s="203">
        <f t="shared" si="3"/>
        <v>0</v>
      </c>
      <c r="J40" s="192">
        <v>21</v>
      </c>
      <c r="K40" s="188">
        <f t="shared" si="2"/>
        <v>0</v>
      </c>
      <c r="L40" s="307"/>
      <c r="M40" s="135"/>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1:35" s="179" customFormat="1" ht="38.25" x14ac:dyDescent="0.2">
      <c r="A41" s="215">
        <v>25</v>
      </c>
      <c r="B41" s="193"/>
      <c r="C41" s="193" t="s">
        <v>96</v>
      </c>
      <c r="D41" s="196" t="s">
        <v>134</v>
      </c>
      <c r="E41" s="194" t="s">
        <v>194</v>
      </c>
      <c r="F41" s="193" t="s">
        <v>77</v>
      </c>
      <c r="G41" s="195">
        <v>1</v>
      </c>
      <c r="H41" s="199"/>
      <c r="I41" s="203">
        <f t="shared" si="3"/>
        <v>0</v>
      </c>
      <c r="J41" s="192">
        <v>21</v>
      </c>
      <c r="K41" s="188">
        <f t="shared" si="2"/>
        <v>0</v>
      </c>
      <c r="L41" s="307"/>
      <c r="M41" s="135"/>
      <c r="N41" s="245"/>
      <c r="O41" s="245"/>
      <c r="P41" s="245"/>
      <c r="Q41" s="245"/>
      <c r="R41" s="245"/>
      <c r="S41" s="245"/>
      <c r="T41" s="245"/>
      <c r="U41" s="245"/>
      <c r="V41" s="245"/>
      <c r="W41" s="245"/>
      <c r="X41" s="245"/>
      <c r="Y41" s="245"/>
      <c r="Z41" s="245"/>
      <c r="AA41" s="245"/>
      <c r="AB41" s="245"/>
      <c r="AC41" s="245"/>
      <c r="AD41" s="245"/>
      <c r="AE41" s="245"/>
      <c r="AF41" s="245"/>
      <c r="AG41" s="245"/>
      <c r="AH41" s="245"/>
      <c r="AI41" s="245"/>
    </row>
    <row r="42" spans="1:35" s="179" customFormat="1" ht="51" x14ac:dyDescent="0.2">
      <c r="A42" s="215">
        <v>26</v>
      </c>
      <c r="B42" s="193"/>
      <c r="C42" s="193" t="s">
        <v>96</v>
      </c>
      <c r="D42" s="265" t="s">
        <v>195</v>
      </c>
      <c r="E42" s="194" t="s">
        <v>196</v>
      </c>
      <c r="F42" s="193" t="s">
        <v>77</v>
      </c>
      <c r="G42" s="195">
        <v>1</v>
      </c>
      <c r="H42" s="199"/>
      <c r="I42" s="203">
        <f t="shared" si="3"/>
        <v>0</v>
      </c>
      <c r="J42" s="192">
        <v>21</v>
      </c>
      <c r="K42" s="188">
        <f t="shared" si="2"/>
        <v>0</v>
      </c>
      <c r="L42" s="307"/>
      <c r="M42" s="135"/>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1:35" s="179" customFormat="1" ht="89.25" x14ac:dyDescent="0.2">
      <c r="A43" s="215">
        <v>27</v>
      </c>
      <c r="B43" s="193"/>
      <c r="C43" s="193" t="s">
        <v>96</v>
      </c>
      <c r="D43" s="265" t="s">
        <v>197</v>
      </c>
      <c r="E43" s="197" t="s">
        <v>198</v>
      </c>
      <c r="F43" s="193" t="s">
        <v>77</v>
      </c>
      <c r="G43" s="195">
        <v>24</v>
      </c>
      <c r="H43" s="188"/>
      <c r="I43" s="188">
        <f t="shared" si="3"/>
        <v>0</v>
      </c>
      <c r="J43" s="192">
        <v>21</v>
      </c>
      <c r="K43" s="188">
        <f t="shared" si="2"/>
        <v>0</v>
      </c>
      <c r="L43" s="308"/>
      <c r="M43" s="308"/>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1:35" s="179" customFormat="1" ht="63.75" x14ac:dyDescent="0.2">
      <c r="A44" s="215">
        <v>28</v>
      </c>
      <c r="B44" s="193"/>
      <c r="C44" s="193" t="s">
        <v>96</v>
      </c>
      <c r="D44" s="265" t="s">
        <v>193</v>
      </c>
      <c r="E44" s="197" t="s">
        <v>148</v>
      </c>
      <c r="F44" s="193" t="s">
        <v>77</v>
      </c>
      <c r="G44" s="195">
        <f>G43</f>
        <v>24</v>
      </c>
      <c r="H44" s="199"/>
      <c r="I44" s="203">
        <f t="shared" si="3"/>
        <v>0</v>
      </c>
      <c r="J44" s="192">
        <v>21</v>
      </c>
      <c r="K44" s="188">
        <f t="shared" si="2"/>
        <v>0</v>
      </c>
      <c r="L44" s="308"/>
      <c r="M44" s="135"/>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1:35" s="179" customFormat="1" ht="25.5" x14ac:dyDescent="0.2">
      <c r="A45" s="215">
        <v>29</v>
      </c>
      <c r="B45" s="193"/>
      <c r="C45" s="193" t="s">
        <v>96</v>
      </c>
      <c r="D45" s="196" t="s">
        <v>100</v>
      </c>
      <c r="E45" s="194" t="s">
        <v>199</v>
      </c>
      <c r="F45" s="193" t="s">
        <v>77</v>
      </c>
      <c r="G45" s="195">
        <f>G43</f>
        <v>24</v>
      </c>
      <c r="H45" s="199"/>
      <c r="I45" s="203">
        <f t="shared" si="3"/>
        <v>0</v>
      </c>
      <c r="J45" s="192">
        <v>21</v>
      </c>
      <c r="K45" s="188">
        <f t="shared" si="2"/>
        <v>0</v>
      </c>
      <c r="L45" s="307"/>
      <c r="M45" s="135"/>
      <c r="N45" s="245"/>
      <c r="O45" s="245"/>
      <c r="P45" s="245"/>
      <c r="Q45" s="245"/>
      <c r="R45" s="245"/>
      <c r="S45" s="245"/>
      <c r="T45" s="245"/>
      <c r="U45" s="245"/>
      <c r="V45" s="245"/>
      <c r="W45" s="245"/>
      <c r="X45" s="245"/>
      <c r="Y45" s="245"/>
      <c r="Z45" s="245"/>
      <c r="AA45" s="245"/>
      <c r="AB45" s="245"/>
      <c r="AC45" s="245"/>
      <c r="AD45" s="245"/>
      <c r="AE45" s="245"/>
      <c r="AF45" s="245"/>
      <c r="AG45" s="245"/>
      <c r="AH45" s="245"/>
      <c r="AI45" s="245"/>
    </row>
    <row r="46" spans="1:35" s="179" customFormat="1" ht="51" x14ac:dyDescent="0.2">
      <c r="A46" s="215">
        <v>30</v>
      </c>
      <c r="B46" s="193"/>
      <c r="C46" s="193" t="s">
        <v>96</v>
      </c>
      <c r="D46" s="265" t="s">
        <v>200</v>
      </c>
      <c r="E46" s="194" t="s">
        <v>196</v>
      </c>
      <c r="F46" s="193" t="s">
        <v>77</v>
      </c>
      <c r="G46" s="195">
        <f>G25</f>
        <v>22</v>
      </c>
      <c r="H46" s="199"/>
      <c r="I46" s="203">
        <f t="shared" si="3"/>
        <v>0</v>
      </c>
      <c r="J46" s="192">
        <v>21</v>
      </c>
      <c r="K46" s="188">
        <f t="shared" si="2"/>
        <v>0</v>
      </c>
      <c r="L46" s="307"/>
      <c r="M46" s="135"/>
      <c r="N46" s="245"/>
      <c r="O46" s="245"/>
      <c r="P46" s="245"/>
      <c r="Q46" s="245"/>
      <c r="R46" s="245"/>
      <c r="S46" s="245"/>
      <c r="T46" s="245"/>
      <c r="U46" s="245"/>
      <c r="V46" s="245"/>
      <c r="W46" s="245"/>
      <c r="X46" s="245"/>
      <c r="Y46" s="245"/>
      <c r="Z46" s="245"/>
      <c r="AA46" s="245"/>
      <c r="AB46" s="245"/>
      <c r="AC46" s="245"/>
      <c r="AD46" s="245"/>
      <c r="AE46" s="245"/>
      <c r="AF46" s="245"/>
      <c r="AG46" s="245"/>
      <c r="AH46" s="245"/>
      <c r="AI46" s="245"/>
    </row>
    <row r="47" spans="1:35" s="179" customFormat="1" ht="25.5" x14ac:dyDescent="0.2">
      <c r="A47" s="215">
        <v>31</v>
      </c>
      <c r="B47" s="193"/>
      <c r="C47" s="193" t="s">
        <v>96</v>
      </c>
      <c r="D47" s="265" t="s">
        <v>201</v>
      </c>
      <c r="E47" s="197" t="s">
        <v>202</v>
      </c>
      <c r="F47" s="193" t="s">
        <v>77</v>
      </c>
      <c r="G47" s="195">
        <v>1</v>
      </c>
      <c r="H47" s="199"/>
      <c r="I47" s="203">
        <f t="shared" si="3"/>
        <v>0</v>
      </c>
      <c r="J47" s="192">
        <v>21</v>
      </c>
      <c r="K47" s="188">
        <f t="shared" si="2"/>
        <v>0</v>
      </c>
      <c r="L47" s="307"/>
      <c r="M47" s="135"/>
      <c r="N47" s="245"/>
      <c r="O47" s="245"/>
      <c r="P47" s="245"/>
      <c r="Q47" s="245"/>
      <c r="R47" s="245"/>
      <c r="S47" s="245"/>
      <c r="T47" s="245"/>
      <c r="U47" s="245"/>
      <c r="V47" s="245"/>
      <c r="W47" s="245"/>
      <c r="X47" s="245"/>
      <c r="Y47" s="245"/>
      <c r="Z47" s="245"/>
      <c r="AA47" s="245"/>
      <c r="AB47" s="245"/>
      <c r="AC47" s="245"/>
      <c r="AD47" s="245"/>
      <c r="AE47" s="245"/>
      <c r="AF47" s="245"/>
      <c r="AG47" s="245"/>
      <c r="AH47" s="245"/>
      <c r="AI47" s="245"/>
    </row>
    <row r="48" spans="1:35" s="179" customFormat="1" ht="63.75" x14ac:dyDescent="0.2">
      <c r="A48" s="215">
        <v>32</v>
      </c>
      <c r="B48" s="193"/>
      <c r="C48" s="193" t="s">
        <v>96</v>
      </c>
      <c r="D48" s="265" t="s">
        <v>203</v>
      </c>
      <c r="E48" s="197" t="s">
        <v>204</v>
      </c>
      <c r="F48" s="193" t="s">
        <v>77</v>
      </c>
      <c r="G48" s="195">
        <v>1</v>
      </c>
      <c r="H48" s="199"/>
      <c r="I48" s="203">
        <f t="shared" si="3"/>
        <v>0</v>
      </c>
      <c r="J48" s="192">
        <v>21</v>
      </c>
      <c r="K48" s="188">
        <f t="shared" si="2"/>
        <v>0</v>
      </c>
      <c r="L48" s="309"/>
      <c r="M48" s="135"/>
      <c r="N48" s="245"/>
      <c r="O48" s="245"/>
      <c r="P48" s="245"/>
      <c r="Q48" s="245"/>
      <c r="R48" s="245"/>
      <c r="S48" s="245"/>
      <c r="T48" s="245"/>
      <c r="U48" s="245"/>
      <c r="V48" s="245"/>
      <c r="W48" s="245"/>
      <c r="X48" s="245"/>
      <c r="Y48" s="245"/>
      <c r="Z48" s="245"/>
      <c r="AA48" s="245"/>
      <c r="AB48" s="245"/>
      <c r="AC48" s="245"/>
      <c r="AD48" s="245"/>
      <c r="AE48" s="245"/>
      <c r="AF48" s="245"/>
      <c r="AG48" s="245"/>
      <c r="AH48" s="245"/>
      <c r="AI48" s="245"/>
    </row>
    <row r="49" spans="1:35" s="179" customFormat="1" ht="39" customHeight="1" x14ac:dyDescent="0.2">
      <c r="A49" s="215">
        <v>33</v>
      </c>
      <c r="B49" s="193"/>
      <c r="C49" s="193" t="s">
        <v>96</v>
      </c>
      <c r="D49" s="265" t="s">
        <v>205</v>
      </c>
      <c r="E49" s="197" t="s">
        <v>206</v>
      </c>
      <c r="F49" s="193" t="s">
        <v>77</v>
      </c>
      <c r="G49" s="195">
        <v>2</v>
      </c>
      <c r="H49" s="199"/>
      <c r="I49" s="188">
        <f t="shared" si="3"/>
        <v>0</v>
      </c>
      <c r="J49" s="192">
        <v>21</v>
      </c>
      <c r="K49" s="188">
        <f t="shared" si="2"/>
        <v>0</v>
      </c>
      <c r="L49" s="307"/>
      <c r="M49" s="135"/>
      <c r="N49" s="245"/>
      <c r="O49" s="245"/>
      <c r="P49" s="245"/>
      <c r="Q49" s="245"/>
      <c r="R49" s="245"/>
      <c r="S49" s="245"/>
      <c r="T49" s="245"/>
      <c r="U49" s="245"/>
      <c r="V49" s="245"/>
      <c r="W49" s="245"/>
      <c r="X49" s="245"/>
      <c r="Y49" s="245"/>
      <c r="Z49" s="245"/>
      <c r="AA49" s="245"/>
      <c r="AB49" s="245"/>
      <c r="AC49" s="245"/>
      <c r="AD49" s="245"/>
      <c r="AE49" s="245"/>
      <c r="AF49" s="245"/>
      <c r="AG49" s="245"/>
      <c r="AH49" s="245"/>
      <c r="AI49" s="245"/>
    </row>
    <row r="50" spans="1:35" s="179" customFormat="1" ht="165.75" x14ac:dyDescent="0.2">
      <c r="A50" s="215">
        <v>34</v>
      </c>
      <c r="B50" s="193"/>
      <c r="C50" s="193" t="s">
        <v>96</v>
      </c>
      <c r="D50" s="265" t="s">
        <v>109</v>
      </c>
      <c r="E50" s="197" t="s">
        <v>156</v>
      </c>
      <c r="F50" s="193" t="s">
        <v>77</v>
      </c>
      <c r="G50" s="195">
        <v>1</v>
      </c>
      <c r="H50" s="188"/>
      <c r="I50" s="188">
        <f t="shared" si="3"/>
        <v>0</v>
      </c>
      <c r="J50" s="192">
        <v>21</v>
      </c>
      <c r="K50" s="188">
        <f t="shared" si="2"/>
        <v>0</v>
      </c>
      <c r="L50" s="135"/>
      <c r="M50" s="135"/>
      <c r="N50" s="245"/>
      <c r="O50" s="245"/>
      <c r="P50" s="245"/>
      <c r="Q50" s="245"/>
      <c r="R50" s="245"/>
      <c r="S50" s="245"/>
      <c r="T50" s="245"/>
      <c r="U50" s="245"/>
      <c r="V50" s="245"/>
      <c r="W50" s="245"/>
      <c r="X50" s="245"/>
      <c r="Y50" s="245"/>
      <c r="Z50" s="245"/>
      <c r="AA50" s="245"/>
      <c r="AB50" s="245"/>
      <c r="AC50" s="245"/>
      <c r="AD50" s="245"/>
      <c r="AE50" s="245"/>
      <c r="AF50" s="245"/>
      <c r="AG50" s="245"/>
      <c r="AH50" s="245"/>
      <c r="AI50" s="245"/>
    </row>
    <row r="51" spans="1:35" s="179" customFormat="1" ht="38.25" x14ac:dyDescent="0.2">
      <c r="A51" s="215">
        <v>35</v>
      </c>
      <c r="B51" s="193"/>
      <c r="C51" s="193" t="s">
        <v>96</v>
      </c>
      <c r="D51" s="265" t="s">
        <v>110</v>
      </c>
      <c r="E51" s="197" t="s">
        <v>157</v>
      </c>
      <c r="F51" s="193" t="s">
        <v>77</v>
      </c>
      <c r="G51" s="195">
        <v>1</v>
      </c>
      <c r="H51" s="188"/>
      <c r="I51" s="188">
        <f t="shared" si="3"/>
        <v>0</v>
      </c>
      <c r="J51" s="192">
        <v>21</v>
      </c>
      <c r="K51" s="188">
        <f t="shared" si="2"/>
        <v>0</v>
      </c>
      <c r="L51" s="135"/>
      <c r="M51" s="135"/>
      <c r="N51" s="245"/>
      <c r="O51" s="245"/>
      <c r="P51" s="245"/>
      <c r="Q51" s="245"/>
      <c r="R51" s="245"/>
      <c r="S51" s="245"/>
      <c r="T51" s="245"/>
      <c r="U51" s="245"/>
      <c r="V51" s="245"/>
      <c r="W51" s="245"/>
      <c r="X51" s="245"/>
      <c r="Y51" s="245"/>
      <c r="Z51" s="245"/>
      <c r="AA51" s="245"/>
      <c r="AB51" s="245"/>
      <c r="AC51" s="245"/>
      <c r="AD51" s="245"/>
      <c r="AE51" s="245"/>
      <c r="AF51" s="245"/>
      <c r="AG51" s="245"/>
      <c r="AH51" s="245"/>
      <c r="AI51" s="245"/>
    </row>
    <row r="52" spans="1:35" s="179" customFormat="1" ht="140.25" x14ac:dyDescent="0.2">
      <c r="A52" s="215">
        <v>36</v>
      </c>
      <c r="B52" s="193"/>
      <c r="C52" s="193" t="s">
        <v>96</v>
      </c>
      <c r="D52" s="265" t="s">
        <v>82</v>
      </c>
      <c r="E52" s="194" t="s">
        <v>158</v>
      </c>
      <c r="F52" s="193" t="s">
        <v>77</v>
      </c>
      <c r="G52" s="195">
        <v>2</v>
      </c>
      <c r="H52" s="188"/>
      <c r="I52" s="188">
        <f t="shared" si="3"/>
        <v>0</v>
      </c>
      <c r="J52" s="192">
        <v>21</v>
      </c>
      <c r="K52" s="188">
        <f t="shared" si="2"/>
        <v>0</v>
      </c>
      <c r="L52" s="135"/>
      <c r="M52" s="135"/>
      <c r="N52" s="245"/>
      <c r="O52" s="245"/>
      <c r="P52" s="245"/>
      <c r="Q52" s="245"/>
      <c r="R52" s="245"/>
      <c r="S52" s="245"/>
      <c r="T52" s="245"/>
      <c r="U52" s="245"/>
      <c r="V52" s="245"/>
      <c r="W52" s="245"/>
      <c r="X52" s="245"/>
      <c r="Y52" s="245"/>
      <c r="Z52" s="245"/>
      <c r="AA52" s="245"/>
      <c r="AB52" s="245"/>
      <c r="AC52" s="245"/>
      <c r="AD52" s="245"/>
      <c r="AE52" s="245"/>
      <c r="AF52" s="245"/>
      <c r="AG52" s="245"/>
      <c r="AH52" s="245"/>
      <c r="AI52" s="245"/>
    </row>
    <row r="53" spans="1:35" s="179" customFormat="1" x14ac:dyDescent="0.2">
      <c r="A53" s="215"/>
      <c r="B53" s="193"/>
      <c r="C53" s="193"/>
      <c r="D53" s="265"/>
      <c r="E53" s="190" t="s">
        <v>125</v>
      </c>
      <c r="F53" s="270"/>
      <c r="G53" s="272"/>
      <c r="H53" s="272"/>
      <c r="I53" s="191">
        <f>SUM(I54:I61)</f>
        <v>0</v>
      </c>
      <c r="J53" s="192"/>
      <c r="K53" s="188"/>
      <c r="L53" s="135"/>
      <c r="M53" s="135"/>
      <c r="N53" s="245"/>
      <c r="O53" s="245"/>
      <c r="P53" s="245"/>
      <c r="Q53" s="245"/>
      <c r="R53" s="245"/>
      <c r="S53" s="245"/>
      <c r="T53" s="245"/>
      <c r="U53" s="245"/>
      <c r="V53" s="245"/>
      <c r="W53" s="245"/>
      <c r="X53" s="245"/>
      <c r="Y53" s="245"/>
      <c r="Z53" s="245"/>
      <c r="AA53" s="245"/>
      <c r="AB53" s="245"/>
      <c r="AC53" s="245"/>
      <c r="AD53" s="245"/>
      <c r="AE53" s="245"/>
      <c r="AF53" s="245"/>
      <c r="AG53" s="245"/>
      <c r="AH53" s="245"/>
      <c r="AI53" s="245"/>
    </row>
    <row r="54" spans="1:35" s="179" customFormat="1" ht="89.25" x14ac:dyDescent="0.2">
      <c r="A54" s="215">
        <v>37</v>
      </c>
      <c r="B54" s="193"/>
      <c r="C54" s="193" t="s">
        <v>96</v>
      </c>
      <c r="D54" s="204" t="s">
        <v>126</v>
      </c>
      <c r="E54" s="205" t="s">
        <v>127</v>
      </c>
      <c r="F54" s="193" t="s">
        <v>77</v>
      </c>
      <c r="G54" s="195">
        <v>1</v>
      </c>
      <c r="H54" s="188"/>
      <c r="I54" s="188">
        <f>ROUND(G54*H54,2)</f>
        <v>0</v>
      </c>
      <c r="J54" s="192">
        <v>21</v>
      </c>
      <c r="K54" s="188">
        <f t="shared" ref="K54:K61" si="4">I54+((I54/100)*J54)</f>
        <v>0</v>
      </c>
      <c r="L54" s="308"/>
      <c r="M54" s="135"/>
      <c r="N54" s="245"/>
      <c r="O54" s="245"/>
      <c r="P54" s="245"/>
      <c r="Q54" s="245"/>
      <c r="R54" s="245"/>
      <c r="S54" s="245"/>
      <c r="T54" s="245"/>
      <c r="U54" s="245"/>
      <c r="V54" s="245"/>
      <c r="W54" s="245"/>
      <c r="X54" s="245"/>
      <c r="Y54" s="245"/>
      <c r="Z54" s="245"/>
      <c r="AA54" s="245"/>
      <c r="AB54" s="245"/>
      <c r="AC54" s="245"/>
      <c r="AD54" s="245"/>
      <c r="AE54" s="245"/>
      <c r="AF54" s="245"/>
      <c r="AG54" s="245"/>
      <c r="AH54" s="245"/>
      <c r="AI54" s="245"/>
    </row>
    <row r="55" spans="1:35" s="179" customFormat="1" ht="114.75" x14ac:dyDescent="0.2">
      <c r="A55" s="215">
        <v>38</v>
      </c>
      <c r="B55" s="193"/>
      <c r="C55" s="193" t="s">
        <v>96</v>
      </c>
      <c r="D55" s="204" t="s">
        <v>128</v>
      </c>
      <c r="E55" s="205" t="s">
        <v>150</v>
      </c>
      <c r="F55" s="193" t="s">
        <v>77</v>
      </c>
      <c r="G55" s="195">
        <v>1</v>
      </c>
      <c r="H55" s="188"/>
      <c r="I55" s="188">
        <f>ROUND(G55*H55,2)</f>
        <v>0</v>
      </c>
      <c r="J55" s="192">
        <v>21</v>
      </c>
      <c r="K55" s="188">
        <f t="shared" si="4"/>
        <v>0</v>
      </c>
      <c r="L55" s="308"/>
      <c r="M55" s="135"/>
      <c r="N55" s="245"/>
      <c r="O55" s="245"/>
      <c r="P55" s="245"/>
      <c r="Q55" s="245"/>
      <c r="R55" s="245"/>
      <c r="S55" s="245"/>
      <c r="T55" s="245"/>
      <c r="U55" s="245"/>
      <c r="V55" s="245"/>
      <c r="W55" s="245"/>
      <c r="X55" s="245"/>
      <c r="Y55" s="245"/>
      <c r="Z55" s="245"/>
      <c r="AA55" s="245"/>
      <c r="AB55" s="245"/>
      <c r="AC55" s="245"/>
      <c r="AD55" s="245"/>
      <c r="AE55" s="245"/>
      <c r="AF55" s="245"/>
      <c r="AG55" s="245"/>
      <c r="AH55" s="245"/>
      <c r="AI55" s="245"/>
    </row>
    <row r="56" spans="1:35" s="179" customFormat="1" ht="76.5" x14ac:dyDescent="0.2">
      <c r="A56" s="215">
        <v>39</v>
      </c>
      <c r="B56" s="193"/>
      <c r="C56" s="193" t="s">
        <v>96</v>
      </c>
      <c r="D56" s="204" t="s">
        <v>129</v>
      </c>
      <c r="E56" s="175" t="s">
        <v>286</v>
      </c>
      <c r="F56" s="193" t="s">
        <v>77</v>
      </c>
      <c r="G56" s="195">
        <v>1</v>
      </c>
      <c r="H56" s="188"/>
      <c r="I56" s="188">
        <f t="shared" ref="I56:I61" si="5">ROUND(G56*H56,2)</f>
        <v>0</v>
      </c>
      <c r="J56" s="192">
        <v>21</v>
      </c>
      <c r="K56" s="188">
        <f t="shared" si="4"/>
        <v>0</v>
      </c>
      <c r="L56" s="308"/>
      <c r="M56" s="135"/>
      <c r="N56" s="245"/>
      <c r="O56" s="245"/>
      <c r="P56" s="245"/>
      <c r="Q56" s="245"/>
      <c r="R56" s="245"/>
      <c r="S56" s="245"/>
      <c r="T56" s="245"/>
      <c r="U56" s="245"/>
      <c r="V56" s="245"/>
      <c r="W56" s="245"/>
      <c r="X56" s="245"/>
      <c r="Y56" s="245"/>
      <c r="Z56" s="245"/>
      <c r="AA56" s="245"/>
      <c r="AB56" s="245"/>
      <c r="AC56" s="245"/>
      <c r="AD56" s="245"/>
      <c r="AE56" s="245"/>
      <c r="AF56" s="245"/>
      <c r="AG56" s="245"/>
      <c r="AH56" s="245"/>
      <c r="AI56" s="245"/>
    </row>
    <row r="57" spans="1:35" s="179" customFormat="1" ht="102" x14ac:dyDescent="0.2">
      <c r="A57" s="215">
        <v>40</v>
      </c>
      <c r="B57" s="193"/>
      <c r="C57" s="193" t="s">
        <v>96</v>
      </c>
      <c r="D57" s="204" t="s">
        <v>130</v>
      </c>
      <c r="E57" s="206" t="s">
        <v>131</v>
      </c>
      <c r="F57" s="193" t="s">
        <v>77</v>
      </c>
      <c r="G57" s="201">
        <v>1</v>
      </c>
      <c r="H57" s="188"/>
      <c r="I57" s="188">
        <f t="shared" si="5"/>
        <v>0</v>
      </c>
      <c r="J57" s="192">
        <v>21</v>
      </c>
      <c r="K57" s="188">
        <f t="shared" si="4"/>
        <v>0</v>
      </c>
      <c r="L57" s="308"/>
      <c r="M57" s="135"/>
      <c r="N57" s="245"/>
      <c r="O57" s="245"/>
      <c r="P57" s="245"/>
      <c r="Q57" s="245"/>
      <c r="R57" s="245"/>
      <c r="S57" s="245"/>
      <c r="T57" s="245"/>
      <c r="U57" s="245"/>
      <c r="V57" s="245"/>
      <c r="W57" s="245"/>
      <c r="X57" s="245"/>
      <c r="Y57" s="245"/>
      <c r="Z57" s="245"/>
      <c r="AA57" s="245"/>
      <c r="AB57" s="245"/>
      <c r="AC57" s="245"/>
      <c r="AD57" s="245"/>
      <c r="AE57" s="245"/>
      <c r="AF57" s="245"/>
      <c r="AG57" s="245"/>
      <c r="AH57" s="245"/>
      <c r="AI57" s="245"/>
    </row>
    <row r="58" spans="1:35" s="179" customFormat="1" ht="38.25" x14ac:dyDescent="0.2">
      <c r="A58" s="215">
        <v>41</v>
      </c>
      <c r="B58" s="193"/>
      <c r="C58" s="193" t="s">
        <v>96</v>
      </c>
      <c r="D58" s="204" t="s">
        <v>207</v>
      </c>
      <c r="E58" s="206" t="s">
        <v>208</v>
      </c>
      <c r="F58" s="193" t="s">
        <v>77</v>
      </c>
      <c r="G58" s="201">
        <v>1</v>
      </c>
      <c r="H58" s="188"/>
      <c r="I58" s="188">
        <f t="shared" si="5"/>
        <v>0</v>
      </c>
      <c r="J58" s="192">
        <v>21</v>
      </c>
      <c r="K58" s="188">
        <f t="shared" si="4"/>
        <v>0</v>
      </c>
      <c r="L58" s="135"/>
      <c r="M58" s="135"/>
      <c r="N58" s="245"/>
      <c r="O58" s="245"/>
      <c r="P58" s="245"/>
      <c r="Q58" s="245"/>
      <c r="R58" s="245"/>
      <c r="S58" s="245"/>
      <c r="T58" s="245"/>
      <c r="U58" s="245"/>
      <c r="V58" s="245"/>
      <c r="W58" s="245"/>
      <c r="X58" s="245"/>
      <c r="Y58" s="245"/>
      <c r="Z58" s="245"/>
      <c r="AA58" s="245"/>
      <c r="AB58" s="245"/>
      <c r="AC58" s="245"/>
      <c r="AD58" s="245"/>
      <c r="AE58" s="245"/>
      <c r="AF58" s="245"/>
      <c r="AG58" s="245"/>
      <c r="AH58" s="245"/>
      <c r="AI58" s="245"/>
    </row>
    <row r="59" spans="1:35" s="179" customFormat="1" ht="51" x14ac:dyDescent="0.2">
      <c r="A59" s="215">
        <v>42</v>
      </c>
      <c r="B59" s="193"/>
      <c r="C59" s="200" t="s">
        <v>96</v>
      </c>
      <c r="D59" s="212" t="s">
        <v>102</v>
      </c>
      <c r="E59" s="197" t="s">
        <v>209</v>
      </c>
      <c r="F59" s="200" t="s">
        <v>77</v>
      </c>
      <c r="G59" s="201">
        <v>1</v>
      </c>
      <c r="H59" s="199"/>
      <c r="I59" s="199">
        <f>ROUND(G59*H59,2)</f>
        <v>0</v>
      </c>
      <c r="J59" s="211">
        <v>21</v>
      </c>
      <c r="K59" s="199">
        <f t="shared" si="4"/>
        <v>0</v>
      </c>
      <c r="L59" s="307"/>
      <c r="M59" s="135"/>
      <c r="N59" s="245"/>
      <c r="O59" s="245"/>
      <c r="P59" s="245"/>
      <c r="Q59" s="245"/>
      <c r="R59" s="245"/>
      <c r="S59" s="245"/>
      <c r="T59" s="245"/>
      <c r="U59" s="245"/>
      <c r="V59" s="245"/>
      <c r="W59" s="245"/>
      <c r="X59" s="245"/>
      <c r="Y59" s="245"/>
      <c r="Z59" s="245"/>
      <c r="AA59" s="245"/>
      <c r="AB59" s="245"/>
      <c r="AC59" s="245"/>
      <c r="AD59" s="245"/>
      <c r="AE59" s="245"/>
      <c r="AF59" s="245"/>
      <c r="AG59" s="245"/>
      <c r="AH59" s="245"/>
      <c r="AI59" s="245"/>
    </row>
    <row r="60" spans="1:35" s="179" customFormat="1" ht="34.5" customHeight="1" x14ac:dyDescent="0.2">
      <c r="A60" s="215">
        <v>43</v>
      </c>
      <c r="B60" s="193"/>
      <c r="C60" s="200" t="s">
        <v>96</v>
      </c>
      <c r="D60" s="196" t="s">
        <v>99</v>
      </c>
      <c r="E60" s="197" t="s">
        <v>105</v>
      </c>
      <c r="F60" s="200" t="s">
        <v>77</v>
      </c>
      <c r="G60" s="201">
        <v>1</v>
      </c>
      <c r="H60" s="199"/>
      <c r="I60" s="199">
        <f>ROUND(G60*H60,2)</f>
        <v>0</v>
      </c>
      <c r="J60" s="211">
        <v>21</v>
      </c>
      <c r="K60" s="199">
        <f t="shared" si="4"/>
        <v>0</v>
      </c>
      <c r="L60" s="135"/>
      <c r="M60" s="135"/>
      <c r="N60" s="245"/>
      <c r="O60" s="245"/>
      <c r="P60" s="245"/>
      <c r="Q60" s="245"/>
      <c r="R60" s="245"/>
      <c r="S60" s="245"/>
      <c r="T60" s="245"/>
      <c r="U60" s="245"/>
      <c r="V60" s="245"/>
      <c r="W60" s="245"/>
      <c r="X60" s="245"/>
      <c r="Y60" s="245"/>
      <c r="Z60" s="245"/>
      <c r="AA60" s="245"/>
      <c r="AB60" s="245"/>
      <c r="AC60" s="245"/>
      <c r="AD60" s="245"/>
      <c r="AE60" s="245"/>
      <c r="AF60" s="245"/>
      <c r="AG60" s="245"/>
      <c r="AH60" s="245"/>
      <c r="AI60" s="245"/>
    </row>
    <row r="61" spans="1:35" s="179" customFormat="1" ht="76.5" x14ac:dyDescent="0.2">
      <c r="A61" s="215">
        <v>44</v>
      </c>
      <c r="B61" s="193"/>
      <c r="C61" s="193" t="s">
        <v>96</v>
      </c>
      <c r="D61" s="204" t="s">
        <v>137</v>
      </c>
      <c r="E61" s="205" t="s">
        <v>151</v>
      </c>
      <c r="F61" s="193" t="s">
        <v>77</v>
      </c>
      <c r="G61" s="195">
        <v>1</v>
      </c>
      <c r="H61" s="188"/>
      <c r="I61" s="188">
        <f t="shared" si="5"/>
        <v>0</v>
      </c>
      <c r="J61" s="192">
        <v>21</v>
      </c>
      <c r="K61" s="188">
        <f t="shared" si="4"/>
        <v>0</v>
      </c>
      <c r="L61" s="308"/>
      <c r="M61" s="135"/>
      <c r="N61" s="245"/>
      <c r="O61" s="245"/>
      <c r="P61" s="245"/>
      <c r="Q61" s="245"/>
      <c r="R61" s="245"/>
      <c r="S61" s="245"/>
      <c r="T61" s="245"/>
      <c r="U61" s="245"/>
      <c r="V61" s="245"/>
      <c r="W61" s="245"/>
      <c r="X61" s="245"/>
      <c r="Y61" s="245"/>
      <c r="Z61" s="245"/>
      <c r="AA61" s="245"/>
      <c r="AB61" s="245"/>
      <c r="AC61" s="245"/>
      <c r="AD61" s="245"/>
      <c r="AE61" s="245"/>
      <c r="AF61" s="245"/>
      <c r="AG61" s="245"/>
      <c r="AH61" s="245"/>
      <c r="AI61" s="245"/>
    </row>
    <row r="62" spans="1:35" s="207" customFormat="1" x14ac:dyDescent="0.2">
      <c r="A62" s="275"/>
      <c r="B62" s="256"/>
      <c r="C62" s="256"/>
      <c r="D62" s="267"/>
      <c r="E62" s="208" t="s">
        <v>95</v>
      </c>
      <c r="F62" s="256"/>
      <c r="G62" s="273"/>
      <c r="H62" s="273"/>
      <c r="I62" s="209">
        <f>I14</f>
        <v>0</v>
      </c>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96B8E-3452-472A-A017-CFFF2CB5D9E6}">
  <sheetPr>
    <pageSetUpPr fitToPage="1"/>
  </sheetPr>
  <dimension ref="A1:AI67"/>
  <sheetViews>
    <sheetView showGridLines="0" zoomScale="80" zoomScaleNormal="80" workbookViewId="0">
      <pane ySplit="13" topLeftCell="A61" activePane="bottomLeft" state="frozen"/>
      <selection pane="bottomLeft" activeCell="P65" sqref="P65"/>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281</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12">
        <v>12</v>
      </c>
      <c r="M12" s="303">
        <v>13</v>
      </c>
    </row>
    <row r="13" spans="1:35" x14ac:dyDescent="0.2">
      <c r="A13" s="253"/>
      <c r="B13" s="255"/>
      <c r="C13" s="255"/>
      <c r="D13" s="262"/>
      <c r="E13" s="183"/>
      <c r="F13" s="255"/>
      <c r="G13" s="253"/>
      <c r="H13" s="253"/>
      <c r="I13" s="253"/>
      <c r="J13" s="253"/>
      <c r="K13" s="253"/>
      <c r="L13" s="176"/>
      <c r="M13" s="176"/>
    </row>
    <row r="14" spans="1:35" s="185" customFormat="1" x14ac:dyDescent="0.2">
      <c r="A14" s="252"/>
      <c r="B14" s="184"/>
      <c r="C14" s="258"/>
      <c r="D14" s="263" t="s">
        <v>83</v>
      </c>
      <c r="E14" s="186" t="s">
        <v>152</v>
      </c>
      <c r="F14" s="258"/>
      <c r="G14" s="271"/>
      <c r="H14" s="271"/>
      <c r="I14" s="187">
        <f>I15+I24+I53+I58</f>
        <v>0</v>
      </c>
      <c r="J14" s="271"/>
      <c r="K14" s="188"/>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89"/>
      <c r="C15" s="259"/>
      <c r="D15" s="264"/>
      <c r="E15" s="190" t="s">
        <v>111</v>
      </c>
      <c r="F15" s="259"/>
      <c r="G15" s="272"/>
      <c r="H15" s="272"/>
      <c r="I15" s="191">
        <f>SUM(I16:I23)</f>
        <v>0</v>
      </c>
      <c r="J15" s="192"/>
      <c r="K15" s="188"/>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63.75" x14ac:dyDescent="0.2">
      <c r="A16" s="215">
        <v>1</v>
      </c>
      <c r="B16" s="193"/>
      <c r="C16" s="193" t="s">
        <v>96</v>
      </c>
      <c r="D16" s="265" t="s">
        <v>142</v>
      </c>
      <c r="E16" s="194" t="s">
        <v>143</v>
      </c>
      <c r="F16" s="193" t="s">
        <v>77</v>
      </c>
      <c r="G16" s="195">
        <v>1</v>
      </c>
      <c r="H16" s="188"/>
      <c r="I16" s="188">
        <f t="shared" ref="I16:I23" si="0">ROUND(G16*H16,2)</f>
        <v>0</v>
      </c>
      <c r="J16" s="192">
        <v>21</v>
      </c>
      <c r="K16" s="188">
        <f t="shared" ref="K16:K23" si="1">I16+((I16/100)*J16)</f>
        <v>0</v>
      </c>
      <c r="L16" s="314"/>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89.25" x14ac:dyDescent="0.2">
      <c r="A17" s="215">
        <v>2</v>
      </c>
      <c r="B17" s="193"/>
      <c r="C17" s="193" t="s">
        <v>96</v>
      </c>
      <c r="D17" s="265" t="s">
        <v>144</v>
      </c>
      <c r="E17" s="197" t="s">
        <v>163</v>
      </c>
      <c r="F17" s="193" t="s">
        <v>77</v>
      </c>
      <c r="G17" s="195">
        <f>G16</f>
        <v>1</v>
      </c>
      <c r="H17" s="188"/>
      <c r="I17" s="188">
        <f t="shared" si="0"/>
        <v>0</v>
      </c>
      <c r="J17" s="192">
        <v>21</v>
      </c>
      <c r="K17" s="188">
        <f t="shared" si="1"/>
        <v>0</v>
      </c>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25.5" x14ac:dyDescent="0.2">
      <c r="A18" s="215">
        <v>3</v>
      </c>
      <c r="B18" s="193"/>
      <c r="C18" s="193" t="s">
        <v>96</v>
      </c>
      <c r="D18" s="265" t="s">
        <v>159</v>
      </c>
      <c r="E18" s="198" t="s">
        <v>160</v>
      </c>
      <c r="F18" s="193" t="s">
        <v>77</v>
      </c>
      <c r="G18" s="195">
        <v>1</v>
      </c>
      <c r="H18" s="199"/>
      <c r="I18" s="188">
        <f t="shared" si="0"/>
        <v>0</v>
      </c>
      <c r="J18" s="192">
        <v>21</v>
      </c>
      <c r="K18" s="188">
        <f t="shared" si="1"/>
        <v>0</v>
      </c>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179" customFormat="1" ht="25.5" x14ac:dyDescent="0.2">
      <c r="A19" s="215">
        <v>4</v>
      </c>
      <c r="B19" s="193"/>
      <c r="C19" s="193" t="s">
        <v>96</v>
      </c>
      <c r="D19" s="265" t="s">
        <v>161</v>
      </c>
      <c r="E19" s="198" t="s">
        <v>162</v>
      </c>
      <c r="F19" s="193" t="s">
        <v>77</v>
      </c>
      <c r="G19" s="195">
        <v>1</v>
      </c>
      <c r="H19" s="199"/>
      <c r="I19" s="188">
        <f t="shared" si="0"/>
        <v>0</v>
      </c>
      <c r="J19" s="192">
        <v>21</v>
      </c>
      <c r="K19" s="188">
        <f t="shared" si="1"/>
        <v>0</v>
      </c>
      <c r="N19" s="245"/>
      <c r="O19" s="245"/>
      <c r="P19" s="245"/>
      <c r="Q19" s="245"/>
      <c r="R19" s="245"/>
      <c r="S19" s="245"/>
      <c r="T19" s="245"/>
      <c r="U19" s="245"/>
      <c r="V19" s="245"/>
      <c r="W19" s="245"/>
      <c r="X19" s="245"/>
      <c r="Y19" s="245"/>
      <c r="Z19" s="245"/>
      <c r="AA19" s="245"/>
      <c r="AB19" s="245"/>
      <c r="AC19" s="245"/>
      <c r="AD19" s="245"/>
      <c r="AE19" s="245"/>
      <c r="AF19" s="245"/>
      <c r="AG19" s="245"/>
      <c r="AH19" s="245"/>
      <c r="AI19" s="245"/>
    </row>
    <row r="20" spans="1:35" s="202" customFormat="1" ht="51" x14ac:dyDescent="0.2">
      <c r="A20" s="282">
        <v>5</v>
      </c>
      <c r="B20" s="200"/>
      <c r="C20" s="200" t="s">
        <v>96</v>
      </c>
      <c r="D20" s="212" t="s">
        <v>102</v>
      </c>
      <c r="E20" s="197" t="s">
        <v>164</v>
      </c>
      <c r="F20" s="200" t="s">
        <v>77</v>
      </c>
      <c r="G20" s="201">
        <v>1</v>
      </c>
      <c r="H20" s="199"/>
      <c r="I20" s="188">
        <f t="shared" si="0"/>
        <v>0</v>
      </c>
      <c r="J20" s="192">
        <v>21</v>
      </c>
      <c r="K20" s="188">
        <f t="shared" si="1"/>
        <v>0</v>
      </c>
      <c r="N20" s="274"/>
      <c r="O20" s="274"/>
      <c r="P20" s="274"/>
      <c r="Q20" s="274"/>
      <c r="R20" s="274"/>
      <c r="S20" s="274"/>
      <c r="T20" s="274"/>
      <c r="U20" s="274"/>
      <c r="V20" s="274"/>
      <c r="W20" s="274"/>
      <c r="X20" s="274"/>
      <c r="Y20" s="274"/>
      <c r="Z20" s="274"/>
      <c r="AA20" s="274"/>
      <c r="AB20" s="274"/>
      <c r="AC20" s="274"/>
      <c r="AD20" s="274"/>
      <c r="AE20" s="274"/>
      <c r="AF20" s="274"/>
      <c r="AG20" s="274"/>
      <c r="AH20" s="274"/>
      <c r="AI20" s="274"/>
    </row>
    <row r="21" spans="1:35" s="179" customFormat="1" ht="25.5" x14ac:dyDescent="0.2">
      <c r="A21" s="215">
        <v>6</v>
      </c>
      <c r="B21" s="193"/>
      <c r="C21" s="193" t="s">
        <v>96</v>
      </c>
      <c r="D21" s="196" t="s">
        <v>99</v>
      </c>
      <c r="E21" s="197" t="s">
        <v>105</v>
      </c>
      <c r="F21" s="193" t="s">
        <v>77</v>
      </c>
      <c r="G21" s="201">
        <v>1</v>
      </c>
      <c r="H21" s="188"/>
      <c r="I21" s="188">
        <f t="shared" si="0"/>
        <v>0</v>
      </c>
      <c r="J21" s="192">
        <v>21</v>
      </c>
      <c r="K21" s="188">
        <f t="shared" si="1"/>
        <v>0</v>
      </c>
      <c r="N21" s="245"/>
      <c r="O21" s="245"/>
      <c r="P21" s="245"/>
      <c r="Q21" s="245"/>
      <c r="R21" s="245"/>
      <c r="S21" s="245"/>
      <c r="T21" s="245"/>
      <c r="U21" s="245"/>
      <c r="V21" s="245"/>
      <c r="W21" s="245"/>
      <c r="X21" s="245"/>
      <c r="Y21" s="245"/>
      <c r="Z21" s="245"/>
      <c r="AA21" s="245"/>
      <c r="AB21" s="245"/>
      <c r="AC21" s="245"/>
      <c r="AD21" s="245"/>
      <c r="AE21" s="245"/>
      <c r="AF21" s="245"/>
      <c r="AG21" s="245"/>
      <c r="AH21" s="245"/>
      <c r="AI21" s="245"/>
    </row>
    <row r="22" spans="1:35" s="179" customFormat="1" ht="63.75" x14ac:dyDescent="0.2">
      <c r="A22" s="215">
        <v>7</v>
      </c>
      <c r="B22" s="193"/>
      <c r="C22" s="193" t="s">
        <v>96</v>
      </c>
      <c r="D22" s="265" t="s">
        <v>103</v>
      </c>
      <c r="E22" s="194" t="s">
        <v>104</v>
      </c>
      <c r="F22" s="193" t="s">
        <v>77</v>
      </c>
      <c r="G22" s="195">
        <v>1</v>
      </c>
      <c r="H22" s="188"/>
      <c r="I22" s="188">
        <f t="shared" si="0"/>
        <v>0</v>
      </c>
      <c r="J22" s="192">
        <v>21</v>
      </c>
      <c r="K22" s="188">
        <f t="shared" si="1"/>
        <v>0</v>
      </c>
      <c r="N22" s="245"/>
      <c r="O22" s="245"/>
      <c r="P22" s="245"/>
      <c r="Q22" s="245"/>
      <c r="R22" s="245"/>
      <c r="S22" s="245"/>
      <c r="T22" s="245"/>
      <c r="U22" s="245"/>
      <c r="V22" s="245"/>
      <c r="W22" s="245"/>
      <c r="X22" s="245"/>
      <c r="Y22" s="245"/>
      <c r="Z22" s="245"/>
      <c r="AA22" s="245"/>
      <c r="AB22" s="245"/>
      <c r="AC22" s="245"/>
      <c r="AD22" s="245"/>
      <c r="AE22" s="245"/>
      <c r="AF22" s="245"/>
      <c r="AG22" s="245"/>
      <c r="AH22" s="245"/>
      <c r="AI22" s="245"/>
    </row>
    <row r="23" spans="1:35" s="179" customFormat="1" ht="51" x14ac:dyDescent="0.2">
      <c r="A23" s="215">
        <v>8</v>
      </c>
      <c r="B23" s="193"/>
      <c r="C23" s="193" t="s">
        <v>96</v>
      </c>
      <c r="D23" s="265" t="s">
        <v>80</v>
      </c>
      <c r="E23" s="197" t="s">
        <v>145</v>
      </c>
      <c r="F23" s="193" t="s">
        <v>77</v>
      </c>
      <c r="G23" s="195">
        <v>1</v>
      </c>
      <c r="H23" s="188"/>
      <c r="I23" s="188">
        <f t="shared" si="0"/>
        <v>0</v>
      </c>
      <c r="J23" s="192">
        <v>21</v>
      </c>
      <c r="K23" s="188">
        <f t="shared" si="1"/>
        <v>0</v>
      </c>
      <c r="L23" s="314"/>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35" s="179" customFormat="1" x14ac:dyDescent="0.2">
      <c r="A24" s="215"/>
      <c r="B24" s="193"/>
      <c r="C24" s="189"/>
      <c r="D24" s="266"/>
      <c r="E24" s="190" t="s">
        <v>170</v>
      </c>
      <c r="F24" s="270"/>
      <c r="G24" s="272"/>
      <c r="H24" s="272"/>
      <c r="I24" s="191">
        <f>SUM(I25:I52)</f>
        <v>0</v>
      </c>
      <c r="J24" s="192"/>
      <c r="K24" s="188"/>
      <c r="N24" s="245"/>
      <c r="O24" s="245"/>
      <c r="P24" s="245"/>
      <c r="Q24" s="245"/>
      <c r="R24" s="245"/>
      <c r="S24" s="245"/>
      <c r="T24" s="245"/>
      <c r="U24" s="245"/>
      <c r="V24" s="245"/>
      <c r="W24" s="245"/>
      <c r="X24" s="245"/>
      <c r="Y24" s="245"/>
      <c r="Z24" s="245"/>
      <c r="AA24" s="245"/>
      <c r="AB24" s="245"/>
      <c r="AC24" s="245"/>
      <c r="AD24" s="245"/>
      <c r="AE24" s="245"/>
      <c r="AF24" s="245"/>
      <c r="AG24" s="245"/>
      <c r="AH24" s="245"/>
      <c r="AI24" s="245"/>
    </row>
    <row r="25" spans="1:35" s="179" customFormat="1" ht="89.25" x14ac:dyDescent="0.2">
      <c r="A25" s="215">
        <v>9</v>
      </c>
      <c r="B25" s="193"/>
      <c r="C25" s="193" t="s">
        <v>96</v>
      </c>
      <c r="D25" s="265" t="s">
        <v>171</v>
      </c>
      <c r="E25" s="197" t="s">
        <v>172</v>
      </c>
      <c r="F25" s="193" t="s">
        <v>77</v>
      </c>
      <c r="G25" s="195">
        <v>18</v>
      </c>
      <c r="H25" s="188"/>
      <c r="I25" s="203">
        <f>ROUND(G25*H25,2)</f>
        <v>0</v>
      </c>
      <c r="J25" s="192">
        <v>21</v>
      </c>
      <c r="K25" s="188">
        <f t="shared" ref="K25:K52" si="2">I25+((I25/100)*J25)</f>
        <v>0</v>
      </c>
      <c r="L25" s="314"/>
      <c r="N25" s="245"/>
      <c r="O25" s="245"/>
      <c r="P25" s="245"/>
      <c r="Q25" s="245"/>
      <c r="R25" s="245"/>
      <c r="S25" s="245"/>
      <c r="T25" s="245"/>
      <c r="U25" s="245"/>
      <c r="V25" s="245"/>
      <c r="W25" s="245"/>
      <c r="X25" s="245"/>
      <c r="Y25" s="245"/>
      <c r="Z25" s="245"/>
      <c r="AA25" s="245"/>
      <c r="AB25" s="245"/>
      <c r="AC25" s="245"/>
      <c r="AD25" s="245"/>
      <c r="AE25" s="245"/>
      <c r="AF25" s="245"/>
      <c r="AG25" s="245"/>
      <c r="AH25" s="245"/>
      <c r="AI25" s="245"/>
    </row>
    <row r="26" spans="1:35" s="179" customFormat="1" ht="114.75" x14ac:dyDescent="0.2">
      <c r="A26" s="215">
        <v>10</v>
      </c>
      <c r="B26" s="193"/>
      <c r="C26" s="193" t="s">
        <v>96</v>
      </c>
      <c r="D26" s="265" t="s">
        <v>173</v>
      </c>
      <c r="E26" s="197" t="s">
        <v>174</v>
      </c>
      <c r="F26" s="193" t="s">
        <v>77</v>
      </c>
      <c r="G26" s="195">
        <f>G25</f>
        <v>18</v>
      </c>
      <c r="H26" s="188"/>
      <c r="I26" s="203">
        <f t="shared" ref="I26:I52" si="3">ROUND(G26*H26,2)</f>
        <v>0</v>
      </c>
      <c r="J26" s="192">
        <v>21</v>
      </c>
      <c r="K26" s="188">
        <f t="shared" si="2"/>
        <v>0</v>
      </c>
      <c r="L26" s="314"/>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179" customFormat="1" ht="38.25" x14ac:dyDescent="0.2">
      <c r="A27" s="215">
        <v>11</v>
      </c>
      <c r="B27" s="193"/>
      <c r="C27" s="193" t="s">
        <v>96</v>
      </c>
      <c r="D27" s="265" t="s">
        <v>175</v>
      </c>
      <c r="E27" s="197" t="s">
        <v>176</v>
      </c>
      <c r="F27" s="193" t="s">
        <v>77</v>
      </c>
      <c r="G27" s="195">
        <v>4</v>
      </c>
      <c r="H27" s="188"/>
      <c r="I27" s="203">
        <f t="shared" si="3"/>
        <v>0</v>
      </c>
      <c r="J27" s="192">
        <v>21</v>
      </c>
      <c r="K27" s="188">
        <f t="shared" si="2"/>
        <v>0</v>
      </c>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1:35" s="179" customFormat="1" ht="38.25" x14ac:dyDescent="0.2">
      <c r="A28" s="215">
        <v>12</v>
      </c>
      <c r="B28" s="193"/>
      <c r="C28" s="193" t="s">
        <v>96</v>
      </c>
      <c r="D28" s="265" t="s">
        <v>177</v>
      </c>
      <c r="E28" s="194" t="s">
        <v>178</v>
      </c>
      <c r="F28" s="193" t="s">
        <v>77</v>
      </c>
      <c r="G28" s="195">
        <v>1</v>
      </c>
      <c r="H28" s="188"/>
      <c r="I28" s="203">
        <f t="shared" si="3"/>
        <v>0</v>
      </c>
      <c r="J28" s="192">
        <v>21</v>
      </c>
      <c r="K28" s="188">
        <f t="shared" si="2"/>
        <v>0</v>
      </c>
      <c r="L28" s="314"/>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s="179" customFormat="1" ht="76.5" x14ac:dyDescent="0.2">
      <c r="A29" s="215">
        <v>13</v>
      </c>
      <c r="B29" s="193"/>
      <c r="C29" s="193" t="s">
        <v>96</v>
      </c>
      <c r="D29" s="265" t="s">
        <v>179</v>
      </c>
      <c r="E29" s="194" t="s">
        <v>180</v>
      </c>
      <c r="F29" s="193" t="s">
        <v>77</v>
      </c>
      <c r="G29" s="195">
        <v>1</v>
      </c>
      <c r="H29" s="188"/>
      <c r="I29" s="203">
        <f t="shared" si="3"/>
        <v>0</v>
      </c>
      <c r="J29" s="192">
        <v>21</v>
      </c>
      <c r="K29" s="188">
        <f t="shared" si="2"/>
        <v>0</v>
      </c>
      <c r="L29" s="314"/>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s="179" customFormat="1" ht="76.5" x14ac:dyDescent="0.2">
      <c r="A30" s="215">
        <v>14</v>
      </c>
      <c r="B30" s="193"/>
      <c r="C30" s="193" t="s">
        <v>96</v>
      </c>
      <c r="D30" s="265" t="s">
        <v>181</v>
      </c>
      <c r="E30" s="194" t="s">
        <v>182</v>
      </c>
      <c r="F30" s="193" t="s">
        <v>77</v>
      </c>
      <c r="G30" s="195">
        <f>G25</f>
        <v>18</v>
      </c>
      <c r="H30" s="188"/>
      <c r="I30" s="203">
        <f t="shared" si="3"/>
        <v>0</v>
      </c>
      <c r="J30" s="192">
        <v>21</v>
      </c>
      <c r="K30" s="188">
        <f t="shared" si="2"/>
        <v>0</v>
      </c>
      <c r="L30" s="314"/>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s="179" customFormat="1" ht="76.5" x14ac:dyDescent="0.2">
      <c r="A31" s="215">
        <v>15</v>
      </c>
      <c r="B31" s="193"/>
      <c r="C31" s="193" t="s">
        <v>96</v>
      </c>
      <c r="D31" s="265" t="s">
        <v>183</v>
      </c>
      <c r="E31" s="194" t="s">
        <v>184</v>
      </c>
      <c r="F31" s="193" t="s">
        <v>77</v>
      </c>
      <c r="G31" s="195">
        <f>G25+1</f>
        <v>19</v>
      </c>
      <c r="H31" s="188"/>
      <c r="I31" s="203">
        <f t="shared" si="3"/>
        <v>0</v>
      </c>
      <c r="J31" s="192">
        <v>21</v>
      </c>
      <c r="K31" s="188">
        <f t="shared" si="2"/>
        <v>0</v>
      </c>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s="179" customFormat="1" ht="63.75" x14ac:dyDescent="0.2">
      <c r="A32" s="215">
        <v>16</v>
      </c>
      <c r="B32" s="193"/>
      <c r="C32" s="200" t="s">
        <v>96</v>
      </c>
      <c r="D32" s="283" t="s">
        <v>185</v>
      </c>
      <c r="E32" s="194" t="s">
        <v>186</v>
      </c>
      <c r="F32" s="200" t="s">
        <v>77</v>
      </c>
      <c r="G32" s="201">
        <f>G31*2</f>
        <v>38</v>
      </c>
      <c r="H32" s="199"/>
      <c r="I32" s="188">
        <f t="shared" si="3"/>
        <v>0</v>
      </c>
      <c r="J32" s="192">
        <v>21</v>
      </c>
      <c r="K32" s="188">
        <f t="shared" si="2"/>
        <v>0</v>
      </c>
      <c r="N32" s="245"/>
      <c r="O32" s="245"/>
      <c r="P32" s="245"/>
      <c r="Q32" s="245"/>
      <c r="R32" s="245"/>
      <c r="S32" s="245"/>
      <c r="T32" s="245"/>
      <c r="U32" s="245"/>
      <c r="V32" s="245"/>
      <c r="W32" s="245"/>
      <c r="X32" s="245"/>
      <c r="Y32" s="245"/>
      <c r="Z32" s="245"/>
      <c r="AA32" s="245"/>
      <c r="AB32" s="245"/>
      <c r="AC32" s="245"/>
      <c r="AD32" s="245"/>
      <c r="AE32" s="245"/>
      <c r="AF32" s="245"/>
      <c r="AG32" s="245"/>
      <c r="AH32" s="245"/>
      <c r="AI32" s="245"/>
    </row>
    <row r="33" spans="1:35" s="179" customFormat="1" ht="51" x14ac:dyDescent="0.2">
      <c r="A33" s="215">
        <v>17</v>
      </c>
      <c r="B33" s="193"/>
      <c r="C33" s="193" t="s">
        <v>96</v>
      </c>
      <c r="D33" s="265" t="s">
        <v>187</v>
      </c>
      <c r="E33" s="194" t="s">
        <v>188</v>
      </c>
      <c r="F33" s="193" t="s">
        <v>77</v>
      </c>
      <c r="G33" s="195">
        <f>G25</f>
        <v>18</v>
      </c>
      <c r="H33" s="188"/>
      <c r="I33" s="203">
        <f t="shared" si="3"/>
        <v>0</v>
      </c>
      <c r="J33" s="192">
        <v>21</v>
      </c>
      <c r="K33" s="188">
        <f t="shared" si="2"/>
        <v>0</v>
      </c>
      <c r="N33" s="245"/>
      <c r="O33" s="245"/>
      <c r="P33" s="245"/>
      <c r="Q33" s="245"/>
      <c r="R33" s="245"/>
      <c r="S33" s="245"/>
      <c r="T33" s="245"/>
      <c r="U33" s="245"/>
      <c r="V33" s="245"/>
      <c r="W33" s="245"/>
      <c r="X33" s="245"/>
      <c r="Y33" s="245"/>
      <c r="Z33" s="245"/>
      <c r="AA33" s="245"/>
      <c r="AB33" s="245"/>
      <c r="AC33" s="245"/>
      <c r="AD33" s="245"/>
      <c r="AE33" s="245"/>
      <c r="AF33" s="245"/>
      <c r="AG33" s="245"/>
      <c r="AH33" s="245"/>
      <c r="AI33" s="245"/>
    </row>
    <row r="34" spans="1:35" s="179" customFormat="1" ht="38.25" x14ac:dyDescent="0.2">
      <c r="A34" s="215">
        <v>18</v>
      </c>
      <c r="B34" s="193"/>
      <c r="C34" s="193" t="s">
        <v>96</v>
      </c>
      <c r="D34" s="265" t="s">
        <v>189</v>
      </c>
      <c r="E34" s="194" t="s">
        <v>190</v>
      </c>
      <c r="F34" s="193" t="s">
        <v>77</v>
      </c>
      <c r="G34" s="195">
        <v>1</v>
      </c>
      <c r="H34" s="188"/>
      <c r="I34" s="203">
        <f t="shared" si="3"/>
        <v>0</v>
      </c>
      <c r="J34" s="192">
        <v>21</v>
      </c>
      <c r="K34" s="188">
        <f t="shared" si="2"/>
        <v>0</v>
      </c>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35" s="179" customFormat="1" ht="102" x14ac:dyDescent="0.2">
      <c r="A35" s="215">
        <v>19</v>
      </c>
      <c r="B35" s="193"/>
      <c r="C35" s="193" t="s">
        <v>96</v>
      </c>
      <c r="D35" s="265" t="s">
        <v>81</v>
      </c>
      <c r="E35" s="197" t="s">
        <v>155</v>
      </c>
      <c r="F35" s="193" t="s">
        <v>77</v>
      </c>
      <c r="G35" s="195">
        <v>1</v>
      </c>
      <c r="H35" s="188"/>
      <c r="I35" s="203">
        <f t="shared" si="3"/>
        <v>0</v>
      </c>
      <c r="J35" s="192">
        <v>21</v>
      </c>
      <c r="K35" s="188">
        <f t="shared" si="2"/>
        <v>0</v>
      </c>
      <c r="L35" s="314"/>
      <c r="M35" s="314"/>
      <c r="N35" s="245"/>
      <c r="O35" s="245"/>
      <c r="P35" s="245"/>
      <c r="Q35" s="245"/>
      <c r="R35" s="245"/>
      <c r="S35" s="245"/>
      <c r="T35" s="245"/>
      <c r="U35" s="245"/>
      <c r="V35" s="245"/>
      <c r="W35" s="245"/>
      <c r="X35" s="245"/>
      <c r="Y35" s="245"/>
      <c r="Z35" s="245"/>
      <c r="AA35" s="245"/>
      <c r="AB35" s="245"/>
      <c r="AC35" s="245"/>
      <c r="AD35" s="245"/>
      <c r="AE35" s="245"/>
      <c r="AF35" s="245"/>
      <c r="AG35" s="245"/>
      <c r="AH35" s="245"/>
      <c r="AI35" s="245"/>
    </row>
    <row r="36" spans="1:35" s="179" customFormat="1" ht="38.25" x14ac:dyDescent="0.2">
      <c r="A36" s="215">
        <v>20</v>
      </c>
      <c r="B36" s="193"/>
      <c r="C36" s="193" t="s">
        <v>96</v>
      </c>
      <c r="D36" s="196" t="s">
        <v>191</v>
      </c>
      <c r="E36" s="194" t="s">
        <v>192</v>
      </c>
      <c r="F36" s="193" t="s">
        <v>77</v>
      </c>
      <c r="G36" s="195">
        <f>G25+1</f>
        <v>19</v>
      </c>
      <c r="H36" s="199"/>
      <c r="I36" s="203">
        <f t="shared" si="3"/>
        <v>0</v>
      </c>
      <c r="J36" s="192">
        <v>21</v>
      </c>
      <c r="K36" s="188">
        <f t="shared" si="2"/>
        <v>0</v>
      </c>
      <c r="L36" s="202"/>
      <c r="N36" s="245"/>
      <c r="O36" s="245"/>
      <c r="P36" s="245"/>
      <c r="Q36" s="245"/>
      <c r="R36" s="245"/>
      <c r="S36" s="245"/>
      <c r="T36" s="245"/>
      <c r="U36" s="245"/>
      <c r="V36" s="245"/>
      <c r="W36" s="245"/>
      <c r="X36" s="245"/>
      <c r="Y36" s="245"/>
      <c r="Z36" s="245"/>
      <c r="AA36" s="245"/>
      <c r="AB36" s="245"/>
      <c r="AC36" s="245"/>
      <c r="AD36" s="245"/>
      <c r="AE36" s="245"/>
      <c r="AF36" s="245"/>
      <c r="AG36" s="245"/>
      <c r="AH36" s="245"/>
      <c r="AI36" s="245"/>
    </row>
    <row r="37" spans="1:35" s="179" customFormat="1" ht="63.75" x14ac:dyDescent="0.2">
      <c r="A37" s="215">
        <v>21</v>
      </c>
      <c r="B37" s="193"/>
      <c r="C37" s="193" t="s">
        <v>96</v>
      </c>
      <c r="D37" s="265" t="s">
        <v>193</v>
      </c>
      <c r="E37" s="197" t="s">
        <v>148</v>
      </c>
      <c r="F37" s="193" t="s">
        <v>77</v>
      </c>
      <c r="G37" s="195">
        <v>2</v>
      </c>
      <c r="H37" s="199"/>
      <c r="I37" s="203">
        <f t="shared" si="3"/>
        <v>0</v>
      </c>
      <c r="J37" s="192">
        <v>21</v>
      </c>
      <c r="K37" s="188">
        <f t="shared" si="2"/>
        <v>0</v>
      </c>
      <c r="L37" s="314"/>
      <c r="N37" s="245"/>
      <c r="O37" s="245"/>
      <c r="P37" s="245"/>
      <c r="Q37" s="245"/>
      <c r="R37" s="245"/>
      <c r="S37" s="245"/>
      <c r="T37" s="245"/>
      <c r="U37" s="245"/>
      <c r="V37" s="245"/>
      <c r="W37" s="245"/>
      <c r="X37" s="245"/>
      <c r="Y37" s="245"/>
      <c r="Z37" s="245"/>
      <c r="AA37" s="245"/>
      <c r="AB37" s="245"/>
      <c r="AC37" s="245"/>
      <c r="AD37" s="245"/>
      <c r="AE37" s="245"/>
      <c r="AF37" s="245"/>
      <c r="AG37" s="245"/>
      <c r="AH37" s="245"/>
      <c r="AI37" s="245"/>
    </row>
    <row r="38" spans="1:35" s="179" customFormat="1" ht="63.75" x14ac:dyDescent="0.2">
      <c r="A38" s="215">
        <v>22</v>
      </c>
      <c r="B38" s="193"/>
      <c r="C38" s="193" t="s">
        <v>96</v>
      </c>
      <c r="D38" s="265" t="s">
        <v>154</v>
      </c>
      <c r="E38" s="197" t="s">
        <v>153</v>
      </c>
      <c r="F38" s="193" t="s">
        <v>77</v>
      </c>
      <c r="G38" s="201">
        <f>G35+G43</f>
        <v>19</v>
      </c>
      <c r="H38" s="188"/>
      <c r="I38" s="203">
        <f t="shared" si="3"/>
        <v>0</v>
      </c>
      <c r="J38" s="192">
        <v>21</v>
      </c>
      <c r="K38" s="188">
        <f t="shared" si="2"/>
        <v>0</v>
      </c>
      <c r="N38" s="245"/>
      <c r="O38" s="245"/>
      <c r="P38" s="245"/>
      <c r="Q38" s="245"/>
      <c r="R38" s="245"/>
      <c r="S38" s="245"/>
      <c r="T38" s="245"/>
      <c r="U38" s="245"/>
      <c r="V38" s="245"/>
      <c r="W38" s="245"/>
      <c r="X38" s="245"/>
      <c r="Y38" s="245"/>
      <c r="Z38" s="245"/>
      <c r="AA38" s="245"/>
      <c r="AB38" s="245"/>
      <c r="AC38" s="245"/>
      <c r="AD38" s="245"/>
      <c r="AE38" s="245"/>
      <c r="AF38" s="245"/>
      <c r="AG38" s="245"/>
      <c r="AH38" s="245"/>
      <c r="AI38" s="245"/>
    </row>
    <row r="39" spans="1:35" s="179" customFormat="1" ht="25.5" x14ac:dyDescent="0.2">
      <c r="A39" s="215">
        <v>23</v>
      </c>
      <c r="B39" s="193"/>
      <c r="C39" s="193" t="s">
        <v>96</v>
      </c>
      <c r="D39" s="196" t="s">
        <v>100</v>
      </c>
      <c r="E39" s="194" t="s">
        <v>106</v>
      </c>
      <c r="F39" s="193" t="s">
        <v>77</v>
      </c>
      <c r="G39" s="195">
        <v>1</v>
      </c>
      <c r="H39" s="199"/>
      <c r="I39" s="203">
        <f t="shared" si="3"/>
        <v>0</v>
      </c>
      <c r="J39" s="192">
        <v>21</v>
      </c>
      <c r="K39" s="188">
        <f t="shared" si="2"/>
        <v>0</v>
      </c>
      <c r="L39" s="202"/>
      <c r="N39" s="245"/>
      <c r="O39" s="245"/>
      <c r="P39" s="245"/>
      <c r="Q39" s="245"/>
      <c r="R39" s="245"/>
      <c r="S39" s="245"/>
      <c r="T39" s="245"/>
      <c r="U39" s="245"/>
      <c r="V39" s="245"/>
      <c r="W39" s="245"/>
      <c r="X39" s="245"/>
      <c r="Y39" s="245"/>
      <c r="Z39" s="245"/>
      <c r="AA39" s="245"/>
      <c r="AB39" s="245"/>
      <c r="AC39" s="245"/>
      <c r="AD39" s="245"/>
      <c r="AE39" s="245"/>
      <c r="AF39" s="245"/>
      <c r="AG39" s="245"/>
      <c r="AH39" s="245"/>
      <c r="AI39" s="245"/>
    </row>
    <row r="40" spans="1:35" s="179" customFormat="1" ht="25.5" x14ac:dyDescent="0.2">
      <c r="A40" s="215">
        <v>24</v>
      </c>
      <c r="B40" s="193"/>
      <c r="C40" s="193" t="s">
        <v>96</v>
      </c>
      <c r="D40" s="196" t="s">
        <v>101</v>
      </c>
      <c r="E40" s="197" t="s">
        <v>107</v>
      </c>
      <c r="F40" s="193" t="s">
        <v>77</v>
      </c>
      <c r="G40" s="195">
        <v>1</v>
      </c>
      <c r="H40" s="199"/>
      <c r="I40" s="203">
        <f t="shared" si="3"/>
        <v>0</v>
      </c>
      <c r="J40" s="192">
        <v>21</v>
      </c>
      <c r="K40" s="188">
        <f t="shared" si="2"/>
        <v>0</v>
      </c>
      <c r="L40" s="202"/>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1:35" s="179" customFormat="1" ht="38.25" x14ac:dyDescent="0.2">
      <c r="A41" s="215">
        <v>25</v>
      </c>
      <c r="B41" s="193"/>
      <c r="C41" s="193" t="s">
        <v>96</v>
      </c>
      <c r="D41" s="196" t="s">
        <v>134</v>
      </c>
      <c r="E41" s="194" t="s">
        <v>194</v>
      </c>
      <c r="F41" s="193" t="s">
        <v>77</v>
      </c>
      <c r="G41" s="195">
        <v>1</v>
      </c>
      <c r="H41" s="199"/>
      <c r="I41" s="203">
        <f t="shared" si="3"/>
        <v>0</v>
      </c>
      <c r="J41" s="192">
        <v>21</v>
      </c>
      <c r="K41" s="188">
        <f t="shared" si="2"/>
        <v>0</v>
      </c>
      <c r="L41" s="202"/>
      <c r="N41" s="245"/>
      <c r="O41" s="245"/>
      <c r="P41" s="245"/>
      <c r="Q41" s="245"/>
      <c r="R41" s="245"/>
      <c r="S41" s="245"/>
      <c r="T41" s="245"/>
      <c r="U41" s="245"/>
      <c r="V41" s="245"/>
      <c r="W41" s="245"/>
      <c r="X41" s="245"/>
      <c r="Y41" s="245"/>
      <c r="Z41" s="245"/>
      <c r="AA41" s="245"/>
      <c r="AB41" s="245"/>
      <c r="AC41" s="245"/>
      <c r="AD41" s="245"/>
      <c r="AE41" s="245"/>
      <c r="AF41" s="245"/>
      <c r="AG41" s="245"/>
      <c r="AH41" s="245"/>
      <c r="AI41" s="245"/>
    </row>
    <row r="42" spans="1:35" s="179" customFormat="1" ht="51" x14ac:dyDescent="0.2">
      <c r="A42" s="215">
        <v>26</v>
      </c>
      <c r="B42" s="193"/>
      <c r="C42" s="193" t="s">
        <v>96</v>
      </c>
      <c r="D42" s="265" t="s">
        <v>195</v>
      </c>
      <c r="E42" s="194" t="s">
        <v>196</v>
      </c>
      <c r="F42" s="193" t="s">
        <v>77</v>
      </c>
      <c r="G42" s="195">
        <v>1</v>
      </c>
      <c r="H42" s="199"/>
      <c r="I42" s="203">
        <f t="shared" si="3"/>
        <v>0</v>
      </c>
      <c r="J42" s="192">
        <v>21</v>
      </c>
      <c r="K42" s="188">
        <f t="shared" si="2"/>
        <v>0</v>
      </c>
      <c r="L42" s="202"/>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1:35" s="179" customFormat="1" ht="89.25" x14ac:dyDescent="0.2">
      <c r="A43" s="215">
        <v>27</v>
      </c>
      <c r="B43" s="193"/>
      <c r="C43" s="193" t="s">
        <v>96</v>
      </c>
      <c r="D43" s="265" t="s">
        <v>197</v>
      </c>
      <c r="E43" s="197" t="s">
        <v>198</v>
      </c>
      <c r="F43" s="193" t="s">
        <v>77</v>
      </c>
      <c r="G43" s="195">
        <f>G25</f>
        <v>18</v>
      </c>
      <c r="H43" s="188"/>
      <c r="I43" s="188">
        <f t="shared" si="3"/>
        <v>0</v>
      </c>
      <c r="J43" s="192">
        <v>21</v>
      </c>
      <c r="K43" s="188">
        <f t="shared" si="2"/>
        <v>0</v>
      </c>
      <c r="L43" s="314"/>
      <c r="M43" s="314"/>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1:35" s="179" customFormat="1" ht="63.75" x14ac:dyDescent="0.2">
      <c r="A44" s="215">
        <v>28</v>
      </c>
      <c r="B44" s="193"/>
      <c r="C44" s="193" t="s">
        <v>96</v>
      </c>
      <c r="D44" s="265" t="s">
        <v>193</v>
      </c>
      <c r="E44" s="197" t="s">
        <v>148</v>
      </c>
      <c r="F44" s="193" t="s">
        <v>77</v>
      </c>
      <c r="G44" s="195">
        <f>G25</f>
        <v>18</v>
      </c>
      <c r="H44" s="199"/>
      <c r="I44" s="203">
        <f t="shared" si="3"/>
        <v>0</v>
      </c>
      <c r="J44" s="192">
        <v>21</v>
      </c>
      <c r="K44" s="188">
        <f t="shared" si="2"/>
        <v>0</v>
      </c>
      <c r="L44" s="314"/>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1:35" s="179" customFormat="1" ht="25.5" x14ac:dyDescent="0.2">
      <c r="A45" s="215">
        <v>29</v>
      </c>
      <c r="B45" s="193"/>
      <c r="C45" s="193" t="s">
        <v>96</v>
      </c>
      <c r="D45" s="196" t="s">
        <v>100</v>
      </c>
      <c r="E45" s="194" t="s">
        <v>199</v>
      </c>
      <c r="F45" s="193" t="s">
        <v>77</v>
      </c>
      <c r="G45" s="195">
        <f>G26</f>
        <v>18</v>
      </c>
      <c r="H45" s="199"/>
      <c r="I45" s="203">
        <f t="shared" si="3"/>
        <v>0</v>
      </c>
      <c r="J45" s="192">
        <v>21</v>
      </c>
      <c r="K45" s="188">
        <f t="shared" si="2"/>
        <v>0</v>
      </c>
      <c r="L45" s="202"/>
      <c r="N45" s="245"/>
      <c r="O45" s="245"/>
      <c r="P45" s="245"/>
      <c r="Q45" s="245"/>
      <c r="R45" s="245"/>
      <c r="S45" s="245"/>
      <c r="T45" s="245"/>
      <c r="U45" s="245"/>
      <c r="V45" s="245"/>
      <c r="W45" s="245"/>
      <c r="X45" s="245"/>
      <c r="Y45" s="245"/>
      <c r="Z45" s="245"/>
      <c r="AA45" s="245"/>
      <c r="AB45" s="245"/>
      <c r="AC45" s="245"/>
      <c r="AD45" s="245"/>
      <c r="AE45" s="245"/>
      <c r="AF45" s="245"/>
      <c r="AG45" s="245"/>
      <c r="AH45" s="245"/>
      <c r="AI45" s="245"/>
    </row>
    <row r="46" spans="1:35" s="179" customFormat="1" ht="51" x14ac:dyDescent="0.2">
      <c r="A46" s="215">
        <v>30</v>
      </c>
      <c r="B46" s="193"/>
      <c r="C46" s="193" t="s">
        <v>96</v>
      </c>
      <c r="D46" s="265" t="s">
        <v>200</v>
      </c>
      <c r="E46" s="194" t="s">
        <v>196</v>
      </c>
      <c r="F46" s="193" t="s">
        <v>77</v>
      </c>
      <c r="G46" s="195">
        <f>G25</f>
        <v>18</v>
      </c>
      <c r="H46" s="199"/>
      <c r="I46" s="203">
        <f t="shared" si="3"/>
        <v>0</v>
      </c>
      <c r="J46" s="192">
        <v>21</v>
      </c>
      <c r="K46" s="188">
        <f t="shared" si="2"/>
        <v>0</v>
      </c>
      <c r="L46" s="202"/>
      <c r="N46" s="245"/>
      <c r="O46" s="245"/>
      <c r="P46" s="245"/>
      <c r="Q46" s="245"/>
      <c r="R46" s="245"/>
      <c r="S46" s="245"/>
      <c r="T46" s="245"/>
      <c r="U46" s="245"/>
      <c r="V46" s="245"/>
      <c r="W46" s="245"/>
      <c r="X46" s="245"/>
      <c r="Y46" s="245"/>
      <c r="Z46" s="245"/>
      <c r="AA46" s="245"/>
      <c r="AB46" s="245"/>
      <c r="AC46" s="245"/>
      <c r="AD46" s="245"/>
      <c r="AE46" s="245"/>
      <c r="AF46" s="245"/>
      <c r="AG46" s="245"/>
      <c r="AH46" s="245"/>
      <c r="AI46" s="245"/>
    </row>
    <row r="47" spans="1:35" s="179" customFormat="1" ht="25.5" x14ac:dyDescent="0.2">
      <c r="A47" s="215">
        <v>31</v>
      </c>
      <c r="B47" s="193"/>
      <c r="C47" s="193" t="s">
        <v>96</v>
      </c>
      <c r="D47" s="265" t="s">
        <v>201</v>
      </c>
      <c r="E47" s="197" t="s">
        <v>202</v>
      </c>
      <c r="F47" s="193" t="s">
        <v>77</v>
      </c>
      <c r="G47" s="195">
        <v>1</v>
      </c>
      <c r="H47" s="199"/>
      <c r="I47" s="203">
        <f t="shared" si="3"/>
        <v>0</v>
      </c>
      <c r="J47" s="192">
        <v>21</v>
      </c>
      <c r="K47" s="188">
        <f t="shared" si="2"/>
        <v>0</v>
      </c>
      <c r="L47" s="202"/>
      <c r="N47" s="245"/>
      <c r="O47" s="245"/>
      <c r="P47" s="245"/>
      <c r="Q47" s="245"/>
      <c r="R47" s="245"/>
      <c r="S47" s="245"/>
      <c r="T47" s="245"/>
      <c r="U47" s="245"/>
      <c r="V47" s="245"/>
      <c r="W47" s="245"/>
      <c r="X47" s="245"/>
      <c r="Y47" s="245"/>
      <c r="Z47" s="245"/>
      <c r="AA47" s="245"/>
      <c r="AB47" s="245"/>
      <c r="AC47" s="245"/>
      <c r="AD47" s="245"/>
      <c r="AE47" s="245"/>
      <c r="AF47" s="245"/>
      <c r="AG47" s="245"/>
      <c r="AH47" s="245"/>
      <c r="AI47" s="245"/>
    </row>
    <row r="48" spans="1:35" s="179" customFormat="1" ht="63.75" x14ac:dyDescent="0.2">
      <c r="A48" s="215">
        <v>32</v>
      </c>
      <c r="B48" s="193"/>
      <c r="C48" s="193" t="s">
        <v>96</v>
      </c>
      <c r="D48" s="265" t="s">
        <v>203</v>
      </c>
      <c r="E48" s="197" t="s">
        <v>204</v>
      </c>
      <c r="F48" s="193" t="s">
        <v>77</v>
      </c>
      <c r="G48" s="195">
        <v>1</v>
      </c>
      <c r="H48" s="199"/>
      <c r="I48" s="203">
        <f t="shared" si="3"/>
        <v>0</v>
      </c>
      <c r="J48" s="192">
        <v>21</v>
      </c>
      <c r="K48" s="188">
        <f t="shared" si="2"/>
        <v>0</v>
      </c>
      <c r="L48" s="202"/>
      <c r="N48" s="245"/>
      <c r="O48" s="245"/>
      <c r="P48" s="245"/>
      <c r="Q48" s="245"/>
      <c r="R48" s="245"/>
      <c r="S48" s="245"/>
      <c r="T48" s="245"/>
      <c r="U48" s="245"/>
      <c r="V48" s="245"/>
      <c r="W48" s="245"/>
      <c r="X48" s="245"/>
      <c r="Y48" s="245"/>
      <c r="Z48" s="245"/>
      <c r="AA48" s="245"/>
      <c r="AB48" s="245"/>
      <c r="AC48" s="245"/>
      <c r="AD48" s="245"/>
      <c r="AE48" s="245"/>
      <c r="AF48" s="245"/>
      <c r="AG48" s="245"/>
      <c r="AH48" s="245"/>
      <c r="AI48" s="245"/>
    </row>
    <row r="49" spans="1:35" s="179" customFormat="1" ht="39" customHeight="1" x14ac:dyDescent="0.2">
      <c r="A49" s="215">
        <v>33</v>
      </c>
      <c r="B49" s="193"/>
      <c r="C49" s="193" t="s">
        <v>96</v>
      </c>
      <c r="D49" s="265" t="s">
        <v>205</v>
      </c>
      <c r="E49" s="197" t="s">
        <v>206</v>
      </c>
      <c r="F49" s="193" t="s">
        <v>77</v>
      </c>
      <c r="G49" s="195">
        <v>2</v>
      </c>
      <c r="H49" s="199"/>
      <c r="I49" s="203">
        <f t="shared" si="3"/>
        <v>0</v>
      </c>
      <c r="J49" s="192">
        <v>21</v>
      </c>
      <c r="K49" s="188">
        <f t="shared" si="2"/>
        <v>0</v>
      </c>
      <c r="L49" s="202"/>
      <c r="N49" s="245"/>
      <c r="O49" s="245"/>
      <c r="P49" s="245"/>
      <c r="Q49" s="245"/>
      <c r="R49" s="245"/>
      <c r="S49" s="245"/>
      <c r="T49" s="245"/>
      <c r="U49" s="245"/>
      <c r="V49" s="245"/>
      <c r="W49" s="245"/>
      <c r="X49" s="245"/>
      <c r="Y49" s="245"/>
      <c r="Z49" s="245"/>
      <c r="AA49" s="245"/>
      <c r="AB49" s="245"/>
      <c r="AC49" s="245"/>
      <c r="AD49" s="245"/>
      <c r="AE49" s="245"/>
      <c r="AF49" s="245"/>
      <c r="AG49" s="245"/>
      <c r="AH49" s="245"/>
      <c r="AI49" s="245"/>
    </row>
    <row r="50" spans="1:35" s="179" customFormat="1" ht="165.75" x14ac:dyDescent="0.2">
      <c r="A50" s="215">
        <v>34</v>
      </c>
      <c r="B50" s="193"/>
      <c r="C50" s="193" t="s">
        <v>96</v>
      </c>
      <c r="D50" s="265" t="s">
        <v>109</v>
      </c>
      <c r="E50" s="197" t="s">
        <v>156</v>
      </c>
      <c r="F50" s="193" t="s">
        <v>77</v>
      </c>
      <c r="G50" s="195">
        <v>1</v>
      </c>
      <c r="H50" s="188"/>
      <c r="I50" s="188">
        <f t="shared" si="3"/>
        <v>0</v>
      </c>
      <c r="J50" s="192">
        <v>21</v>
      </c>
      <c r="K50" s="188">
        <f t="shared" si="2"/>
        <v>0</v>
      </c>
      <c r="L50" s="202"/>
      <c r="N50" s="245"/>
      <c r="O50" s="245"/>
      <c r="P50" s="245"/>
      <c r="Q50" s="245"/>
      <c r="R50" s="245"/>
      <c r="S50" s="245"/>
      <c r="T50" s="245"/>
      <c r="U50" s="245"/>
      <c r="V50" s="245"/>
      <c r="W50" s="245"/>
      <c r="X50" s="245"/>
      <c r="Y50" s="245"/>
      <c r="Z50" s="245"/>
      <c r="AA50" s="245"/>
      <c r="AB50" s="245"/>
      <c r="AC50" s="245"/>
      <c r="AD50" s="245"/>
      <c r="AE50" s="245"/>
      <c r="AF50" s="245"/>
      <c r="AG50" s="245"/>
      <c r="AH50" s="245"/>
      <c r="AI50" s="245"/>
    </row>
    <row r="51" spans="1:35" s="179" customFormat="1" ht="38.25" x14ac:dyDescent="0.2">
      <c r="A51" s="215">
        <v>35</v>
      </c>
      <c r="B51" s="193"/>
      <c r="C51" s="193" t="s">
        <v>96</v>
      </c>
      <c r="D51" s="265" t="s">
        <v>110</v>
      </c>
      <c r="E51" s="197" t="s">
        <v>157</v>
      </c>
      <c r="F51" s="193" t="s">
        <v>77</v>
      </c>
      <c r="G51" s="195">
        <v>1</v>
      </c>
      <c r="H51" s="188"/>
      <c r="I51" s="188">
        <f t="shared" si="3"/>
        <v>0</v>
      </c>
      <c r="J51" s="192">
        <v>21</v>
      </c>
      <c r="K51" s="188">
        <f t="shared" si="2"/>
        <v>0</v>
      </c>
      <c r="L51" s="202"/>
      <c r="N51" s="245"/>
      <c r="O51" s="245"/>
      <c r="P51" s="245"/>
      <c r="Q51" s="245"/>
      <c r="R51" s="245"/>
      <c r="S51" s="245"/>
      <c r="T51" s="245"/>
      <c r="U51" s="245"/>
      <c r="V51" s="245"/>
      <c r="W51" s="245"/>
      <c r="X51" s="245"/>
      <c r="Y51" s="245"/>
      <c r="Z51" s="245"/>
      <c r="AA51" s="245"/>
      <c r="AB51" s="245"/>
      <c r="AC51" s="245"/>
      <c r="AD51" s="245"/>
      <c r="AE51" s="245"/>
      <c r="AF51" s="245"/>
      <c r="AG51" s="245"/>
      <c r="AH51" s="245"/>
      <c r="AI51" s="245"/>
    </row>
    <row r="52" spans="1:35" s="179" customFormat="1" ht="140.25" x14ac:dyDescent="0.2">
      <c r="A52" s="215">
        <v>36</v>
      </c>
      <c r="B52" s="193"/>
      <c r="C52" s="193" t="s">
        <v>96</v>
      </c>
      <c r="D52" s="265" t="s">
        <v>82</v>
      </c>
      <c r="E52" s="194" t="s">
        <v>158</v>
      </c>
      <c r="F52" s="193" t="s">
        <v>77</v>
      </c>
      <c r="G52" s="195">
        <v>2</v>
      </c>
      <c r="H52" s="188"/>
      <c r="I52" s="203">
        <f t="shared" si="3"/>
        <v>0</v>
      </c>
      <c r="J52" s="192">
        <v>21</v>
      </c>
      <c r="K52" s="188">
        <f t="shared" si="2"/>
        <v>0</v>
      </c>
      <c r="L52" s="202"/>
      <c r="N52" s="245"/>
      <c r="O52" s="245"/>
      <c r="P52" s="245"/>
      <c r="Q52" s="245"/>
      <c r="R52" s="245"/>
      <c r="S52" s="245"/>
      <c r="T52" s="245"/>
      <c r="U52" s="245"/>
      <c r="V52" s="245"/>
      <c r="W52" s="245"/>
      <c r="X52" s="245"/>
      <c r="Y52" s="245"/>
      <c r="Z52" s="245"/>
      <c r="AA52" s="245"/>
      <c r="AB52" s="245"/>
      <c r="AC52" s="245"/>
      <c r="AD52" s="245"/>
      <c r="AE52" s="245"/>
      <c r="AF52" s="245"/>
      <c r="AG52" s="245"/>
      <c r="AH52" s="245"/>
      <c r="AI52" s="245"/>
    </row>
    <row r="53" spans="1:35" s="179" customFormat="1" x14ac:dyDescent="0.2">
      <c r="A53" s="215"/>
      <c r="B53" s="193"/>
      <c r="C53" s="193"/>
      <c r="D53" s="265"/>
      <c r="E53" s="190" t="s">
        <v>210</v>
      </c>
      <c r="F53" s="270"/>
      <c r="G53" s="272"/>
      <c r="H53" s="272"/>
      <c r="I53" s="191">
        <f>SUM(I54:I57)</f>
        <v>0</v>
      </c>
      <c r="J53" s="192"/>
      <c r="K53" s="188"/>
      <c r="N53" s="245"/>
      <c r="O53" s="245"/>
      <c r="P53" s="245"/>
      <c r="Q53" s="245"/>
      <c r="R53" s="245"/>
      <c r="S53" s="245"/>
      <c r="T53" s="245"/>
      <c r="U53" s="245"/>
      <c r="V53" s="245"/>
      <c r="W53" s="245"/>
      <c r="X53" s="245"/>
      <c r="Y53" s="245"/>
      <c r="Z53" s="245"/>
      <c r="AA53" s="245"/>
      <c r="AB53" s="245"/>
      <c r="AC53" s="245"/>
      <c r="AD53" s="245"/>
      <c r="AE53" s="245"/>
      <c r="AF53" s="245"/>
      <c r="AG53" s="245"/>
      <c r="AH53" s="245"/>
      <c r="AI53" s="245"/>
    </row>
    <row r="54" spans="1:35" s="179" customFormat="1" ht="76.5" x14ac:dyDescent="0.2">
      <c r="A54" s="215">
        <v>37</v>
      </c>
      <c r="B54" s="193"/>
      <c r="C54" s="193" t="s">
        <v>96</v>
      </c>
      <c r="D54" s="265" t="s">
        <v>211</v>
      </c>
      <c r="E54" s="213" t="s">
        <v>212</v>
      </c>
      <c r="F54" s="193" t="s">
        <v>77</v>
      </c>
      <c r="G54" s="195">
        <v>1</v>
      </c>
      <c r="H54" s="188"/>
      <c r="I54" s="203">
        <f>ROUND(G54*H54,2)</f>
        <v>0</v>
      </c>
      <c r="J54" s="192">
        <v>21</v>
      </c>
      <c r="K54" s="188">
        <f>I54+((I54/100)*J54)</f>
        <v>0</v>
      </c>
      <c r="L54" s="314"/>
      <c r="M54" s="314"/>
      <c r="N54" s="245"/>
      <c r="O54" s="245"/>
      <c r="P54" s="245"/>
      <c r="Q54" s="245"/>
      <c r="R54" s="245"/>
      <c r="S54" s="245"/>
      <c r="T54" s="245"/>
      <c r="U54" s="245"/>
      <c r="V54" s="245"/>
      <c r="W54" s="245"/>
      <c r="X54" s="245"/>
      <c r="Y54" s="245"/>
      <c r="Z54" s="245"/>
      <c r="AA54" s="245"/>
      <c r="AB54" s="245"/>
      <c r="AC54" s="245"/>
      <c r="AD54" s="245"/>
      <c r="AE54" s="245"/>
      <c r="AF54" s="245"/>
      <c r="AG54" s="245"/>
      <c r="AH54" s="245"/>
      <c r="AI54" s="245"/>
    </row>
    <row r="55" spans="1:35" s="179" customFormat="1" ht="51" x14ac:dyDescent="0.2">
      <c r="A55" s="215">
        <v>38</v>
      </c>
      <c r="B55" s="193"/>
      <c r="C55" s="193" t="s">
        <v>96</v>
      </c>
      <c r="D55" s="196" t="s">
        <v>213</v>
      </c>
      <c r="E55" s="213" t="s">
        <v>214</v>
      </c>
      <c r="F55" s="193" t="s">
        <v>77</v>
      </c>
      <c r="G55" s="195">
        <v>1</v>
      </c>
      <c r="H55" s="188"/>
      <c r="I55" s="203">
        <f t="shared" ref="I55:I57" si="4">ROUND(G55*H55,2)</f>
        <v>0</v>
      </c>
      <c r="J55" s="192">
        <v>21</v>
      </c>
      <c r="K55" s="188">
        <f>I55+((I55/100)*J55)</f>
        <v>0</v>
      </c>
      <c r="N55" s="245"/>
      <c r="O55" s="245"/>
      <c r="P55" s="245"/>
      <c r="Q55" s="245"/>
      <c r="R55" s="245"/>
      <c r="S55" s="245"/>
      <c r="T55" s="245"/>
      <c r="U55" s="245"/>
      <c r="V55" s="245"/>
      <c r="W55" s="245"/>
      <c r="X55" s="245"/>
      <c r="Y55" s="245"/>
      <c r="Z55" s="245"/>
      <c r="AA55" s="245"/>
      <c r="AB55" s="245"/>
      <c r="AC55" s="245"/>
      <c r="AD55" s="245"/>
      <c r="AE55" s="245"/>
      <c r="AF55" s="245"/>
      <c r="AG55" s="245"/>
      <c r="AH55" s="245"/>
      <c r="AI55" s="245"/>
    </row>
    <row r="56" spans="1:35" s="179" customFormat="1" ht="48" customHeight="1" x14ac:dyDescent="0.2">
      <c r="A56" s="215">
        <v>39</v>
      </c>
      <c r="B56" s="193"/>
      <c r="C56" s="193" t="s">
        <v>96</v>
      </c>
      <c r="D56" s="265" t="s">
        <v>215</v>
      </c>
      <c r="E56" s="194" t="s">
        <v>216</v>
      </c>
      <c r="F56" s="193" t="s">
        <v>77</v>
      </c>
      <c r="G56" s="195">
        <v>1</v>
      </c>
      <c r="H56" s="188"/>
      <c r="I56" s="188">
        <f t="shared" si="4"/>
        <v>0</v>
      </c>
      <c r="J56" s="192">
        <v>21</v>
      </c>
      <c r="K56" s="188">
        <f>I56+((I56/100)*J56)</f>
        <v>0</v>
      </c>
      <c r="L56" s="315"/>
      <c r="N56" s="245"/>
      <c r="O56" s="245"/>
      <c r="P56" s="245"/>
      <c r="Q56" s="245"/>
      <c r="R56" s="245"/>
      <c r="S56" s="245"/>
      <c r="T56" s="245"/>
      <c r="U56" s="245"/>
      <c r="V56" s="245"/>
      <c r="W56" s="245"/>
      <c r="X56" s="245"/>
      <c r="Y56" s="245"/>
      <c r="Z56" s="245"/>
      <c r="AA56" s="245"/>
      <c r="AB56" s="245"/>
      <c r="AC56" s="245"/>
      <c r="AD56" s="245"/>
      <c r="AE56" s="245"/>
      <c r="AF56" s="245"/>
      <c r="AG56" s="245"/>
      <c r="AH56" s="245"/>
      <c r="AI56" s="245"/>
    </row>
    <row r="57" spans="1:35" s="179" customFormat="1" ht="102" x14ac:dyDescent="0.2">
      <c r="A57" s="215">
        <v>40</v>
      </c>
      <c r="B57" s="193"/>
      <c r="C57" s="193" t="s">
        <v>96</v>
      </c>
      <c r="D57" s="265" t="s">
        <v>217</v>
      </c>
      <c r="E57" s="197" t="s">
        <v>218</v>
      </c>
      <c r="F57" s="193" t="s">
        <v>77</v>
      </c>
      <c r="G57" s="195">
        <v>1</v>
      </c>
      <c r="H57" s="188"/>
      <c r="I57" s="188">
        <f t="shared" si="4"/>
        <v>0</v>
      </c>
      <c r="J57" s="192">
        <v>21</v>
      </c>
      <c r="K57" s="188">
        <f>I57+((I57/100)*J57)</f>
        <v>0</v>
      </c>
      <c r="N57" s="245"/>
      <c r="O57" s="245"/>
      <c r="P57" s="245"/>
      <c r="Q57" s="245"/>
      <c r="R57" s="245"/>
      <c r="S57" s="245"/>
      <c r="T57" s="245"/>
      <c r="U57" s="245"/>
      <c r="V57" s="245"/>
      <c r="W57" s="245"/>
      <c r="X57" s="245"/>
      <c r="Y57" s="245"/>
      <c r="Z57" s="245"/>
      <c r="AA57" s="245"/>
      <c r="AB57" s="245"/>
      <c r="AC57" s="245"/>
      <c r="AD57" s="245"/>
      <c r="AE57" s="245"/>
      <c r="AF57" s="245"/>
      <c r="AG57" s="245"/>
      <c r="AH57" s="245"/>
      <c r="AI57" s="245"/>
    </row>
    <row r="58" spans="1:35" s="179" customFormat="1" x14ac:dyDescent="0.2">
      <c r="A58" s="215"/>
      <c r="B58" s="193"/>
      <c r="C58" s="193"/>
      <c r="D58" s="265"/>
      <c r="E58" s="190" t="s">
        <v>125</v>
      </c>
      <c r="F58" s="270"/>
      <c r="G58" s="272"/>
      <c r="H58" s="272"/>
      <c r="I58" s="191">
        <f>SUM(I59:I66)</f>
        <v>0</v>
      </c>
      <c r="J58" s="192"/>
      <c r="K58" s="188"/>
      <c r="N58" s="245"/>
      <c r="O58" s="245"/>
      <c r="P58" s="245"/>
      <c r="Q58" s="245"/>
      <c r="R58" s="245"/>
      <c r="S58" s="245"/>
      <c r="T58" s="245"/>
      <c r="U58" s="245"/>
      <c r="V58" s="245"/>
      <c r="W58" s="245"/>
      <c r="X58" s="245"/>
      <c r="Y58" s="245"/>
      <c r="Z58" s="245"/>
      <c r="AA58" s="245"/>
      <c r="AB58" s="245"/>
      <c r="AC58" s="245"/>
      <c r="AD58" s="245"/>
      <c r="AE58" s="245"/>
      <c r="AF58" s="245"/>
      <c r="AG58" s="245"/>
      <c r="AH58" s="245"/>
      <c r="AI58" s="245"/>
    </row>
    <row r="59" spans="1:35" s="179" customFormat="1" ht="89.25" x14ac:dyDescent="0.2">
      <c r="A59" s="215">
        <v>41</v>
      </c>
      <c r="B59" s="193"/>
      <c r="C59" s="193" t="s">
        <v>96</v>
      </c>
      <c r="D59" s="204" t="s">
        <v>126</v>
      </c>
      <c r="E59" s="205" t="s">
        <v>127</v>
      </c>
      <c r="F59" s="193" t="s">
        <v>77</v>
      </c>
      <c r="G59" s="195">
        <v>1</v>
      </c>
      <c r="H59" s="188"/>
      <c r="I59" s="188">
        <f>ROUND(G59*H59,2)</f>
        <v>0</v>
      </c>
      <c r="J59" s="192">
        <v>21</v>
      </c>
      <c r="K59" s="188">
        <f t="shared" ref="K59:K66" si="5">I59+((I59/100)*J59)</f>
        <v>0</v>
      </c>
      <c r="L59" s="314"/>
      <c r="N59" s="245"/>
      <c r="O59" s="245"/>
      <c r="P59" s="245"/>
      <c r="Q59" s="245"/>
      <c r="R59" s="245"/>
      <c r="S59" s="245"/>
      <c r="T59" s="245"/>
      <c r="U59" s="245"/>
      <c r="V59" s="245"/>
      <c r="W59" s="245"/>
      <c r="X59" s="245"/>
      <c r="Y59" s="245"/>
      <c r="Z59" s="245"/>
      <c r="AA59" s="245"/>
      <c r="AB59" s="245"/>
      <c r="AC59" s="245"/>
      <c r="AD59" s="245"/>
      <c r="AE59" s="245"/>
      <c r="AF59" s="245"/>
      <c r="AG59" s="245"/>
      <c r="AH59" s="245"/>
      <c r="AI59" s="245"/>
    </row>
    <row r="60" spans="1:35" s="179" customFormat="1" ht="114.75" x14ac:dyDescent="0.2">
      <c r="A60" s="215">
        <v>42</v>
      </c>
      <c r="B60" s="193"/>
      <c r="C60" s="193" t="s">
        <v>96</v>
      </c>
      <c r="D60" s="204" t="s">
        <v>128</v>
      </c>
      <c r="E60" s="205" t="s">
        <v>150</v>
      </c>
      <c r="F60" s="193" t="s">
        <v>77</v>
      </c>
      <c r="G60" s="195">
        <v>1</v>
      </c>
      <c r="H60" s="188"/>
      <c r="I60" s="188">
        <f>ROUND(G60*H60,2)</f>
        <v>0</v>
      </c>
      <c r="J60" s="192">
        <v>21</v>
      </c>
      <c r="K60" s="188">
        <f t="shared" si="5"/>
        <v>0</v>
      </c>
      <c r="L60" s="314"/>
      <c r="N60" s="245"/>
      <c r="O60" s="245"/>
      <c r="P60" s="245"/>
      <c r="Q60" s="245"/>
      <c r="R60" s="245"/>
      <c r="S60" s="245"/>
      <c r="T60" s="245"/>
      <c r="U60" s="245"/>
      <c r="V60" s="245"/>
      <c r="W60" s="245"/>
      <c r="X60" s="245"/>
      <c r="Y60" s="245"/>
      <c r="Z60" s="245"/>
      <c r="AA60" s="245"/>
      <c r="AB60" s="245"/>
      <c r="AC60" s="245"/>
      <c r="AD60" s="245"/>
      <c r="AE60" s="245"/>
      <c r="AF60" s="245"/>
      <c r="AG60" s="245"/>
      <c r="AH60" s="245"/>
      <c r="AI60" s="245"/>
    </row>
    <row r="61" spans="1:35" s="179" customFormat="1" ht="76.5" x14ac:dyDescent="0.2">
      <c r="A61" s="215">
        <v>43</v>
      </c>
      <c r="B61" s="193"/>
      <c r="C61" s="193" t="s">
        <v>96</v>
      </c>
      <c r="D61" s="204" t="s">
        <v>129</v>
      </c>
      <c r="E61" s="175" t="s">
        <v>286</v>
      </c>
      <c r="F61" s="193" t="s">
        <v>77</v>
      </c>
      <c r="G61" s="195">
        <v>1</v>
      </c>
      <c r="H61" s="188"/>
      <c r="I61" s="188">
        <f t="shared" ref="I61:I66" si="6">ROUND(G61*H61,2)</f>
        <v>0</v>
      </c>
      <c r="J61" s="192">
        <v>21</v>
      </c>
      <c r="K61" s="188">
        <f t="shared" si="5"/>
        <v>0</v>
      </c>
      <c r="L61" s="314"/>
      <c r="N61" s="245"/>
      <c r="O61" s="245"/>
      <c r="P61" s="245"/>
      <c r="Q61" s="245"/>
      <c r="R61" s="245"/>
      <c r="S61" s="245"/>
      <c r="T61" s="245"/>
      <c r="U61" s="245"/>
      <c r="V61" s="245"/>
      <c r="W61" s="245"/>
      <c r="X61" s="245"/>
      <c r="Y61" s="245"/>
      <c r="Z61" s="245"/>
      <c r="AA61" s="245"/>
      <c r="AB61" s="245"/>
      <c r="AC61" s="245"/>
      <c r="AD61" s="245"/>
      <c r="AE61" s="245"/>
      <c r="AF61" s="245"/>
      <c r="AG61" s="245"/>
      <c r="AH61" s="245"/>
      <c r="AI61" s="245"/>
    </row>
    <row r="62" spans="1:35" s="179" customFormat="1" ht="102" x14ac:dyDescent="0.2">
      <c r="A62" s="215">
        <v>44</v>
      </c>
      <c r="B62" s="193"/>
      <c r="C62" s="193" t="s">
        <v>96</v>
      </c>
      <c r="D62" s="204" t="s">
        <v>130</v>
      </c>
      <c r="E62" s="206" t="s">
        <v>131</v>
      </c>
      <c r="F62" s="193" t="s">
        <v>77</v>
      </c>
      <c r="G62" s="201">
        <v>1</v>
      </c>
      <c r="H62" s="188"/>
      <c r="I62" s="188">
        <f t="shared" si="6"/>
        <v>0</v>
      </c>
      <c r="J62" s="192">
        <v>21</v>
      </c>
      <c r="K62" s="188">
        <f t="shared" si="5"/>
        <v>0</v>
      </c>
      <c r="L62" s="314"/>
      <c r="N62" s="245"/>
      <c r="O62" s="245"/>
      <c r="P62" s="245"/>
      <c r="Q62" s="245"/>
      <c r="R62" s="245"/>
      <c r="S62" s="245"/>
      <c r="T62" s="245"/>
      <c r="U62" s="245"/>
      <c r="V62" s="245"/>
      <c r="W62" s="245"/>
      <c r="X62" s="245"/>
      <c r="Y62" s="245"/>
      <c r="Z62" s="245"/>
      <c r="AA62" s="245"/>
      <c r="AB62" s="245"/>
      <c r="AC62" s="245"/>
      <c r="AD62" s="245"/>
      <c r="AE62" s="245"/>
      <c r="AF62" s="245"/>
      <c r="AG62" s="245"/>
      <c r="AH62" s="245"/>
      <c r="AI62" s="245"/>
    </row>
    <row r="63" spans="1:35" s="179" customFormat="1" ht="38.25" x14ac:dyDescent="0.2">
      <c r="A63" s="215">
        <v>45</v>
      </c>
      <c r="B63" s="193"/>
      <c r="C63" s="193" t="s">
        <v>96</v>
      </c>
      <c r="D63" s="204" t="s">
        <v>207</v>
      </c>
      <c r="E63" s="206" t="s">
        <v>208</v>
      </c>
      <c r="F63" s="193" t="s">
        <v>77</v>
      </c>
      <c r="G63" s="201">
        <v>1</v>
      </c>
      <c r="H63" s="188"/>
      <c r="I63" s="188">
        <f t="shared" si="6"/>
        <v>0</v>
      </c>
      <c r="J63" s="192">
        <v>21</v>
      </c>
      <c r="K63" s="188">
        <f t="shared" si="5"/>
        <v>0</v>
      </c>
      <c r="N63" s="245"/>
      <c r="O63" s="245"/>
      <c r="P63" s="245"/>
      <c r="Q63" s="245"/>
      <c r="R63" s="245"/>
      <c r="S63" s="245"/>
      <c r="T63" s="245"/>
      <c r="U63" s="245"/>
      <c r="V63" s="245"/>
      <c r="W63" s="245"/>
      <c r="X63" s="245"/>
      <c r="Y63" s="245"/>
      <c r="Z63" s="245"/>
      <c r="AA63" s="245"/>
      <c r="AB63" s="245"/>
      <c r="AC63" s="245"/>
      <c r="AD63" s="245"/>
      <c r="AE63" s="245"/>
      <c r="AF63" s="245"/>
      <c r="AG63" s="245"/>
      <c r="AH63" s="245"/>
      <c r="AI63" s="245"/>
    </row>
    <row r="64" spans="1:35" s="179" customFormat="1" ht="51" x14ac:dyDescent="0.2">
      <c r="A64" s="215">
        <v>46</v>
      </c>
      <c r="B64" s="193"/>
      <c r="C64" s="200" t="s">
        <v>96</v>
      </c>
      <c r="D64" s="212" t="s">
        <v>102</v>
      </c>
      <c r="E64" s="197" t="s">
        <v>209</v>
      </c>
      <c r="F64" s="200" t="s">
        <v>77</v>
      </c>
      <c r="G64" s="201">
        <v>1</v>
      </c>
      <c r="H64" s="199"/>
      <c r="I64" s="199">
        <f>ROUND(G64*H64,2)</f>
        <v>0</v>
      </c>
      <c r="J64" s="211">
        <v>21</v>
      </c>
      <c r="K64" s="199">
        <f t="shared" si="5"/>
        <v>0</v>
      </c>
      <c r="N64" s="245"/>
      <c r="O64" s="245"/>
      <c r="P64" s="245"/>
      <c r="Q64" s="245"/>
      <c r="R64" s="245"/>
      <c r="S64" s="245"/>
      <c r="T64" s="245"/>
      <c r="U64" s="245"/>
      <c r="V64" s="245"/>
      <c r="W64" s="245"/>
      <c r="X64" s="245"/>
      <c r="Y64" s="245"/>
      <c r="Z64" s="245"/>
      <c r="AA64" s="245"/>
      <c r="AB64" s="245"/>
      <c r="AC64" s="245"/>
      <c r="AD64" s="245"/>
      <c r="AE64" s="245"/>
      <c r="AF64" s="245"/>
      <c r="AG64" s="245"/>
      <c r="AH64" s="245"/>
      <c r="AI64" s="245"/>
    </row>
    <row r="65" spans="1:35" s="179" customFormat="1" ht="34.5" customHeight="1" x14ac:dyDescent="0.2">
      <c r="A65" s="215">
        <v>47</v>
      </c>
      <c r="B65" s="193"/>
      <c r="C65" s="200" t="s">
        <v>96</v>
      </c>
      <c r="D65" s="196" t="s">
        <v>99</v>
      </c>
      <c r="E65" s="197" t="s">
        <v>105</v>
      </c>
      <c r="F65" s="200" t="s">
        <v>77</v>
      </c>
      <c r="G65" s="201">
        <v>1</v>
      </c>
      <c r="H65" s="199"/>
      <c r="I65" s="199">
        <f>ROUND(G65*H65,2)</f>
        <v>0</v>
      </c>
      <c r="J65" s="211">
        <v>21</v>
      </c>
      <c r="K65" s="199">
        <f t="shared" si="5"/>
        <v>0</v>
      </c>
      <c r="N65" s="245"/>
      <c r="O65" s="245"/>
      <c r="P65" s="245"/>
      <c r="Q65" s="245"/>
      <c r="R65" s="245"/>
      <c r="S65" s="245"/>
      <c r="T65" s="245"/>
      <c r="U65" s="245"/>
      <c r="V65" s="245"/>
      <c r="W65" s="245"/>
      <c r="X65" s="245"/>
      <c r="Y65" s="245"/>
      <c r="Z65" s="245"/>
      <c r="AA65" s="245"/>
      <c r="AB65" s="245"/>
      <c r="AC65" s="245"/>
      <c r="AD65" s="245"/>
      <c r="AE65" s="245"/>
      <c r="AF65" s="245"/>
      <c r="AG65" s="245"/>
      <c r="AH65" s="245"/>
      <c r="AI65" s="245"/>
    </row>
    <row r="66" spans="1:35" s="179" customFormat="1" ht="76.5" x14ac:dyDescent="0.2">
      <c r="A66" s="215">
        <v>48</v>
      </c>
      <c r="B66" s="193"/>
      <c r="C66" s="193" t="s">
        <v>96</v>
      </c>
      <c r="D66" s="204" t="s">
        <v>137</v>
      </c>
      <c r="E66" s="205" t="s">
        <v>151</v>
      </c>
      <c r="F66" s="193" t="s">
        <v>77</v>
      </c>
      <c r="G66" s="195">
        <v>1</v>
      </c>
      <c r="H66" s="188"/>
      <c r="I66" s="188">
        <f t="shared" si="6"/>
        <v>0</v>
      </c>
      <c r="J66" s="192">
        <v>21</v>
      </c>
      <c r="K66" s="188">
        <f t="shared" si="5"/>
        <v>0</v>
      </c>
      <c r="L66" s="314"/>
      <c r="N66" s="245"/>
      <c r="O66" s="245"/>
      <c r="P66" s="245"/>
      <c r="Q66" s="245"/>
      <c r="R66" s="245"/>
      <c r="S66" s="245"/>
      <c r="T66" s="245"/>
      <c r="U66" s="245"/>
      <c r="V66" s="245"/>
      <c r="W66" s="245"/>
      <c r="X66" s="245"/>
      <c r="Y66" s="245"/>
      <c r="Z66" s="245"/>
      <c r="AA66" s="245"/>
      <c r="AB66" s="245"/>
      <c r="AC66" s="245"/>
      <c r="AD66" s="245"/>
      <c r="AE66" s="245"/>
      <c r="AF66" s="245"/>
      <c r="AG66" s="245"/>
      <c r="AH66" s="245"/>
      <c r="AI66" s="245"/>
    </row>
    <row r="67" spans="1:35" s="207" customFormat="1" x14ac:dyDescent="0.2">
      <c r="A67" s="275"/>
      <c r="B67" s="256"/>
      <c r="C67" s="256"/>
      <c r="D67" s="267"/>
      <c r="E67" s="208" t="s">
        <v>95</v>
      </c>
      <c r="F67" s="256"/>
      <c r="G67" s="273"/>
      <c r="H67" s="273"/>
      <c r="I67" s="209">
        <f>I14</f>
        <v>0</v>
      </c>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B6360-347D-4DA6-A84C-488E14B87F0E}">
  <sheetPr>
    <pageSetUpPr fitToPage="1"/>
  </sheetPr>
  <dimension ref="A1:AI22"/>
  <sheetViews>
    <sheetView showGridLines="0" zoomScale="80" zoomScaleNormal="80" workbookViewId="0">
      <selection activeCell="L11" sqref="L11:M18"/>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280</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02">
        <v>12</v>
      </c>
      <c r="M12" s="303">
        <v>13</v>
      </c>
    </row>
    <row r="13" spans="1:35" x14ac:dyDescent="0.2">
      <c r="A13" s="253"/>
      <c r="B13" s="255"/>
      <c r="C13" s="255"/>
      <c r="D13" s="262"/>
      <c r="E13" s="183"/>
      <c r="F13" s="255"/>
      <c r="G13" s="253"/>
      <c r="H13" s="253"/>
      <c r="I13" s="253"/>
      <c r="J13" s="253"/>
      <c r="K13" s="253"/>
      <c r="L13" s="304"/>
      <c r="M13" s="305"/>
    </row>
    <row r="14" spans="1:35" s="185" customFormat="1" x14ac:dyDescent="0.2">
      <c r="A14" s="252"/>
      <c r="B14" s="184"/>
      <c r="C14" s="258"/>
      <c r="D14" s="263" t="s">
        <v>83</v>
      </c>
      <c r="E14" s="186" t="s">
        <v>152</v>
      </c>
      <c r="F14" s="258"/>
      <c r="G14" s="271"/>
      <c r="H14" s="271"/>
      <c r="I14" s="187">
        <f>+I15</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93"/>
      <c r="C15" s="189"/>
      <c r="D15" s="266"/>
      <c r="E15" s="190" t="s">
        <v>219</v>
      </c>
      <c r="F15" s="270"/>
      <c r="G15" s="272"/>
      <c r="H15" s="272"/>
      <c r="I15" s="191">
        <f>SUM(I16:I18)</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102" x14ac:dyDescent="0.2">
      <c r="A16" s="215">
        <v>1</v>
      </c>
      <c r="B16" s="193"/>
      <c r="C16" s="193" t="s">
        <v>96</v>
      </c>
      <c r="D16" s="265" t="s">
        <v>220</v>
      </c>
      <c r="E16" s="197" t="s">
        <v>155</v>
      </c>
      <c r="F16" s="193" t="s">
        <v>77</v>
      </c>
      <c r="G16" s="195">
        <v>4</v>
      </c>
      <c r="H16" s="188"/>
      <c r="I16" s="203">
        <f t="shared" ref="I16:I18" si="0">ROUND(G16*H16,2)</f>
        <v>0</v>
      </c>
      <c r="J16" s="192">
        <v>21</v>
      </c>
      <c r="K16" s="188">
        <f>I16+((I16/100)*J16)</f>
        <v>0</v>
      </c>
      <c r="L16" s="311"/>
      <c r="M16" s="308"/>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63.75" x14ac:dyDescent="0.2">
      <c r="A17" s="215">
        <v>2</v>
      </c>
      <c r="B17" s="193"/>
      <c r="C17" s="193" t="s">
        <v>96</v>
      </c>
      <c r="D17" s="265" t="s">
        <v>118</v>
      </c>
      <c r="E17" s="197" t="s">
        <v>148</v>
      </c>
      <c r="F17" s="193" t="s">
        <v>77</v>
      </c>
      <c r="G17" s="195">
        <f>G16</f>
        <v>4</v>
      </c>
      <c r="H17" s="199"/>
      <c r="I17" s="203">
        <f t="shared" si="0"/>
        <v>0</v>
      </c>
      <c r="J17" s="192">
        <v>21</v>
      </c>
      <c r="K17" s="188">
        <f>I17+((I17/100)*J17)</f>
        <v>0</v>
      </c>
      <c r="L17" s="308"/>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63.75" x14ac:dyDescent="0.2">
      <c r="A18" s="215">
        <v>3</v>
      </c>
      <c r="B18" s="193"/>
      <c r="C18" s="193" t="s">
        <v>96</v>
      </c>
      <c r="D18" s="265" t="s">
        <v>154</v>
      </c>
      <c r="E18" s="197" t="s">
        <v>153</v>
      </c>
      <c r="F18" s="193" t="s">
        <v>77</v>
      </c>
      <c r="G18" s="201">
        <f>G16</f>
        <v>4</v>
      </c>
      <c r="H18" s="188"/>
      <c r="I18" s="203">
        <f t="shared" si="0"/>
        <v>0</v>
      </c>
      <c r="J18" s="192">
        <v>21</v>
      </c>
      <c r="K18" s="188">
        <f>I18+((I18/100)*J18)</f>
        <v>0</v>
      </c>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207" customFormat="1" ht="12.75" customHeight="1" x14ac:dyDescent="0.2">
      <c r="A19" s="215"/>
      <c r="B19" s="256"/>
      <c r="C19" s="256"/>
      <c r="D19" s="267"/>
      <c r="E19" s="208" t="s">
        <v>95</v>
      </c>
      <c r="F19" s="256"/>
      <c r="G19" s="273"/>
      <c r="H19" s="273"/>
      <c r="I19" s="209">
        <f>I14</f>
        <v>0</v>
      </c>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row>
    <row r="20" spans="1:35" ht="12.75" customHeight="1" x14ac:dyDescent="0.2">
      <c r="A20" s="215"/>
    </row>
    <row r="21" spans="1:35" ht="12.75" customHeight="1" x14ac:dyDescent="0.2">
      <c r="A21" s="215"/>
    </row>
    <row r="22" spans="1:35" ht="12.75" customHeight="1" x14ac:dyDescent="0.2">
      <c r="A22" s="21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EA107-3B69-4026-AA38-8E2211AD0A7F}">
  <sheetPr>
    <pageSetUpPr fitToPage="1"/>
  </sheetPr>
  <dimension ref="A1:AI22"/>
  <sheetViews>
    <sheetView showGridLines="0" zoomScale="80" zoomScaleNormal="80" workbookViewId="0">
      <selection activeCell="L11" sqref="L11:M17"/>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279</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02">
        <v>12</v>
      </c>
      <c r="M12" s="303">
        <v>13</v>
      </c>
    </row>
    <row r="13" spans="1:35" x14ac:dyDescent="0.2">
      <c r="A13" s="253"/>
      <c r="B13" s="255"/>
      <c r="C13" s="255"/>
      <c r="D13" s="262"/>
      <c r="E13" s="183"/>
      <c r="F13" s="255"/>
      <c r="G13" s="253"/>
      <c r="H13" s="253"/>
      <c r="I13" s="253"/>
      <c r="J13" s="253"/>
      <c r="K13" s="253"/>
      <c r="L13" s="304"/>
      <c r="M13" s="305"/>
    </row>
    <row r="14" spans="1:35" s="185" customFormat="1" x14ac:dyDescent="0.2">
      <c r="A14" s="252"/>
      <c r="B14" s="184"/>
      <c r="C14" s="258"/>
      <c r="D14" s="263" t="s">
        <v>83</v>
      </c>
      <c r="E14" s="186" t="s">
        <v>152</v>
      </c>
      <c r="F14" s="258"/>
      <c r="G14" s="271"/>
      <c r="H14" s="271"/>
      <c r="I14" s="187">
        <f>+I15</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93"/>
      <c r="C15" s="189"/>
      <c r="D15" s="266"/>
      <c r="E15" s="190" t="s">
        <v>219</v>
      </c>
      <c r="F15" s="270"/>
      <c r="G15" s="272"/>
      <c r="H15" s="272"/>
      <c r="I15" s="191">
        <f>SUM(I16:I18)</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102" x14ac:dyDescent="0.2">
      <c r="A16" s="215">
        <v>1</v>
      </c>
      <c r="B16" s="193"/>
      <c r="C16" s="193" t="s">
        <v>96</v>
      </c>
      <c r="D16" s="265" t="s">
        <v>220</v>
      </c>
      <c r="E16" s="197" t="s">
        <v>155</v>
      </c>
      <c r="F16" s="193" t="s">
        <v>77</v>
      </c>
      <c r="G16" s="195">
        <v>3</v>
      </c>
      <c r="H16" s="188"/>
      <c r="I16" s="203">
        <f t="shared" ref="I16:I18" si="0">ROUND(G16*H16,2)</f>
        <v>0</v>
      </c>
      <c r="J16" s="192">
        <v>21</v>
      </c>
      <c r="K16" s="188">
        <f>I16+((I16/100)*J16)</f>
        <v>0</v>
      </c>
      <c r="L16" s="311"/>
      <c r="M16" s="308"/>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63.75" x14ac:dyDescent="0.2">
      <c r="A17" s="215">
        <v>2</v>
      </c>
      <c r="B17" s="193"/>
      <c r="C17" s="193" t="s">
        <v>96</v>
      </c>
      <c r="D17" s="265" t="s">
        <v>118</v>
      </c>
      <c r="E17" s="197" t="s">
        <v>148</v>
      </c>
      <c r="F17" s="193" t="s">
        <v>77</v>
      </c>
      <c r="G17" s="195">
        <f>G16</f>
        <v>3</v>
      </c>
      <c r="H17" s="199"/>
      <c r="I17" s="203">
        <f t="shared" si="0"/>
        <v>0</v>
      </c>
      <c r="J17" s="192">
        <v>21</v>
      </c>
      <c r="K17" s="188">
        <f>I17+((I17/100)*J17)</f>
        <v>0</v>
      </c>
      <c r="L17" s="308"/>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63.75" x14ac:dyDescent="0.2">
      <c r="A18" s="215">
        <v>3</v>
      </c>
      <c r="B18" s="193"/>
      <c r="C18" s="193" t="s">
        <v>96</v>
      </c>
      <c r="D18" s="265" t="s">
        <v>154</v>
      </c>
      <c r="E18" s="197" t="s">
        <v>153</v>
      </c>
      <c r="F18" s="193" t="s">
        <v>77</v>
      </c>
      <c r="G18" s="201">
        <f>G16</f>
        <v>3</v>
      </c>
      <c r="H18" s="188"/>
      <c r="I18" s="203">
        <f t="shared" si="0"/>
        <v>0</v>
      </c>
      <c r="J18" s="192">
        <v>21</v>
      </c>
      <c r="K18" s="188">
        <f>I18+((I18/100)*J18)</f>
        <v>0</v>
      </c>
      <c r="L18" s="274"/>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207" customFormat="1" x14ac:dyDescent="0.2">
      <c r="A19" s="215"/>
      <c r="B19" s="256"/>
      <c r="C19" s="256"/>
      <c r="D19" s="267"/>
      <c r="E19" s="208" t="s">
        <v>95</v>
      </c>
      <c r="F19" s="256"/>
      <c r="G19" s="273"/>
      <c r="H19" s="273"/>
      <c r="I19" s="209">
        <f>I14</f>
        <v>0</v>
      </c>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row>
    <row r="20" spans="1:35" x14ac:dyDescent="0.2">
      <c r="A20" s="215"/>
    </row>
    <row r="21" spans="1:35" x14ac:dyDescent="0.2">
      <c r="A21" s="215"/>
    </row>
    <row r="22" spans="1:35" x14ac:dyDescent="0.2">
      <c r="A22" s="21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153F-FB65-4DBB-914E-DB1703C1AD7F}">
  <sheetPr>
    <pageSetUpPr fitToPage="1"/>
  </sheetPr>
  <dimension ref="A1:AI22"/>
  <sheetViews>
    <sheetView showGridLines="0" zoomScale="80" zoomScaleNormal="80" workbookViewId="0">
      <selection activeCell="P17" sqref="P17"/>
    </sheetView>
  </sheetViews>
  <sheetFormatPr defaultColWidth="9.140625" defaultRowHeight="12.75" x14ac:dyDescent="0.2"/>
  <cols>
    <col min="1" max="1" width="5.5703125" style="254" customWidth="1"/>
    <col min="2" max="2" width="4.42578125" style="257" customWidth="1"/>
    <col min="3" max="3" width="6" style="257" customWidth="1"/>
    <col min="4" max="4" width="12.7109375" style="268" customWidth="1"/>
    <col min="5" max="5" width="94.28515625" style="210" customWidth="1"/>
    <col min="6" max="6" width="7.7109375" style="257" customWidth="1"/>
    <col min="7" max="7" width="9.85546875" style="254" customWidth="1"/>
    <col min="8" max="8" width="13.140625" style="254" customWidth="1"/>
    <col min="9" max="9" width="15.5703125" style="254" customWidth="1"/>
    <col min="10" max="10" width="6.7109375" style="254" customWidth="1"/>
    <col min="11" max="11" width="15.5703125" style="254" customWidth="1"/>
    <col min="12" max="35" width="9.140625" style="254"/>
    <col min="36" max="16384" width="9.140625" style="176"/>
  </cols>
  <sheetData>
    <row r="1" spans="1:35" s="177" customFormat="1" ht="18" x14ac:dyDescent="0.2">
      <c r="A1" s="279" t="s">
        <v>97</v>
      </c>
      <c r="B1" s="280"/>
      <c r="C1" s="280"/>
      <c r="D1" s="260"/>
      <c r="E1" s="260"/>
      <c r="F1" s="280"/>
      <c r="G1" s="280"/>
      <c r="H1" s="280"/>
      <c r="I1" s="280"/>
      <c r="J1" s="280"/>
      <c r="K1" s="280"/>
    </row>
    <row r="2" spans="1:35" s="177" customFormat="1" x14ac:dyDescent="0.2">
      <c r="A2" s="281" t="s">
        <v>60</v>
      </c>
      <c r="B2" s="280"/>
      <c r="C2" s="178" t="s">
        <v>278</v>
      </c>
      <c r="D2" s="261"/>
      <c r="E2" s="261"/>
      <c r="F2" s="280"/>
      <c r="G2" s="280"/>
      <c r="H2" s="280"/>
      <c r="I2" s="280"/>
      <c r="J2" s="280"/>
      <c r="K2" s="280"/>
    </row>
    <row r="3" spans="1:35" s="177" customFormat="1" x14ac:dyDescent="0.2">
      <c r="A3" s="281" t="s">
        <v>61</v>
      </c>
      <c r="B3" s="280"/>
      <c r="C3" s="299" t="str">
        <f>'Krycí list'!E7</f>
        <v xml:space="preserve">	Základní škola Velké Meziříčí, Oslavická 1800/20
	Oslavická 1800/20, 594 01 Velké Meziříčí</v>
      </c>
      <c r="D3" s="298"/>
      <c r="E3" s="298"/>
      <c r="F3" s="280"/>
      <c r="G3" s="280"/>
      <c r="H3" s="280"/>
      <c r="I3" s="178"/>
      <c r="J3" s="280"/>
      <c r="K3" s="280"/>
    </row>
    <row r="4" spans="1:35" s="177" customFormat="1" x14ac:dyDescent="0.2">
      <c r="A4" s="281" t="s">
        <v>62</v>
      </c>
      <c r="B4" s="280"/>
      <c r="C4" s="136" t="str">
        <f>'Krycí list'!E9</f>
        <v>NEOCENĚNÝ SOUPIS PRACÍ A DODÁVEK A SLUŽEB</v>
      </c>
      <c r="D4" s="229"/>
      <c r="E4" s="229"/>
      <c r="F4" s="280"/>
      <c r="G4" s="280"/>
      <c r="H4" s="280"/>
      <c r="I4" s="178"/>
      <c r="J4" s="280"/>
      <c r="K4" s="280"/>
    </row>
    <row r="5" spans="1:35" s="177" customFormat="1" x14ac:dyDescent="0.2">
      <c r="A5" s="280" t="s">
        <v>70</v>
      </c>
      <c r="B5" s="280"/>
      <c r="C5" s="136" t="str">
        <f>'Krycí list'!P5</f>
        <v xml:space="preserve"> </v>
      </c>
      <c r="D5" s="229"/>
      <c r="E5" s="229"/>
      <c r="F5" s="280"/>
      <c r="G5" s="280"/>
      <c r="H5" s="280"/>
      <c r="I5" s="178"/>
      <c r="J5" s="280"/>
      <c r="K5" s="280"/>
    </row>
    <row r="6" spans="1:35" s="177" customFormat="1" x14ac:dyDescent="0.2">
      <c r="A6" s="280"/>
      <c r="B6" s="280"/>
      <c r="C6" s="136"/>
      <c r="D6" s="229"/>
      <c r="E6" s="229"/>
      <c r="F6" s="280"/>
      <c r="G6" s="280"/>
      <c r="H6" s="280"/>
      <c r="I6" s="178"/>
      <c r="J6" s="280"/>
      <c r="K6" s="280"/>
    </row>
    <row r="7" spans="1:35" s="177" customFormat="1" x14ac:dyDescent="0.2">
      <c r="A7" s="280" t="s">
        <v>64</v>
      </c>
      <c r="B7" s="280"/>
      <c r="C7" s="299" t="str">
        <f>'Krycí list'!E26</f>
        <v xml:space="preserve">	Základní škola Velké Meziříčí, Oslavická 1800/20</v>
      </c>
      <c r="D7" s="298"/>
      <c r="E7" s="298"/>
      <c r="F7" s="280"/>
      <c r="G7" s="280"/>
      <c r="H7" s="280"/>
      <c r="I7" s="178"/>
      <c r="J7" s="280"/>
      <c r="K7" s="280"/>
    </row>
    <row r="8" spans="1:35" s="177" customFormat="1" x14ac:dyDescent="0.2">
      <c r="A8" s="280" t="s">
        <v>65</v>
      </c>
      <c r="B8" s="280"/>
      <c r="C8" s="299" t="str">
        <f>'Krycí list'!E28</f>
        <v xml:space="preserve"> </v>
      </c>
      <c r="D8" s="298"/>
      <c r="E8" s="229"/>
      <c r="F8" s="280"/>
      <c r="G8" s="280"/>
      <c r="H8" s="280"/>
      <c r="I8" s="178"/>
      <c r="J8" s="280"/>
      <c r="K8" s="280"/>
    </row>
    <row r="9" spans="1:35" s="177" customFormat="1" x14ac:dyDescent="0.2">
      <c r="A9" s="280" t="s">
        <v>66</v>
      </c>
      <c r="B9" s="280"/>
      <c r="C9" s="297" t="str">
        <f>'Krycí list'!O31</f>
        <v>11/2023</v>
      </c>
      <c r="D9" s="298"/>
      <c r="E9" s="229"/>
      <c r="F9" s="280"/>
      <c r="G9" s="280"/>
      <c r="H9" s="280"/>
      <c r="I9" s="178"/>
      <c r="J9" s="280"/>
      <c r="K9" s="280"/>
    </row>
    <row r="10" spans="1:35" s="177" customFormat="1" x14ac:dyDescent="0.2">
      <c r="A10" s="280"/>
      <c r="B10" s="280"/>
      <c r="C10" s="280"/>
      <c r="D10" s="260"/>
      <c r="E10" s="260"/>
      <c r="F10" s="280"/>
      <c r="G10" s="280"/>
      <c r="H10" s="280"/>
      <c r="I10" s="280"/>
      <c r="J10" s="280"/>
      <c r="K10" s="280"/>
    </row>
    <row r="11" spans="1:35" s="277" customFormat="1" ht="63.75" x14ac:dyDescent="0.2">
      <c r="A11" s="276" t="s">
        <v>71</v>
      </c>
      <c r="B11" s="180" t="s">
        <v>72</v>
      </c>
      <c r="C11" s="180" t="s">
        <v>73</v>
      </c>
      <c r="D11" s="180" t="s">
        <v>94</v>
      </c>
      <c r="E11" s="180" t="s">
        <v>90</v>
      </c>
      <c r="F11" s="180" t="s">
        <v>74</v>
      </c>
      <c r="G11" s="180" t="s">
        <v>75</v>
      </c>
      <c r="H11" s="180" t="s">
        <v>92</v>
      </c>
      <c r="I11" s="180" t="s">
        <v>93</v>
      </c>
      <c r="J11" s="180" t="s">
        <v>76</v>
      </c>
      <c r="K11" s="180" t="s">
        <v>91</v>
      </c>
      <c r="L11" s="300" t="s">
        <v>288</v>
      </c>
      <c r="M11" s="301" t="s">
        <v>289</v>
      </c>
    </row>
    <row r="12" spans="1:35" s="257" customFormat="1" x14ac:dyDescent="0.2">
      <c r="A12" s="278">
        <v>1</v>
      </c>
      <c r="B12" s="181">
        <v>2</v>
      </c>
      <c r="C12" s="181">
        <v>3</v>
      </c>
      <c r="D12" s="182">
        <v>4</v>
      </c>
      <c r="E12" s="182">
        <v>5</v>
      </c>
      <c r="F12" s="181">
        <v>6</v>
      </c>
      <c r="G12" s="181">
        <v>7</v>
      </c>
      <c r="H12" s="181">
        <v>8</v>
      </c>
      <c r="I12" s="181">
        <v>9</v>
      </c>
      <c r="J12" s="181">
        <v>10</v>
      </c>
      <c r="K12" s="181">
        <v>11</v>
      </c>
      <c r="L12" s="312">
        <v>12</v>
      </c>
      <c r="M12" s="303">
        <v>13</v>
      </c>
    </row>
    <row r="13" spans="1:35" x14ac:dyDescent="0.2">
      <c r="A13" s="253"/>
      <c r="B13" s="255"/>
      <c r="C13" s="255"/>
      <c r="D13" s="262"/>
      <c r="E13" s="183"/>
      <c r="F13" s="255"/>
      <c r="G13" s="253"/>
      <c r="H13" s="253"/>
      <c r="I13" s="253"/>
      <c r="J13" s="253"/>
      <c r="K13" s="253"/>
      <c r="L13" s="313"/>
      <c r="M13" s="313"/>
    </row>
    <row r="14" spans="1:35" s="185" customFormat="1" x14ac:dyDescent="0.2">
      <c r="A14" s="252"/>
      <c r="B14" s="184"/>
      <c r="C14" s="258"/>
      <c r="D14" s="263" t="s">
        <v>83</v>
      </c>
      <c r="E14" s="186" t="s">
        <v>152</v>
      </c>
      <c r="F14" s="258"/>
      <c r="G14" s="271"/>
      <c r="H14" s="271"/>
      <c r="I14" s="187">
        <f>I15</f>
        <v>0</v>
      </c>
      <c r="J14" s="271"/>
      <c r="K14" s="188"/>
      <c r="L14" s="139"/>
      <c r="M14" s="139"/>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179" customFormat="1" x14ac:dyDescent="0.2">
      <c r="A15" s="215"/>
      <c r="B15" s="193"/>
      <c r="C15" s="189"/>
      <c r="D15" s="266"/>
      <c r="E15" s="190" t="s">
        <v>219</v>
      </c>
      <c r="F15" s="270"/>
      <c r="G15" s="272"/>
      <c r="H15" s="272"/>
      <c r="I15" s="191">
        <f>SUM(I16:I18)</f>
        <v>0</v>
      </c>
      <c r="J15" s="192"/>
      <c r="K15" s="188"/>
      <c r="L15" s="135"/>
      <c r="M15" s="135"/>
      <c r="N15" s="245"/>
      <c r="O15" s="245"/>
      <c r="P15" s="245"/>
      <c r="Q15" s="245"/>
      <c r="R15" s="245"/>
      <c r="S15" s="245"/>
      <c r="T15" s="245"/>
      <c r="U15" s="245"/>
      <c r="V15" s="245"/>
      <c r="W15" s="245"/>
      <c r="X15" s="245"/>
      <c r="Y15" s="245"/>
      <c r="Z15" s="245"/>
      <c r="AA15" s="245"/>
      <c r="AB15" s="245"/>
      <c r="AC15" s="245"/>
      <c r="AD15" s="245"/>
      <c r="AE15" s="245"/>
      <c r="AF15" s="245"/>
      <c r="AG15" s="245"/>
      <c r="AH15" s="245"/>
      <c r="AI15" s="245"/>
    </row>
    <row r="16" spans="1:35" s="179" customFormat="1" ht="102" x14ac:dyDescent="0.2">
      <c r="A16" s="215">
        <v>1</v>
      </c>
      <c r="B16" s="193"/>
      <c r="C16" s="193" t="s">
        <v>96</v>
      </c>
      <c r="D16" s="265" t="s">
        <v>220</v>
      </c>
      <c r="E16" s="197" t="s">
        <v>155</v>
      </c>
      <c r="F16" s="193" t="s">
        <v>77</v>
      </c>
      <c r="G16" s="195">
        <v>4</v>
      </c>
      <c r="H16" s="188"/>
      <c r="I16" s="203">
        <f t="shared" ref="I16:I18" si="0">ROUND(G16*H16,2)</f>
        <v>0</v>
      </c>
      <c r="J16" s="192">
        <v>21</v>
      </c>
      <c r="K16" s="188">
        <f>I16+((I16/100)*J16)</f>
        <v>0</v>
      </c>
      <c r="L16" s="311"/>
      <c r="M16" s="308"/>
      <c r="N16" s="245"/>
      <c r="O16" s="245"/>
      <c r="P16" s="245"/>
      <c r="Q16" s="245"/>
      <c r="R16" s="245"/>
      <c r="S16" s="245"/>
      <c r="T16" s="245"/>
      <c r="U16" s="245"/>
      <c r="V16" s="245"/>
      <c r="W16" s="245"/>
      <c r="X16" s="245"/>
      <c r="Y16" s="245"/>
      <c r="Z16" s="245"/>
      <c r="AA16" s="245"/>
      <c r="AB16" s="245"/>
      <c r="AC16" s="245"/>
      <c r="AD16" s="245"/>
      <c r="AE16" s="245"/>
      <c r="AF16" s="245"/>
      <c r="AG16" s="245"/>
      <c r="AH16" s="245"/>
      <c r="AI16" s="245"/>
    </row>
    <row r="17" spans="1:35" s="179" customFormat="1" ht="63.75" x14ac:dyDescent="0.2">
      <c r="A17" s="215">
        <v>2</v>
      </c>
      <c r="B17" s="193"/>
      <c r="C17" s="193" t="s">
        <v>96</v>
      </c>
      <c r="D17" s="265" t="s">
        <v>118</v>
      </c>
      <c r="E17" s="197" t="s">
        <v>148</v>
      </c>
      <c r="F17" s="193" t="s">
        <v>77</v>
      </c>
      <c r="G17" s="195">
        <f>G16</f>
        <v>4</v>
      </c>
      <c r="H17" s="199"/>
      <c r="I17" s="203">
        <f t="shared" si="0"/>
        <v>0</v>
      </c>
      <c r="J17" s="192">
        <v>21</v>
      </c>
      <c r="K17" s="188">
        <f t="shared" ref="K17:K18" si="1">I17+((I17/100)*J17)</f>
        <v>0</v>
      </c>
      <c r="L17" s="308"/>
      <c r="M17" s="135"/>
      <c r="N17" s="245"/>
      <c r="O17" s="245"/>
      <c r="P17" s="245"/>
      <c r="Q17" s="245"/>
      <c r="R17" s="245"/>
      <c r="S17" s="245"/>
      <c r="T17" s="245"/>
      <c r="U17" s="245"/>
      <c r="V17" s="245"/>
      <c r="W17" s="245"/>
      <c r="X17" s="245"/>
      <c r="Y17" s="245"/>
      <c r="Z17" s="245"/>
      <c r="AA17" s="245"/>
      <c r="AB17" s="245"/>
      <c r="AC17" s="245"/>
      <c r="AD17" s="245"/>
      <c r="AE17" s="245"/>
      <c r="AF17" s="245"/>
      <c r="AG17" s="245"/>
      <c r="AH17" s="245"/>
      <c r="AI17" s="245"/>
    </row>
    <row r="18" spans="1:35" s="179" customFormat="1" ht="63.75" x14ac:dyDescent="0.2">
      <c r="A18" s="215">
        <v>3</v>
      </c>
      <c r="B18" s="193"/>
      <c r="C18" s="193" t="s">
        <v>96</v>
      </c>
      <c r="D18" s="265" t="s">
        <v>154</v>
      </c>
      <c r="E18" s="197" t="s">
        <v>153</v>
      </c>
      <c r="F18" s="193" t="s">
        <v>77</v>
      </c>
      <c r="G18" s="201">
        <f>G16</f>
        <v>4</v>
      </c>
      <c r="H18" s="188"/>
      <c r="I18" s="203">
        <f t="shared" si="0"/>
        <v>0</v>
      </c>
      <c r="J18" s="192">
        <v>21</v>
      </c>
      <c r="K18" s="188">
        <f t="shared" si="1"/>
        <v>0</v>
      </c>
      <c r="L18" s="274"/>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row>
    <row r="19" spans="1:35" s="207" customFormat="1" ht="12.75" customHeight="1" x14ac:dyDescent="0.2">
      <c r="A19" s="215"/>
      <c r="B19" s="256"/>
      <c r="C19" s="256"/>
      <c r="D19" s="267"/>
      <c r="E19" s="208" t="s">
        <v>95</v>
      </c>
      <c r="F19" s="256"/>
      <c r="G19" s="273"/>
      <c r="H19" s="273"/>
      <c r="I19" s="209">
        <f>I14</f>
        <v>0</v>
      </c>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row>
    <row r="20" spans="1:35" ht="12.75" customHeight="1" x14ac:dyDescent="0.2">
      <c r="A20" s="215"/>
    </row>
    <row r="21" spans="1:35" ht="12.75" customHeight="1" x14ac:dyDescent="0.2">
      <c r="A21" s="215"/>
    </row>
    <row r="22" spans="1:35" ht="12.75" customHeight="1" x14ac:dyDescent="0.2">
      <c r="A22" s="21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27" right="0.59055118110236227" top="0.59055118110236227" bottom="0.59055118110236227" header="0.51181102362204722" footer="0.51181102362204722"/>
  <pageSetup paperSize="9" scale="77" fitToHeight="999" orientation="landscape" errors="blank"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27</vt:i4>
      </vt:variant>
    </vt:vector>
  </HeadingPairs>
  <TitlesOfParts>
    <vt:vector size="43" baseType="lpstr">
      <vt:lpstr>Krycí list</vt:lpstr>
      <vt:lpstr>Rekapitulace</vt:lpstr>
      <vt:lpstr>fyzika</vt:lpstr>
      <vt:lpstr>chemie</vt:lpstr>
      <vt:lpstr>jazyky AJ</vt:lpstr>
      <vt:lpstr>jazyky NJ</vt:lpstr>
      <vt:lpstr>kabinet fyzika</vt:lpstr>
      <vt:lpstr>kabinet chemie</vt:lpstr>
      <vt:lpstr>kabinet přírodopis</vt:lpstr>
      <vt:lpstr>kuchyň</vt:lpstr>
      <vt:lpstr>přírodopis</vt:lpstr>
      <vt:lpstr>sklad fyzika</vt:lpstr>
      <vt:lpstr>výpočetní 2. st č.1</vt:lpstr>
      <vt:lpstr>výpočetní 2. st č.2</vt:lpstr>
      <vt:lpstr>zeměpis</vt:lpstr>
      <vt:lpstr>#Figury</vt:lpstr>
      <vt:lpstr>fyzika!Názvy_tisku</vt:lpstr>
      <vt:lpstr>chemie!Názvy_tisku</vt:lpstr>
      <vt:lpstr>'jazyky AJ'!Názvy_tisku</vt:lpstr>
      <vt:lpstr>'jazyky NJ'!Názvy_tisku</vt:lpstr>
      <vt:lpstr>'kabinet fyzika'!Názvy_tisku</vt:lpstr>
      <vt:lpstr>'kabinet chemie'!Názvy_tisku</vt:lpstr>
      <vt:lpstr>'kabinet přírodopis'!Názvy_tisku</vt:lpstr>
      <vt:lpstr>kuchyň!Názvy_tisku</vt:lpstr>
      <vt:lpstr>přírodopis!Názvy_tisku</vt:lpstr>
      <vt:lpstr>Rekapitulace!Názvy_tisku</vt:lpstr>
      <vt:lpstr>'sklad fyzika'!Názvy_tisku</vt:lpstr>
      <vt:lpstr>'výpočetní 2. st č.1'!Názvy_tisku</vt:lpstr>
      <vt:lpstr>'výpočetní 2. st č.2'!Názvy_tisku</vt:lpstr>
      <vt:lpstr>zeměpis!Názvy_tisku</vt:lpstr>
      <vt:lpstr>fyzika!Oblast_tisku</vt:lpstr>
      <vt:lpstr>chemie!Oblast_tisku</vt:lpstr>
      <vt:lpstr>'jazyky AJ'!Oblast_tisku</vt:lpstr>
      <vt:lpstr>'jazyky NJ'!Oblast_tisku</vt:lpstr>
      <vt:lpstr>'kabinet fyzika'!Oblast_tisku</vt:lpstr>
      <vt:lpstr>'kabinet chemie'!Oblast_tisku</vt:lpstr>
      <vt:lpstr>'kabinet přírodopis'!Oblast_tisku</vt:lpstr>
      <vt:lpstr>kuchyň!Oblast_tisku</vt:lpstr>
      <vt:lpstr>přírodopis!Oblast_tisku</vt:lpstr>
      <vt:lpstr>'sklad fyzika'!Oblast_tisku</vt:lpstr>
      <vt:lpstr>'výpočetní 2. st č.1'!Oblast_tisku</vt:lpstr>
      <vt:lpstr>'výpočetní 2. st č.2'!Oblast_tisku</vt:lpstr>
      <vt:lpstr>zeměpis!Oblast_tisku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dc:creator>
  <cp:lastModifiedBy>Kristýna Ullreich</cp:lastModifiedBy>
  <cp:lastPrinted>2019-11-21T13:12:23Z</cp:lastPrinted>
  <dcterms:created xsi:type="dcterms:W3CDTF">2006-04-27T05:25:48Z</dcterms:created>
  <dcterms:modified xsi:type="dcterms:W3CDTF">2024-01-19T11:57:08Z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