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ROK 2017\ZŠ Lánecká\rozpočty\"/>
    </mc:Choice>
  </mc:AlternateContent>
  <bookViews>
    <workbookView xWindow="0" yWindow="0" windowWidth="17130" windowHeight="12360" activeTab="1"/>
  </bookViews>
  <sheets>
    <sheet name="Rekapitulace stavby" sheetId="1" r:id="rId1"/>
    <sheet name="SO 01 - Stravovací objekt 4c" sheetId="2" r:id="rId2"/>
    <sheet name="VN a ON - Vedlejší náklad..." sheetId="3" r:id="rId3"/>
    <sheet name="Pokyny pro vyplnění" sheetId="4" r:id="rId4"/>
    <sheet name="Pokyny pro práci se soupisy pra" sheetId="5" r:id="rId5"/>
  </sheets>
  <externalReferences>
    <externalReference r:id="rId6"/>
    <externalReference r:id="rId7"/>
  </externalReferences>
  <definedNames>
    <definedName name="_xlnm._FilterDatabase" localSheetId="1" hidden="1">'SO 01 - Stravovací objekt 4c'!$C$96:$K$934</definedName>
    <definedName name="_xlnm._FilterDatabase" localSheetId="2" hidden="1">'VN a ON - Vedlejší náklad...'!$C$82:$K$122</definedName>
    <definedName name="Dodavka0" localSheetId="4">'[1]1'!#REF!</definedName>
    <definedName name="Dodavka0">'[2]1'!#REF!</definedName>
    <definedName name="HSV0" localSheetId="4">'[1]1'!#REF!</definedName>
    <definedName name="HSV0">'[2]1'!#REF!</definedName>
    <definedName name="HZS0" localSheetId="4">'[1]1'!#REF!</definedName>
    <definedName name="HZS0">'[2]1'!#REF!</definedName>
    <definedName name="Montaz0" localSheetId="4">'[1]1'!#REF!</definedName>
    <definedName name="Montaz0">'[2]1'!#REF!</definedName>
    <definedName name="_xlnm.Print_Titles" localSheetId="0">'Rekapitulace stavby'!$49:$49</definedName>
    <definedName name="_xlnm.Print_Titles" localSheetId="1">'SO 01 - Stravovací objekt 4c'!$96:$96</definedName>
    <definedName name="_xlnm.Print_Titles" localSheetId="2">'VN a ON - Vedlejší náklad...'!$82:$82</definedName>
    <definedName name="_xlnm.Print_Area" localSheetId="3">'Pokyny pro vyplnění'!$B$2:$K$69,'Pokyny pro vyplnění'!$B$72:$K$116,'Pokyny pro vyplnění'!$B$119:$K$188,'Pokyny pro vyplnění'!$B$196:$K$216</definedName>
    <definedName name="_xlnm.Print_Area" localSheetId="0">'Rekapitulace stavby'!$D$4:$AO$33,'Rekapitulace stavby'!$C$39:$AQ$54</definedName>
    <definedName name="_xlnm.Print_Area" localSheetId="1">'SO 01 - Stravovací objekt 4c'!$C$4:$J$36,'SO 01 - Stravovací objekt 4c'!$C$42:$J$78,'SO 01 - Stravovací objekt 4c'!$C$84:$K$934</definedName>
    <definedName name="_xlnm.Print_Area" localSheetId="2">'VN a ON - Vedlejší náklad...'!$C$4:$J$36,'VN a ON - Vedlejší náklad...'!$C$42:$J$64,'VN a ON - Vedlejší náklad...'!$C$70:$K$122</definedName>
    <definedName name="PSV0" localSheetId="4">'[1]1'!#REF!</definedName>
    <definedName name="PSV0">'[2]1'!#REF!</definedName>
    <definedName name="Typ" localSheetId="4">'[1]1'!#REF!</definedName>
    <definedName name="Typ">'[2]1'!#REF!</definedName>
    <definedName name="VRNKc" localSheetId="4">'[1]1R'!#REF!</definedName>
    <definedName name="VRNKc">'[2]1R'!#REF!</definedName>
    <definedName name="VRNnazev" localSheetId="4">'[1]1R'!#REF!</definedName>
    <definedName name="VRNnazev">'[2]1R'!#REF!</definedName>
    <definedName name="VRNproc" localSheetId="4">'[1]1R'!#REF!</definedName>
    <definedName name="VRNproc">'[2]1R'!#REF!</definedName>
    <definedName name="VRNzakl" localSheetId="4">'[1]1R'!#REF!</definedName>
    <definedName name="VRNzakl">'[2]1R'!#REF!</definedName>
  </definedNames>
  <calcPr calcId="152511"/>
</workbook>
</file>

<file path=xl/calcChain.xml><?xml version="1.0" encoding="utf-8"?>
<calcChain xmlns="http://schemas.openxmlformats.org/spreadsheetml/2006/main">
  <c r="AY53" i="1" l="1"/>
  <c r="AX53" i="1"/>
  <c r="BG119" i="3"/>
  <c r="BF119" i="3"/>
  <c r="BE119" i="3"/>
  <c r="BD119" i="3"/>
  <c r="R119" i="3"/>
  <c r="R118" i="3" s="1"/>
  <c r="P119" i="3"/>
  <c r="P118" i="3" s="1"/>
  <c r="BI119" i="3"/>
  <c r="BI118" i="3" s="1"/>
  <c r="J118" i="3" s="1"/>
  <c r="J63" i="3" s="1"/>
  <c r="J119" i="3"/>
  <c r="BC119" i="3" s="1"/>
  <c r="BG114" i="3"/>
  <c r="BF114" i="3"/>
  <c r="BE114" i="3"/>
  <c r="BD114" i="3"/>
  <c r="R114" i="3"/>
  <c r="R113" i="3" s="1"/>
  <c r="P114" i="3"/>
  <c r="P113" i="3" s="1"/>
  <c r="BI114" i="3"/>
  <c r="BI113" i="3" s="1"/>
  <c r="J113" i="3" s="1"/>
  <c r="J62" i="3" s="1"/>
  <c r="J114" i="3"/>
  <c r="BC114" i="3" s="1"/>
  <c r="BG109" i="3"/>
  <c r="BF109" i="3"/>
  <c r="BE109" i="3"/>
  <c r="BD109" i="3"/>
  <c r="R109" i="3"/>
  <c r="R104" i="3" s="1"/>
  <c r="P109" i="3"/>
  <c r="BI109" i="3"/>
  <c r="J109" i="3"/>
  <c r="BC109" i="3" s="1"/>
  <c r="BG105" i="3"/>
  <c r="BF105" i="3"/>
  <c r="BE105" i="3"/>
  <c r="BD105" i="3"/>
  <c r="R105" i="3"/>
  <c r="P105" i="3"/>
  <c r="P104" i="3" s="1"/>
  <c r="BI105" i="3"/>
  <c r="J105" i="3"/>
  <c r="BC105" i="3" s="1"/>
  <c r="BG100" i="3"/>
  <c r="BF100" i="3"/>
  <c r="BE100" i="3"/>
  <c r="BD100" i="3"/>
  <c r="R100" i="3"/>
  <c r="R99" i="3" s="1"/>
  <c r="P100" i="3"/>
  <c r="P99" i="3" s="1"/>
  <c r="BI100" i="3"/>
  <c r="BI99" i="3" s="1"/>
  <c r="J99" i="3" s="1"/>
  <c r="J60" i="3" s="1"/>
  <c r="J100" i="3"/>
  <c r="BC100" i="3" s="1"/>
  <c r="BG95" i="3"/>
  <c r="BF95" i="3"/>
  <c r="BE95" i="3"/>
  <c r="BD95" i="3"/>
  <c r="R95" i="3"/>
  <c r="R94" i="3" s="1"/>
  <c r="P95" i="3"/>
  <c r="P94" i="3" s="1"/>
  <c r="BI95" i="3"/>
  <c r="BI94" i="3" s="1"/>
  <c r="J94" i="3" s="1"/>
  <c r="J59" i="3" s="1"/>
  <c r="J95" i="3"/>
  <c r="BC95" i="3" s="1"/>
  <c r="BG90" i="3"/>
  <c r="BF90" i="3"/>
  <c r="BE90" i="3"/>
  <c r="BD90" i="3"/>
  <c r="R90" i="3"/>
  <c r="P90" i="3"/>
  <c r="BI90" i="3"/>
  <c r="J90" i="3"/>
  <c r="BC90" i="3" s="1"/>
  <c r="BG86" i="3"/>
  <c r="BF86" i="3"/>
  <c r="BE86" i="3"/>
  <c r="BD86" i="3"/>
  <c r="R86" i="3"/>
  <c r="R85" i="3" s="1"/>
  <c r="P86" i="3"/>
  <c r="AU53" i="1"/>
  <c r="BI86" i="3"/>
  <c r="J86" i="3"/>
  <c r="BC86" i="3" s="1"/>
  <c r="J30" i="3" s="1"/>
  <c r="AV53" i="1" s="1"/>
  <c r="J79" i="3"/>
  <c r="F79" i="3"/>
  <c r="J77" i="3"/>
  <c r="F77" i="3"/>
  <c r="E75" i="3"/>
  <c r="J51" i="3"/>
  <c r="F51" i="3"/>
  <c r="F49" i="3"/>
  <c r="E47" i="3"/>
  <c r="J18" i="3"/>
  <c r="E18" i="3"/>
  <c r="F80" i="3" s="1"/>
  <c r="J17" i="3"/>
  <c r="J12" i="3"/>
  <c r="J49" i="3" s="1"/>
  <c r="E7" i="3"/>
  <c r="AY52" i="1"/>
  <c r="AX52" i="1"/>
  <c r="BG931" i="2"/>
  <c r="BF931" i="2"/>
  <c r="BE931" i="2"/>
  <c r="BD931" i="2"/>
  <c r="R931" i="2"/>
  <c r="P931" i="2"/>
  <c r="BI931" i="2"/>
  <c r="J931" i="2"/>
  <c r="BC931" i="2" s="1"/>
  <c r="BG927" i="2"/>
  <c r="BF927" i="2"/>
  <c r="BE927" i="2"/>
  <c r="BD927" i="2"/>
  <c r="R927" i="2"/>
  <c r="P927" i="2"/>
  <c r="BI927" i="2"/>
  <c r="BI926" i="2" s="1"/>
  <c r="J927" i="2"/>
  <c r="BC927" i="2" s="1"/>
  <c r="BG921" i="2"/>
  <c r="BF921" i="2"/>
  <c r="BE921" i="2"/>
  <c r="BD921" i="2"/>
  <c r="R921" i="2"/>
  <c r="P921" i="2"/>
  <c r="BI921" i="2"/>
  <c r="J921" i="2"/>
  <c r="BC921" i="2" s="1"/>
  <c r="BG916" i="2"/>
  <c r="BF916" i="2"/>
  <c r="BE916" i="2"/>
  <c r="BD916" i="2"/>
  <c r="R916" i="2"/>
  <c r="P916" i="2"/>
  <c r="BI916" i="2"/>
  <c r="J916" i="2"/>
  <c r="BC916" i="2" s="1"/>
  <c r="BG911" i="2"/>
  <c r="BF911" i="2"/>
  <c r="BE911" i="2"/>
  <c r="BD911" i="2"/>
  <c r="R911" i="2"/>
  <c r="P911" i="2"/>
  <c r="BI911" i="2"/>
  <c r="J911" i="2"/>
  <c r="BC911" i="2" s="1"/>
  <c r="BG907" i="2"/>
  <c r="BF907" i="2"/>
  <c r="BE907" i="2"/>
  <c r="BD907" i="2"/>
  <c r="R907" i="2"/>
  <c r="P907" i="2"/>
  <c r="BI907" i="2"/>
  <c r="J907" i="2"/>
  <c r="BC907" i="2" s="1"/>
  <c r="BG900" i="2"/>
  <c r="BF900" i="2"/>
  <c r="BE900" i="2"/>
  <c r="BD900" i="2"/>
  <c r="R900" i="2"/>
  <c r="P900" i="2"/>
  <c r="BI900" i="2"/>
  <c r="J900" i="2"/>
  <c r="BC900" i="2" s="1"/>
  <c r="BG896" i="2"/>
  <c r="BF896" i="2"/>
  <c r="BE896" i="2"/>
  <c r="BD896" i="2"/>
  <c r="R896" i="2"/>
  <c r="R895" i="2" s="1"/>
  <c r="P896" i="2"/>
  <c r="BI896" i="2"/>
  <c r="BI895" i="2" s="1"/>
  <c r="J895" i="2" s="1"/>
  <c r="J74" i="2" s="1"/>
  <c r="J896" i="2"/>
  <c r="BC896" i="2" s="1"/>
  <c r="BG891" i="2"/>
  <c r="BF891" i="2"/>
  <c r="BE891" i="2"/>
  <c r="BD891" i="2"/>
  <c r="R891" i="2"/>
  <c r="R886" i="2" s="1"/>
  <c r="P891" i="2"/>
  <c r="BI891" i="2"/>
  <c r="J891" i="2"/>
  <c r="BC891" i="2" s="1"/>
  <c r="BG887" i="2"/>
  <c r="BF887" i="2"/>
  <c r="BE887" i="2"/>
  <c r="BD887" i="2"/>
  <c r="BC887" i="2"/>
  <c r="R887" i="2"/>
  <c r="P887" i="2"/>
  <c r="P886" i="2" s="1"/>
  <c r="BI887" i="2"/>
  <c r="J887" i="2"/>
  <c r="BG882" i="2"/>
  <c r="BF882" i="2"/>
  <c r="BE882" i="2"/>
  <c r="BD882" i="2"/>
  <c r="R882" i="2"/>
  <c r="P882" i="2"/>
  <c r="BI882" i="2"/>
  <c r="J882" i="2"/>
  <c r="BC882" i="2" s="1"/>
  <c r="BG878" i="2"/>
  <c r="BF878" i="2"/>
  <c r="BE878" i="2"/>
  <c r="BD878" i="2"/>
  <c r="R878" i="2"/>
  <c r="P878" i="2"/>
  <c r="BI878" i="2"/>
  <c r="J878" i="2"/>
  <c r="BC878" i="2" s="1"/>
  <c r="BG872" i="2"/>
  <c r="BF872" i="2"/>
  <c r="BE872" i="2"/>
  <c r="BD872" i="2"/>
  <c r="R872" i="2"/>
  <c r="P872" i="2"/>
  <c r="BI872" i="2"/>
  <c r="J872" i="2"/>
  <c r="BC872" i="2" s="1"/>
  <c r="BG868" i="2"/>
  <c r="BF868" i="2"/>
  <c r="BE868" i="2"/>
  <c r="BD868" i="2"/>
  <c r="R868" i="2"/>
  <c r="P868" i="2"/>
  <c r="P867" i="2" s="1"/>
  <c r="BI868" i="2"/>
  <c r="BI867" i="2" s="1"/>
  <c r="J867" i="2" s="1"/>
  <c r="J72" i="2" s="1"/>
  <c r="J868" i="2"/>
  <c r="BC868" i="2" s="1"/>
  <c r="BG863" i="2"/>
  <c r="BF863" i="2"/>
  <c r="BE863" i="2"/>
  <c r="BD863" i="2"/>
  <c r="R863" i="2"/>
  <c r="P863" i="2"/>
  <c r="BI863" i="2"/>
  <c r="J863" i="2"/>
  <c r="BC863" i="2" s="1"/>
  <c r="BG859" i="2"/>
  <c r="BF859" i="2"/>
  <c r="BE859" i="2"/>
  <c r="BD859" i="2"/>
  <c r="R859" i="2"/>
  <c r="R858" i="2" s="1"/>
  <c r="P859" i="2"/>
  <c r="P858" i="2" s="1"/>
  <c r="BI859" i="2"/>
  <c r="BI858" i="2" s="1"/>
  <c r="J858" i="2" s="1"/>
  <c r="J71" i="2" s="1"/>
  <c r="J859" i="2"/>
  <c r="BC859" i="2" s="1"/>
  <c r="BG854" i="2"/>
  <c r="BF854" i="2"/>
  <c r="BE854" i="2"/>
  <c r="BD854" i="2"/>
  <c r="R854" i="2"/>
  <c r="P854" i="2"/>
  <c r="BI854" i="2"/>
  <c r="J854" i="2"/>
  <c r="BC854" i="2" s="1"/>
  <c r="BG848" i="2"/>
  <c r="BF848" i="2"/>
  <c r="BE848" i="2"/>
  <c r="BD848" i="2"/>
  <c r="R848" i="2"/>
  <c r="R842" i="2" s="1"/>
  <c r="P848" i="2"/>
  <c r="BI848" i="2"/>
  <c r="BI842" i="2" s="1"/>
  <c r="J842" i="2" s="1"/>
  <c r="J70" i="2" s="1"/>
  <c r="J848" i="2"/>
  <c r="BC848" i="2" s="1"/>
  <c r="BG843" i="2"/>
  <c r="BF843" i="2"/>
  <c r="BE843" i="2"/>
  <c r="BD843" i="2"/>
  <c r="R843" i="2"/>
  <c r="P843" i="2"/>
  <c r="P842" i="2" s="1"/>
  <c r="BI843" i="2"/>
  <c r="J843" i="2"/>
  <c r="BC843" i="2" s="1"/>
  <c r="BG838" i="2"/>
  <c r="BF838" i="2"/>
  <c r="BE838" i="2"/>
  <c r="BD838" i="2"/>
  <c r="R838" i="2"/>
  <c r="P838" i="2"/>
  <c r="BI838" i="2"/>
  <c r="J838" i="2"/>
  <c r="BC838" i="2" s="1"/>
  <c r="BG834" i="2"/>
  <c r="BF834" i="2"/>
  <c r="BE834" i="2"/>
  <c r="BD834" i="2"/>
  <c r="R834" i="2"/>
  <c r="P834" i="2"/>
  <c r="BI834" i="2"/>
  <c r="J834" i="2"/>
  <c r="BC834" i="2" s="1"/>
  <c r="BG829" i="2"/>
  <c r="BF829" i="2"/>
  <c r="BE829" i="2"/>
  <c r="BD829" i="2"/>
  <c r="BC829" i="2"/>
  <c r="R829" i="2"/>
  <c r="P829" i="2"/>
  <c r="BI829" i="2"/>
  <c r="J829" i="2"/>
  <c r="BG824" i="2"/>
  <c r="BF824" i="2"/>
  <c r="BE824" i="2"/>
  <c r="BD824" i="2"/>
  <c r="R824" i="2"/>
  <c r="P824" i="2"/>
  <c r="BI824" i="2"/>
  <c r="J824" i="2"/>
  <c r="BC824" i="2" s="1"/>
  <c r="BG819" i="2"/>
  <c r="BF819" i="2"/>
  <c r="BE819" i="2"/>
  <c r="BD819" i="2"/>
  <c r="R819" i="2"/>
  <c r="P819" i="2"/>
  <c r="BI819" i="2"/>
  <c r="J819" i="2"/>
  <c r="BC819" i="2" s="1"/>
  <c r="BG813" i="2"/>
  <c r="BF813" i="2"/>
  <c r="BE813" i="2"/>
  <c r="BD813" i="2"/>
  <c r="R813" i="2"/>
  <c r="P813" i="2"/>
  <c r="BI813" i="2"/>
  <c r="J813" i="2"/>
  <c r="BC813" i="2" s="1"/>
  <c r="BG808" i="2"/>
  <c r="BF808" i="2"/>
  <c r="BE808" i="2"/>
  <c r="BD808" i="2"/>
  <c r="R808" i="2"/>
  <c r="P808" i="2"/>
  <c r="BI808" i="2"/>
  <c r="J808" i="2"/>
  <c r="BC808" i="2" s="1"/>
  <c r="BG804" i="2"/>
  <c r="BF804" i="2"/>
  <c r="BE804" i="2"/>
  <c r="BD804" i="2"/>
  <c r="R804" i="2"/>
  <c r="P804" i="2"/>
  <c r="P803" i="2" s="1"/>
  <c r="BI804" i="2"/>
  <c r="J804" i="2"/>
  <c r="BC804" i="2" s="1"/>
  <c r="BG798" i="2"/>
  <c r="BF798" i="2"/>
  <c r="BE798" i="2"/>
  <c r="BD798" i="2"/>
  <c r="R798" i="2"/>
  <c r="R797" i="2" s="1"/>
  <c r="P798" i="2"/>
  <c r="P797" i="2" s="1"/>
  <c r="BI798" i="2"/>
  <c r="BI797" i="2" s="1"/>
  <c r="J797" i="2" s="1"/>
  <c r="J67" i="2" s="1"/>
  <c r="J798" i="2"/>
  <c r="BC798" i="2" s="1"/>
  <c r="BG793" i="2"/>
  <c r="BF793" i="2"/>
  <c r="BE793" i="2"/>
  <c r="BD793" i="2"/>
  <c r="R793" i="2"/>
  <c r="P793" i="2"/>
  <c r="BI793" i="2"/>
  <c r="J793" i="2"/>
  <c r="BC793" i="2" s="1"/>
  <c r="BG789" i="2"/>
  <c r="BF789" i="2"/>
  <c r="BE789" i="2"/>
  <c r="BD789" i="2"/>
  <c r="R789" i="2"/>
  <c r="P789" i="2"/>
  <c r="BI789" i="2"/>
  <c r="J789" i="2"/>
  <c r="BC789" i="2" s="1"/>
  <c r="BG785" i="2"/>
  <c r="BF785" i="2"/>
  <c r="BE785" i="2"/>
  <c r="BD785" i="2"/>
  <c r="R785" i="2"/>
  <c r="P785" i="2"/>
  <c r="BI785" i="2"/>
  <c r="J785" i="2"/>
  <c r="BC785" i="2" s="1"/>
  <c r="BG781" i="2"/>
  <c r="BF781" i="2"/>
  <c r="BE781" i="2"/>
  <c r="BD781" i="2"/>
  <c r="R781" i="2"/>
  <c r="P781" i="2"/>
  <c r="BI781" i="2"/>
  <c r="J781" i="2"/>
  <c r="BC781" i="2" s="1"/>
  <c r="BG777" i="2"/>
  <c r="BF777" i="2"/>
  <c r="BE777" i="2"/>
  <c r="BD777" i="2"/>
  <c r="R777" i="2"/>
  <c r="P777" i="2"/>
  <c r="BI777" i="2"/>
  <c r="J777" i="2"/>
  <c r="BC777" i="2" s="1"/>
  <c r="BG773" i="2"/>
  <c r="BF773" i="2"/>
  <c r="BE773" i="2"/>
  <c r="BD773" i="2"/>
  <c r="R773" i="2"/>
  <c r="P773" i="2"/>
  <c r="BI773" i="2"/>
  <c r="J773" i="2"/>
  <c r="BC773" i="2" s="1"/>
  <c r="BG768" i="2"/>
  <c r="BF768" i="2"/>
  <c r="BE768" i="2"/>
  <c r="BD768" i="2"/>
  <c r="BC768" i="2"/>
  <c r="R768" i="2"/>
  <c r="P768" i="2"/>
  <c r="BI768" i="2"/>
  <c r="J768" i="2"/>
  <c r="BG764" i="2"/>
  <c r="BF764" i="2"/>
  <c r="BE764" i="2"/>
  <c r="BD764" i="2"/>
  <c r="R764" i="2"/>
  <c r="P764" i="2"/>
  <c r="BI764" i="2"/>
  <c r="J764" i="2"/>
  <c r="BC764" i="2" s="1"/>
  <c r="BG759" i="2"/>
  <c r="BF759" i="2"/>
  <c r="BE759" i="2"/>
  <c r="BD759" i="2"/>
  <c r="R759" i="2"/>
  <c r="P759" i="2"/>
  <c r="BI759" i="2"/>
  <c r="J759" i="2"/>
  <c r="BC759" i="2" s="1"/>
  <c r="BG754" i="2"/>
  <c r="BF754" i="2"/>
  <c r="BE754" i="2"/>
  <c r="BD754" i="2"/>
  <c r="R754" i="2"/>
  <c r="P754" i="2"/>
  <c r="BI754" i="2"/>
  <c r="J754" i="2"/>
  <c r="BC754" i="2" s="1"/>
  <c r="BG749" i="2"/>
  <c r="BF749" i="2"/>
  <c r="BE749" i="2"/>
  <c r="BD749" i="2"/>
  <c r="R749" i="2"/>
  <c r="P749" i="2"/>
  <c r="BI749" i="2"/>
  <c r="J749" i="2"/>
  <c r="BC749" i="2" s="1"/>
  <c r="BG744" i="2"/>
  <c r="BF744" i="2"/>
  <c r="BE744" i="2"/>
  <c r="BD744" i="2"/>
  <c r="R744" i="2"/>
  <c r="P744" i="2"/>
  <c r="BI744" i="2"/>
  <c r="J744" i="2"/>
  <c r="BC744" i="2" s="1"/>
  <c r="BG738" i="2"/>
  <c r="BF738" i="2"/>
  <c r="BE738" i="2"/>
  <c r="BD738" i="2"/>
  <c r="R738" i="2"/>
  <c r="P738" i="2"/>
  <c r="BI738" i="2"/>
  <c r="J738" i="2"/>
  <c r="BC738" i="2" s="1"/>
  <c r="BG734" i="2"/>
  <c r="BF734" i="2"/>
  <c r="BE734" i="2"/>
  <c r="BD734" i="2"/>
  <c r="R734" i="2"/>
  <c r="P734" i="2"/>
  <c r="BI734" i="2"/>
  <c r="J734" i="2"/>
  <c r="BC734" i="2" s="1"/>
  <c r="BG730" i="2"/>
  <c r="BF730" i="2"/>
  <c r="BE730" i="2"/>
  <c r="BD730" i="2"/>
  <c r="R730" i="2"/>
  <c r="P730" i="2"/>
  <c r="BI730" i="2"/>
  <c r="J730" i="2"/>
  <c r="BC730" i="2" s="1"/>
  <c r="BG726" i="2"/>
  <c r="BF726" i="2"/>
  <c r="BE726" i="2"/>
  <c r="BD726" i="2"/>
  <c r="BC726" i="2"/>
  <c r="R726" i="2"/>
  <c r="P726" i="2"/>
  <c r="BI726" i="2"/>
  <c r="J726" i="2"/>
  <c r="BG722" i="2"/>
  <c r="BF722" i="2"/>
  <c r="BE722" i="2"/>
  <c r="BD722" i="2"/>
  <c r="R722" i="2"/>
  <c r="P722" i="2"/>
  <c r="BI722" i="2"/>
  <c r="J722" i="2"/>
  <c r="BC722" i="2" s="1"/>
  <c r="BG718" i="2"/>
  <c r="BF718" i="2"/>
  <c r="BE718" i="2"/>
  <c r="BD718" i="2"/>
  <c r="R718" i="2"/>
  <c r="P718" i="2"/>
  <c r="BI718" i="2"/>
  <c r="J718" i="2"/>
  <c r="BC718" i="2" s="1"/>
  <c r="BG714" i="2"/>
  <c r="BF714" i="2"/>
  <c r="BE714" i="2"/>
  <c r="BD714" i="2"/>
  <c r="R714" i="2"/>
  <c r="P714" i="2"/>
  <c r="BI714" i="2"/>
  <c r="J714" i="2"/>
  <c r="BC714" i="2" s="1"/>
  <c r="BG710" i="2"/>
  <c r="BF710" i="2"/>
  <c r="BE710" i="2"/>
  <c r="BD710" i="2"/>
  <c r="R710" i="2"/>
  <c r="P710" i="2"/>
  <c r="BI710" i="2"/>
  <c r="J710" i="2"/>
  <c r="BC710" i="2" s="1"/>
  <c r="BG706" i="2"/>
  <c r="BF706" i="2"/>
  <c r="BE706" i="2"/>
  <c r="BD706" i="2"/>
  <c r="R706" i="2"/>
  <c r="P706" i="2"/>
  <c r="BI706" i="2"/>
  <c r="J706" i="2"/>
  <c r="BC706" i="2" s="1"/>
  <c r="BG702" i="2"/>
  <c r="BF702" i="2"/>
  <c r="BE702" i="2"/>
  <c r="BD702" i="2"/>
  <c r="R702" i="2"/>
  <c r="P702" i="2"/>
  <c r="BI702" i="2"/>
  <c r="J702" i="2"/>
  <c r="BC702" i="2" s="1"/>
  <c r="BG698" i="2"/>
  <c r="BF698" i="2"/>
  <c r="BE698" i="2"/>
  <c r="BD698" i="2"/>
  <c r="R698" i="2"/>
  <c r="P698" i="2"/>
  <c r="BI698" i="2"/>
  <c r="J698" i="2"/>
  <c r="BC698" i="2" s="1"/>
  <c r="BG693" i="2"/>
  <c r="BF693" i="2"/>
  <c r="BE693" i="2"/>
  <c r="BD693" i="2"/>
  <c r="BC693" i="2"/>
  <c r="R693" i="2"/>
  <c r="P693" i="2"/>
  <c r="BI693" i="2"/>
  <c r="J693" i="2"/>
  <c r="BG688" i="2"/>
  <c r="BF688" i="2"/>
  <c r="BE688" i="2"/>
  <c r="BD688" i="2"/>
  <c r="R688" i="2"/>
  <c r="P688" i="2"/>
  <c r="BI688" i="2"/>
  <c r="J688" i="2"/>
  <c r="BC688" i="2" s="1"/>
  <c r="BG684" i="2"/>
  <c r="BF684" i="2"/>
  <c r="BE684" i="2"/>
  <c r="BD684" i="2"/>
  <c r="R684" i="2"/>
  <c r="P684" i="2"/>
  <c r="BI684" i="2"/>
  <c r="J684" i="2"/>
  <c r="BC684" i="2" s="1"/>
  <c r="BG679" i="2"/>
  <c r="BF679" i="2"/>
  <c r="BE679" i="2"/>
  <c r="BD679" i="2"/>
  <c r="R679" i="2"/>
  <c r="P679" i="2"/>
  <c r="BI679" i="2"/>
  <c r="J679" i="2"/>
  <c r="BC679" i="2" s="1"/>
  <c r="BG674" i="2"/>
  <c r="BF674" i="2"/>
  <c r="BE674" i="2"/>
  <c r="BD674" i="2"/>
  <c r="R674" i="2"/>
  <c r="P674" i="2"/>
  <c r="BI674" i="2"/>
  <c r="J674" i="2"/>
  <c r="BC674" i="2" s="1"/>
  <c r="BG670" i="2"/>
  <c r="BF670" i="2"/>
  <c r="BE670" i="2"/>
  <c r="BD670" i="2"/>
  <c r="R670" i="2"/>
  <c r="P670" i="2"/>
  <c r="BI670" i="2"/>
  <c r="J670" i="2"/>
  <c r="BC670" i="2" s="1"/>
  <c r="BG666" i="2"/>
  <c r="BF666" i="2"/>
  <c r="BE666" i="2"/>
  <c r="BD666" i="2"/>
  <c r="R666" i="2"/>
  <c r="P666" i="2"/>
  <c r="BI666" i="2"/>
  <c r="J666" i="2"/>
  <c r="BC666" i="2" s="1"/>
  <c r="BG662" i="2"/>
  <c r="BF662" i="2"/>
  <c r="BE662" i="2"/>
  <c r="BD662" i="2"/>
  <c r="R662" i="2"/>
  <c r="P662" i="2"/>
  <c r="BI662" i="2"/>
  <c r="J662" i="2"/>
  <c r="BC662" i="2" s="1"/>
  <c r="BG657" i="2"/>
  <c r="BF657" i="2"/>
  <c r="BE657" i="2"/>
  <c r="BD657" i="2"/>
  <c r="BC657" i="2"/>
  <c r="R657" i="2"/>
  <c r="P657" i="2"/>
  <c r="BI657" i="2"/>
  <c r="J657" i="2"/>
  <c r="BG653" i="2"/>
  <c r="BF653" i="2"/>
  <c r="BE653" i="2"/>
  <c r="BD653" i="2"/>
  <c r="R653" i="2"/>
  <c r="P653" i="2"/>
  <c r="BI653" i="2"/>
  <c r="J653" i="2"/>
  <c r="BC653" i="2" s="1"/>
  <c r="BG649" i="2"/>
  <c r="BF649" i="2"/>
  <c r="BE649" i="2"/>
  <c r="BD649" i="2"/>
  <c r="R649" i="2"/>
  <c r="P649" i="2"/>
  <c r="BI649" i="2"/>
  <c r="J649" i="2"/>
  <c r="BC649" i="2" s="1"/>
  <c r="BG645" i="2"/>
  <c r="BF645" i="2"/>
  <c r="BE645" i="2"/>
  <c r="BD645" i="2"/>
  <c r="R645" i="2"/>
  <c r="P645" i="2"/>
  <c r="BI645" i="2"/>
  <c r="J645" i="2"/>
  <c r="BC645" i="2" s="1"/>
  <c r="BG641" i="2"/>
  <c r="BF641" i="2"/>
  <c r="BE641" i="2"/>
  <c r="BD641" i="2"/>
  <c r="R641" i="2"/>
  <c r="P641" i="2"/>
  <c r="BI641" i="2"/>
  <c r="J641" i="2"/>
  <c r="BC641" i="2" s="1"/>
  <c r="BG637" i="2"/>
  <c r="BF637" i="2"/>
  <c r="BE637" i="2"/>
  <c r="BD637" i="2"/>
  <c r="R637" i="2"/>
  <c r="P637" i="2"/>
  <c r="BI637" i="2"/>
  <c r="J637" i="2"/>
  <c r="BC637" i="2" s="1"/>
  <c r="BG632" i="2"/>
  <c r="BF632" i="2"/>
  <c r="BE632" i="2"/>
  <c r="BD632" i="2"/>
  <c r="R632" i="2"/>
  <c r="P632" i="2"/>
  <c r="BI632" i="2"/>
  <c r="J632" i="2"/>
  <c r="BC632" i="2" s="1"/>
  <c r="BG628" i="2"/>
  <c r="BF628" i="2"/>
  <c r="BE628" i="2"/>
  <c r="BD628" i="2"/>
  <c r="R628" i="2"/>
  <c r="P628" i="2"/>
  <c r="BI628" i="2"/>
  <c r="J628" i="2"/>
  <c r="BC628" i="2" s="1"/>
  <c r="BG624" i="2"/>
  <c r="BF624" i="2"/>
  <c r="BE624" i="2"/>
  <c r="BD624" i="2"/>
  <c r="BC624" i="2"/>
  <c r="R624" i="2"/>
  <c r="P624" i="2"/>
  <c r="BI624" i="2"/>
  <c r="J624" i="2"/>
  <c r="BG620" i="2"/>
  <c r="BF620" i="2"/>
  <c r="BE620" i="2"/>
  <c r="BD620" i="2"/>
  <c r="R620" i="2"/>
  <c r="P620" i="2"/>
  <c r="BI620" i="2"/>
  <c r="J620" i="2"/>
  <c r="BC620" i="2" s="1"/>
  <c r="BG616" i="2"/>
  <c r="BF616" i="2"/>
  <c r="BE616" i="2"/>
  <c r="BD616" i="2"/>
  <c r="R616" i="2"/>
  <c r="P616" i="2"/>
  <c r="BI616" i="2"/>
  <c r="J616" i="2"/>
  <c r="BC616" i="2" s="1"/>
  <c r="BG612" i="2"/>
  <c r="BF612" i="2"/>
  <c r="BE612" i="2"/>
  <c r="BD612" i="2"/>
  <c r="R612" i="2"/>
  <c r="P612" i="2"/>
  <c r="BI612" i="2"/>
  <c r="J612" i="2"/>
  <c r="BC612" i="2" s="1"/>
  <c r="BG608" i="2"/>
  <c r="BF608" i="2"/>
  <c r="BE608" i="2"/>
  <c r="BD608" i="2"/>
  <c r="R608" i="2"/>
  <c r="P608" i="2"/>
  <c r="BI608" i="2"/>
  <c r="J608" i="2"/>
  <c r="BC608" i="2" s="1"/>
  <c r="BG604" i="2"/>
  <c r="BF604" i="2"/>
  <c r="BE604" i="2"/>
  <c r="BD604" i="2"/>
  <c r="R604" i="2"/>
  <c r="P604" i="2"/>
  <c r="BI604" i="2"/>
  <c r="J604" i="2"/>
  <c r="BC604" i="2" s="1"/>
  <c r="BG599" i="2"/>
  <c r="BF599" i="2"/>
  <c r="BE599" i="2"/>
  <c r="BD599" i="2"/>
  <c r="R599" i="2"/>
  <c r="P599" i="2"/>
  <c r="BI599" i="2"/>
  <c r="J599" i="2"/>
  <c r="BC599" i="2" s="1"/>
  <c r="BG595" i="2"/>
  <c r="BF595" i="2"/>
  <c r="BE595" i="2"/>
  <c r="BD595" i="2"/>
  <c r="R595" i="2"/>
  <c r="P595" i="2"/>
  <c r="BI595" i="2"/>
  <c r="J595" i="2"/>
  <c r="BC595" i="2" s="1"/>
  <c r="BG591" i="2"/>
  <c r="BF591" i="2"/>
  <c r="BE591" i="2"/>
  <c r="BD591" i="2"/>
  <c r="R591" i="2"/>
  <c r="P591" i="2"/>
  <c r="BI591" i="2"/>
  <c r="J591" i="2"/>
  <c r="BC591" i="2" s="1"/>
  <c r="BG587" i="2"/>
  <c r="BF587" i="2"/>
  <c r="BE587" i="2"/>
  <c r="BD587" i="2"/>
  <c r="R587" i="2"/>
  <c r="P587" i="2"/>
  <c r="BI587" i="2"/>
  <c r="J587" i="2"/>
  <c r="BC587" i="2" s="1"/>
  <c r="BG583" i="2"/>
  <c r="BF583" i="2"/>
  <c r="BE583" i="2"/>
  <c r="BD583" i="2"/>
  <c r="R583" i="2"/>
  <c r="P583" i="2"/>
  <c r="BI583" i="2"/>
  <c r="J583" i="2"/>
  <c r="BC583" i="2" s="1"/>
  <c r="BG579" i="2"/>
  <c r="BF579" i="2"/>
  <c r="BE579" i="2"/>
  <c r="BD579" i="2"/>
  <c r="R579" i="2"/>
  <c r="P579" i="2"/>
  <c r="BI579" i="2"/>
  <c r="J579" i="2"/>
  <c r="BC579" i="2" s="1"/>
  <c r="BG575" i="2"/>
  <c r="BF575" i="2"/>
  <c r="BE575" i="2"/>
  <c r="BD575" i="2"/>
  <c r="R575" i="2"/>
  <c r="P575" i="2"/>
  <c r="BI575" i="2"/>
  <c r="J575" i="2"/>
  <c r="BC575" i="2" s="1"/>
  <c r="BG571" i="2"/>
  <c r="BF571" i="2"/>
  <c r="BE571" i="2"/>
  <c r="BD571" i="2"/>
  <c r="R571" i="2"/>
  <c r="P571" i="2"/>
  <c r="BI571" i="2"/>
  <c r="J571" i="2"/>
  <c r="BC571" i="2" s="1"/>
  <c r="BG567" i="2"/>
  <c r="BF567" i="2"/>
  <c r="BE567" i="2"/>
  <c r="BD567" i="2"/>
  <c r="R567" i="2"/>
  <c r="P567" i="2"/>
  <c r="BI567" i="2"/>
  <c r="J567" i="2"/>
  <c r="BC567" i="2" s="1"/>
  <c r="BG563" i="2"/>
  <c r="BF563" i="2"/>
  <c r="BE563" i="2"/>
  <c r="BD563" i="2"/>
  <c r="R563" i="2"/>
  <c r="P563" i="2"/>
  <c r="BI563" i="2"/>
  <c r="J563" i="2"/>
  <c r="BC563" i="2" s="1"/>
  <c r="BG559" i="2"/>
  <c r="BF559" i="2"/>
  <c r="BE559" i="2"/>
  <c r="BD559" i="2"/>
  <c r="R559" i="2"/>
  <c r="P559" i="2"/>
  <c r="BI559" i="2"/>
  <c r="J559" i="2"/>
  <c r="BC559" i="2" s="1"/>
  <c r="BG555" i="2"/>
  <c r="BF555" i="2"/>
  <c r="BE555" i="2"/>
  <c r="BD555" i="2"/>
  <c r="R555" i="2"/>
  <c r="P555" i="2"/>
  <c r="BI555" i="2"/>
  <c r="J555" i="2"/>
  <c r="BC555" i="2" s="1"/>
  <c r="BG551" i="2"/>
  <c r="BF551" i="2"/>
  <c r="BE551" i="2"/>
  <c r="BD551" i="2"/>
  <c r="R551" i="2"/>
  <c r="P551" i="2"/>
  <c r="BI551" i="2"/>
  <c r="J551" i="2"/>
  <c r="BC551" i="2" s="1"/>
  <c r="BG547" i="2"/>
  <c r="BF547" i="2"/>
  <c r="BE547" i="2"/>
  <c r="BD547" i="2"/>
  <c r="R547" i="2"/>
  <c r="P547" i="2"/>
  <c r="BI547" i="2"/>
  <c r="J547" i="2"/>
  <c r="BC547" i="2" s="1"/>
  <c r="BG542" i="2"/>
  <c r="BF542" i="2"/>
  <c r="BE542" i="2"/>
  <c r="BD542" i="2"/>
  <c r="R542" i="2"/>
  <c r="P542" i="2"/>
  <c r="BI542" i="2"/>
  <c r="J542" i="2"/>
  <c r="BC542" i="2" s="1"/>
  <c r="BG538" i="2"/>
  <c r="BF538" i="2"/>
  <c r="BE538" i="2"/>
  <c r="BD538" i="2"/>
  <c r="BC538" i="2"/>
  <c r="R538" i="2"/>
  <c r="P538" i="2"/>
  <c r="BI538" i="2"/>
  <c r="J538" i="2"/>
  <c r="BG534" i="2"/>
  <c r="BF534" i="2"/>
  <c r="BE534" i="2"/>
  <c r="BD534" i="2"/>
  <c r="R534" i="2"/>
  <c r="P534" i="2"/>
  <c r="BI534" i="2"/>
  <c r="J534" i="2"/>
  <c r="BC534" i="2" s="1"/>
  <c r="BG530" i="2"/>
  <c r="BF530" i="2"/>
  <c r="BE530" i="2"/>
  <c r="BD530" i="2"/>
  <c r="BC530" i="2"/>
  <c r="R530" i="2"/>
  <c r="P530" i="2"/>
  <c r="BI530" i="2"/>
  <c r="J530" i="2"/>
  <c r="BG526" i="2"/>
  <c r="BF526" i="2"/>
  <c r="BE526" i="2"/>
  <c r="BD526" i="2"/>
  <c r="R526" i="2"/>
  <c r="P526" i="2"/>
  <c r="BI526" i="2"/>
  <c r="J526" i="2"/>
  <c r="BC526" i="2" s="1"/>
  <c r="BG522" i="2"/>
  <c r="BF522" i="2"/>
  <c r="BE522" i="2"/>
  <c r="BD522" i="2"/>
  <c r="BC522" i="2"/>
  <c r="R522" i="2"/>
  <c r="P522" i="2"/>
  <c r="BI522" i="2"/>
  <c r="J522" i="2"/>
  <c r="BG518" i="2"/>
  <c r="BF518" i="2"/>
  <c r="BE518" i="2"/>
  <c r="BD518" i="2"/>
  <c r="R518" i="2"/>
  <c r="P518" i="2"/>
  <c r="BI518" i="2"/>
  <c r="J518" i="2"/>
  <c r="BC518" i="2" s="1"/>
  <c r="BG514" i="2"/>
  <c r="BF514" i="2"/>
  <c r="BE514" i="2"/>
  <c r="BD514" i="2"/>
  <c r="BC514" i="2"/>
  <c r="R514" i="2"/>
  <c r="P514" i="2"/>
  <c r="BI514" i="2"/>
  <c r="J514" i="2"/>
  <c r="BG510" i="2"/>
  <c r="BF510" i="2"/>
  <c r="BE510" i="2"/>
  <c r="BD510" i="2"/>
  <c r="R510" i="2"/>
  <c r="P510" i="2"/>
  <c r="BI510" i="2"/>
  <c r="J510" i="2"/>
  <c r="BC510" i="2" s="1"/>
  <c r="BG506" i="2"/>
  <c r="BF506" i="2"/>
  <c r="BE506" i="2"/>
  <c r="BD506" i="2"/>
  <c r="BC506" i="2"/>
  <c r="R506" i="2"/>
  <c r="P506" i="2"/>
  <c r="BI506" i="2"/>
  <c r="J506" i="2"/>
  <c r="BG501" i="2"/>
  <c r="BF501" i="2"/>
  <c r="BE501" i="2"/>
  <c r="BD501" i="2"/>
  <c r="R501" i="2"/>
  <c r="P501" i="2"/>
  <c r="BI501" i="2"/>
  <c r="J501" i="2"/>
  <c r="BC501" i="2" s="1"/>
  <c r="BG497" i="2"/>
  <c r="BF497" i="2"/>
  <c r="BE497" i="2"/>
  <c r="BD497" i="2"/>
  <c r="R497" i="2"/>
  <c r="P497" i="2"/>
  <c r="BI497" i="2"/>
  <c r="J497" i="2"/>
  <c r="BC497" i="2" s="1"/>
  <c r="BG492" i="2"/>
  <c r="BF492" i="2"/>
  <c r="BE492" i="2"/>
  <c r="BD492" i="2"/>
  <c r="R492" i="2"/>
  <c r="P492" i="2"/>
  <c r="BI492" i="2"/>
  <c r="J492" i="2"/>
  <c r="BC492" i="2" s="1"/>
  <c r="BG487" i="2"/>
  <c r="BF487" i="2"/>
  <c r="BE487" i="2"/>
  <c r="BD487" i="2"/>
  <c r="BC487" i="2"/>
  <c r="R487" i="2"/>
  <c r="P487" i="2"/>
  <c r="BI487" i="2"/>
  <c r="J487" i="2"/>
  <c r="BG482" i="2"/>
  <c r="BF482" i="2"/>
  <c r="BE482" i="2"/>
  <c r="BD482" i="2"/>
  <c r="R482" i="2"/>
  <c r="P482" i="2"/>
  <c r="BI482" i="2"/>
  <c r="J482" i="2"/>
  <c r="BC482" i="2" s="1"/>
  <c r="BG477" i="2"/>
  <c r="BF477" i="2"/>
  <c r="BE477" i="2"/>
  <c r="BD477" i="2"/>
  <c r="R477" i="2"/>
  <c r="P477" i="2"/>
  <c r="BI477" i="2"/>
  <c r="J477" i="2"/>
  <c r="BC477" i="2" s="1"/>
  <c r="BG473" i="2"/>
  <c r="BF473" i="2"/>
  <c r="BE473" i="2"/>
  <c r="BD473" i="2"/>
  <c r="R473" i="2"/>
  <c r="P473" i="2"/>
  <c r="P472" i="2" s="1"/>
  <c r="BI473" i="2"/>
  <c r="J473" i="2"/>
  <c r="BC473" i="2" s="1"/>
  <c r="BG468" i="2"/>
  <c r="BF468" i="2"/>
  <c r="BE468" i="2"/>
  <c r="BD468" i="2"/>
  <c r="R468" i="2"/>
  <c r="P468" i="2"/>
  <c r="BI468" i="2"/>
  <c r="J468" i="2"/>
  <c r="BC468" i="2" s="1"/>
  <c r="BG464" i="2"/>
  <c r="BF464" i="2"/>
  <c r="BE464" i="2"/>
  <c r="BD464" i="2"/>
  <c r="BC464" i="2"/>
  <c r="R464" i="2"/>
  <c r="P464" i="2"/>
  <c r="BI464" i="2"/>
  <c r="J464" i="2"/>
  <c r="BG460" i="2"/>
  <c r="BF460" i="2"/>
  <c r="BE460" i="2"/>
  <c r="BD460" i="2"/>
  <c r="R460" i="2"/>
  <c r="P460" i="2"/>
  <c r="BI460" i="2"/>
  <c r="J460" i="2"/>
  <c r="BC460" i="2" s="1"/>
  <c r="BG455" i="2"/>
  <c r="BF455" i="2"/>
  <c r="BE455" i="2"/>
  <c r="BD455" i="2"/>
  <c r="R455" i="2"/>
  <c r="P455" i="2"/>
  <c r="BI455" i="2"/>
  <c r="J455" i="2"/>
  <c r="BC455" i="2" s="1"/>
  <c r="BG450" i="2"/>
  <c r="BF450" i="2"/>
  <c r="BE450" i="2"/>
  <c r="BD450" i="2"/>
  <c r="R450" i="2"/>
  <c r="P450" i="2"/>
  <c r="BI450" i="2"/>
  <c r="J450" i="2"/>
  <c r="BC450" i="2" s="1"/>
  <c r="BG444" i="2"/>
  <c r="BF444" i="2"/>
  <c r="BE444" i="2"/>
  <c r="BD444" i="2"/>
  <c r="BC444" i="2"/>
  <c r="R444" i="2"/>
  <c r="P444" i="2"/>
  <c r="BI444" i="2"/>
  <c r="J444" i="2"/>
  <c r="BG439" i="2"/>
  <c r="BF439" i="2"/>
  <c r="BE439" i="2"/>
  <c r="BD439" i="2"/>
  <c r="R439" i="2"/>
  <c r="P439" i="2"/>
  <c r="BI439" i="2"/>
  <c r="J439" i="2"/>
  <c r="BC439" i="2" s="1"/>
  <c r="BG434" i="2"/>
  <c r="BF434" i="2"/>
  <c r="BE434" i="2"/>
  <c r="BD434" i="2"/>
  <c r="R434" i="2"/>
  <c r="P434" i="2"/>
  <c r="BI434" i="2"/>
  <c r="J434" i="2"/>
  <c r="BC434" i="2" s="1"/>
  <c r="BG429" i="2"/>
  <c r="BF429" i="2"/>
  <c r="BE429" i="2"/>
  <c r="BD429" i="2"/>
  <c r="R429" i="2"/>
  <c r="P429" i="2"/>
  <c r="BI429" i="2"/>
  <c r="J429" i="2"/>
  <c r="BC429" i="2" s="1"/>
  <c r="BG424" i="2"/>
  <c r="BF424" i="2"/>
  <c r="BE424" i="2"/>
  <c r="BD424" i="2"/>
  <c r="BC424" i="2"/>
  <c r="R424" i="2"/>
  <c r="P424" i="2"/>
  <c r="BI424" i="2"/>
  <c r="J424" i="2"/>
  <c r="BG419" i="2"/>
  <c r="BF419" i="2"/>
  <c r="BE419" i="2"/>
  <c r="BD419" i="2"/>
  <c r="R419" i="2"/>
  <c r="P419" i="2"/>
  <c r="BI419" i="2"/>
  <c r="J419" i="2"/>
  <c r="BC419" i="2" s="1"/>
  <c r="BG414" i="2"/>
  <c r="BF414" i="2"/>
  <c r="BE414" i="2"/>
  <c r="BD414" i="2"/>
  <c r="R414" i="2"/>
  <c r="P414" i="2"/>
  <c r="BI414" i="2"/>
  <c r="J414" i="2"/>
  <c r="BC414" i="2" s="1"/>
  <c r="BG408" i="2"/>
  <c r="BF408" i="2"/>
  <c r="BE408" i="2"/>
  <c r="BD408" i="2"/>
  <c r="R408" i="2"/>
  <c r="P408" i="2"/>
  <c r="BI408" i="2"/>
  <c r="J408" i="2"/>
  <c r="BC408" i="2" s="1"/>
  <c r="BG403" i="2"/>
  <c r="BF403" i="2"/>
  <c r="BE403" i="2"/>
  <c r="BD403" i="2"/>
  <c r="BC403" i="2"/>
  <c r="R403" i="2"/>
  <c r="P403" i="2"/>
  <c r="BI403" i="2"/>
  <c r="J403" i="2"/>
  <c r="BG398" i="2"/>
  <c r="BF398" i="2"/>
  <c r="BE398" i="2"/>
  <c r="BD398" i="2"/>
  <c r="R398" i="2"/>
  <c r="P398" i="2"/>
  <c r="BI398" i="2"/>
  <c r="J398" i="2"/>
  <c r="BC398" i="2" s="1"/>
  <c r="BG394" i="2"/>
  <c r="BF394" i="2"/>
  <c r="BE394" i="2"/>
  <c r="BD394" i="2"/>
  <c r="R394" i="2"/>
  <c r="P394" i="2"/>
  <c r="BI394" i="2"/>
  <c r="J394" i="2"/>
  <c r="BC394" i="2" s="1"/>
  <c r="BG389" i="2"/>
  <c r="BF389" i="2"/>
  <c r="BE389" i="2"/>
  <c r="BD389" i="2"/>
  <c r="R389" i="2"/>
  <c r="P389" i="2"/>
  <c r="BI389" i="2"/>
  <c r="J389" i="2"/>
  <c r="BC389" i="2" s="1"/>
  <c r="BG385" i="2"/>
  <c r="BF385" i="2"/>
  <c r="BE385" i="2"/>
  <c r="BD385" i="2"/>
  <c r="R385" i="2"/>
  <c r="P385" i="2"/>
  <c r="BI385" i="2"/>
  <c r="J385" i="2"/>
  <c r="BC385" i="2" s="1"/>
  <c r="BG381" i="2"/>
  <c r="BF381" i="2"/>
  <c r="BE381" i="2"/>
  <c r="BD381" i="2"/>
  <c r="R381" i="2"/>
  <c r="P381" i="2"/>
  <c r="BI381" i="2"/>
  <c r="J381" i="2"/>
  <c r="BC381" i="2" s="1"/>
  <c r="BG377" i="2"/>
  <c r="BF377" i="2"/>
  <c r="BE377" i="2"/>
  <c r="BD377" i="2"/>
  <c r="R377" i="2"/>
  <c r="P377" i="2"/>
  <c r="BI377" i="2"/>
  <c r="J377" i="2"/>
  <c r="BC377" i="2" s="1"/>
  <c r="BG373" i="2"/>
  <c r="BF373" i="2"/>
  <c r="BE373" i="2"/>
  <c r="BD373" i="2"/>
  <c r="R373" i="2"/>
  <c r="P373" i="2"/>
  <c r="BI373" i="2"/>
  <c r="J373" i="2"/>
  <c r="BC373" i="2" s="1"/>
  <c r="BG368" i="2"/>
  <c r="BF368" i="2"/>
  <c r="BE368" i="2"/>
  <c r="BD368" i="2"/>
  <c r="R368" i="2"/>
  <c r="P368" i="2"/>
  <c r="BI368" i="2"/>
  <c r="J368" i="2"/>
  <c r="BC368" i="2" s="1"/>
  <c r="BG363" i="2"/>
  <c r="BF363" i="2"/>
  <c r="BE363" i="2"/>
  <c r="BD363" i="2"/>
  <c r="R363" i="2"/>
  <c r="P363" i="2"/>
  <c r="BI363" i="2"/>
  <c r="J363" i="2"/>
  <c r="BC363" i="2" s="1"/>
  <c r="BG358" i="2"/>
  <c r="BF358" i="2"/>
  <c r="BE358" i="2"/>
  <c r="BD358" i="2"/>
  <c r="R358" i="2"/>
  <c r="P358" i="2"/>
  <c r="BI358" i="2"/>
  <c r="J358" i="2"/>
  <c r="BC358" i="2" s="1"/>
  <c r="BG354" i="2"/>
  <c r="BF354" i="2"/>
  <c r="BE354" i="2"/>
  <c r="BD354" i="2"/>
  <c r="R354" i="2"/>
  <c r="P354" i="2"/>
  <c r="BI354" i="2"/>
  <c r="J354" i="2"/>
  <c r="BC354" i="2" s="1"/>
  <c r="BG350" i="2"/>
  <c r="BF350" i="2"/>
  <c r="BE350" i="2"/>
  <c r="BD350" i="2"/>
  <c r="BC350" i="2"/>
  <c r="R350" i="2"/>
  <c r="P350" i="2"/>
  <c r="BI350" i="2"/>
  <c r="J350" i="2"/>
  <c r="BG346" i="2"/>
  <c r="BF346" i="2"/>
  <c r="BE346" i="2"/>
  <c r="BD346" i="2"/>
  <c r="R346" i="2"/>
  <c r="P346" i="2"/>
  <c r="BI346" i="2"/>
  <c r="J346" i="2"/>
  <c r="BC346" i="2" s="1"/>
  <c r="BG342" i="2"/>
  <c r="BF342" i="2"/>
  <c r="BE342" i="2"/>
  <c r="BD342" i="2"/>
  <c r="R342" i="2"/>
  <c r="P342" i="2"/>
  <c r="BI342" i="2"/>
  <c r="J342" i="2"/>
  <c r="BC342" i="2" s="1"/>
  <c r="BG337" i="2"/>
  <c r="BF337" i="2"/>
  <c r="BE337" i="2"/>
  <c r="BD337" i="2"/>
  <c r="BC337" i="2"/>
  <c r="R337" i="2"/>
  <c r="P337" i="2"/>
  <c r="BI337" i="2"/>
  <c r="J337" i="2"/>
  <c r="BG333" i="2"/>
  <c r="BF333" i="2"/>
  <c r="BE333" i="2"/>
  <c r="BD333" i="2"/>
  <c r="R333" i="2"/>
  <c r="P333" i="2"/>
  <c r="BI333" i="2"/>
  <c r="J333" i="2"/>
  <c r="BC333" i="2" s="1"/>
  <c r="BG329" i="2"/>
  <c r="BF329" i="2"/>
  <c r="BE329" i="2"/>
  <c r="BD329" i="2"/>
  <c r="R329" i="2"/>
  <c r="P329" i="2"/>
  <c r="BI329" i="2"/>
  <c r="J329" i="2"/>
  <c r="BC329" i="2" s="1"/>
  <c r="BG325" i="2"/>
  <c r="BF325" i="2"/>
  <c r="BE325" i="2"/>
  <c r="BD325" i="2"/>
  <c r="R325" i="2"/>
  <c r="P325" i="2"/>
  <c r="BI325" i="2"/>
  <c r="J325" i="2"/>
  <c r="BC325" i="2" s="1"/>
  <c r="BG321" i="2"/>
  <c r="BF321" i="2"/>
  <c r="BE321" i="2"/>
  <c r="BD321" i="2"/>
  <c r="BC321" i="2"/>
  <c r="R321" i="2"/>
  <c r="P321" i="2"/>
  <c r="BI321" i="2"/>
  <c r="J321" i="2"/>
  <c r="BG317" i="2"/>
  <c r="BF317" i="2"/>
  <c r="BE317" i="2"/>
  <c r="BD317" i="2"/>
  <c r="R317" i="2"/>
  <c r="P317" i="2"/>
  <c r="BI317" i="2"/>
  <c r="J317" i="2"/>
  <c r="BC317" i="2" s="1"/>
  <c r="BG313" i="2"/>
  <c r="BF313" i="2"/>
  <c r="BE313" i="2"/>
  <c r="BD313" i="2"/>
  <c r="R313" i="2"/>
  <c r="P313" i="2"/>
  <c r="BI313" i="2"/>
  <c r="J313" i="2"/>
  <c r="BC313" i="2" s="1"/>
  <c r="BG309" i="2"/>
  <c r="BF309" i="2"/>
  <c r="BE309" i="2"/>
  <c r="BD309" i="2"/>
  <c r="R309" i="2"/>
  <c r="P309" i="2"/>
  <c r="BI309" i="2"/>
  <c r="J309" i="2"/>
  <c r="BC309" i="2" s="1"/>
  <c r="BG301" i="2"/>
  <c r="BF301" i="2"/>
  <c r="BE301" i="2"/>
  <c r="BD301" i="2"/>
  <c r="R301" i="2"/>
  <c r="P301" i="2"/>
  <c r="BI301" i="2"/>
  <c r="J301" i="2"/>
  <c r="BC301" i="2" s="1"/>
  <c r="BG297" i="2"/>
  <c r="BF297" i="2"/>
  <c r="BE297" i="2"/>
  <c r="BD297" i="2"/>
  <c r="R297" i="2"/>
  <c r="P297" i="2"/>
  <c r="BI297" i="2"/>
  <c r="J297" i="2"/>
  <c r="BC297" i="2" s="1"/>
  <c r="BG293" i="2"/>
  <c r="BF293" i="2"/>
  <c r="BE293" i="2"/>
  <c r="BD293" i="2"/>
  <c r="BC293" i="2"/>
  <c r="R293" i="2"/>
  <c r="P293" i="2"/>
  <c r="BI293" i="2"/>
  <c r="J293" i="2"/>
  <c r="BG289" i="2"/>
  <c r="BF289" i="2"/>
  <c r="BE289" i="2"/>
  <c r="BD289" i="2"/>
  <c r="R289" i="2"/>
  <c r="P289" i="2"/>
  <c r="BI289" i="2"/>
  <c r="J289" i="2"/>
  <c r="BC289" i="2" s="1"/>
  <c r="BG285" i="2"/>
  <c r="BF285" i="2"/>
  <c r="BE285" i="2"/>
  <c r="BD285" i="2"/>
  <c r="R285" i="2"/>
  <c r="P285" i="2"/>
  <c r="BI285" i="2"/>
  <c r="J285" i="2"/>
  <c r="BC285" i="2" s="1"/>
  <c r="BG281" i="2"/>
  <c r="BF281" i="2"/>
  <c r="BE281" i="2"/>
  <c r="BD281" i="2"/>
  <c r="R281" i="2"/>
  <c r="P281" i="2"/>
  <c r="BI281" i="2"/>
  <c r="J281" i="2"/>
  <c r="BC281" i="2" s="1"/>
  <c r="BG277" i="2"/>
  <c r="BF277" i="2"/>
  <c r="BE277" i="2"/>
  <c r="BD277" i="2"/>
  <c r="BC277" i="2"/>
  <c r="R277" i="2"/>
  <c r="P277" i="2"/>
  <c r="BI277" i="2"/>
  <c r="J277" i="2"/>
  <c r="BG273" i="2"/>
  <c r="BF273" i="2"/>
  <c r="BE273" i="2"/>
  <c r="BD273" i="2"/>
  <c r="R273" i="2"/>
  <c r="P273" i="2"/>
  <c r="BI273" i="2"/>
  <c r="J273" i="2"/>
  <c r="BC273" i="2" s="1"/>
  <c r="BG269" i="2"/>
  <c r="BF269" i="2"/>
  <c r="BE269" i="2"/>
  <c r="BD269" i="2"/>
  <c r="R269" i="2"/>
  <c r="P269" i="2"/>
  <c r="BI269" i="2"/>
  <c r="J269" i="2"/>
  <c r="BC269" i="2" s="1"/>
  <c r="BG265" i="2"/>
  <c r="BF265" i="2"/>
  <c r="BE265" i="2"/>
  <c r="BD265" i="2"/>
  <c r="R265" i="2"/>
  <c r="P265" i="2"/>
  <c r="BI265" i="2"/>
  <c r="BI264" i="2" s="1"/>
  <c r="J264" i="2" s="1"/>
  <c r="J59" i="2" s="1"/>
  <c r="J265" i="2"/>
  <c r="BC265" i="2" s="1"/>
  <c r="BG260" i="2"/>
  <c r="BF260" i="2"/>
  <c r="BE260" i="2"/>
  <c r="BD260" i="2"/>
  <c r="R260" i="2"/>
  <c r="P260" i="2"/>
  <c r="BI260" i="2"/>
  <c r="J260" i="2"/>
  <c r="BC260" i="2" s="1"/>
  <c r="BG256" i="2"/>
  <c r="BF256" i="2"/>
  <c r="BE256" i="2"/>
  <c r="BD256" i="2"/>
  <c r="BC256" i="2"/>
  <c r="R256" i="2"/>
  <c r="P256" i="2"/>
  <c r="BI256" i="2"/>
  <c r="J256" i="2"/>
  <c r="BG252" i="2"/>
  <c r="BF252" i="2"/>
  <c r="BE252" i="2"/>
  <c r="BD252" i="2"/>
  <c r="R252" i="2"/>
  <c r="P252" i="2"/>
  <c r="BI252" i="2"/>
  <c r="J252" i="2"/>
  <c r="BC252" i="2" s="1"/>
  <c r="BG248" i="2"/>
  <c r="BF248" i="2"/>
  <c r="BE248" i="2"/>
  <c r="BD248" i="2"/>
  <c r="BC248" i="2"/>
  <c r="R248" i="2"/>
  <c r="P248" i="2"/>
  <c r="BI248" i="2"/>
  <c r="J248" i="2"/>
  <c r="BG244" i="2"/>
  <c r="BF244" i="2"/>
  <c r="BE244" i="2"/>
  <c r="BD244" i="2"/>
  <c r="R244" i="2"/>
  <c r="P244" i="2"/>
  <c r="BI244" i="2"/>
  <c r="J244" i="2"/>
  <c r="BC244" i="2" s="1"/>
  <c r="BG240" i="2"/>
  <c r="BF240" i="2"/>
  <c r="BE240" i="2"/>
  <c r="BD240" i="2"/>
  <c r="BC240" i="2"/>
  <c r="R240" i="2"/>
  <c r="P240" i="2"/>
  <c r="BI240" i="2"/>
  <c r="J240" i="2"/>
  <c r="BG234" i="2"/>
  <c r="BF234" i="2"/>
  <c r="BE234" i="2"/>
  <c r="BD234" i="2"/>
  <c r="R234" i="2"/>
  <c r="P234" i="2"/>
  <c r="BI234" i="2"/>
  <c r="J234" i="2"/>
  <c r="BC234" i="2" s="1"/>
  <c r="BG228" i="2"/>
  <c r="BF228" i="2"/>
  <c r="BE228" i="2"/>
  <c r="BD228" i="2"/>
  <c r="R228" i="2"/>
  <c r="P228" i="2"/>
  <c r="BI228" i="2"/>
  <c r="J228" i="2"/>
  <c r="BC228" i="2" s="1"/>
  <c r="BG223" i="2"/>
  <c r="BF223" i="2"/>
  <c r="BE223" i="2"/>
  <c r="BD223" i="2"/>
  <c r="R223" i="2"/>
  <c r="P223" i="2"/>
  <c r="BI223" i="2"/>
  <c r="J223" i="2"/>
  <c r="BC223" i="2" s="1"/>
  <c r="BG218" i="2"/>
  <c r="BF218" i="2"/>
  <c r="BE218" i="2"/>
  <c r="BD218" i="2"/>
  <c r="BC218" i="2"/>
  <c r="R218" i="2"/>
  <c r="P218" i="2"/>
  <c r="BI218" i="2"/>
  <c r="J218" i="2"/>
  <c r="BG211" i="2"/>
  <c r="BF211" i="2"/>
  <c r="BE211" i="2"/>
  <c r="BD211" i="2"/>
  <c r="R211" i="2"/>
  <c r="P211" i="2"/>
  <c r="BI211" i="2"/>
  <c r="J211" i="2"/>
  <c r="BC211" i="2" s="1"/>
  <c r="BG207" i="2"/>
  <c r="BF207" i="2"/>
  <c r="BE207" i="2"/>
  <c r="BD207" i="2"/>
  <c r="BC207" i="2"/>
  <c r="R207" i="2"/>
  <c r="P207" i="2"/>
  <c r="BI207" i="2"/>
  <c r="J207" i="2"/>
  <c r="BG203" i="2"/>
  <c r="BF203" i="2"/>
  <c r="BE203" i="2"/>
  <c r="BD203" i="2"/>
  <c r="R203" i="2"/>
  <c r="P203" i="2"/>
  <c r="BI203" i="2"/>
  <c r="J203" i="2"/>
  <c r="BC203" i="2" s="1"/>
  <c r="BG199" i="2"/>
  <c r="BF199" i="2"/>
  <c r="BE199" i="2"/>
  <c r="BD199" i="2"/>
  <c r="BC199" i="2"/>
  <c r="R199" i="2"/>
  <c r="P199" i="2"/>
  <c r="BI199" i="2"/>
  <c r="J199" i="2"/>
  <c r="BG195" i="2"/>
  <c r="BF195" i="2"/>
  <c r="BE195" i="2"/>
  <c r="BD195" i="2"/>
  <c r="R195" i="2"/>
  <c r="P195" i="2"/>
  <c r="BI195" i="2"/>
  <c r="J195" i="2"/>
  <c r="BC195" i="2" s="1"/>
  <c r="BG191" i="2"/>
  <c r="BF191" i="2"/>
  <c r="BE191" i="2"/>
  <c r="BD191" i="2"/>
  <c r="R191" i="2"/>
  <c r="P191" i="2"/>
  <c r="BI191" i="2"/>
  <c r="J191" i="2"/>
  <c r="BC191" i="2" s="1"/>
  <c r="BG187" i="2"/>
  <c r="BF187" i="2"/>
  <c r="BE187" i="2"/>
  <c r="BD187" i="2"/>
  <c r="R187" i="2"/>
  <c r="P187" i="2"/>
  <c r="BI187" i="2"/>
  <c r="J187" i="2"/>
  <c r="BC187" i="2" s="1"/>
  <c r="BG183" i="2"/>
  <c r="BF183" i="2"/>
  <c r="BE183" i="2"/>
  <c r="BD183" i="2"/>
  <c r="BC183" i="2"/>
  <c r="R183" i="2"/>
  <c r="P183" i="2"/>
  <c r="BI183" i="2"/>
  <c r="J183" i="2"/>
  <c r="BG178" i="2"/>
  <c r="BF178" i="2"/>
  <c r="BE178" i="2"/>
  <c r="BD178" i="2"/>
  <c r="R178" i="2"/>
  <c r="P178" i="2"/>
  <c r="BI178" i="2"/>
  <c r="J178" i="2"/>
  <c r="BC178" i="2" s="1"/>
  <c r="BG173" i="2"/>
  <c r="BF173" i="2"/>
  <c r="BE173" i="2"/>
  <c r="BD173" i="2"/>
  <c r="BC173" i="2"/>
  <c r="R173" i="2"/>
  <c r="P173" i="2"/>
  <c r="BI173" i="2"/>
  <c r="J173" i="2"/>
  <c r="BG168" i="2"/>
  <c r="BF168" i="2"/>
  <c r="BE168" i="2"/>
  <c r="BD168" i="2"/>
  <c r="R168" i="2"/>
  <c r="P168" i="2"/>
  <c r="BI168" i="2"/>
  <c r="J168" i="2"/>
  <c r="BC168" i="2" s="1"/>
  <c r="BG163" i="2"/>
  <c r="BF163" i="2"/>
  <c r="BE163" i="2"/>
  <c r="BD163" i="2"/>
  <c r="R163" i="2"/>
  <c r="P163" i="2"/>
  <c r="BI163" i="2"/>
  <c r="J163" i="2"/>
  <c r="BC163" i="2" s="1"/>
  <c r="BG159" i="2"/>
  <c r="BF159" i="2"/>
  <c r="BE159" i="2"/>
  <c r="BD159" i="2"/>
  <c r="R159" i="2"/>
  <c r="P159" i="2"/>
  <c r="BI159" i="2"/>
  <c r="J159" i="2"/>
  <c r="BC159" i="2" s="1"/>
  <c r="BG155" i="2"/>
  <c r="BF155" i="2"/>
  <c r="BE155" i="2"/>
  <c r="BD155" i="2"/>
  <c r="R155" i="2"/>
  <c r="P155" i="2"/>
  <c r="BI155" i="2"/>
  <c r="J155" i="2"/>
  <c r="BC155" i="2" s="1"/>
  <c r="BG151" i="2"/>
  <c r="BF151" i="2"/>
  <c r="BE151" i="2"/>
  <c r="BD151" i="2"/>
  <c r="R151" i="2"/>
  <c r="P151" i="2"/>
  <c r="BI151" i="2"/>
  <c r="J151" i="2"/>
  <c r="BC151" i="2" s="1"/>
  <c r="BG147" i="2"/>
  <c r="BF147" i="2"/>
  <c r="BE147" i="2"/>
  <c r="BD147" i="2"/>
  <c r="BC147" i="2"/>
  <c r="R147" i="2"/>
  <c r="P147" i="2"/>
  <c r="BI147" i="2"/>
  <c r="J147" i="2"/>
  <c r="BG143" i="2"/>
  <c r="BF143" i="2"/>
  <c r="BE143" i="2"/>
  <c r="BD143" i="2"/>
  <c r="R143" i="2"/>
  <c r="P143" i="2"/>
  <c r="BI143" i="2"/>
  <c r="J143" i="2"/>
  <c r="BC143" i="2" s="1"/>
  <c r="BG139" i="2"/>
  <c r="BF139" i="2"/>
  <c r="BE139" i="2"/>
  <c r="BD139" i="2"/>
  <c r="BC139" i="2"/>
  <c r="R139" i="2"/>
  <c r="P139" i="2"/>
  <c r="BI139" i="2"/>
  <c r="J139" i="2"/>
  <c r="BG135" i="2"/>
  <c r="BF135" i="2"/>
  <c r="BE135" i="2"/>
  <c r="BD135" i="2"/>
  <c r="R135" i="2"/>
  <c r="P135" i="2"/>
  <c r="BI135" i="2"/>
  <c r="J135" i="2"/>
  <c r="BC135" i="2" s="1"/>
  <c r="BG131" i="2"/>
  <c r="BF131" i="2"/>
  <c r="BE131" i="2"/>
  <c r="BD131" i="2"/>
  <c r="BC131" i="2"/>
  <c r="R131" i="2"/>
  <c r="P131" i="2"/>
  <c r="BI131" i="2"/>
  <c r="J131" i="2"/>
  <c r="BG127" i="2"/>
  <c r="BF127" i="2"/>
  <c r="BE127" i="2"/>
  <c r="BD127" i="2"/>
  <c r="R127" i="2"/>
  <c r="P127" i="2"/>
  <c r="BI127" i="2"/>
  <c r="J127" i="2"/>
  <c r="BC127" i="2" s="1"/>
  <c r="BG123" i="2"/>
  <c r="BF123" i="2"/>
  <c r="BE123" i="2"/>
  <c r="BD123" i="2"/>
  <c r="R123" i="2"/>
  <c r="P123" i="2"/>
  <c r="BI123" i="2"/>
  <c r="J123" i="2"/>
  <c r="BC123" i="2" s="1"/>
  <c r="BG117" i="2"/>
  <c r="BF117" i="2"/>
  <c r="BE117" i="2"/>
  <c r="BD117" i="2"/>
  <c r="R117" i="2"/>
  <c r="P117" i="2"/>
  <c r="BI117" i="2"/>
  <c r="J117" i="2"/>
  <c r="BC117" i="2" s="1"/>
  <c r="BG113" i="2"/>
  <c r="BF113" i="2"/>
  <c r="BE113" i="2"/>
  <c r="BD113" i="2"/>
  <c r="R113" i="2"/>
  <c r="P113" i="2"/>
  <c r="BI113" i="2"/>
  <c r="J113" i="2"/>
  <c r="BC113" i="2" s="1"/>
  <c r="BG109" i="2"/>
  <c r="BF109" i="2"/>
  <c r="BE109" i="2"/>
  <c r="BD109" i="2"/>
  <c r="R109" i="2"/>
  <c r="P109" i="2"/>
  <c r="BI109" i="2"/>
  <c r="J109" i="2"/>
  <c r="BC109" i="2" s="1"/>
  <c r="BG104" i="2"/>
  <c r="BF104" i="2"/>
  <c r="BE104" i="2"/>
  <c r="BD104" i="2"/>
  <c r="BC104" i="2"/>
  <c r="R104" i="2"/>
  <c r="P104" i="2"/>
  <c r="BI104" i="2"/>
  <c r="J104" i="2"/>
  <c r="BG100" i="2"/>
  <c r="BF100" i="2"/>
  <c r="BE100" i="2"/>
  <c r="BD100" i="2"/>
  <c r="R100" i="2"/>
  <c r="R99" i="2" s="1"/>
  <c r="P100" i="2"/>
  <c r="BI100" i="2"/>
  <c r="J100" i="2"/>
  <c r="BC100" i="2" s="1"/>
  <c r="J93" i="2"/>
  <c r="F93" i="2"/>
  <c r="F91" i="2"/>
  <c r="E89" i="2"/>
  <c r="E87" i="2"/>
  <c r="J51" i="2"/>
  <c r="F51" i="2"/>
  <c r="F49" i="2"/>
  <c r="E47" i="2"/>
  <c r="J18" i="2"/>
  <c r="E18" i="2"/>
  <c r="F52" i="2" s="1"/>
  <c r="J17" i="2"/>
  <c r="J12" i="2"/>
  <c r="J91" i="2" s="1"/>
  <c r="E7" i="2"/>
  <c r="E45" i="2" s="1"/>
  <c r="AS51" i="1"/>
  <c r="L47" i="1"/>
  <c r="AM46" i="1"/>
  <c r="L46" i="1"/>
  <c r="AM44" i="1"/>
  <c r="L44" i="1"/>
  <c r="L42" i="1"/>
  <c r="L41" i="1"/>
  <c r="F31" i="2" l="1"/>
  <c r="BA52" i="1" s="1"/>
  <c r="P264" i="2"/>
  <c r="P341" i="2"/>
  <c r="BI341" i="2"/>
  <c r="J341" i="2" s="1"/>
  <c r="J61" i="2" s="1"/>
  <c r="R402" i="2"/>
  <c r="BI505" i="2"/>
  <c r="J505" i="2" s="1"/>
  <c r="J64" i="2" s="1"/>
  <c r="R603" i="2"/>
  <c r="R803" i="2"/>
  <c r="BI803" i="2"/>
  <c r="BI886" i="2"/>
  <c r="J886" i="2" s="1"/>
  <c r="J73" i="2" s="1"/>
  <c r="R743" i="2"/>
  <c r="BI472" i="2"/>
  <c r="J472" i="2" s="1"/>
  <c r="J63" i="2" s="1"/>
  <c r="R264" i="2"/>
  <c r="R308" i="2"/>
  <c r="P99" i="2"/>
  <c r="F33" i="2"/>
  <c r="BC52" i="1" s="1"/>
  <c r="BC51" i="1" s="1"/>
  <c r="BI402" i="2"/>
  <c r="J402" i="2" s="1"/>
  <c r="J62" i="2" s="1"/>
  <c r="P895" i="2"/>
  <c r="P906" i="2"/>
  <c r="R926" i="2"/>
  <c r="R925" i="2" s="1"/>
  <c r="F32" i="3"/>
  <c r="BB53" i="1" s="1"/>
  <c r="R84" i="3"/>
  <c r="R83" i="3" s="1"/>
  <c r="P85" i="3"/>
  <c r="P84" i="3" s="1"/>
  <c r="P83" i="3" s="1"/>
  <c r="F33" i="3"/>
  <c r="BC53" i="1" s="1"/>
  <c r="BI85" i="3"/>
  <c r="J85" i="3" s="1"/>
  <c r="J58" i="3" s="1"/>
  <c r="BI104" i="3"/>
  <c r="J104" i="3" s="1"/>
  <c r="J61" i="3" s="1"/>
  <c r="F52" i="3"/>
  <c r="F30" i="3"/>
  <c r="AZ53" i="1" s="1"/>
  <c r="BI925" i="2"/>
  <c r="J925" i="2" s="1"/>
  <c r="J76" i="2" s="1"/>
  <c r="J926" i="2"/>
  <c r="J77" i="2" s="1"/>
  <c r="P402" i="2"/>
  <c r="R472" i="2"/>
  <c r="J803" i="2"/>
  <c r="J69" i="2" s="1"/>
  <c r="F30" i="2"/>
  <c r="AZ52" i="1" s="1"/>
  <c r="AZ51" i="1" s="1"/>
  <c r="J30" i="2"/>
  <c r="AV52" i="1" s="1"/>
  <c r="BI99" i="2"/>
  <c r="P308" i="2"/>
  <c r="P743" i="2"/>
  <c r="J49" i="2"/>
  <c r="F34" i="2"/>
  <c r="BD52" i="1" s="1"/>
  <c r="F32" i="2"/>
  <c r="BB52" i="1" s="1"/>
  <c r="BB51" i="1" s="1"/>
  <c r="R341" i="2"/>
  <c r="BI603" i="2"/>
  <c r="J603" i="2" s="1"/>
  <c r="J65" i="2" s="1"/>
  <c r="BI743" i="2"/>
  <c r="J743" i="2" s="1"/>
  <c r="J66" i="2" s="1"/>
  <c r="P802" i="2"/>
  <c r="R867" i="2"/>
  <c r="R906" i="2"/>
  <c r="F94" i="2"/>
  <c r="BI308" i="2"/>
  <c r="J308" i="2" s="1"/>
  <c r="J60" i="2" s="1"/>
  <c r="P505" i="2"/>
  <c r="BI906" i="2"/>
  <c r="J906" i="2" s="1"/>
  <c r="J75" i="2" s="1"/>
  <c r="F34" i="3"/>
  <c r="BD53" i="1" s="1"/>
  <c r="E45" i="3"/>
  <c r="E73" i="3"/>
  <c r="J31" i="2"/>
  <c r="AW52" i="1" s="1"/>
  <c r="R505" i="2"/>
  <c r="P603" i="2"/>
  <c r="P926" i="2"/>
  <c r="P925" i="2" s="1"/>
  <c r="J31" i="3"/>
  <c r="AW53" i="1" s="1"/>
  <c r="AT53" i="1" s="1"/>
  <c r="F31" i="3"/>
  <c r="BA53" i="1" s="1"/>
  <c r="BA51" i="1" s="1"/>
  <c r="W29" i="1" l="1"/>
  <c r="AY51" i="1"/>
  <c r="P98" i="2"/>
  <c r="P97" i="2" s="1"/>
  <c r="R98" i="2"/>
  <c r="R97" i="2" s="1"/>
  <c r="R802" i="2"/>
  <c r="BI84" i="3"/>
  <c r="AW51" i="1"/>
  <c r="AK27" i="1" s="1"/>
  <c r="W27" i="1"/>
  <c r="J99" i="2"/>
  <c r="J58" i="2" s="1"/>
  <c r="BI98" i="2"/>
  <c r="J84" i="3"/>
  <c r="J57" i="3" s="1"/>
  <c r="BI83" i="3"/>
  <c r="J83" i="3" s="1"/>
  <c r="AX51" i="1"/>
  <c r="W28" i="1"/>
  <c r="BD51" i="1"/>
  <c r="W30" i="1" s="1"/>
  <c r="AT52" i="1"/>
  <c r="BI802" i="2"/>
  <c r="J802" i="2" s="1"/>
  <c r="J68" i="2" s="1"/>
  <c r="AU52" i="1"/>
  <c r="AU51" i="1" s="1"/>
  <c r="AV51" i="1"/>
  <c r="W26" i="1"/>
  <c r="J27" i="3" l="1"/>
  <c r="J56" i="3"/>
  <c r="BI97" i="2"/>
  <c r="J97" i="2" s="1"/>
  <c r="J98" i="2"/>
  <c r="J57" i="2" s="1"/>
  <c r="AK26" i="1"/>
  <c r="AT51" i="1"/>
  <c r="J56" i="2" l="1"/>
  <c r="J27" i="2"/>
  <c r="J36" i="3"/>
  <c r="AG53" i="1"/>
  <c r="AN53" i="1" s="1"/>
  <c r="AG52" i="1" l="1"/>
  <c r="J36" i="2"/>
  <c r="AG51" i="1" l="1"/>
  <c r="AN52" i="1"/>
  <c r="AK23" i="1" l="1"/>
  <c r="AK32" i="1" s="1"/>
  <c r="AN51" i="1"/>
</calcChain>
</file>

<file path=xl/sharedStrings.xml><?xml version="1.0" encoding="utf-8"?>
<sst xmlns="http://schemas.openxmlformats.org/spreadsheetml/2006/main" count="8815" uniqueCount="1483">
  <si>
    <t>Export VZ</t>
  </si>
  <si>
    <t>List obsahuje:</t>
  </si>
  <si>
    <t>1) Rekapitulace stavby</t>
  </si>
  <si>
    <t>2) Rekapitulace objektů stavby a soupisů prací</t>
  </si>
  <si>
    <t>3.0</t>
  </si>
  <si>
    <t/>
  </si>
  <si>
    <t>False</t>
  </si>
  <si>
    <t>{dac8bc95-3de5-4f27-b00e-c676410e541b}</t>
  </si>
  <si>
    <t>&gt;&gt;  skryté sloupce  &lt;&lt;</t>
  </si>
  <si>
    <t>0,01</t>
  </si>
  <si>
    <t>21</t>
  </si>
  <si>
    <t>15</t>
  </si>
  <si>
    <t>REKAPITULACE STAVBY</t>
  </si>
  <si>
    <t>v ---  níže se nacházejí doplnkové a pomocné údaje k sestavám  --- v</t>
  </si>
  <si>
    <t>Návod na vyplnění</t>
  </si>
  <si>
    <t>0,001</t>
  </si>
  <si>
    <t>Kód:</t>
  </si>
  <si>
    <t>345</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</si>
  <si>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</si>
  <si>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</si>
  <si>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Odvlhčení stravovacího objektu ZŠ Lánecká a oprava kanalizace vně objektu</t>
  </si>
  <si>
    <t>KSO:</t>
  </si>
  <si>
    <t>CC-CZ:</t>
  </si>
  <si>
    <t>Místo:</t>
  </si>
  <si>
    <t>Světlá nad Sázavou</t>
  </si>
  <si>
    <t>Datum:</t>
  </si>
  <si>
    <t>18.4.2017</t>
  </si>
  <si>
    <t>Zadavatel:</t>
  </si>
  <si>
    <t>IČ:</t>
  </si>
  <si>
    <t>00268321</t>
  </si>
  <si>
    <t>Město Světlá nad Sázavou, Světlá n.S. 582 33</t>
  </si>
  <si>
    <t>DIČ:</t>
  </si>
  <si>
    <t>CZ00268321</t>
  </si>
  <si>
    <t>Uchazeč:</t>
  </si>
  <si>
    <t>Vyplň údaj</t>
  </si>
  <si>
    <t>Projektant:</t>
  </si>
  <si>
    <t>16259980</t>
  </si>
  <si>
    <t xml:space="preserve">Ing. Marie Kovandová, Havířská 616, 582 91 Světlá </t>
  </si>
  <si>
    <t>CZ6054130313</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</si>
  <si>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</si>
  <si>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</si>
  <si>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</si>
  <si>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</si>
  <si>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</si>
  <si>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</si>
  <si>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</si>
  <si>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</si>
  <si>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</si>
  <si>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</si>
  <si>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</si>
  <si>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</si>
  <si>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</si>
  <si>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</si>
  <si>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</si>
  <si>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</si>
  <si>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</si>
  <si>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</si>
  <si>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</si>
  <si>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</si>
  <si>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</si>
  <si>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</si>
  <si>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</si>
  <si>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</si>
  <si>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</si>
  <si>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</si>
  <si>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</si>
  <si>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</si>
  <si>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</si>
  <si>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</si>
  <si>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</si>
  <si>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</si>
  <si>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</si>
  <si>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</si>
  <si>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</si>
  <si>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</si>
  <si>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</si>
  <si>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</si>
  <si>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</si>
  <si>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</si>
  <si>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</si>
  <si>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SO 01</t>
  </si>
  <si>
    <t>Stravovací objekt 4c</t>
  </si>
  <si>
    <t>STA</t>
  </si>
  <si>
    <t>1</t>
  </si>
  <si>
    <t>{5ff429b8-8ff3-48c5-bc45-52b836145670}</t>
  </si>
  <si>
    <t>2</t>
  </si>
  <si>
    <t>VN a ON</t>
  </si>
  <si>
    <t>Vedlejší náklady a ostatní náklady</t>
  </si>
  <si>
    <t>{63cb0df4-54b2-4c27-9a9b-0d2d7ece4181}</t>
  </si>
  <si>
    <t>1) Krycí list soupisu</t>
  </si>
  <si>
    <t>2) Rekapitulace</t>
  </si>
  <si>
    <t>3) Soupis prací</t>
  </si>
  <si>
    <t>Zpět na list:</t>
  </si>
  <si>
    <t>Rekapitulace stavby</t>
  </si>
  <si>
    <t>KRYCÍ LIST SOUPISU</t>
  </si>
  <si>
    <t>Objekt:</t>
  </si>
  <si>
    <t>SO 01 - Stravovací objekt 4c</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</si>
  <si>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</si>
  <si>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</si>
  <si>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</si>
  <si>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</si>
  <si>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</si>
  <si>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</si>
  <si>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</si>
  <si>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</si>
  <si>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</si>
  <si>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</si>
  <si>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</si>
  <si>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</si>
  <si>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8 - Trubní vedení</t>
  </si>
  <si>
    <t xml:space="preserve">    9 - Ostatní konstrukce a práce-bourání</t>
  </si>
  <si>
    <t xml:space="preserve">    997 - Přesun sutě</t>
  </si>
  <si>
    <t xml:space="preserve">    998 - Přesun hmot</t>
  </si>
  <si>
    <t>PSV - Práce a dodávky PSV</t>
  </si>
  <si>
    <t xml:space="preserve">    711 - Izolace proti vodě, vlhkosti a plynům</t>
  </si>
  <si>
    <t xml:space="preserve">    713 - Izolace tepelné</t>
  </si>
  <si>
    <t xml:space="preserve">    721 - Zdravotechnika - vnitřní kanalizace</t>
  </si>
  <si>
    <t xml:space="preserve">    767 - Konstrukce zámečnické</t>
  </si>
  <si>
    <t xml:space="preserve">    777 - Podlahy lité</t>
  </si>
  <si>
    <t xml:space="preserve">    781 - Dokončovací práce - obklady</t>
  </si>
  <si>
    <t xml:space="preserve">    782 - Dokončovací práce - obklady z kamene</t>
  </si>
  <si>
    <t>M - Práce a dodávky M</t>
  </si>
  <si>
    <t xml:space="preserve">    21-M - Elektromontáže</t>
  </si>
  <si>
    <t>SOUPIS PRACÍ</t>
  </si>
  <si>
    <t>PČ</t>
  </si>
  <si>
    <t>Popis</t>
  </si>
  <si>
    <t>MJ</t>
  </si>
  <si>
    <t>Množství</t>
  </si>
  <si>
    <t>J.cena [CZK]</t>
  </si>
  <si>
    <t>Cenová soustava</t>
  </si>
  <si>
    <t>Poznámka</t>
  </si>
  <si>
    <t>J. hmotnost_x000D_
[t]</t>
  </si>
  <si>
    <t>Hmotnost_x000D_
celkem [t]</t>
  </si>
  <si>
    <t>J. suť [t]</t>
  </si>
  <si>
    <t>Suť Celkem [t]</t>
  </si>
  <si>
    <t>HSV</t>
  </si>
  <si>
    <t>Práce a dodávky HSV</t>
  </si>
  <si>
    <t>ROZPOCET</t>
  </si>
  <si>
    <t>Zemní práce</t>
  </si>
  <si>
    <t>K</t>
  </si>
  <si>
    <t>111301111</t>
  </si>
  <si>
    <t>Sejmutí drnu tl do 100 mm s přemístěním do 50 m nebo naložením na dopravní prostředek</t>
  </si>
  <si>
    <t>m2</t>
  </si>
  <si>
    <t>CS ÚRS 2017 01</t>
  </si>
  <si>
    <t>4</t>
  </si>
  <si>
    <t>-1728306816</t>
  </si>
  <si>
    <t>PP</t>
  </si>
  <si>
    <t>Sejmutí drnu tl. do 100 mm, v jakékoliv ploše</t>
  </si>
  <si>
    <t>VV</t>
  </si>
  <si>
    <t>"viz D1.03 - u západní stěny - odměřeno v CADu" 43</t>
  </si>
  <si>
    <t>Součet</t>
  </si>
  <si>
    <t>113106121</t>
  </si>
  <si>
    <t>Rozebrání dlažeb komunikací pro pěší z betonových nebo kamenných dlaždic</t>
  </si>
  <si>
    <t>432270876</t>
  </si>
  <si>
    <t>Rozebrání dlažeb a dílců komunikací pro pěší, vozovek a ploch s přemístěním hmot na skládku na vzdálenost do 3 m nebo s naložením na dopravní prostředek komunikací pro pěší s ložem z kameniva nebo živice a s výplní spár z betonových nebo kameninových dlaždic, desek nebo tvarovek</t>
  </si>
  <si>
    <t>"viz v.č. D1.02, D1.04 - odměřeno v CADu - pro zpětné použití" (22,835*0,4)</t>
  </si>
  <si>
    <t>"viz v.č. D1.02, D1.04 - odměřeno v CADu - do suti" (6,15*0,5)</t>
  </si>
  <si>
    <t>3</t>
  </si>
  <si>
    <t>Demontáž a očištění odvodňovacích žlabovek (200x340x45 mm) - určeno ke zpětné montáži</t>
  </si>
  <si>
    <t>m</t>
  </si>
  <si>
    <t>-925744369</t>
  </si>
  <si>
    <t>"viz v.č. D1.02, D1.04 - odměřeno v CADu - pro zpětné použití" (9,45+3,15)</t>
  </si>
  <si>
    <t>Demontáž betonové palisády (115x115x350 mm) včetně odvozu a likvidace na skládce</t>
  </si>
  <si>
    <t>kus</t>
  </si>
  <si>
    <t>-585912113</t>
  </si>
  <si>
    <t>Demontáž betonové palisády (115x115x350 mm) včetně odvozu a likvidace na skládcei</t>
  </si>
  <si>
    <t>"viz v.č. D1.01" 6</t>
  </si>
  <si>
    <t>5</t>
  </si>
  <si>
    <t>113107122</t>
  </si>
  <si>
    <t>Odstranění podkladu pl do 50 m2 z kameniva drceného tl 200 mm</t>
  </si>
  <si>
    <t>-916033314</t>
  </si>
  <si>
    <t>Odstranění podkladů nebo krytů s přemístěním hmot na skládku na vzdálenost do 3 m nebo s naložením na dopravní prostředek v ploše jednotlivě do 50 m2 z kameniva hrubého drceného, o tl. vrstvy přes 100 do 200 mm</t>
  </si>
  <si>
    <t>"viz v.č. D1.02, D1.04 - pod dlažbou demontovanou pro zpětné použití" (22,835*0,45)</t>
  </si>
  <si>
    <t>"viz v.č. D1.02, D1.04 - odměřeno v CADu - pod dlažbou demontovanou do suti" (6,15*0,55)</t>
  </si>
  <si>
    <t>"viz v.č. D1.02, D1.04 - odměřeno v CADu - pod žlabovkami demontovanými pro zpětné použití" (9,45+3,15)*0,25</t>
  </si>
  <si>
    <t>6</t>
  </si>
  <si>
    <t>113107124</t>
  </si>
  <si>
    <t>Odstranění podkladu pl do 50 m2 z kameniva drceného tl 400 mm</t>
  </si>
  <si>
    <t>1340025082</t>
  </si>
  <si>
    <t>Odstranění podkladů nebo krytů s přemístěním hmot na skládku na vzdálenost do 3 m nebo s naložením na dopravní prostředek v ploše jednotlivě do 50 m2 z kameniva hrubého drceného, o tl. vrstvy přes 300 do 400 mm</t>
  </si>
  <si>
    <t>"viz v.č. D1.02 - odměřeno v CADu" 2,15*2,5</t>
  </si>
  <si>
    <t>7</t>
  </si>
  <si>
    <t>113107132</t>
  </si>
  <si>
    <t>Odstranění podkladu pl do 50 m2 z betonu prostého tl 300 mm</t>
  </si>
  <si>
    <t>1321779067</t>
  </si>
  <si>
    <t>Odstranění podkladů nebo krytů s přemístěním hmot na skládku na vzdálenost do 3 m nebo s naložením na dopravní prostředek v ploše jednotlivě do 50 m2 z betonu prostého, o tl. vrstvy přes 150 do 300 mm</t>
  </si>
  <si>
    <t>8</t>
  </si>
  <si>
    <t>113107142</t>
  </si>
  <si>
    <t>Odstranění podkladu pl do 50 m2 živičných tl 100 mm</t>
  </si>
  <si>
    <t>-1755298628</t>
  </si>
  <si>
    <t>Odstranění podkladů nebo krytů s přemístěním hmot na skládku na vzdálenost do 3 m nebo s naložením na dopravní prostředek v ploše jednotlivě do 50 m2 živičných, o tl. vrstvy přes 50 do 100 mm</t>
  </si>
  <si>
    <t>9</t>
  </si>
  <si>
    <t>113107164</t>
  </si>
  <si>
    <t>Odstranění podkladu pl přes 50 do 200 m2 z kameniva drceného tl 400 mm</t>
  </si>
  <si>
    <t>-618199011</t>
  </si>
  <si>
    <t>Odstranění podkladů nebo krytů s přemístěním hmot na skládku na vzdálenost do 20 m nebo s naložením na dopravní prostředek v ploše jednotlivě přes 50 m2 do 200 m2 z kameniva hrubého drceného, o tl. vrstvy přes 300 do 400 mm</t>
  </si>
  <si>
    <t>"viz v.č. D1.02 - odměřeno v CADu" 71,5-2,28*0,54</t>
  </si>
  <si>
    <t>10</t>
  </si>
  <si>
    <t>113107172</t>
  </si>
  <si>
    <t>Odstranění podkladu pl přes 50 do 200 m2 z betonu prostého tl 300 mm</t>
  </si>
  <si>
    <t>-2002515856</t>
  </si>
  <si>
    <t>Odstranění podkladů nebo krytů s přemístěním hmot na skládku na vzdálenost do 20 m nebo s naložením na dopravní prostředek v ploše jednotlivě přes 50 m2 do 200 m2 z betonu prostého, o tl. vrstvy přes 150 do 300 mm</t>
  </si>
  <si>
    <t>11</t>
  </si>
  <si>
    <t>113107182</t>
  </si>
  <si>
    <t>Odstranění podkladu pl přes 50 do 200 m2 živičných tl 100 mm</t>
  </si>
  <si>
    <t>2041518574</t>
  </si>
  <si>
    <t>Odstranění podkladů nebo krytů s přemístěním hmot na skládku na vzdálenost do 20 m nebo s naložením na dopravní prostředek v ploše jednotlivě přes 50 m2 do 200 m2 živičných, o tl. vrstvy přes 50 do 100 mm</t>
  </si>
  <si>
    <t>12</t>
  </si>
  <si>
    <t>119003131</t>
  </si>
  <si>
    <t>Pomocné konstrukce při zabezpečení výkopů výstražnou páskou zřízení, včetně dodávky výstražné pásky</t>
  </si>
  <si>
    <t>-1725264964</t>
  </si>
  <si>
    <t>Pomocné konstrukce při zabezpečení výkopu svislé výstražná páska zřízení</t>
  </si>
  <si>
    <t>"viz v.č. D1.02, D1.04, D1.06" (34+34)</t>
  </si>
  <si>
    <t>13</t>
  </si>
  <si>
    <t>119003132</t>
  </si>
  <si>
    <t>Pomocné konstrukce při zabezpečení výkopů výstražnou páskou odstranění</t>
  </si>
  <si>
    <t>1526989512</t>
  </si>
  <si>
    <t>Pomocné konstrukce při zabezpečení výkopu svislé výstražná páska odstranění</t>
  </si>
  <si>
    <t>14</t>
  </si>
  <si>
    <t>119004111</t>
  </si>
  <si>
    <t>Pomocné konstrukce při zabezpečení výkopu bezpečným vstupem, výstupem pomocí dř. žebříků zřízení</t>
  </si>
  <si>
    <t>1478487383</t>
  </si>
  <si>
    <t>Pomocné konstrukce při zabezpečení výkopu bezpečný vstup nebo výstup dřevěným žebříkem zřízení</t>
  </si>
  <si>
    <t>"viz v.č. D1.02, D1.04, D1.06" 2,78*2+2,04</t>
  </si>
  <si>
    <t>119004112</t>
  </si>
  <si>
    <t>Pomocné konstrukce při zabezpečení výkopu bezpečným vstupem, výstupem pomocí dř. žebříků odstranění</t>
  </si>
  <si>
    <t>-764837349</t>
  </si>
  <si>
    <t>Pomocné konstrukce při zabezpečení výkopu bezpečný vstup nebo výstup dřevěným žebříkem odstranění</t>
  </si>
  <si>
    <t>16</t>
  </si>
  <si>
    <t>131201101</t>
  </si>
  <si>
    <t>Hloubení jam nezapažených v hornině tř. 3 objemu do 100 m3, jedná se o odkopání stravovacího objektu!</t>
  </si>
  <si>
    <t>m3</t>
  </si>
  <si>
    <t>696484993</t>
  </si>
  <si>
    <t>Hloubení nezapažených jam a zářezů s urovnáním dna do předepsaného profilu a spádu v hornině tř. 3 do 100 m3, jedná se o odkopání stravovacího objektu!</t>
  </si>
  <si>
    <t>"viz Technická zpráva a v.č. D1.01, D1.06 - u severní stěny - 50%" (3,25*(4,35+13,5)+7,8*6,58)*0,5</t>
  </si>
  <si>
    <t>"viz Technická zpráva a v.č. D1.01, D1.04 - u západní stěny - 50%" (49,5*1,55+4,15*1,75+2,95*0,5)*0,5</t>
  </si>
  <si>
    <t>17</t>
  </si>
  <si>
    <t>131201109</t>
  </si>
  <si>
    <t>Příplatek za lepivost u hloubení jam nezapažených v hornině tř. 3</t>
  </si>
  <si>
    <t>794659780</t>
  </si>
  <si>
    <t>Hloubení nezapažených jam a zářezů s urovnáním dna do předepsaného profilu a spádu Příplatek k cenám za lepivost horniny tř. 3</t>
  </si>
  <si>
    <t>18</t>
  </si>
  <si>
    <t>131203102</t>
  </si>
  <si>
    <t>Hloubení jam ručním nebo pneum nářadím v nesoudržných horninách tř. 3, jedná se o odkopání stravovacího objektu!</t>
  </si>
  <si>
    <t>1578531716</t>
  </si>
  <si>
    <t>Hloubení zapažených i nezapažených jam ručním nebo pneumatickým nářadím s urovnáním dna do předepsaného profilu a spádu v horninách tř. 3 nesoudržných, jedná se o odkopání stravovacího objektu!</t>
  </si>
  <si>
    <t>19</t>
  </si>
  <si>
    <t>131203109</t>
  </si>
  <si>
    <t>Příplatek za lepivost u hloubení jam ručním nebo pneum nářadím v hornině tř. 3</t>
  </si>
  <si>
    <t>424169676</t>
  </si>
  <si>
    <t>Hloubení zapažených i nezapažených jam ručním nebo pneumatickým nářadím s urovnáním dna do předepsaného profilu a spádu v horninách tř. 3 Příplatek k cenám za lepivost horniny tř. 3</t>
  </si>
  <si>
    <t>20</t>
  </si>
  <si>
    <t>132201201</t>
  </si>
  <si>
    <t>Hloubení rýh š do 2000 mm v hornině tř. 3 objemu do 100 m3</t>
  </si>
  <si>
    <t>1588035119</t>
  </si>
  <si>
    <t>Hloubení zapažených i nezapažených rýh šířky přes 600 do 2 000 mm s urovnáním dna do předepsaného profilu a spádu v hornině tř. 3 do 100 m3</t>
  </si>
  <si>
    <t>"viz v.č. C1-3, D1.04 - přípojka vody" (9,5-3)*0,8*2</t>
  </si>
  <si>
    <t>132201209</t>
  </si>
  <si>
    <t>Příplatek za lepivost k hloubení rýh š do 2000 mm v hornině tř. 3</t>
  </si>
  <si>
    <t>-1699079932</t>
  </si>
  <si>
    <t>Hloubení zapažených i nezapažených rýh šířky přes 600 do 2 000 mm s urovnáním dna do předepsaného profilu a spádu v hornině tř. 3 Příplatek k cenám za lepivost horniny tř. 3</t>
  </si>
  <si>
    <t>"viz v.č. C1-3, D1.04 - přípojka vody - 50%" (9,5-3)*0,8*2*0,5</t>
  </si>
  <si>
    <t>22</t>
  </si>
  <si>
    <t>151101201</t>
  </si>
  <si>
    <t>Zřízení příložného pažení stěn výkopu hl do 4 m</t>
  </si>
  <si>
    <t>-1901426696</t>
  </si>
  <si>
    <t>Zřízení pažení stěn výkopu bez rozepření nebo vzepření příložné, hloubky do 4 m</t>
  </si>
  <si>
    <t>"viz v.č. D1.02, D1.04, D1.06" 4,8+3</t>
  </si>
  <si>
    <t>23</t>
  </si>
  <si>
    <t>151101211</t>
  </si>
  <si>
    <t>Odstranění příložného pažení stěn hl do 4 m</t>
  </si>
  <si>
    <t>-1974411235</t>
  </si>
  <si>
    <t>Odstranění pažení stěn výkopu s uložením pažin na vzdálenost do 3 m od okraje výkopu příložné, hloubky do 4 m</t>
  </si>
  <si>
    <t>24</t>
  </si>
  <si>
    <t>151101301</t>
  </si>
  <si>
    <t>Zřízení rozepření stěn při pažení příložném hl do 4 m</t>
  </si>
  <si>
    <t>-502572144</t>
  </si>
  <si>
    <t>Zřízení rozepření zapažených stěn výkopů s potřebným přepažováním při roubení příložném, hloubky do 4 m</t>
  </si>
  <si>
    <t>25</t>
  </si>
  <si>
    <t>151101311</t>
  </si>
  <si>
    <t>Odstranění rozepření stěn při pažení příložném hl do 4 m</t>
  </si>
  <si>
    <t>-2076280973</t>
  </si>
  <si>
    <t>Odstranění rozepření stěn výkopů s uložením materiálu na vzdálenost do 3 m od okraje výkopu roubení příložného, hloubky do 4 m</t>
  </si>
  <si>
    <t>26</t>
  </si>
  <si>
    <t>162201102</t>
  </si>
  <si>
    <t>Vodorovné přemístění do 50 m výkopku/sypaniny z horniny tř. 1 až 4</t>
  </si>
  <si>
    <t>-2055180628</t>
  </si>
  <si>
    <t>Vodorovné přemístění výkopku nebo sypaniny po suchu na obvyklém dopravním prostředku, bez naložení výkopku, avšak se složením bez rozhrnutí z horniny tř. 1 až 4 na vzdálenost přes 20 do 50 m</t>
  </si>
  <si>
    <t>"viz v.č. D1.01-D1.06, vnitrostaveništní přeprava zásypového materiálu" (376,434+28,88)/2+0,76</t>
  </si>
  <si>
    <t>27</t>
  </si>
  <si>
    <t>162501102</t>
  </si>
  <si>
    <t>Vodorovné přemístění do 3000 m výkopku/sypaniny z horniny tř. 1 až 4</t>
  </si>
  <si>
    <t>-832676969</t>
  </si>
  <si>
    <t>Vodorovné přemístění výkopku nebo sypaniny po suchu na obvyklém dopravním prostředku, bez naložení výkopku, avšak se složením bez rozhrnutí z horniny tř. 1 až 4 na vzdálenost přes 2 500 do 3 000 m</t>
  </si>
  <si>
    <t>"viz D1.03 - u západní stěny - odměřeno v CADu - sejmutý drn" 43*0,05</t>
  </si>
  <si>
    <t>"viz Technická zpráva a v.č. D1.01, D1.06 - výkop u severní stěny" (3,25*(4,35+13,5)+7,8*6,58)</t>
  </si>
  <si>
    <t>"viz Technická zpráva a v.č. D1.01, D1.04 - výkop u západní stěny" (49,5*1,55+4,15*1,75+2,95*0,5)</t>
  </si>
  <si>
    <t>28</t>
  </si>
  <si>
    <t>167101102</t>
  </si>
  <si>
    <t>Nakládání výkopku z hornin tř. 1 až 4 přes 100 m3</t>
  </si>
  <si>
    <t>-106549264</t>
  </si>
  <si>
    <t>Nakládání, skládání a překládání neulehlého výkopku nebo sypaniny nakládání, množství přes 100 m3, z hornin tř. 1 až 4</t>
  </si>
  <si>
    <t>"viz v.č. D1.01-D1.06, výpočet viz položka Vodorovné přemístění do 50 m výkopku/sypaniny z horniny tř. 1 až 4" 203,417</t>
  </si>
  <si>
    <t>"viz v.č. D1.01-D1.06, výpočet viz položka Vodorovné přemístění do 10000 m výkopku/sypaniny z horniny tř. 1 až 4" 207,35</t>
  </si>
  <si>
    <t>29</t>
  </si>
  <si>
    <t>171201211</t>
  </si>
  <si>
    <t>Poplatek za uložení odpadu ze sypaniny na skládce (skládkovné)</t>
  </si>
  <si>
    <t>t</t>
  </si>
  <si>
    <t>-1284412488</t>
  </si>
  <si>
    <t>Uložení sypaniny poplatek za uložení sypaniny na skládce (skládkovné)</t>
  </si>
  <si>
    <t>P</t>
  </si>
  <si>
    <t>Poznámka k položce:
tato položka bude čerpána pouze se souhlasem investora</t>
  </si>
  <si>
    <t>"viz v.č. D1.01-D1.06, výpočet viz položka Vodorovné přemístění do 10000 m výkopku/sypaniny z horniny tř. 1 až 4" 207,35*1,65</t>
  </si>
  <si>
    <t>30</t>
  </si>
  <si>
    <t>174101101</t>
  </si>
  <si>
    <t>Zásyp jam, šachet rýh nebo kolem objektů sypaninou se zhutněním</t>
  </si>
  <si>
    <t>435538892</t>
  </si>
  <si>
    <t>Zásyp sypaninou z jakékoliv horniny s uložením výkopku ve vrstvách se zhutněním jam, šachet, rýh nebo kolem objektů v těchto vykopávkách, položka zahrnuje kompletní zásyp výkopu včetně lože a obsypů kanalizačních potrubí a lapolu</t>
  </si>
  <si>
    <t>"viz Technická zpráva a v.č. D1.03 - zdivo vodovodní šachty - štěrkopískem" (1,35*1,15)*(0,08+0,97+0,2)</t>
  </si>
  <si>
    <t>"viz Technická zpráva a v.č. D1.01, D1.06 - u severní stěny" (3,25*(4,35+13,5)+7,8*6,58)-3,56*1,4*1,71</t>
  </si>
  <si>
    <t>"viz Technická zpráva a v.č. D1.01, D1.04 - u západní stěny" (49,5*1,55+4,15*1,75+2,95*0,5)</t>
  </si>
  <si>
    <t>31</t>
  </si>
  <si>
    <t>M</t>
  </si>
  <si>
    <t>589081572</t>
  </si>
  <si>
    <t>štěrkopísek frakce 0-32</t>
  </si>
  <si>
    <t>"viz Technická zpráva a v.č. D1.03 - zdivo vodovodní šachty - štěrkopískem" (1,35*1,15)*(0,08+0,97+0,2)*2</t>
  </si>
  <si>
    <t>"viz Technická zpráva a v.č. D1.01, D1.06 - u severní stěny" ((3,25*(4,35+13,5)+7,8*6,58)-3,56*1,4*1,71)*2</t>
  </si>
  <si>
    <t>"viz Technická zpráva a v.č. D1.01, D1.04 - u západní stěny" (49,5*1,55+4,15*1,75+2,95*0,5)*2</t>
  </si>
  <si>
    <t>32</t>
  </si>
  <si>
    <t>175151101</t>
  </si>
  <si>
    <t>Obsypání potrubí strojně sypaninou bez prohození, uloženou do 3 m</t>
  </si>
  <si>
    <t>-1629481433</t>
  </si>
  <si>
    <t>Obsypání potrubí strojně sypaninou z vhodných hornin tř. 1 až 4 nebo materiálem připraveným podél výkopu ve vzdálenosti do 3 m od jeho kraje, pro jakoukoliv hloubku výkopu a míru zhutnění bez prohození sypaniny</t>
  </si>
  <si>
    <t>"viz v.č. C1-3, D1.04 - přípojka vody" 9,5*0,8*1,9</t>
  </si>
  <si>
    <t>33</t>
  </si>
  <si>
    <t>583373030</t>
  </si>
  <si>
    <t>štěrkopísek frakce 0-8</t>
  </si>
  <si>
    <t>511628599</t>
  </si>
  <si>
    <t>kamenivo přírodní těžené pro stavební účely  PTK  (drobné, hrubé, štěrkopísky) štěrkopísky ČSN 72  1511-2 frakce   0-8, včetně dopravy na místo do 3 m od okraje výkopu</t>
  </si>
  <si>
    <t>"viz v.č. C1-3, D1.04 - přípojka vody" 9,5*0,8*1,9*2</t>
  </si>
  <si>
    <t>34</t>
  </si>
  <si>
    <t>181301101</t>
  </si>
  <si>
    <t>Rozprostření ornice tl vrstvy do 100 mm pl do 500 m2 v rovině nebo ve svahu do 1:5</t>
  </si>
  <si>
    <t>743663435</t>
  </si>
  <si>
    <t>Rozprostření a urovnání ornice v rovině nebo ve svahu sklonu do 1:5 při souvislé ploše do 500 m2, tl. vrstvy do 100 mm</t>
  </si>
  <si>
    <t>"viz v.č. D1.03 - kolem schodiště a žlabovek - odměřeno v CADu" 21</t>
  </si>
  <si>
    <t>35</t>
  </si>
  <si>
    <t>181411131</t>
  </si>
  <si>
    <t>Založení parkového trávníku výsevem plochy do 1000 m2 v rovině a ve svahu do 1:5</t>
  </si>
  <si>
    <t>1611530566</t>
  </si>
  <si>
    <t>Založení trávníku na půdě předem připravené plochy do 1000 m2 výsevem včetně utažení parkového v rovině nebo na svahu do 1:5</t>
  </si>
  <si>
    <t>36</t>
  </si>
  <si>
    <t>005724100</t>
  </si>
  <si>
    <t>osivo směs travní parková</t>
  </si>
  <si>
    <t>kg</t>
  </si>
  <si>
    <t>2028648123</t>
  </si>
  <si>
    <t>"viz v.č. D1.03 - kolem schodiště a žlabovek - odměřeno v CADu" 21*0,025</t>
  </si>
  <si>
    <t>37</t>
  </si>
  <si>
    <t>Dovoz a nákup ornice</t>
  </si>
  <si>
    <t>1204068082</t>
  </si>
  <si>
    <t xml:space="preserve">Dovoz a nákup ornice, vzdálenost dovozu si urči dodavatel dle svých nákupních možností </t>
  </si>
  <si>
    <t>"viz v.č. D1.03 - kolem schodiště a žlabovek - odměřeno v CADu" 21*0,1</t>
  </si>
  <si>
    <t>Zakládání</t>
  </si>
  <si>
    <t>38</t>
  </si>
  <si>
    <t>Výplň odvodňovacích žeber nebo trativodů kamenivem hrubým drceným frakce 8 až 16 mm</t>
  </si>
  <si>
    <t>-739692676</t>
  </si>
  <si>
    <t>Výplň kamenivem do rýh odvodňovacích žeber nebo trativodů bez zhutnění, s úpravou povrchu výplně kamenivem hrubým drceným frakce 8 až 16 mm</t>
  </si>
  <si>
    <t>"viz v.č. D1.01 a D1.06 - pod okapových chodníčkem - severní strana" 22,8*0,95*0,4</t>
  </si>
  <si>
    <t>39</t>
  </si>
  <si>
    <t>212752212</t>
  </si>
  <si>
    <t>Trativod z drenážních trubek plastových flexibilních D do 100 mm včetně lože otevřený výkop</t>
  </si>
  <si>
    <t>952694786</t>
  </si>
  <si>
    <t>Trativody z drenážních trubek se zřízením štěrkopískového lože pod trubky a s jejich obsypem v průměrném celkovém množství do 0,15 m3/m v otevřeném výkopu z trubek plastových flexibilních D přes 65 do 100 mm</t>
  </si>
  <si>
    <t>"viz v.č. D1.01 a D1.06 - pod okapových chodníčkem - severní strana" 23</t>
  </si>
  <si>
    <t>40</t>
  </si>
  <si>
    <t>213311113</t>
  </si>
  <si>
    <t>Polštáře zhutněné pod základy z kameniva drceného frakce 16 až 63 mm</t>
  </si>
  <si>
    <t>-329431912</t>
  </si>
  <si>
    <t>Polštáře zhutněné pod základy z kameniva hrubého drceného, frakce 16 - 63 mm</t>
  </si>
  <si>
    <t>"viz v.č. D1.07 - pod ŽB desku pod lapolem" 3,6*1,45*0,1*1,04</t>
  </si>
  <si>
    <t>41</t>
  </si>
  <si>
    <t>273313711</t>
  </si>
  <si>
    <t>Základové desky z betonu tř. C 20/25</t>
  </si>
  <si>
    <t>-409935589</t>
  </si>
  <si>
    <t>Základy z betonu prostého desky z betonu kamenem neprokládaného tř. C 20/25</t>
  </si>
  <si>
    <t>"viz v.č. D1.07 - ŽB deska pod lapolem" 3,6*1,45*0,3*1,04</t>
  </si>
  <si>
    <t>42</t>
  </si>
  <si>
    <t>273356021</t>
  </si>
  <si>
    <t>Bednění základových desek ploch rovinných zřízení</t>
  </si>
  <si>
    <t>-1638645545</t>
  </si>
  <si>
    <t>Bednění základů z betonu prostého nebo železového desek pro plochy rovinné zřízení</t>
  </si>
  <si>
    <t>"viz v.č. D1.07 - ŽB deska pod lapolem" (3,6*2+1,45*2)*0,3</t>
  </si>
  <si>
    <t>43</t>
  </si>
  <si>
    <t>273356022</t>
  </si>
  <si>
    <t>Bednění základových desek ploch rovinných odstranění</t>
  </si>
  <si>
    <t>-267234540</t>
  </si>
  <si>
    <t>Bednění základů z betonu prostého nebo železového desek pro plochy rovinné odstranění</t>
  </si>
  <si>
    <t>44</t>
  </si>
  <si>
    <t>273362021</t>
  </si>
  <si>
    <t>Výztuž základových desek svařovanými sítěmi Kari</t>
  </si>
  <si>
    <t>638636494</t>
  </si>
  <si>
    <t>Výztuž základů desek ze svařovaných sítí z drátů typu KARI</t>
  </si>
  <si>
    <t>"viz v.č. D1.07 - ŽB deska pod lapolem" (3,6*1,45)*7,9*0,001*1,25*2</t>
  </si>
  <si>
    <t>45</t>
  </si>
  <si>
    <t>Základová zeď tl do 200 mm z tvárnic ztraceného bednění včetně výplně z betonu tř. C 20/25</t>
  </si>
  <si>
    <t>-485070348</t>
  </si>
  <si>
    <t>Základové zdi z tvárnic ztraceného bednění včetně výplně z betonu bez zvláštních nároků na vliv prostředí třídy C 20/25, tloušťky zdiva přes 150 do 200 mm</t>
  </si>
  <si>
    <t>"viz v.č. D1.07" (3,56*2+1*2)*1,75</t>
  </si>
  <si>
    <t>46</t>
  </si>
  <si>
    <t>279113135</t>
  </si>
  <si>
    <t>Základová zeď tl do 400 mm z tvárnic ztraceného bednění včetně výplně z betonu tř. C 16/20</t>
  </si>
  <si>
    <t>1680371042</t>
  </si>
  <si>
    <t>Základové zdi z tvárnic ztraceného bednění včetně výplně z betonu bez zvláštních nároků na vliv prostředí třídy C 16/20, tloušťky zdiva přes 300 do 400 mm</t>
  </si>
  <si>
    <t xml:space="preserve">"viz Technická zpráva a v.č. D1.02, D1.06 - podklad pod silniční obrubník" 0,79*0,5+5,06*0,25+8,52*0,5+4,3*0,25 </t>
  </si>
  <si>
    <t>47</t>
  </si>
  <si>
    <t>279361821</t>
  </si>
  <si>
    <t>Výztuž základových zdí nosných betonářskou ocelí 10 505</t>
  </si>
  <si>
    <t>-1801229882</t>
  </si>
  <si>
    <t>Výztuž základových zdí nosných svislých nebo odkloněných od svislice, rovinných nebo oblých, deskových nebo žebrových, včetně výztuže jejich žeber z betonářské oceli 10 505 (R) nebo BSt 500</t>
  </si>
  <si>
    <t>"viz v.č. D1.07 - ztracené bednění kolem lapolu - R8" 162*0,395*0,001*1,1</t>
  </si>
  <si>
    <t>"viz v.č. D1.07 - ztracené bednění kolem lapolu - R12 - do základové desky a do stropní desky" 20*0,888*0,001*1,1</t>
  </si>
  <si>
    <t xml:space="preserve">"viz Technická zpráva a v.č. D1.02, D1.06 - podklad pod silniční obrubník - R8 á 250 mm svisle i vodorovně" </t>
  </si>
  <si>
    <t>((5,85+0,79+12,805+8,52)+(4*0,5+21*0,25+35*0,5+18*0,25))*0,395*0,001*1,1</t>
  </si>
  <si>
    <t>Svislé a kompletní konstrukce</t>
  </si>
  <si>
    <t>48</t>
  </si>
  <si>
    <t>311321411</t>
  </si>
  <si>
    <t>Nosná zeď ze ŽB tř. C 25/30 bez výztuže</t>
  </si>
  <si>
    <t>1633145413</t>
  </si>
  <si>
    <t>Nadzákladové zdi z betonu železového (bez výztuže) nosné bez zvláštních nároků na vliv prostředí tř. C 25/30</t>
  </si>
  <si>
    <t>"viz v.č. D1.08 - zídka opěrná u schodiště" (6,11+1,35)*0,37*0,5*1,04</t>
  </si>
  <si>
    <t>49</t>
  </si>
  <si>
    <t>311351105</t>
  </si>
  <si>
    <t>Zřízení oboustranného bednění zdí nosných</t>
  </si>
  <si>
    <t>1787380408</t>
  </si>
  <si>
    <t>Bednění nadzákladových zdí nosných svislé nebo šikmé (odkloněné), půdorysně přímé nebo zalomené ve volném prostranství, ve volných nebo zapažených jamách, rýhách, šachtách, včetně případných vzpěr, oboustranné za každou stranu zřízení</t>
  </si>
  <si>
    <t>"viz v.č. D1.08 - zídka opěrná u schodiště" (6,11+1,7+5,75+1,35+0,37)*0,5</t>
  </si>
  <si>
    <t>50</t>
  </si>
  <si>
    <t>311351106</t>
  </si>
  <si>
    <t>Odstranění oboustranného bednění zdí nosných</t>
  </si>
  <si>
    <t>260722928</t>
  </si>
  <si>
    <t>Bednění nadzákladových zdí nosných svislé nebo šikmé (odkloněné), půdorysně přímé nebo zalomené ve volném prostranství, ve volných nebo zapažených jamách, rýhách, šachtách, včetně případných vzpěr, oboustranné za každou stranu odstranění</t>
  </si>
  <si>
    <t>51</t>
  </si>
  <si>
    <t>311362021</t>
  </si>
  <si>
    <t>Výztuž nosných zdí svařovanými sítěmi Kari</t>
  </si>
  <si>
    <t>241936394</t>
  </si>
  <si>
    <t>Výztuž nadzákladových zdí nosných svislých nebo odkloněných od svislice, rovných nebo oblých ze svařovaných sítí z drátů typu KARI</t>
  </si>
  <si>
    <t>"viz v.č. D1.08 - zídka opěrná u schodiště" (6,11+1,35)*(0,5*2+0,35)*3,08*0,001*1,25</t>
  </si>
  <si>
    <t>52</t>
  </si>
  <si>
    <t>317121151</t>
  </si>
  <si>
    <t>Montáž ŽB překladů prefabrikovaných do rýh světlosti otvoru do 1050 mm</t>
  </si>
  <si>
    <t>-1298379023</t>
  </si>
  <si>
    <t>Montáž překladů ze železobetonových prefabrikátů dodatečně do připravených rýh, světlosti otvoru do 1050 mm</t>
  </si>
  <si>
    <t>"viz Technická zpráva a v.č. D1.07" 3+7+3</t>
  </si>
  <si>
    <t>53</t>
  </si>
  <si>
    <t>593211000</t>
  </si>
  <si>
    <t>překlad železobetonový RZP 1/10 119x14x14 cm</t>
  </si>
  <si>
    <t>2062638537</t>
  </si>
  <si>
    <t>překlad železobetonový RZP s úkosem 119x14x14 cm</t>
  </si>
  <si>
    <t>54</t>
  </si>
  <si>
    <t>339921111</t>
  </si>
  <si>
    <t>Osazování betonových palisád do betonového základu jednotlivě výšky prvku do 0,5 m</t>
  </si>
  <si>
    <t>-685999558</t>
  </si>
  <si>
    <t>Osazování palisád betonových jednotlivých se zabetonováním výšky palisády do 500 mm</t>
  </si>
  <si>
    <t>"viz v.č. D1.01" 3</t>
  </si>
  <si>
    <t>55</t>
  </si>
  <si>
    <t>-1133177861</t>
  </si>
  <si>
    <t>palisáda betonová hranatá barevná  35 x 11,5 x 11,5 cm</t>
  </si>
  <si>
    <t>"viz v.č. D1.01" 3*1,01</t>
  </si>
  <si>
    <t>Vodorovné konstrukce</t>
  </si>
  <si>
    <t>56</t>
  </si>
  <si>
    <t>411321515</t>
  </si>
  <si>
    <t>Stropy deskové ze ŽB tř. C 20/25</t>
  </si>
  <si>
    <t>-1500749175</t>
  </si>
  <si>
    <t>Stropy z betonu železového (bez výztuže) stropů deskových, plochých střech, desek balkonových, desek hřibových stropů včetně hlavic hřibových sloupů tř. C 20/25</t>
  </si>
  <si>
    <t>"viz Technická zpráva a v.č. D1.07 - ŽB stropní deska na lapolu" (3,56*1,4-0,7*0,7*2)*0,12*1,04</t>
  </si>
  <si>
    <t>57</t>
  </si>
  <si>
    <t>411351101</t>
  </si>
  <si>
    <t>Zřízení bednění stropů deskových</t>
  </si>
  <si>
    <t>1262800940</t>
  </si>
  <si>
    <t>Bednění stropů, kleneb nebo skořepin bez podpěrné konstrukce stropů deskových, balkonových nebo plošných konzol plné, rovné, popř. s náběhy zřízení</t>
  </si>
  <si>
    <t>"viz Technická zpráva a v.č. D1.07 - ŽB stropní deska na lapolu" (3,56*2+1,4*2+0,7*4*2)*0,12</t>
  </si>
  <si>
    <t>58</t>
  </si>
  <si>
    <t>411351102</t>
  </si>
  <si>
    <t>Odstranění bednění stropů deskových</t>
  </si>
  <si>
    <t>-437963261</t>
  </si>
  <si>
    <t>Bednění stropů, kleneb nebo skořepin bez podpěrné konstrukce stropů deskových, balkonových nebo plošných konzol plné, rovné, popř. s náběhy odstranění</t>
  </si>
  <si>
    <t>59</t>
  </si>
  <si>
    <t>411362021</t>
  </si>
  <si>
    <t>Výztuž stropů svařovanými sítěmi Kari</t>
  </si>
  <si>
    <t>-108974205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</si>
  <si>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</si>
  <si>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"viz Technická zpráva a v.č. D1.07 - ŽB stropní deska na lapolu" (3,56*1,4-0,7*0,7*2)*7,9*0,001*1,3</t>
  </si>
  <si>
    <t>60</t>
  </si>
  <si>
    <t>413941123</t>
  </si>
  <si>
    <t>Osazování ocelových válcovaných nosníků stropů I, IE, U, UE nebo L do č. 22</t>
  </si>
  <si>
    <t>-1350561484</t>
  </si>
  <si>
    <t>Osazování ocelových válcových nosníků ve stropech I nebo IE nebo U nebo UE nebo L č. 14 až 22 nebo výšky do 220 mm</t>
  </si>
  <si>
    <t>"viz Technická zpráva a v.č. D1.07 - U č.140" (1,25*4+0,7*4)*16*0,001</t>
  </si>
  <si>
    <t>"viz Technická zpráva a v.č. D1.07 - plech tl. 2 mm" 0,3*0,64*78,5/10*2*0,001*4</t>
  </si>
  <si>
    <t>61</t>
  </si>
  <si>
    <t>130108200</t>
  </si>
  <si>
    <t>ocel profilová UPN, v jakosti 11 375, h=140 mm</t>
  </si>
  <si>
    <t>958556152</t>
  </si>
  <si>
    <t>Poznámka k položce:
Hmotnost: 16,00 kg/m</t>
  </si>
  <si>
    <t>"viz Technická zpráva a v.č. D1.07 - U č.140" (1,25*4+0,7*4)*16*0,001*1,1</t>
  </si>
  <si>
    <t>62</t>
  </si>
  <si>
    <t>137565800</t>
  </si>
  <si>
    <t>plech tenký hladký stud.jakost 11321.21 2,00x1000x2000 mm</t>
  </si>
  <si>
    <t>-1136499829</t>
  </si>
  <si>
    <t>Poznámka k položce:
Hmotnost 32 kg/kus</t>
  </si>
  <si>
    <t>"viz Technická zpráva a v.č. D1.07 - plech tl. 2 mm" 0,3*0,64*78,5/10*2*0,001*4*1,1</t>
  </si>
  <si>
    <t>63</t>
  </si>
  <si>
    <t>451572111</t>
  </si>
  <si>
    <t>Lože pod potrubí otevřený výkop z kameniva drobného těženého</t>
  </si>
  <si>
    <t>1517414220</t>
  </si>
  <si>
    <t>Lože pod potrubí, stoky a drobné objekty v otevřeném výkopu z kameniva drobného těženého 0 až 4 mm</t>
  </si>
  <si>
    <t>"viz v.č. C1-3, D1.04 - přípojka vody" 9,5*0,8*0,1</t>
  </si>
  <si>
    <t>64</t>
  </si>
  <si>
    <t>452112111</t>
  </si>
  <si>
    <t>Osazení betonových prstenců nebo rámů v do 100 mm</t>
  </si>
  <si>
    <t>1230496243</t>
  </si>
  <si>
    <t>Osazení betonových dílců prstenců nebo rámů pod poklopy a mříže, výšky do 100 mm, včetně dodávky a montáže kluzného prostředku, elastomerového těsnění a stykové malty</t>
  </si>
  <si>
    <t>"viz Technická zpráva k SO 01 a v.č. D1.02" 1</t>
  </si>
  <si>
    <t>65</t>
  </si>
  <si>
    <t>592243210</t>
  </si>
  <si>
    <t>prstenec šachetní betonový vyrovnávací TBW-Q.1 63/8 62,5 x 12 x 8 cm</t>
  </si>
  <si>
    <t>-775174244</t>
  </si>
  <si>
    <t>Prefabrikáty pro vstupní šachty a drenážní šachtice (betonové a železobetonové) šachty pro odpadní kanály a potrubí uložená v zemi vyrovnávací prstence TBW-Q.1 63/8    62,5 x 12 x 8</t>
  </si>
  <si>
    <t>"viz Technická zpráva k SO 01 a v.č. D1.02" 1*1,01</t>
  </si>
  <si>
    <t>66</t>
  </si>
  <si>
    <t>Dodávka a montáž výklopného poklopu THETA 700x700 D400</t>
  </si>
  <si>
    <t>-67277926</t>
  </si>
  <si>
    <t xml:space="preserve">Dodávka a montáž výklopného poklopu THETA 700x700 D400
Zatížení: D 400 (skupina 4 dle ČSN EN 124)
(třída poklopu D 400 - zkušební zatížení 400 kN = 40 t)
Vnější rozměr: 850x895 mm
Vnitřní rozměr: 700x700 mm
Výška: 75 mm
Těsnění: ano
Zajištění: pant, 4x imbus šroub M16
Materiál: tvárná litina
Hmotnost: 91 kg
</t>
  </si>
  <si>
    <t>"viz Technická zpráva a v.č. D1.07" 1+1</t>
  </si>
  <si>
    <t>67</t>
  </si>
  <si>
    <t>452312151</t>
  </si>
  <si>
    <t>Sedlové lože z betonu prostého tř. C 20/25 otevřený výkop</t>
  </si>
  <si>
    <t>1172730709</t>
  </si>
  <si>
    <t>Podkladní a zajišťovací konstrukce z betonu prostého v otevřeném výkopu sedlové lože pod potrubí z betonu tř. C 20/25</t>
  </si>
  <si>
    <t>"viz v.č. D1.01 a D1.06 - obetonování PVC kolena" 0,5*0,5*0,5*2</t>
  </si>
  <si>
    <t>"viz v.č. D1.01 a D1.06 - mazanina pod drenáž" 22,8*0,95*0,12</t>
  </si>
  <si>
    <t>68</t>
  </si>
  <si>
    <t>452351101</t>
  </si>
  <si>
    <t>Bednění podkladních desek nebo bloků nebo sedlového lože otevřený výkop, montáž i demontáž</t>
  </si>
  <si>
    <t>474827139</t>
  </si>
  <si>
    <t>Bednění podkladních a zajišťovacích konstrukcí v otevřeném výkopu desek nebo sedlových loží pod potrubí, stoky a drobné objekty, montáž i demontáž</t>
  </si>
  <si>
    <t>"viz v.č. D1.01 a D1.06 - obetonování PVC kolena" 0,5*0,5*4*2</t>
  </si>
  <si>
    <t>69</t>
  </si>
  <si>
    <t>452368211</t>
  </si>
  <si>
    <t>Výztuž podkladních desek nebo bloků nebo pražců otevřený výkop ze svařovaných sítí Kari</t>
  </si>
  <si>
    <t>-811368652</t>
  </si>
  <si>
    <t>Výztuž podkladních desek, bloků nebo pražců v otevřeném výkopu ze svařovaných sítí typu Kari</t>
  </si>
  <si>
    <t>"viz v.č. D1.01 a D1.06 - mazanina pod drenáž" 22,8*0,95*4,44*0,001*1,25</t>
  </si>
  <si>
    <t>Komunikace pozemní</t>
  </si>
  <si>
    <t>70</t>
  </si>
  <si>
    <t>Zhutnění zemní pláně na únosnost Edef 45 MPa</t>
  </si>
  <si>
    <t>406909737</t>
  </si>
  <si>
    <t>"viz v.č. D1.01, D1.06 - pod asfaltovou komunikaci - odměřeno v CADu" 56</t>
  </si>
  <si>
    <t>"viz v.č. D1.03 - doplnění asfaltové plochy u schodiště" 2,15*2,5</t>
  </si>
  <si>
    <t>71</t>
  </si>
  <si>
    <t>564851111</t>
  </si>
  <si>
    <t>Podklad ze štěrkodrtě ŠD tl 150 mm</t>
  </si>
  <si>
    <t>-1690436158</t>
  </si>
  <si>
    <t>Podklad ze štěrkodrti ŠD s rozprostřením a zhutněním, po zhutnění tl. 150 mm</t>
  </si>
  <si>
    <t>"viz v.č. D1.03 - odměřeno v CADu - pod novou dlažbu 400/400 mm u schodiště" 2,25</t>
  </si>
  <si>
    <t>"viz v.č. D1.03 - odměřeno v CADu - původní žlabovky zpětně použité" (10,1+2,5)*0,25</t>
  </si>
  <si>
    <t>"viz v.č. D1.03 - odměřeno v CADu - nové žlabovky" 6,6*0,25</t>
  </si>
  <si>
    <t>72</t>
  </si>
  <si>
    <t>564851114</t>
  </si>
  <si>
    <t>Podklad ze štěrkodrtě ŠD tl 180 mm</t>
  </si>
  <si>
    <t>-1685797391</t>
  </si>
  <si>
    <t>Podklad ze štěrkodrti ŠD s rozprostřením a zhutněním, po zhutnění tl. 180 mm</t>
  </si>
  <si>
    <t>"viz v.č. D1.01, D1.06 - pod asfaltovou komunikaci - odměřeno v CADu" 56*2</t>
  </si>
  <si>
    <t>"viz v.č. D1.03 - doplnění asfaltové plochy u schodiště" 2,15*2,5*2</t>
  </si>
  <si>
    <t>73</t>
  </si>
  <si>
    <t>565165111</t>
  </si>
  <si>
    <t>Asfaltový beton vrstva podkladní ACP 16 (obalované kamenivo OKS) tl 80 mm š do 3 m</t>
  </si>
  <si>
    <t>-761763320</t>
  </si>
  <si>
    <t>Asfaltový beton vrstva podkladní ACP 16 (obalované kamenivo střednězrnné - OKS) s rozprostřením a zhutněním v pruhu šířky do 3 m, po zhutnění tl. 80 mm</t>
  </si>
  <si>
    <t>74</t>
  </si>
  <si>
    <t>567122111</t>
  </si>
  <si>
    <t>Podklad ze směsi stmelené cementem SC C 8/10 (KSC I) tl 120 mm</t>
  </si>
  <si>
    <t>-2021854336</t>
  </si>
  <si>
    <t>Podklad ze směsi stmelené cementem SC bez dilatačních spár, s rozprostřením a zhutněním SC C 8/10 (KSC I), po zhutnění tl. 120 mm</t>
  </si>
  <si>
    <t>75</t>
  </si>
  <si>
    <t>573111111</t>
  </si>
  <si>
    <t>Postřik živičný infiltrační s posypem z asfaltu množství 0,60 kg/m2</t>
  </si>
  <si>
    <t>238495187</t>
  </si>
  <si>
    <t>Postřik infiltrační PI z asfaltu silničního s posypem kamenivem, v množství 0,60 kg/m2</t>
  </si>
  <si>
    <t>76</t>
  </si>
  <si>
    <t>573231108</t>
  </si>
  <si>
    <t>Postřik živičný spojovací ze silniční emulze v množství 0,50 kg/m2</t>
  </si>
  <si>
    <t>-1404769658</t>
  </si>
  <si>
    <t>Postřik spojovací PS bez posypu kamenivem ze silniční emulze, v množství 0,50 kg/m2</t>
  </si>
  <si>
    <t>77</t>
  </si>
  <si>
    <t>577134111</t>
  </si>
  <si>
    <t>Asfaltový beton vrstva obrusná ACO 11 (ABS) tř. I tl 40 mm š do 3 m z nemodifikovaného asfaltu</t>
  </si>
  <si>
    <t>-2004997901</t>
  </si>
  <si>
    <t>Asfaltový beton vrstva obrusná ACO 11 (ABS) s rozprostřením a se zhutněním z nemodifikovaného asfaltu v pruhu šířky do 3 m tř. I, po zhutnění tl. 40 mm</t>
  </si>
  <si>
    <t>78</t>
  </si>
  <si>
    <t>596811220</t>
  </si>
  <si>
    <t>Kladení betonové dlažby komunikací pro pěší do lože z kameniva vel do 0,25 m2 plochy do 50 m2</t>
  </si>
  <si>
    <t>-2119229330</t>
  </si>
  <si>
    <t>Kladení dlažby z betonových nebo kameninových dlaždic komunikací pro pěší s vyplněním spár a se smetením přebytečného materiálu na vzdálenost do 3 m s ložem z kameniva těženého tl. do 30 mm velikosti dlaždic přes 0,09 m2 do 0,25 m2, pro plochy do 50 m2</t>
  </si>
  <si>
    <t>"viz v.č. D1.01 - odměřeno v CADu - stáv. dlažba 400/400 mm pro zpětné použití" (22,835*0,4)</t>
  </si>
  <si>
    <t>"viz v.č. D1.01 - odměřeno v CADu - nová dlažba 400/600 mm" 22,6*0,6</t>
  </si>
  <si>
    <t>"viz v.č. D1.03 - odměřeno v CADu - nová dlažba 400/400 mm - klín u schodiště" 2,25</t>
  </si>
  <si>
    <t>79</t>
  </si>
  <si>
    <t>826361091</t>
  </si>
  <si>
    <t>dlažba plošná betonová hladká 40x40x5 cm šedá</t>
  </si>
  <si>
    <t>Poznámka k položce:
Spotřeba: 6,25 kus/m2</t>
  </si>
  <si>
    <t>"viz v.č. D1.03 - odměřeno v CADu - nová dlažba 400/400 mm - klín u schodiště" 2,25*1,05</t>
  </si>
  <si>
    <t>80</t>
  </si>
  <si>
    <t>dlažba betonová hladká 40x60x5 cm, specifikace-viz PD</t>
  </si>
  <si>
    <t>-1422694449</t>
  </si>
  <si>
    <t>"viz v.č. D1.02, D1.04 - odměřeno v CADu - nová dlažba 400/600 mm" 22,6/0,4*1,05</t>
  </si>
  <si>
    <t>81</t>
  </si>
  <si>
    <t>596841120</t>
  </si>
  <si>
    <t>Kladení betonové dlažby komunikací pro pěší do lože z cement malty vel do 0,09 m2 plochy do 50 m2</t>
  </si>
  <si>
    <t>526135199</t>
  </si>
  <si>
    <t>Kladení dlažby z betonových nebo kameninových dlaždic komunikací pro pěší s vyplněním spár a se smetením přebytečného materiálu na vzdálenost do 3 m s ložem z cementové malty tl. do 30 mm velikosti dlaždic do 0,09 m2 (bez zámku), pro plochy do 50 m2</t>
  </si>
  <si>
    <t>"viz v.č. D1.04 - podesta schodiště - nová dlažba 300/300/35 mm" 1,8*1,35</t>
  </si>
  <si>
    <t>82</t>
  </si>
  <si>
    <t>592453150</t>
  </si>
  <si>
    <t>dlažba desková betonová 30x30x3,5 cm sedá</t>
  </si>
  <si>
    <t>1574394994</t>
  </si>
  <si>
    <t>dlažba desková betonová 30x30x5,5 cm sedá</t>
  </si>
  <si>
    <t>"viz v.č. D1.04 - podesta schodiště - nová dlažba 300/300/35 mm" 1,8*1,35*1,25</t>
  </si>
  <si>
    <t>83</t>
  </si>
  <si>
    <t>599141111</t>
  </si>
  <si>
    <t>Vyplnění spár mezi silničními dílci živičnou zálivkou</t>
  </si>
  <si>
    <t>379268395</t>
  </si>
  <si>
    <t>Vyplnění spár mezi silničními dílci jakékoliv tloušťky živičnou zálivkou</t>
  </si>
  <si>
    <t>"viz v.č. D1.02, D1.04 - odměřeno v CADu" (1,490+3,65+2,2+8,96+2,1+7,6)+(2,15*2+2,5)</t>
  </si>
  <si>
    <t>Úpravy povrchů, podlahy a osazování výplní</t>
  </si>
  <si>
    <t>84</t>
  </si>
  <si>
    <t>621211001</t>
  </si>
  <si>
    <t>Montáž kontaktního zateplení vnějších podhledů z polystyrénových desek tl do 40 mm, použita pancéřová perlinka</t>
  </si>
  <si>
    <t>-1474792296</t>
  </si>
  <si>
    <t>Montáž kontaktního zateplení z polystyrenových desek nebo z kombinovaných desek na vnější podhledy, tloušťky desek do 40 mm, použita pancéřová perlinka</t>
  </si>
  <si>
    <t>"viz Technická zpráva a v.č. D1.03, D1.04, D1.08 - stěna u schodiště - západ - odměřeno v CADu" (3+0,11*1,75+0,6*0,4)</t>
  </si>
  <si>
    <t>85</t>
  </si>
  <si>
    <t>1813687615</t>
  </si>
  <si>
    <t>deska z polystyrénu XPS, hrana rovná a strukturovaný povrch 1250 x 600 x 20 mm</t>
  </si>
  <si>
    <t>Poznámka k položce:
lambda=0,032 [W / m K]</t>
  </si>
  <si>
    <t>"viz Technická zpráva a v.č. D1.03, D1.04, D1.08 - stěna u schodiště - západ - odměřeno v CADu" (3+0,11*1,75+0,6*0,4)*1,25</t>
  </si>
  <si>
    <t>86</t>
  </si>
  <si>
    <t>622131101</t>
  </si>
  <si>
    <t>Cementový postřik vnějších stěn nanášený celoplošně ručně</t>
  </si>
  <si>
    <t>-1221921793</t>
  </si>
  <si>
    <t>Podkladní a spojovací vrstva vnějších omítaných ploch cementový postřik nanášený ručně celoplošně stěn</t>
  </si>
  <si>
    <t>"viz Technická zpráva a v.č. D1.01, D1.06 - stěna u parkoviště - sever" 22,8*2,6</t>
  </si>
  <si>
    <t>"viz Technická zpráva a v.č. D1.03, D1.04, D1.08 - stěna u schodiště - západ - odměřeno v CADu" 39+2,4*1,75+1,94*0,4</t>
  </si>
  <si>
    <t>87</t>
  </si>
  <si>
    <t>622321121</t>
  </si>
  <si>
    <t>Vápenocementová omítka hladká jednovrstvá vnějších stěn nanášená ručně</t>
  </si>
  <si>
    <t>1772649889</t>
  </si>
  <si>
    <t>Omítka vápenocementová vnějších ploch nanášená ručně jednovrstvá, tloušťky do 15 mm hladká stěn</t>
  </si>
  <si>
    <t>88</t>
  </si>
  <si>
    <t>Dodávka a montáž náběhového klínu 100/100 mm z betonu C 20/25</t>
  </si>
  <si>
    <t>924224364</t>
  </si>
  <si>
    <t>"viz Technická zpráva a v.č. D1.01, D1.06 - stěna u parkoviště - sever" 22,8</t>
  </si>
  <si>
    <t>"viz Technická zpráva a v.č. D1.03, D1.04, D1.08 - stěna u schodiště - západ - odměřeno v CADu" 18,7+1,75+0,4</t>
  </si>
  <si>
    <t>89</t>
  </si>
  <si>
    <t>631311131</t>
  </si>
  <si>
    <t>Doplnění dosavadních mazanin betonem prostým plochy do 1 m2 tloušťky přes 80 mm</t>
  </si>
  <si>
    <t>681787102</t>
  </si>
  <si>
    <t>Doplnění dosavadních mazanin prostým betonem s dodáním hmot, bez potěru, plochy jednotlivě do 1 m2 a tl. přes 80 mm, položka zahrnuje i bednění doplňovaného betonu</t>
  </si>
  <si>
    <t>"viz v.č. D1.08 - doplnění betonu kolem nové rohože" (0,9*0,44-0,6*0,4)*0,25</t>
  </si>
  <si>
    <t>90</t>
  </si>
  <si>
    <t>632450123</t>
  </si>
  <si>
    <t>Vyrovnávací cementový potěr tl do 40 mm ze suchých směsí provedený v pásu (podkladní beton C20/25 pojezdových poklopů lapolu včetně bednění potěru)</t>
  </si>
  <si>
    <t>-1826619873</t>
  </si>
  <si>
    <t>Potěr cementový vyrovnávací ze suchých směsí v pásu o průměrné (střední) tl. přes 30 do 40 mm (podkladní beton C20/25 pojezdových poklopů lapolu včetně bednění potěru)</t>
  </si>
  <si>
    <t>"viz Technická zpráva a v.č. D1.07 - podkladní beton pojezdových poklopů lapolu" (1*0,9-0,7*0,7)*2</t>
  </si>
  <si>
    <t>Trubní vedení</t>
  </si>
  <si>
    <t>91</t>
  </si>
  <si>
    <t>Napojení kanalizačního potrubí KG DN 110 do stávající kanalizační šachty s tl. stěny 120 mm</t>
  </si>
  <si>
    <t>soubor</t>
  </si>
  <si>
    <t>2028768509</t>
  </si>
  <si>
    <t>Napojení kanalizačního potrubí KG DN 110 do stávající kanalizační šachty s tl. stěny 120 mm, součástí položky je vyfrézování otvoru pr. 120 mm do ŽB stěny šachty tl. 120 mm a utěsnění prostupu po vložení potrubí KG DN 110</t>
  </si>
  <si>
    <t>"viz v.č. D1.01 a D1.06" 1</t>
  </si>
  <si>
    <t>92</t>
  </si>
  <si>
    <t>Kanalizační potrubí z tvrdého PVC jednovrstvé tuhost třídy SN8 DN 110</t>
  </si>
  <si>
    <t>522301493</t>
  </si>
  <si>
    <t>Kanalizační potrubí z tvrdého PVC v otevřeném výkopu ve sklonu do 20 %, hladkého plnostěnného jednovrstvého, tuhost třídy SN 8 DN 110</t>
  </si>
  <si>
    <t>"viz v.č. D1.01 a D1.06" 3</t>
  </si>
  <si>
    <t>93</t>
  </si>
  <si>
    <t>Kanalizační potrubí z tvrdého PVC jednovrstvé tuhost třídy SN8 DN 125</t>
  </si>
  <si>
    <t>1430475610</t>
  </si>
  <si>
    <t>Kanalizační potrubí z tvrdého PVC v otevřeném výkopu ve sklonu do 20 %, hladkého plnostěnného jednovrstvého, tuhost třídy SN 8 DN 125</t>
  </si>
  <si>
    <t>"viz Technická zpráva k SO 01 a v.č. D1.01 - odměřeno v CADu" 10,5</t>
  </si>
  <si>
    <t>94</t>
  </si>
  <si>
    <t>877265211</t>
  </si>
  <si>
    <t>Montáž tvarovek z tvrdého PVC-systém KG nebo z polypropylenu-systém KG 2000 jednoosé DN 100</t>
  </si>
  <si>
    <t>501580282</t>
  </si>
  <si>
    <t>Montáž tvarovek na kanalizačním potrubí z trub z plastu z tvrdého PVC [systém KG] nebo z polypropylenu [systém KG 2000] v otevřeném výkopu jednoosých DN 100</t>
  </si>
  <si>
    <t>"viz v.č. D1.01 a D1.06" 2</t>
  </si>
  <si>
    <t>95</t>
  </si>
  <si>
    <t>286113530</t>
  </si>
  <si>
    <t>koleno kanalizace plastové KGB 110x87°</t>
  </si>
  <si>
    <t>-892361426</t>
  </si>
  <si>
    <t>koleno kanalizace plastové KG 110x87°</t>
  </si>
  <si>
    <t>"viz v.č. D1.01 a D1.06" 2*1,015</t>
  </si>
  <si>
    <t>96</t>
  </si>
  <si>
    <t>877265221</t>
  </si>
  <si>
    <t>Montáž tvarovek z tvrdého PVC-systém KG nebo z polypropylenu-systém KG 2000 dvouosé DN 100</t>
  </si>
  <si>
    <t>737831927</t>
  </si>
  <si>
    <t>Montáž tvarovek na kanalizačním potrubí z trub z plastu z tvrdého PVC [systém KG] nebo z polypropylenu [systém KG 2000] v otevřeném výkopu dvouosých DN 100</t>
  </si>
  <si>
    <t>97</t>
  </si>
  <si>
    <t>286113870</t>
  </si>
  <si>
    <t>odbočka kanalizační plastová s hrdlem KGEA-100/100/45°</t>
  </si>
  <si>
    <t>1568855118</t>
  </si>
  <si>
    <t>odbočka kanalizační plastová s hrdlem KG 100/100/45°</t>
  </si>
  <si>
    <t>"viz v.č. D1.01 a D1.06" 1*1,015</t>
  </si>
  <si>
    <t>98</t>
  </si>
  <si>
    <t>877265241</t>
  </si>
  <si>
    <t>Montáž hrdlového uzávěru z tvrdého PVC-systém KG nebo polypropylenu-systém KG 2000 DN 100</t>
  </si>
  <si>
    <t>1129107544</t>
  </si>
  <si>
    <t>Montáž tvarovek na kanalizačním potrubí z trub z plastu z tvrdého PVC [systém KG] nebo z polypropylenu [systém KG 2000] v otevřeném výkopu hrdlových uzávěrů DN 100</t>
  </si>
  <si>
    <t>99</t>
  </si>
  <si>
    <t>286115840</t>
  </si>
  <si>
    <t>zátka kanalizace plastové KGM DN 100</t>
  </si>
  <si>
    <t>-760623282</t>
  </si>
  <si>
    <t>zátka kanalizace plastové KG DN 100</t>
  </si>
  <si>
    <t>100</t>
  </si>
  <si>
    <t>877275211</t>
  </si>
  <si>
    <t>Montáž tvarovek z tvrdého PVC-systém KG nebo z polypropylenu-systém KG 2000 jednoosé DN 125</t>
  </si>
  <si>
    <t>2112602876</t>
  </si>
  <si>
    <t>Montáž tvarovek na kanalizačním potrubí z trub z plastu z tvrdého PVC [systém KG] nebo z polypropylenu [systém KG 2000] v otevřeném výkopu jednoosých DN 125</t>
  </si>
  <si>
    <t>"viz Technická zpráva k SO 01 a v.č. D1.01 - přechod z KG na litinu" 2</t>
  </si>
  <si>
    <t>"viz Technická zpráva k SO 01 a v.č. D1.01 - koleno 45°" 3</t>
  </si>
  <si>
    <t>101</t>
  </si>
  <si>
    <t>286113560</t>
  </si>
  <si>
    <t>koleno kanalizace plastové KGB 125x45°</t>
  </si>
  <si>
    <t>373855587</t>
  </si>
  <si>
    <t>koleno kanalizace plastové KG 125x45°</t>
  </si>
  <si>
    <t>"viz Technická zpráva k SO 01 a v.č. D1.01 - koleno 45°" 3*1,015</t>
  </si>
  <si>
    <t>102</t>
  </si>
  <si>
    <t>přechod potrubí KG DN 125 na litinu DN 125</t>
  </si>
  <si>
    <t>1203354633</t>
  </si>
  <si>
    <t>"viz Technická zpráva k SO 01 a v.č. D1.01 - přechod z KG na litinu" 2*1,015</t>
  </si>
  <si>
    <t>103</t>
  </si>
  <si>
    <t>877275221</t>
  </si>
  <si>
    <t>Montáž tvarovek z tvrdého PVC-systém KG nebo z polypropylenu-systém KG 2000 dvouosé DN 125</t>
  </si>
  <si>
    <t>1153495600</t>
  </si>
  <si>
    <t>Montáž tvarovek na kanalizačním potrubí z trub z plastu z tvrdého PVC [systém KG] nebo z polypropylenu [systém KG 2000] v otevřeném výkopu dvouosých DN 125</t>
  </si>
  <si>
    <t>"viz Technická zpráva k SO 01 a v.č. D1.01" 1</t>
  </si>
  <si>
    <t>104</t>
  </si>
  <si>
    <t>286113890</t>
  </si>
  <si>
    <t>odbočka kanalizační plastová s hrdlem KGEA-125/125/45°</t>
  </si>
  <si>
    <t>-2030113246</t>
  </si>
  <si>
    <t>odbočka kanalizační plastová PVC s hrdlem KG 125/125/45°</t>
  </si>
  <si>
    <t>"viz Technická zpráva k SO 01 a v.č. D1.01" 1*1,015</t>
  </si>
  <si>
    <t>105</t>
  </si>
  <si>
    <t>892312121</t>
  </si>
  <si>
    <t>Tlaková zkouška vzduchem potrubí DN 150 těsnícím vakem ucpávkovým</t>
  </si>
  <si>
    <t>úsek</t>
  </si>
  <si>
    <t>114219671</t>
  </si>
  <si>
    <t>Tlakové zkoušky vzduchem těsnícími vaky ucpávkovými DN 150, včetně ucpávací soupravy</t>
  </si>
  <si>
    <t>"viz Technická zpráva k SO 01 a v.č. D1.01" 1+1+1</t>
  </si>
  <si>
    <t>106</t>
  </si>
  <si>
    <t>Dodávka a montáž prefabrikovaného kanalizačního dna TBZ-Q.1 1000/500/150 mm</t>
  </si>
  <si>
    <t>-1458003256</t>
  </si>
  <si>
    <t>Dodávka a montáž prefabrikovaného kanalizačního dna TBZ-Q.1 1000/500/150 mm, včetně podkladní konstrukce dle požadavku výrobce dna</t>
  </si>
  <si>
    <t>107</t>
  </si>
  <si>
    <t>894412411</t>
  </si>
  <si>
    <t>Osazení železobetonových dílců pro šachty skruží přechodových</t>
  </si>
  <si>
    <t>-1970665580</t>
  </si>
  <si>
    <t>Osazení železobetonových dílců pro šachty skruží přechodových, včetně dodávky a montáže kluzného prostředku, elastomerového těsnění a stykové malty</t>
  </si>
  <si>
    <t>108</t>
  </si>
  <si>
    <t>592243120</t>
  </si>
  <si>
    <t>konus šachetní betonový TBR-Q.1 100-63/58/12 KPS 100x62,5x58 cm</t>
  </si>
  <si>
    <t>999067341</t>
  </si>
  <si>
    <t>prefabrikáty pro vstupní šachty a drenážní šachtice (betonové a železobetonové) šachty pro odpadní kanály a potrubí uložená v zemi konus šachetní (síla stěny 12 cm) KPS - kapsové plastové stupadlo TBR-Q.1 100-63/58/12 KPS     100 x 62,5 x 58</t>
  </si>
  <si>
    <t>"viz Technická zpráva k SO 01 a v.č. D1.02" 1*1,015</t>
  </si>
  <si>
    <t>109</t>
  </si>
  <si>
    <t>899304111</t>
  </si>
  <si>
    <t>Osazení poklop železobetonových včetně rámů jakékoli hmotnosti</t>
  </si>
  <si>
    <t>1879141833</t>
  </si>
  <si>
    <t>Osazení poklopů železobetonových včetně rámů jakékoliv hmotnosti</t>
  </si>
  <si>
    <t>110</t>
  </si>
  <si>
    <t>592246600</t>
  </si>
  <si>
    <t>poklop šachtový D2 /betonová výplň+ litina/ D 400 - BEGU-B-1, bez odvětrání</t>
  </si>
  <si>
    <t>1228158923</t>
  </si>
  <si>
    <t>Prefabrikáty pro vstupní šachty a drenážní šachtice (betonové a železobetonové) poklopy šachtové poklop šachtový D2  /betonová výplň+ litina/ D 400 - BEGU-B-1, bez odvětrání</t>
  </si>
  <si>
    <t>111</t>
  </si>
  <si>
    <t>899501221</t>
  </si>
  <si>
    <t>Stupadla do šachet ocelová s PE povlakem vidlicová pro přímé zabudování do hmoždinek</t>
  </si>
  <si>
    <t>391394331</t>
  </si>
  <si>
    <t>Stupadla do šachet a drobných objektů ocelová s PE povlakem vidlicová pro přímé zabudování do hmoždinek</t>
  </si>
  <si>
    <t>"viz Technická zpráva k SO 01 a v.č. D1.02" 2</t>
  </si>
  <si>
    <t>112</t>
  </si>
  <si>
    <t>Dodávka a montáž lapolu jmenovité vel. 5SN (3160x1000x1260 mm) včetně prodlužovacích nástavců a veškerého dalšího příslušenství</t>
  </si>
  <si>
    <t>439426587</t>
  </si>
  <si>
    <t xml:space="preserve">Dodávka a montáž lapolu jmenovité vel. 5SN (3160x1000x1260 mm) včetně prodlužovacích nástavců a veškerého dalšího příslušenství
Hranatý lapák tuku - konstruován pro připojení na venkovní kanalizaci, k zakopání do terénu, osazení na podkladní betonovou desku. Základní technologické parametry lapáku musí být navrženy v souladu DIN 4040, ÖNORM B 5103, ČSN EN 1825-1.
</t>
  </si>
  <si>
    <t>"viz Technická zpráva k SO 01 a v.č. D1.07" 1</t>
  </si>
  <si>
    <t>113</t>
  </si>
  <si>
    <t>899721111</t>
  </si>
  <si>
    <t>Signalizační vodič DN do 150 mm na potrubí PVC</t>
  </si>
  <si>
    <t>1970573295</t>
  </si>
  <si>
    <t>Signalizační vodič na potrubí PVC DN do 150 mm</t>
  </si>
  <si>
    <t>"viz v.č. C1-3, D1.04 - přípojka vody" 9,5</t>
  </si>
  <si>
    <t>114</t>
  </si>
  <si>
    <t>899722113</t>
  </si>
  <si>
    <t>Krytí potrubí z plastů výstražnou fólií z PVC 34cm</t>
  </si>
  <si>
    <t>-2110319285</t>
  </si>
  <si>
    <t>Krytí potrubí z plastů výstražnou fólií z PVC šířky 34cm</t>
  </si>
  <si>
    <t>Ostatní konstrukce a práce-bourání</t>
  </si>
  <si>
    <t>115</t>
  </si>
  <si>
    <t>Montáž stávajících odvodňovacích žlabovek (200x340x45 mm) do lože z kameniva tl. 30-45 mm</t>
  </si>
  <si>
    <t>868207842</t>
  </si>
  <si>
    <t>Montáž stávajících odvodňovacích žlabovek (200x340x45 mm) do lože z kameniva tl. 30-45 mm, dodávka a montáž lože z kameniva je součástí položky</t>
  </si>
  <si>
    <t>"viz v.č. D1.03 - odměřeno v CADu - původní tvarovky zpětně použité" (10,1+2,5)</t>
  </si>
  <si>
    <t>116</t>
  </si>
  <si>
    <t>Dodávka a montáž odvodňovacích žlabovek (200x340x45 mm) do lože z kameniva tl. 30-45 mm</t>
  </si>
  <si>
    <t>-1861983128</t>
  </si>
  <si>
    <t>Dodávka a montáž odvodňovacích žlabovek (200x340x45 mm) do lože z kameniva tl. 30-45 mm, dodávka a montáž lože z kameniva je součástí položky</t>
  </si>
  <si>
    <t>"viz v.č. D1.02, D1.04 - nové žlabovky" 6,6</t>
  </si>
  <si>
    <t>117</t>
  </si>
  <si>
    <t>Zatěžovací zkoušky statické - statická zkouška únosnosti všech hutněných materiálů dle platných ČSN</t>
  </si>
  <si>
    <t>424334145</t>
  </si>
  <si>
    <t>Zatěžovací zkoušky statické - statická zkouška únosnosti všech hutněných materiálů dle platných ČSN, položka zahrnuje veškeré nutné práce a  dodávky dle ČSN 72 1006 v rozsahu požadovaném touto normou a dalšími platnými předpisy v oblasti zatěžovacích zkoušek, rozsah zkoušek musí splňovat požadavky výše uvedených předpisů</t>
  </si>
  <si>
    <t>"viz Technická zpráva" 2</t>
  </si>
  <si>
    <t>118</t>
  </si>
  <si>
    <t xml:space="preserve">Zatěžovací zkoušky statické - statická zkouška únosnosti zemní pláně-podloží dle platných ČSN </t>
  </si>
  <si>
    <t>1084555944</t>
  </si>
  <si>
    <t>Zatěžovací zkoušky statické - statická zkouška únosnosti zemní pláně-podloží dle platných ČSN a veškerých dalších předpisů, rozsah zkoušek musí splňovat požadavky výše uvedených předpisů</t>
  </si>
  <si>
    <t>119</t>
  </si>
  <si>
    <t>915131112</t>
  </si>
  <si>
    <t>Vodorovné dopravní značení retroreflexní bílou barvou přechody pro chodce, šipky nebo symboly</t>
  </si>
  <si>
    <t>-1585032680</t>
  </si>
  <si>
    <t>Vodorovné dopravní značení stříkané barvou přechody pro chodce, šipky, symboly bílé retroreflexní</t>
  </si>
  <si>
    <t>"viz Technická zpráva - šrafa u schodiště - neparkovat" 2*2/2</t>
  </si>
  <si>
    <t>120</t>
  </si>
  <si>
    <t>915211112</t>
  </si>
  <si>
    <t>Vodorovné dopravní značení dělící čáry souvislé š 125 mm retroreflexní bílý plast</t>
  </si>
  <si>
    <t>1806057964</t>
  </si>
  <si>
    <t>Vodorovné dopravní značení stříkaným plastem dělící čára šířky 125 mm souvislá bílá retroreflexní</t>
  </si>
  <si>
    <t>"viz Technická zpráva - vyznačení parkovacích stání" 5*7</t>
  </si>
  <si>
    <t>121</t>
  </si>
  <si>
    <t>915211116</t>
  </si>
  <si>
    <t>Vodorovné dopravní značení dělící čáry souvislé š 125 mm retroreflexní žlutý plast</t>
  </si>
  <si>
    <t>-1911605955</t>
  </si>
  <si>
    <t>Vodorovné dopravní značení stříkaným plastem dělící čára šířky 125 mm souvislá žlutá retroreflexní</t>
  </si>
  <si>
    <t>"viz Technická zpráva - doplnění značení vedle schodiště" 1,5+1</t>
  </si>
  <si>
    <t>122</t>
  </si>
  <si>
    <t>915611111</t>
  </si>
  <si>
    <t>Předznačení vodorovného liniového značení</t>
  </si>
  <si>
    <t>-285569940</t>
  </si>
  <si>
    <t>Předznačení pro vodorovné značení stříkané barvou nebo prováděné z nátěrových hmot liniové dělicí čáry, vodicí proužky</t>
  </si>
  <si>
    <t>123</t>
  </si>
  <si>
    <t>915621111</t>
  </si>
  <si>
    <t>Předznačení vodorovného plošného značení</t>
  </si>
  <si>
    <t>1178981105</t>
  </si>
  <si>
    <t>Předznačení pro vodorovné značení stříkané barvou nebo prováděné z nátěrových hmot plošné šipky, symboly, nápisy</t>
  </si>
  <si>
    <t>124</t>
  </si>
  <si>
    <t>916131213</t>
  </si>
  <si>
    <t>Osazení silničního obrubníku betonového stojatého s boční opěrou do lože z betonu prostého</t>
  </si>
  <si>
    <t>-34588342</t>
  </si>
  <si>
    <t>Osazení silničního obrubníku betonového se zřízením lože, s vyplněním a zatřením spár cementovou maltou stojatého s boční opěrou z betonu prostého tř. C 12/15, do lože z betonu prostého téže značky</t>
  </si>
  <si>
    <t>"viz Technická zpráva a v.č. D1.01 a D1.06" 20,6</t>
  </si>
  <si>
    <t>125</t>
  </si>
  <si>
    <t>2122882755</t>
  </si>
  <si>
    <t>obrubník betonový silniční 100 x 15 x 25 cm</t>
  </si>
  <si>
    <t>"viz Technická zpráva a v.č. D1.01 a D1.06" 20,6*1,05</t>
  </si>
  <si>
    <t>126</t>
  </si>
  <si>
    <t>916331112</t>
  </si>
  <si>
    <t>Osazení zahradního obrubníku betonového do lože z betonu s boční opěrou</t>
  </si>
  <si>
    <t>635567885</t>
  </si>
  <si>
    <t>Osazení zahradního obrubníku betonového s ložem tl. od 50 do 100 mm z betonu prostého tř. C 12/15 s boční opěrou z betonu prostého tř. C 12/15</t>
  </si>
  <si>
    <t>"viz Technická zpráva a v.č. D1.01 a D1.06" 1,5</t>
  </si>
  <si>
    <t>127</t>
  </si>
  <si>
    <t>1897100935</t>
  </si>
  <si>
    <t>obrubník betonový zahradní  šedý 100 x 5 x 20 cm</t>
  </si>
  <si>
    <t>"viz Technická zpráva a v.č. D1.01 a D1.06" 1,5*1,05</t>
  </si>
  <si>
    <t>128</t>
  </si>
  <si>
    <t>916991121</t>
  </si>
  <si>
    <t>Lože pod obrubníky, krajníky nebo obruby z dlažebních kostek z betonu prostého, včetně bednění boků lože v rozsahu dle PD</t>
  </si>
  <si>
    <t>-1261419128</t>
  </si>
  <si>
    <t>Lože pod obrubníky, krajníky nebo obruby z dlažebních kostek z betonu prostého tř. C20/25-XF4, včetně bednění boků lože v rozsahu dle PD</t>
  </si>
  <si>
    <t>"viz Technická zpráva a v.č. D1.01 a D1.06 - pro silniční obrubník" 20,6*0,06</t>
  </si>
  <si>
    <t>"viz Technická zpráva a v.č. D1.01 a D1.06 - pro zahradní obrubník" 1,5*0,06</t>
  </si>
  <si>
    <t>129</t>
  </si>
  <si>
    <t>919112223</t>
  </si>
  <si>
    <t>Řezání spár pro vytvoření komůrky š 15 mm hl 30 mm pro těsnící zálivku v živičném krytu</t>
  </si>
  <si>
    <t>2122739545</t>
  </si>
  <si>
    <t>Řezání dilatačních spár v živičném krytu vytvoření komůrky pro těsnící zálivku šířky 15 mm, hloubky 30 mm</t>
  </si>
  <si>
    <t>130</t>
  </si>
  <si>
    <t>919735112</t>
  </si>
  <si>
    <t>Řezání stávajícího živičného krytu hl do 100 mm</t>
  </si>
  <si>
    <t>-787679770</t>
  </si>
  <si>
    <t>Řezání stávajícího živičného krytu nebo podkladu hloubky přes 50 do 100 mm</t>
  </si>
  <si>
    <t>131</t>
  </si>
  <si>
    <t>919735124</t>
  </si>
  <si>
    <t>Řezání stávajícího betonového krytu hl do 200 mm</t>
  </si>
  <si>
    <t>1386776259</t>
  </si>
  <si>
    <t>Řezání stávajícího betonového krytu nebo podkladu hloubky přes 150 do 200 mm</t>
  </si>
  <si>
    <t>132</t>
  </si>
  <si>
    <t>962031132</t>
  </si>
  <si>
    <t>Bourání příček z cihel pálených na MVC tl do 100 mm</t>
  </si>
  <si>
    <t>-184182003</t>
  </si>
  <si>
    <t>Bourání příček z cihel, tvárnic nebo příčkovek z cihel pálených, plných nebo dutých na maltu vápennou nebo vápenocementovou, tl. do 100 mm, jedná se o bourání přizdívky</t>
  </si>
  <si>
    <t>"viz Technická zpráva a v.č. D1.01 - stěna u parkoviště - sever" 22,8*2,4</t>
  </si>
  <si>
    <t>"viz Technická zpráva a v.č. D1.03 - stěna u schodiště - západ - odměřeno v CADu" 34,15+2,2*1,75+1,74*0,4</t>
  </si>
  <si>
    <t>133</t>
  </si>
  <si>
    <t>Očištění podkladu pro asfaltové pásy po odbourání přizdívky</t>
  </si>
  <si>
    <t>715789632</t>
  </si>
  <si>
    <t>Očištění podkladu pro asfaltové pásy po odbourání přizdívky, očištění bude provedeno takovým způsobem, aby podklad by l způsobilý pro natavení nového hydroizolačního pásu, položka zahrnuje i ruční odsekání zbytků malty a jiných stavebních materiálů</t>
  </si>
  <si>
    <t>134</t>
  </si>
  <si>
    <t>962032431</t>
  </si>
  <si>
    <t>Bourání zdiva cihelných z dutých nebo plných cihel pálených i nepálených na MV nebo MVC do 1 m3</t>
  </si>
  <si>
    <t>-1845399696</t>
  </si>
  <si>
    <t>Bourání zdiva nadzákladového z cihel nebo tvárnic z dutých cihel nebo tvárnic pálených nebo nepálených, na maltu vápennou nebo vápenocementovou, objemu do 1 m3</t>
  </si>
  <si>
    <t>"viz Technická zpráva a v.č. D1.03 - zdivo vodovodní šachty" (1,35*2+0,8*2)*0,97*0,175</t>
  </si>
  <si>
    <t>135</t>
  </si>
  <si>
    <t>962052211</t>
  </si>
  <si>
    <t>Bourání zdiva nadzákladového ze ŽB</t>
  </si>
  <si>
    <t>271235143</t>
  </si>
  <si>
    <t>Bourání zdiva železobetonového nadzákladového</t>
  </si>
  <si>
    <t>"viz v.č. D1.08 - horní část zídky u schodiště" (6,11+1,7-0,37)*0,37*0,5</t>
  </si>
  <si>
    <t>"viz Technická zpráva a v.č. D1.01 -stěny lapače tuků" (2,9*2+1,35*2)*2,22*0,2</t>
  </si>
  <si>
    <t>136</t>
  </si>
  <si>
    <t>963051113</t>
  </si>
  <si>
    <t>Bourání ŽB stropů deskových tl přes 80 mm</t>
  </si>
  <si>
    <t>-870660940</t>
  </si>
  <si>
    <t>Bourání železobetonových stropů deskových, tl. přes 80 mm</t>
  </si>
  <si>
    <t>"viz Technická zpráva a v.č. D1.03 - strop vodovodní šachty" (1,35*1,15-0,68*0,68)*0,2</t>
  </si>
  <si>
    <t>"viz Technická zpráva a v.č. D1.01 - strop lapače tuků" (2,9*1,75)*0,25</t>
  </si>
  <si>
    <t>137</t>
  </si>
  <si>
    <t>965042131</t>
  </si>
  <si>
    <t>Bourání podkladů pod dlažby nebo mazanin betonových nebo z litého asfaltu tl do 100 mm pl do 4 m2</t>
  </si>
  <si>
    <t>1015889559</t>
  </si>
  <si>
    <t>Bourání mazanin betonových nebo z litého asfaltu tl. do 100 mm, plochy do 4 m2</t>
  </si>
  <si>
    <t>"viz Technická zpráva a v.č. D1.03 - dno vodovodní šachty" 1,35*1,15*0,08</t>
  </si>
  <si>
    <t>138</t>
  </si>
  <si>
    <t>965042241</t>
  </si>
  <si>
    <t>Bourání podkladů pod dlažby nebo mazanin betonových nebo z litého asfaltu tl přes 100 mm pl pře 4 m2</t>
  </si>
  <si>
    <t>-581461491</t>
  </si>
  <si>
    <t>Bourání mazanin betonových nebo z litého asfaltu tl. přes 100 mm, plochy přes 4 m2</t>
  </si>
  <si>
    <t>"viz Technická zpráva a v.č. D1.01 - dno lapače tuků" (2,9*1,75)*(0,22+0,05)</t>
  </si>
  <si>
    <t>139</t>
  </si>
  <si>
    <t>965049111</t>
  </si>
  <si>
    <t>Příplatek k bourání betonových mazanin za bourání mazanin se svařovanou sítí tl do 100 mm</t>
  </si>
  <si>
    <t>344426177</t>
  </si>
  <si>
    <t>Bourání mazanin Příplatek k cenám za bourání mazanin betonových se svařovanou sítí, tl. do 100 mm</t>
  </si>
  <si>
    <t>140</t>
  </si>
  <si>
    <t>965049112</t>
  </si>
  <si>
    <t>Příplatek k bourání betonových mazanin za bourání se svařovanou sítí tl přes 100 mm</t>
  </si>
  <si>
    <t>170612732</t>
  </si>
  <si>
    <t>Bourání podkladů pod dlažby nebo litých celistvých podlah a mazanin Příplatek k cenám za bourání mazanin betonových se svařovanou sítí, tl. přes 100 mm</t>
  </si>
  <si>
    <t>141</t>
  </si>
  <si>
    <t>978059641</t>
  </si>
  <si>
    <t>Odsekání a odebrání obkladů stěn z vnějších obkládaček plochy přes 1 m2</t>
  </si>
  <si>
    <t>2056360961</t>
  </si>
  <si>
    <t>Odsekání obkladů stěn včetně otlučení podkladní omítky až na zdivo z obkládaček vnějších, z jakýchkoliv materiálů, plochy přes 1 m2</t>
  </si>
  <si>
    <t>"viz v.č. D1.08 - obklad zídky u schodiště" (6,11*0,37+1,33*0,37)+(1,7*0,11+6,17*0,5+0,37*0,5+8,95+1,33*2,245)</t>
  </si>
  <si>
    <t>142</t>
  </si>
  <si>
    <t>985111231</t>
  </si>
  <si>
    <t>Odsekání betonu rubu kleneb a podlah tl do 80 mm</t>
  </si>
  <si>
    <t>-1686444356</t>
  </si>
  <si>
    <t>Otlučení nebo odsekání vrstev betonu rubu kleneb a podlah, tloušťka odsekané vrstvy do 80 mm</t>
  </si>
  <si>
    <t>"viz Technická zpráva a v.č. D1.03 - odsekání vysprávkového betonu schodiště" 1,83*1,36</t>
  </si>
  <si>
    <t>143</t>
  </si>
  <si>
    <t>Demontáž a vybourání stávající kanalizační šachty (šachtové dno pr. 1000 mm tl. stěny 120 mm, šachtový kónus tl. stěny 120 mm, poklop s litinovým víkem pr. 600 mm a veškeré další příslušenství)</t>
  </si>
  <si>
    <t>1085805904</t>
  </si>
  <si>
    <t>Demontáž a vybourání stávající kanalizační šachty (šachtové dno pr. 1000 mm tl. stěny 120 mm, šachtový kónus tl. stěny 120 mm, poklop s litinovým víkem pr. 600 mm a veškeré další příslušenství), včetně odvozu na skládku a likvidace na skládce</t>
  </si>
  <si>
    <t>"viz v.č. D1.01" 1</t>
  </si>
  <si>
    <t>144</t>
  </si>
  <si>
    <t>Demontáž ocelových přepážek stávajícího lapače tuků včetně odvozu a likvidace na skládce</t>
  </si>
  <si>
    <t>1738190267</t>
  </si>
  <si>
    <t>145</t>
  </si>
  <si>
    <t>Vyčerpání náplně stávajícího lapače tuků včetně odvozu a likvidace na skládce</t>
  </si>
  <si>
    <t>-1257838141</t>
  </si>
  <si>
    <t>146</t>
  </si>
  <si>
    <t>985331213</t>
  </si>
  <si>
    <t>Dodatečné vlepování betonářské výztuže D 12 mm do chemické malty včetně vyvrtání otvoru</t>
  </si>
  <si>
    <t>-671254935</t>
  </si>
  <si>
    <t>Dodatečné vlepování betonářské výztuže včetně vyvrtání a vyčištění otvoru chemickou maltou průměr výztuže 12 mm</t>
  </si>
  <si>
    <t>"viz v.č. D1.08 - zídka opěrná u schodiště" 7,5</t>
  </si>
  <si>
    <t>147</t>
  </si>
  <si>
    <t>130210130</t>
  </si>
  <si>
    <t>tyč ocelová žebírková, výztuž do betonu, zn.oceli BSt 500S, v tyčích, D 12 mm</t>
  </si>
  <si>
    <t>-1849446583</t>
  </si>
  <si>
    <t>Poznámka k položce:
Hmotnost: 0,89 kg/m</t>
  </si>
  <si>
    <t>"viz v.č. D1.08 - zídka opěrná u schodiště" 7,5*0,888*0,001*1,1</t>
  </si>
  <si>
    <t>997</t>
  </si>
  <si>
    <t>Přesun sutě</t>
  </si>
  <si>
    <t>148</t>
  </si>
  <si>
    <t>997006512</t>
  </si>
  <si>
    <t>Vodorovné doprava suti s naložením a složením na skládku do 1 km</t>
  </si>
  <si>
    <t>1193127770</t>
  </si>
  <si>
    <t>Vodorovná doprava suti na skládku s naložením na dopravní prostředek a složením přes 100 m do 1 km</t>
  </si>
  <si>
    <t>"součet z rozpočtového programu" 150,676+1,005</t>
  </si>
  <si>
    <t>"ODEČET zpětně použité dlažby" -0,255*9,134</t>
  </si>
  <si>
    <t>149</t>
  </si>
  <si>
    <t>997006519</t>
  </si>
  <si>
    <t>Příplatek k vodorovnému přemístění suti na skládku ZKD 1 km přes 1 km</t>
  </si>
  <si>
    <t>-1722858730</t>
  </si>
  <si>
    <t>Vodorovná doprava suti na skládku s naložením na dopravní prostředek a složením Příplatek k ceně za každý další i započatý 1 km</t>
  </si>
  <si>
    <t>"součet z rozpočtového programu" (150,676+1,005)*2</t>
  </si>
  <si>
    <t>"ODEČET zpětně použité dlažby" -0,255*9,134*2</t>
  </si>
  <si>
    <t>150</t>
  </si>
  <si>
    <t>997013111</t>
  </si>
  <si>
    <t>Vnitrostaveništní doprava suti a vybouraných hmot pro budovy v do 6 m s použitím mechanizace</t>
  </si>
  <si>
    <t>-575627131</t>
  </si>
  <si>
    <t>Vnitrostaveništní doprava suti a vybouraných hmot vodorovně do 50 m svisle s použitím mechanizace pro budovy a haly výšky do 6 m</t>
  </si>
  <si>
    <t>151</t>
  </si>
  <si>
    <t>997013803</t>
  </si>
  <si>
    <t>Poplatek za uložení stavebního odpadu z keramických materiálů na skládce (skládkovné)</t>
  </si>
  <si>
    <t>176682819</t>
  </si>
  <si>
    <t>Poplatek za uložení stavebního odpadu na skládce (skládkovné) z keramických materiálů</t>
  </si>
  <si>
    <t>"součet z rozpočtového programu - cihly" 12,237+1,314</t>
  </si>
  <si>
    <t>"součet z rozpočtového programu - ker. obklad" 1,615</t>
  </si>
  <si>
    <t>152</t>
  </si>
  <si>
    <t>997013814</t>
  </si>
  <si>
    <t>Poplatek za uložení stavebního odpadu z izolačních hmot na skládce (skládkovné)</t>
  </si>
  <si>
    <t>730750493</t>
  </si>
  <si>
    <t>Poplatek za uložení stavebního odpadu na skládce (skládkovné) z izolačních materiálů</t>
  </si>
  <si>
    <t>"součet z rozpočtového programu - hydroizolace" 0,485</t>
  </si>
  <si>
    <t>153</t>
  </si>
  <si>
    <t>997221815</t>
  </si>
  <si>
    <t>Poplatek za uložení betonového odpadu na skládce (skládkovné)</t>
  </si>
  <si>
    <t>2075147684</t>
  </si>
  <si>
    <t>Poplatek za uložení stavebního odpadu na skládce (skládkovné) betonového</t>
  </si>
  <si>
    <t>"součet z rozpočtového programu" 3,113+3,359+43,918+0,468</t>
  </si>
  <si>
    <t>154</t>
  </si>
  <si>
    <t>997221825</t>
  </si>
  <si>
    <t>Poplatek za uložení železobetonového odpadu na skládce (skládkovné)</t>
  </si>
  <si>
    <t>1565857843</t>
  </si>
  <si>
    <t>Poplatek za uložení stavebního odpadu na skládce (skládkovné) železobetonového</t>
  </si>
  <si>
    <t>"součet z rozpočtového programu" 12,36+3,569+0,273+3,014+0,005+0,04</t>
  </si>
  <si>
    <t>155</t>
  </si>
  <si>
    <t>997221845</t>
  </si>
  <si>
    <t>Poplatek za uložení odpadu z asfaltových povrchů na skládce (skládkovné)</t>
  </si>
  <si>
    <t>1839598017</t>
  </si>
  <si>
    <t>Poplatek za uložení stavebního odpadu na skládce (skládkovné) z asfaltových povrchů</t>
  </si>
  <si>
    <t>"součet z rozpočtového programu" 1,183+15,459</t>
  </si>
  <si>
    <t>156</t>
  </si>
  <si>
    <t>997221855</t>
  </si>
  <si>
    <t>Poplatek za uložení odpadu z kameniva na skládce (skládkovné)</t>
  </si>
  <si>
    <t>-1533515184</t>
  </si>
  <si>
    <t>Poplatek za uložení stavebního odpadu na skládce (skládkovné) z kameniva</t>
  </si>
  <si>
    <t>"součet z rozpočtového programu" 4,875+3,118+40,756</t>
  </si>
  <si>
    <t>157</t>
  </si>
  <si>
    <t>Poplatek za uložení kovového odpadu s povrchovou úpravou</t>
  </si>
  <si>
    <t>776066986</t>
  </si>
  <si>
    <t>"součet z rozpočtového programu" 0,122+0,082</t>
  </si>
  <si>
    <t>158</t>
  </si>
  <si>
    <t>Poplatek za uložení litinového odpadu</t>
  </si>
  <si>
    <t>2070801957</t>
  </si>
  <si>
    <t>"součet z rozpočtového programu" 0,101</t>
  </si>
  <si>
    <t>159</t>
  </si>
  <si>
    <t>Poplatek za uložení suti z kameniny</t>
  </si>
  <si>
    <t>1727116144</t>
  </si>
  <si>
    <t>"součet z rozpočtového programu" 0,216</t>
  </si>
  <si>
    <t>998</t>
  </si>
  <si>
    <t>Přesun hmot</t>
  </si>
  <si>
    <t>160</t>
  </si>
  <si>
    <t>998012021</t>
  </si>
  <si>
    <t>Přesun hmot pro budovy monolitické v do 6 m</t>
  </si>
  <si>
    <t>931266651</t>
  </si>
  <si>
    <t>Přesun hmot pro budovy občanské výstavby, bydlení, výrobu a služby s nosnou svislou konstrukcí monolitickou betonovou tyčovou nebo plošnou s jakýkoliv obvodovým pláštěm kromě vyzdívaného vodorovná dopravní vzdálenost do 100 m pro budovy výšky do 6 m, položka zahrnuje přesun hmot pro všechny rozpočtované položky vyjma zásypového štěrkopísku (zde je doprava po staveništi rozpočtována jako vodorovná doprava do 50-ti mb)</t>
  </si>
  <si>
    <t>"součet z rozpočtového programu" 150,355</t>
  </si>
  <si>
    <t>PSV</t>
  </si>
  <si>
    <t>Práce a dodávky PSV</t>
  </si>
  <si>
    <t>711</t>
  </si>
  <si>
    <t>Izolace proti vodě, vlhkosti a plynům</t>
  </si>
  <si>
    <t>161</t>
  </si>
  <si>
    <t>Dodávka a montáž těsnící manžety s továrně napojeným asfaltovým izolačním límcem pro kruhová potrubí DN 125</t>
  </si>
  <si>
    <t>1457518299</t>
  </si>
  <si>
    <t>"viz Technická zpráva a v.č. D1.01" 1+1</t>
  </si>
  <si>
    <t>162</t>
  </si>
  <si>
    <t>711112002</t>
  </si>
  <si>
    <t>Provedení izolace proti zemní vlhkosti svislé za studena lakem asfaltovým</t>
  </si>
  <si>
    <t>-1503828458</t>
  </si>
  <si>
    <t>Provedení izolace proti zemní vlhkosti natěradly a tmely za studena na ploše svislé S nátěrem lakem asfaltovým</t>
  </si>
  <si>
    <t>"viz Technická zpráva a v.č. D1.01, D1.06 - stěna u parkoviště - sever" 22,8*(2,3+0,15+0,2)</t>
  </si>
  <si>
    <t>"viz Technická zpráva a v.č. D1.03, D1.04, D1.08 - stěna u schodiště - západ - odměřeno v CADu" 42+2,48*1,75+2,48*0,4</t>
  </si>
  <si>
    <t>163</t>
  </si>
  <si>
    <t>111631500</t>
  </si>
  <si>
    <t>lak asfaltový ALP/9 bal 9 kg</t>
  </si>
  <si>
    <t>-1875109112</t>
  </si>
  <si>
    <t>Poznámka k položce:
Spotřeba 0,3-0,4kg/m2 dle povrchu, ředidlo technický benzín</t>
  </si>
  <si>
    <t>"viz Technická zpráva a v.č. D1.01, D1.06 - stěna u parkoviště - sever - svisle" 22,8*(2,3+0,15+0,2)*0,4*0,001</t>
  </si>
  <si>
    <t>"viz Technická zpráva a v.č. D1.03, D1.04, D1.08 - stěna u schodiště - západ - odměřeno v CADu - svisle" (42+2,48*1,75+2,48*0,4)*0,4*0,001</t>
  </si>
  <si>
    <t>164</t>
  </si>
  <si>
    <t>711131821</t>
  </si>
  <si>
    <t>Odstranění izolace proti zemní vlhkosti svislé</t>
  </si>
  <si>
    <t>-99412981</t>
  </si>
  <si>
    <t>Odstranění izolace proti zemní vlhkosti na ploše svislé S</t>
  </si>
  <si>
    <t>165</t>
  </si>
  <si>
    <t>711142559</t>
  </si>
  <si>
    <t>Provedení izolace proti zemní vlhkosti pásy přitavením svislé NAIP</t>
  </si>
  <si>
    <t>2032293269</t>
  </si>
  <si>
    <t>Provedení izolace proti zemní vlhkosti pásy přitavením NAIP na ploše svislé S</t>
  </si>
  <si>
    <t>"viz Technická zpráva a v.č. D1.01, D1.06 - stěna u parkoviště - sever" 22,8*(2,3+0,15+0,2)*1,2</t>
  </si>
  <si>
    <t>"viz Technická zpráva a v.č. D1.03, D1.04, D1.08 - stěna u schodiště - západ - odměřeno v CADu" (42+2,48*1,75+2,48*0,4)*1,2</t>
  </si>
  <si>
    <t>166</t>
  </si>
  <si>
    <t>-1717632495</t>
  </si>
  <si>
    <t>"viz Technická zpráva a v.č. D1.01, D1.06 - stěna u parkoviště - sever - svisle" 22,8*(2,3+0,15+0,2)*1,2</t>
  </si>
  <si>
    <t>"viz Technická zpráva a v.č. D1.03, D1.04, D1.08 - stěna u schodiště - západ - odměřeno v CADu - svisle" (42+2,48*1,75+2,48*0,4)*1,2</t>
  </si>
  <si>
    <t>167</t>
  </si>
  <si>
    <t>1324460379</t>
  </si>
  <si>
    <t>"viz v.č. D1.08 - zvrchu zídky opěrné u schodiště" (6,11+1,35)*0,37</t>
  </si>
  <si>
    <t>168</t>
  </si>
  <si>
    <t>998711101</t>
  </si>
  <si>
    <t>Přesun hmot tonážní pro izolace proti vodě, vlhkosti a plynům v objektech výšky do 6 m</t>
  </si>
  <si>
    <t>-1741800709</t>
  </si>
  <si>
    <t>Přesun hmot pro izolace proti vodě, vlhkosti a plynům stanovený z hmotnosti přesunovaného materiálu vodorovná dopravní vzdálenost do 50 m v objektech výšky do 6 m</t>
  </si>
  <si>
    <t>"součet z rozpočtového programu" 0,104</t>
  </si>
  <si>
    <t>713</t>
  </si>
  <si>
    <t>Izolace tepelné</t>
  </si>
  <si>
    <t>169</t>
  </si>
  <si>
    <t>713131145</t>
  </si>
  <si>
    <t>Montáž izolace tepelné stěn a základů lepením bodově rohoží, pásů, dílců, desek</t>
  </si>
  <si>
    <t>-1534765669</t>
  </si>
  <si>
    <t>Montáž tepelné izolace stěn rohožemi, pásy, deskami, dílci, bloky (izolační materiál ve specifikaci) lepením bodově</t>
  </si>
  <si>
    <t>"viz Technická zpráva a v.č. D1.03, D1.04, D1.08 - stěna u schodiště - západ - odměřeno v CADu" (39+2,4*1,75+2*0,4)</t>
  </si>
  <si>
    <t>170</t>
  </si>
  <si>
    <t>-123698960</t>
  </si>
  <si>
    <t>deska z polystyrénu XPS, hrana rovná, polo či pero drážka a hladký povrch 1250 x 600 x 50 mm</t>
  </si>
  <si>
    <t>Poznámka k položce:
lambda=0,034 [W / m K]</t>
  </si>
  <si>
    <t>"viz Technická zpráva a v.č. D1.01, D1.06 - stěna u parkoviště - sever" 22,8*(2,3+0,15+0,2)*1,1</t>
  </si>
  <si>
    <t>"viz Technická zpráva a v.č. D1.03, D1.04, D1.08 - stěna u schodiště - západ - odměřeno v CADu" (39+2,4*1,75+2*0,4)*1,1</t>
  </si>
  <si>
    <t>171</t>
  </si>
  <si>
    <t>998713101</t>
  </si>
  <si>
    <t>Přesun hmot tonážní pro izolace tepelné v objektech v do 6 m</t>
  </si>
  <si>
    <t>773921398</t>
  </si>
  <si>
    <t>Přesun hmot pro izolace tepelné stanovený z hmotnosti přesunovaného materiálu vodorovná dopravní vzdálenost do 50 m v objektech výšky do 6 m</t>
  </si>
  <si>
    <t>"součet z rozpočtového programu" 0,486</t>
  </si>
  <si>
    <t>721</t>
  </si>
  <si>
    <t>Zdravotechnika - vnitřní kanalizace</t>
  </si>
  <si>
    <t>172</t>
  </si>
  <si>
    <t>721110806</t>
  </si>
  <si>
    <t>Demontáž potrubí kameninové do DN 200</t>
  </si>
  <si>
    <t>1496378085</t>
  </si>
  <si>
    <t>Demontáž potrubí z kameninových trub normálních nebo kyselinovzdorných přes 100 do DN 200</t>
  </si>
  <si>
    <t>"viz v.č. D1.01" 1,45+0,725+4,97+0,93</t>
  </si>
  <si>
    <t>173</t>
  </si>
  <si>
    <t>721140806</t>
  </si>
  <si>
    <t>Demontáž potrubí litinové do DN 200</t>
  </si>
  <si>
    <t>164690287</t>
  </si>
  <si>
    <t>Demontáž potrubí z litinových trub odpadních nebo dešťových přes 100 do DN 200</t>
  </si>
  <si>
    <t>"viz v.č. D1.01" 3,29</t>
  </si>
  <si>
    <t>767</t>
  </si>
  <si>
    <t>Konstrukce zámečnické</t>
  </si>
  <si>
    <t>174</t>
  </si>
  <si>
    <t>767161813</t>
  </si>
  <si>
    <t>Demontáž zábradlí rovného nerozebíratelného hmotnosti 1m zábradlí do 20 kg</t>
  </si>
  <si>
    <t>1272227182</t>
  </si>
  <si>
    <t>Demontáž zábradlí rovného nerozebíratelný spoj hmotnosti 1 m zábradlí do 20 kg</t>
  </si>
  <si>
    <t>"viz v.č. D1.08 - zábradlí na zídce u schodiště" 6+1,6</t>
  </si>
  <si>
    <t>175</t>
  </si>
  <si>
    <t>767996801</t>
  </si>
  <si>
    <t>Demontáž atypických zámečnických konstrukcí rozebráním hmotnosti jednotlivých dílů do 50 kg</t>
  </si>
  <si>
    <t>-1889603218</t>
  </si>
  <si>
    <t>Demontáž ostatních zámečnických konstrukcí o hmotnosti jednotlivých dílů rozebráním do 50 kg</t>
  </si>
  <si>
    <t>"viz Technická zpráva a v.č. D1.03 - ocelová mříž na podestě" 10,8</t>
  </si>
  <si>
    <t>"viz Technická zpráva a v.č. D1.03 - poklop vodovodní šachty včetně rámu" 18</t>
  </si>
  <si>
    <t>"viz Technická zpráva a v.č. D1.01 - poklopy lapače tuků+10% na výztuhy poklopů" 2,28*0,54*39,3*1,1</t>
  </si>
  <si>
    <t>176</t>
  </si>
  <si>
    <t>Dodávka a montáž rohože o rozměru 600x400 mm tvořené nosnými a rozpěrnými pásky vlisovanými do sebe včetně rámečku z L 40x40x3 mm a povrchové úpravy</t>
  </si>
  <si>
    <t>-725489014</t>
  </si>
  <si>
    <t>"viz v.č. D1.08" 1</t>
  </si>
  <si>
    <t>177</t>
  </si>
  <si>
    <t>Dodávka a montáž zábradlí opěrné zdi schodiště (viz v.č. 1.08) včetně povrchové úpravy</t>
  </si>
  <si>
    <t>-1651965201</t>
  </si>
  <si>
    <t>Dodávka a montáž zábradlí (tvaru L) opěrné zdi schodiště (viz v.č. 1.08) včetně povrchové úpravy, součástí položky je veškeré zábradlí zobrazené na v.č. 1.08 včetně všech souvisejících konstrukcí (kotevní plechy, montážní materiál, spojovací materiál, apod.)</t>
  </si>
  <si>
    <t>777</t>
  </si>
  <si>
    <t>Podlahy lité</t>
  </si>
  <si>
    <t>178</t>
  </si>
  <si>
    <t>777131101</t>
  </si>
  <si>
    <t>Penetrační epoxidový nátěr podlahy na suchý a vyzrálý podklad</t>
  </si>
  <si>
    <t>717082649</t>
  </si>
  <si>
    <t>Penetrační nátěr podlahy epoxidový, na podklad suchý a vyzrálý</t>
  </si>
  <si>
    <t>179</t>
  </si>
  <si>
    <t>998777101</t>
  </si>
  <si>
    <t>Přesun hmot tonážní pro podlahy lité v objektech v do 6 m</t>
  </si>
  <si>
    <t>2045313050</t>
  </si>
  <si>
    <t>Přesun hmot pro podlahy lité stanovený z hmotnosti přesunovaného materiálu vodorovná dopravní vzdálenost do 50 m v objektech výšky do 6 m</t>
  </si>
  <si>
    <t>"součet z rozpočtového programu" 0,001</t>
  </si>
  <si>
    <t>781</t>
  </si>
  <si>
    <t>Dokončovací práce - obklady</t>
  </si>
  <si>
    <t>180</t>
  </si>
  <si>
    <t>Výměna poškozeného obkladového pásku</t>
  </si>
  <si>
    <t>-2019365116</t>
  </si>
  <si>
    <t>Výměna poškozeného obkladového pásku, pásek KLINKER S, Karavette 336/2110 metallic schwarz 240x71x11 mm, součástí položky je i oprava okolního spárování spárovací hmotou MAPEI - Keracolor GG, barva antracitová 114 (názvy jsou uvedeny z důvodu nutnosti provedení stejných materiálů jako jsou sousední obkaldy a spárovací hmoty) ... položka zahrnuje i demontáž, odvoz a likvidaci poškozeného kusu obkladu</t>
  </si>
  <si>
    <t>"viz Technická zpráva" 5+5</t>
  </si>
  <si>
    <t>181</t>
  </si>
  <si>
    <t>Montáž obkladu z keramického pásku KLINKER S včetně spárování, specifikace-viz PD</t>
  </si>
  <si>
    <t>-1221378679</t>
  </si>
  <si>
    <t>Montáž obkladu z keramického pásku KLINKER S včetně spárování, pásek Karavette 336/2110 metallic schwarz 240x71x11 mm, součástí položky je i dodávka a montáž spárování spárovací hmotou MAPEI - Keracolor GG, barva antracitová 114 (názvy jsou uvedeny z důvodu nutnosti provedení stejných materiálů jako jsou sousední obkaldy a spárovací hmoty), položka zahrnuje i přípravu podkladu (penetrace), specifikace-viz PD (dodávka obkladu není součástí položky-dodá investor)</t>
  </si>
  <si>
    <t xml:space="preserve">"viz v.č. D1.08 - zídka opěrná u schodiště - z boku" 0,6*0,37 </t>
  </si>
  <si>
    <t>"viz v.č. D1.08 - zídka opěrná u schodiště - zvenku" 2,5+1,7*0,15</t>
  </si>
  <si>
    <t xml:space="preserve">"viz v.č. D1.08 - zídka opěrná u schodiště - zevnitř" 9+2,245*1,35 </t>
  </si>
  <si>
    <t>782</t>
  </si>
  <si>
    <t>Dokončovací práce - obklady z kamene</t>
  </si>
  <si>
    <t>182</t>
  </si>
  <si>
    <t>782131112</t>
  </si>
  <si>
    <t>Montáž obkladu stěn z pravoúhlých desek z tvrdého kamene tl do 30 mm</t>
  </si>
  <si>
    <t>1368516971</t>
  </si>
  <si>
    <t>Montáž obkladů stěn z tvrdých kamenů kladených do malty z nejvýše dvou rozdílných druhů pravoúhlých desek ve skladbě se pravidelně opakujících tl. přes 25 do 30 mm</t>
  </si>
  <si>
    <t>"viz v.č. D1.08 - zvrchu zídky opěrné u schodiště" (6,11+1,35)*0,43</t>
  </si>
  <si>
    <t>183</t>
  </si>
  <si>
    <t>583821990</t>
  </si>
  <si>
    <t>deska obkladová, mramor leštěná tl 3 cm do 0,48 m2</t>
  </si>
  <si>
    <t>1984216656</t>
  </si>
  <si>
    <t>"viz v.č. D1.08 - zvrchu zídky opěrné u schodiště" (0,06+0,11)*1,1</t>
  </si>
  <si>
    <t>0,187*1,05 'Přepočtené koeficientem množství</t>
  </si>
  <si>
    <t>184</t>
  </si>
  <si>
    <t>583822120</t>
  </si>
  <si>
    <t>deska obkladová, mramor leštěná tl 3 cm od 0,48 m2</t>
  </si>
  <si>
    <t>-85536421</t>
  </si>
  <si>
    <t>"viz v.č. D1.08 - zvrchu zídky opěrné u schodiště" (3,05)*1,1</t>
  </si>
  <si>
    <t>3,355*1,05 'Přepočtené koeficientem množství</t>
  </si>
  <si>
    <t>185</t>
  </si>
  <si>
    <t>998782101</t>
  </si>
  <si>
    <t>Přesun hmot tonážní pro obklady kamenné v objektech v do 6 m</t>
  </si>
  <si>
    <t>-319708943</t>
  </si>
  <si>
    <t>Přesun hmot pro obklady kamenné stanovený z hmotnosti přesunovaného materiálu vodorovná dopravní vzdálenost do 50 m v objektech výšky do 6 m</t>
  </si>
  <si>
    <t>"součet z rozpočtového programu" 0,409</t>
  </si>
  <si>
    <t>Práce a dodávky M</t>
  </si>
  <si>
    <t>21-M</t>
  </si>
  <si>
    <t>Elektromontáže</t>
  </si>
  <si>
    <t>186</t>
  </si>
  <si>
    <t>Dodávka a montáž výměny zemnění, specifikace-viz PD</t>
  </si>
  <si>
    <t>1251549621</t>
  </si>
  <si>
    <t xml:space="preserve">Dodávka a montáž výměny zemnění, specifikace-viz PD, položka zahrnuje demontáž a likvidaci stávajícího zemnění (zemnící páska 30x4 délky 50 mb vč. 8 ks svorek) a dodávku a montáž nového zemnění  (zemnící páska 30x4 FeZn délky 50 mb vč. 8 ks svorek) </t>
  </si>
  <si>
    <t>"viz Technická zpráva k SO 01" 1</t>
  </si>
  <si>
    <t>187</t>
  </si>
  <si>
    <t>Dodávka a montáž napojení stávajících svodů hromosvodu, specifikace-viz PD</t>
  </si>
  <si>
    <t>770888018</t>
  </si>
  <si>
    <t xml:space="preserve">Dodávka a montáž napojení stávajících svodů hromosvodu, specifikace-viz PD, položka zahrnuje dodávku a montáž novýh svodů  (zemnící drát FeZn pr. 10 mm délky 12 mb vč. 6-ti ks spojovacích svorek) </t>
  </si>
  <si>
    <t>VN a ON - Vedlejší náklady a ostatní náklady</t>
  </si>
  <si>
    <t>VRN - Vedlejší rozpočtové náklady</t>
  </si>
  <si>
    <t xml:space="preserve">    VRN1 - Průzkumné, geodetické a projektové práce</t>
  </si>
  <si>
    <t xml:space="preserve">    VRN2 - Příprava staveniště</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</si>
  <si>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</si>
  <si>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</si>
  <si>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</si>
  <si>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</si>
  <si>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</si>
  <si>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</si>
  <si>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</si>
  <si>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</si>
  <si>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Projektové a geodetické práce</t>
  </si>
  <si>
    <t>1024</t>
  </si>
  <si>
    <t>-290587363</t>
  </si>
  <si>
    <t xml:space="preserve">
Do této položky patří : 
1) náklady na vyhotovení dokumentace skutečného provedení stavby (dále jen DSP) a její předání objednateli v požadované formě a požadovaném počtu, přičemž za požadovaný počet se považují 3x tištěné paré a 1xelektronické paré, za požadovanou formu se považuje 3xtištěná podoba a 1xelektronická podoba ve formátu dwg+doc+xls a 1xelektronická podoba ve formátu pdf+doc+xls (zadavatel nebude poskytovat prováděcí projekt v jiné podobě než je poskytnut v rámci výběrového řízení), rozsah DSP musí odpovídat požadavkům vyhlášky na rozsah dokumentací v platném znění   
2) Dílenské výrobní a montážní dokumentace všech výrobků PSV                                                                        3) Geodetické zaměření skutečného provedení všech nově budovaných inženýrských sítí vně stravovacího objektu                                                                      </t>
  </si>
  <si>
    <t>"viz popis položky, projektová dokumentace, zadavací dokumentace, apod." 1</t>
  </si>
  <si>
    <t>Vytyčení stávajících inženýrských sítí v místě stavby</t>
  </si>
  <si>
    <t>-1267462201</t>
  </si>
  <si>
    <t>Vytyčení stávajících inženýrských sítí v místě stavby, jedná se o veškeré inženýrské sítě v místě navržených úprav</t>
  </si>
  <si>
    <t>VRN2</t>
  </si>
  <si>
    <t>Příprava staveniště</t>
  </si>
  <si>
    <t>1867719712</t>
  </si>
  <si>
    <t>Základní rozdělení průvodních činností a nákladů příprava staveniště. Do této položky patří náklady spojené s účastí zhotovitele na předání a převzetí staveniště :          
1) Předání a převzetí staveniště
Do této položky patří náklady spojené s účastí zhotovitele na předání a převzetí staveniště.
2) Ochrana stávajících inženýrských sítí na staveništi
Do této položky patří náklady na přezkoumání podkladů objednatel o stavu inženýrských sítí probíhajících staveništěm nebo dotčenými stavbou i mimo území staveniště, kontrola a vytýčení jejich skutečno trasy a provedení ochranných opatření pro zabezpečení stávajících inženýrských sítí.
3) Dočasná dopravní opatření
Náklady na vyhotovení návrhu dočasného dopravního značení a zvláštního užívání komunikace, vč. projednání, odsouhlasení s dotčenými orgány a organizacemi a zajištění správních rozhodnutí, dodání dopravních značek a světelné signalizace, jejich rozmístění a přemísťování a jejich údržba v průběhu výstavby včetně následného odstranění, poplatky za správní řízení, splnění podmínek správních rozhodnutí a orgánu DOSS.
4) Užívání veřejných ploch a prostranství
Do této položky patří náklady a poplatky spojené s užíváním veřejných ploch a prostranství, pokud jsou stavebními pracemi nebo souvisejícími činnostmi dotčeny, a to včetně užívání ploch v souvislosti s uložením stavebního materiálu nebo stavebního odpadu.
5) Bezpečnostní a hygienická opatření na staveništi
Do této položky jsou zahrnuty 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
6) Napojení staveniště na veškeré inženýrské sítě v rozsahu a provedení dle PD včětně používání jednotlivých napojení po dobu stavby a jejich zrušení po dokončení stavby.</t>
  </si>
  <si>
    <t>VRN3</t>
  </si>
  <si>
    <t>Zařízení staveniště</t>
  </si>
  <si>
    <t>130687996</t>
  </si>
  <si>
    <t>Základní rozdělení průvodních činností a nákladů zařízení staveniště. V rámci nákladů na zařízení staveniště ocení zhotovitel veškeré náklady spojené s vybudováním, provozem a odstraněním zařízení staveniště, a to ve fázích :
1) Vybudování zařízení staveniště
Do této položky patří náklady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
2) Provoz zařízení staveniště
Do této položky patří náklady na vybavení objektů zařízení staveniště , náklady na energie spotřebované dodavatelem v rámci provozu zařízení staveniště, náklady na potřebný úklid v prostorách zařízení staveniště, náklady na nutnou údržbu a opravy na objektech zařízení staveniště a na přípojkách energií.
3) Odstranění zařízení staveniště
Do této položky patří odstranění objektů zařízení staveniště včetně přípojek energií a jejich odvoz. Položka zahrnuje i náklady na úpravu povrchů po odstranění zařízení staveniště a úklid ploch, na kterých bylo zařízení staveniště provozováno.
Položka zahrnuje veškeré náklady a činnosti související s vybudováním, provozem a likvidací staveniště, zajištění připojení na elektrickou energii, vodu a odvodnění staveniště,  provádění každodenního hrubého úklidu staveniště a  průběžnou likvidaci vznikajících odpadů oprávněnou osobou. Součástí této položky jsou standardní prvky BOZP (mobilní oplocení, výstražné značení, přechody výkopů, oplocení, zábradlí, atd - včetně jejich dodávky, montáže, údržby a demontáže, respektive likvidace) a plnění povinosti vyplývajících z plánu BOZP včetně připomínek příslušných úřadů. Součástí položky Zařízení staveniště je poskytnutí části zařízení staveniště (včetně stolu a 10-ti židlí) pro umožnění činnosti TDS, AD a SÚ za účelem konání kontrolním dnů a všech dalších svolávaných jednání (předpokládá se čistý prostor - např. stavební buňka či jiná kancelář stavby).</t>
  </si>
  <si>
    <t>VRN4</t>
  </si>
  <si>
    <t>Inženýrská činnost</t>
  </si>
  <si>
    <t>Měření a doklady ke kolaudaci - tlakové zkoušky, revizní zpráva hromosvodu, apod.</t>
  </si>
  <si>
    <t>-1830796036</t>
  </si>
  <si>
    <t xml:space="preserve">Kompletace dokladové části stavby k předání a převzetí stavby a kolaudaci stavby </t>
  </si>
  <si>
    <t>639151656</t>
  </si>
  <si>
    <t>Kompletace dokladů (=shromáždění dokladů) o vlastnostech materiálů, o provedených zkouškách a měření, o výchozích kontrolách provozuschopnosti,  o zaškolení obsluhy, revizní zprávy s výsledkem-bez závad, doklady o oprávnění k provádění prací, doklady o likvidaci odpadů, návody k obsluze, kopie záručních listů, apod.   - 3x tištěně a 1x  na CD nosiči v elektronické podobě</t>
  </si>
  <si>
    <t>VRN5</t>
  </si>
  <si>
    <t>Finanční náklady</t>
  </si>
  <si>
    <t>458731697</t>
  </si>
  <si>
    <t>Základní rozdělení průvodních činností a nákladů finanční náklady. Do této položky patří náklady spojené s povinným pojištěním dodavatele nebo stavebního díla či jeho části dle požadavku objednatele, je-li toto pojištění pořadováno v zadavacích či jiných podmínkách a dokumentech, jež jsou součástí zadavací dokumentace. Dále sem patří náklady na požadovanou bankovní záruku za splnění závazku provést dílo-stavbu, je-li tato bankovní záruka pořadována v zadavacích či jiných podmínkách a dokumentech, jež jsou součástí zadavací dokumentace.</t>
  </si>
  <si>
    <t>VRN9</t>
  </si>
  <si>
    <t>Ostatní náklady</t>
  </si>
  <si>
    <t>Ochrana stávajících konstrukcí a vybavení včetně návrhu ochrany a oddělení okolních prostor po dobu rekonstrukce (fólie, geotextilie, OSB desky, apod.), specifikace-viz PD</t>
  </si>
  <si>
    <t>92916774</t>
  </si>
  <si>
    <t>Ochrana stávajících konstrukcí a vybavení včetně návrhu ochrany a oddělení okolních prostor po dobu rekonstrukce (fólie, geotextilie, OSB desky, apod.), součástí položky je mimo jiné i dodávka, montáž, demontáž a likvidace materiálu pro ochranu stávajících konstrukcí a vybavení a pro oddělení okolních prostor po dobu rekonstrukce, specifikace-viz PD (položka zahrnuje mimo jiné i ochranu 8-mi oken o rozměru 850x550 mm, zabezpečení obkladu schodišťových stupňů, apod.)</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</si>
  <si>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</si>
  <si>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</si>
  <si>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</si>
  <si>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</si>
  <si>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</si>
  <si>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rPr>
        <sz val="8"/>
        <rFont val="Trebuchet MS"/>
        <charset val="238"/>
      </rP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</si>
  <si>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</si>
  <si>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rPr>
        <sz val="8"/>
        <rFont val="Trebuchet MS"/>
        <charset val="238"/>
      </rP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</si>
  <si>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</si>
  <si>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</si>
  <si>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</si>
  <si>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</si>
  <si>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</si>
  <si>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</si>
  <si>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</si>
  <si>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</si>
  <si>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</si>
  <si>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</si>
  <si>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</si>
  <si>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</si>
  <si>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</si>
  <si>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</si>
  <si>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</si>
  <si>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</si>
  <si>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</si>
  <si>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</si>
  <si>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</si>
  <si>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</si>
  <si>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</si>
  <si>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</si>
  <si>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</si>
  <si>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</si>
  <si>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</si>
  <si>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</si>
  <si>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</si>
  <si>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</si>
  <si>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</si>
  <si>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</si>
  <si>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</si>
  <si>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</si>
  <si>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</si>
  <si>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</si>
  <si>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</si>
  <si>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</si>
  <si>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</si>
  <si>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</si>
  <si>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</si>
  <si>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</si>
  <si>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</si>
  <si>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</si>
  <si>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</si>
  <si>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</si>
  <si>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</si>
  <si>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</si>
  <si>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</si>
  <si>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</si>
  <si>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</si>
  <si>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</si>
  <si>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</si>
  <si>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</si>
  <si>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</si>
  <si>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</si>
  <si>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</si>
  <si>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</si>
  <si>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</si>
  <si>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</si>
  <si>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</si>
  <si>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</si>
  <si>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</si>
  <si>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</si>
  <si>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</si>
  <si>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</si>
  <si>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</si>
  <si>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</si>
  <si>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</si>
  <si>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</si>
  <si>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</si>
  <si>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</si>
  <si>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</si>
  <si>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</si>
  <si>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</si>
  <si>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</si>
  <si>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</si>
  <si>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</si>
  <si>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</si>
  <si>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</si>
  <si>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</si>
  <si>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</si>
  <si>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</si>
  <si>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</si>
  <si>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</si>
  <si>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</si>
  <si>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</si>
  <si>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</si>
  <si>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</si>
  <si>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</si>
  <si>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</si>
  <si>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</si>
  <si>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</si>
  <si>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</si>
  <si>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</si>
  <si>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</si>
  <si>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</si>
  <si>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</si>
  <si>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</si>
  <si>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</si>
  <si>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</si>
  <si>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</si>
  <si>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</si>
  <si>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</si>
  <si>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</si>
  <si>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</si>
  <si>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</si>
  <si>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</si>
  <si>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</si>
  <si>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</si>
  <si>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</si>
  <si>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</si>
  <si>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</si>
  <si>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</si>
  <si>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</si>
  <si>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</si>
  <si>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</si>
  <si>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</si>
  <si>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</si>
  <si>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</si>
  <si>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</si>
  <si>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</si>
  <si>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</si>
  <si>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</si>
  <si>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</si>
  <si>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</si>
  <si>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</si>
  <si>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</si>
  <si>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</si>
  <si>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</si>
  <si>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</si>
  <si>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</si>
  <si>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</si>
  <si>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</si>
  <si>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</si>
  <si>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</si>
  <si>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</si>
  <si>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</si>
  <si>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</si>
  <si>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</si>
  <si>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</si>
  <si>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</si>
  <si>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</si>
  <si>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</si>
  <si>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</si>
  <si>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</si>
  <si>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</si>
  <si>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</si>
  <si>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</si>
  <si>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</si>
  <si>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</si>
  <si>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</si>
  <si>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</si>
  <si>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</si>
  <si>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</si>
  <si>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</si>
  <si>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</si>
  <si>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</si>
  <si>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</si>
  <si>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</si>
  <si>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</si>
  <si>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</si>
  <si>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</si>
  <si>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</si>
  <si>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</si>
  <si>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</si>
  <si>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</si>
  <si>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</si>
  <si>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</si>
  <si>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</si>
  <si>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</si>
  <si>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</si>
  <si>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</si>
  <si>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</si>
  <si>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</si>
  <si>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</si>
  <si>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801.86.4.2.</t>
  </si>
  <si>
    <t>Pokyny pro práci se soupisy prací</t>
  </si>
  <si>
    <t>1) Součástí ceny jednotlivých stavebních prací je i spotřeba energií v průběhu výstavby včetně zajištění povolení jejich odběru.</t>
  </si>
  <si>
    <t>2) Tyto pokyny platí pro všechny jednotlivé soupisy prací (není-li uvedeno jinak).</t>
  </si>
  <si>
    <t>3) U položek uvedených v soupisu prací s nulovou hmotností hmotností je přesun hmot součástí dodávky těchto položek a musí tak být i oceněn.</t>
  </si>
  <si>
    <t>4) U všech položek soupisů prací musí být jako nabídková cena uvedena nenulová kladná hodnota v Kč.</t>
  </si>
  <si>
    <t xml:space="preserve">5) Součástí dodávky jednotlivých prvků stavby (např. prvky PSV) je i výrobní dokumentace těchto jednotlivých prvků. </t>
  </si>
  <si>
    <t xml:space="preserve">6) Nedílnou součástí soupisu prací je projektová dokumentace akce zpracovaná společností PROJEKT efekt s.r.o. Jednotlivé části a konstrukce popsané v soupisech prací jsou dále popsány ve zmíněné projektové dokumentaci.    </t>
  </si>
  <si>
    <t>7) U položek kde není samostatnými položkami uvedena zvlášť montáž a zvlášť dodávka je dodávka a montáž součástí jedné položky a takto musí být uchazečem o zakázku oceněna. Součástí položky je i veškerý spojovací a montážní materiál nutný k montáži (lepidla, hmoždinky, šrouby, apod.)</t>
  </si>
  <si>
    <t>8) Je-li uvedeno v názvu položky D+MTZ, Dodávka a montáž či Montáž a dodávka, jedná se o dodávku včetně montáže, součástí takové položky je kromě hlavního materiálu i pomocný materiál nutný k montáži (lepidla, hmoždinky, šrouby, apod.)</t>
  </si>
  <si>
    <t>9) V případě, že uchazeč činící nabídku nebude schopen určit rozsah či věcnou náplň některé z položek soupisu prací, je povinen v rámci zadávacího řízení učinit dotaz za účelem zjištění náplně položky, pakliže tak neučiní, bere se, že je mu obsah všech položek znám a v průběhu stavby nebude brán zřetel na případná nedorozumění vzniklá nepochopením rozsahu a obsahu jednotlivých položek.</t>
  </si>
  <si>
    <t>10) U veškerých položek (pokud není u položky uvedeno jinak) je množství uvedeno bez prořezu, prořez je nutné započítat do cen položek dle zvyklostí dodavatele, požadavky na vícepráce z titulu vzniku prořezu nebudou v rámci stavby uznány jako oprávněné.</t>
  </si>
  <si>
    <t xml:space="preserve">11) Položky s více než čtyřmístným kódem položky jsou položky převzaté z cenové soustavy URS. Rozsah těchto položek může být textem a těmito podmínkami rozšířen nad rámec specifikace cenové soustavy URS (v takovém případě platí rozsah položky dle uvedené cenové soustavy a navíc ještě se tento rozsah rozšiřuje o požadavky uvedené v těchto podmínkách nebo v popisu položky, pokud by rozsah dle URS byl v rozporu s rozšířenými požadavky, platí v rozporném rozsahu rozšíření nad rámec URS). Tato podmínka platí pro všechny položky převzaté z cenové soustavy URS. Pokud je náplň položky dle URS v rozporu se specifikací položky dle PD, pak platí specifikace dle PD (příklad : položka základových pasů dle URS obsahuje beton XC0 a v PD je u pasů uváděn beton XC2 - v takovémto případě zahrnuje položka beton XC2). </t>
  </si>
  <si>
    <t>12) Jednotlivé dílčí soupisy obsahují pro snazší výpočet a ulehčení práce potencionálního dodavatele činícího nabídku vzorce pro výpočet celkových cen za položku a celé oddíly, tyto vzorce a vzájemné provázání celých souborů musí však potencionální dodavatel zkontrolovat a případně provést opravu jím zjištěných nesprávných vzorců a jednotlivých návazností. Pokud tak dodavatel neučiní či učiní nesprávně a tento fakt bude mít vliv na neúplnost či nesprávnost nabídky, může zadavatel tuto nabídku bez dalšího hodnocení vyřadit z hodnocení.</t>
  </si>
  <si>
    <t>pás z SBS modifikovaného asfaltu s nosnou vložkou z polyesterové rohože. Pás je na horním povrchu opatřen jemným separačním posypem a na spodním separační PE fólií. 
tloušťka 4,0 mm
faktor difuzního odporu 20000
typ asfaltu - modifikovaný
výztužná vložka - polyesterová rohož</t>
  </si>
  <si>
    <t>štěrkopísek  frakce 0-32</t>
  </si>
  <si>
    <t>palisáda barevná  35 x 11,5 x 11,5 cm</t>
  </si>
  <si>
    <t>dlažba betonová plošná hladká 40x40x5 cm šedá</t>
  </si>
  <si>
    <t>deska z extrudovaného polystyrénu 1250 x 600 x 20 mm</t>
  </si>
  <si>
    <t>obrubník betonový zahradní šedý 100 x 5 x 20 cm</t>
  </si>
  <si>
    <t xml:space="preserve">Izolace proti zemní vlhkosti na vodorovné ploše těsnicí kaší </t>
  </si>
  <si>
    <t>Izolace proti zemní vlhkosti ostatní SCHOMBURG těsnicí kaší na ploše vodorovné V</t>
  </si>
  <si>
    <t>deska z extrudovaného polystyrénu 1250 x 600 x 50 mm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</si>
</sst>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57">
    <font>
      <sz val="8"/>
      <name val="Trebuchet MS"/>
      <family val="2"/>
    </font>
    <font>
      <sz val="11"/>
      <color theme="1"/>
      <name val="Calibri"/>
      <family val="2"/>
      <charset val="238"/>
      <scheme val="minor"/>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color rgb="FF800080"/>
      <name val="Trebuchet MS"/>
    </font>
    <font>
      <sz val="8"/>
      <name val="Trebuchet MS"/>
      <charset val="238"/>
    </font>
    <font>
      <sz val="8"/>
      <color rgb="FFFAE682"/>
      <name val="Trebuchet MS"/>
    </font>
    <font>
      <sz val="10"/>
      <name val="Trebuchet MS"/>
    </font>
    <font>
      <sz val="10"/>
      <color rgb="FF960000"/>
      <name val="Trebuchet MS"/>
    </font>
    <font>
      <u/>
      <sz val="10"/>
      <color theme="10"/>
      <name val="Trebuchet MS"/>
    </font>
    <font>
      <sz val="8"/>
      <color rgb="FF3366FF"/>
      <name val="Trebuchet MS"/>
    </font>
    <font>
      <b/>
      <sz val="16"/>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9"/>
      <color rgb="FF000000"/>
      <name val="Trebuchet MS"/>
    </font>
    <font>
      <sz val="8"/>
      <color rgb="FF960000"/>
      <name val="Trebuchet MS"/>
    </font>
    <font>
      <b/>
      <sz val="8"/>
      <name val="Trebuchet MS"/>
    </font>
    <font>
      <sz val="7"/>
      <color rgb="FF969696"/>
      <name val="Trebuchet MS"/>
    </font>
    <font>
      <sz val="7"/>
      <name val="Trebuchet MS"/>
    </font>
    <font>
      <sz val="8"/>
      <color rgb="FFFF0000"/>
      <name val="Trebuchet MS"/>
    </font>
    <font>
      <i/>
      <sz val="7"/>
      <color rgb="FF969696"/>
      <name val="Trebuchet MS"/>
    </font>
    <font>
      <i/>
      <sz val="8"/>
      <color rgb="FF0000FF"/>
      <name val="Trebuchet MS"/>
    </font>
    <font>
      <sz val="8"/>
      <color rgb="FF800080"/>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
      <b/>
      <i/>
      <u/>
      <sz val="14"/>
      <color theme="1"/>
      <name val="Calibri"/>
      <family val="2"/>
      <charset val="238"/>
      <scheme val="minor"/>
    </font>
    <font>
      <sz val="11"/>
      <name val="Arial"/>
      <family val="2"/>
      <charset val="238"/>
    </font>
    <font>
      <sz val="11"/>
      <color theme="1"/>
      <name val="Arial"/>
      <family val="2"/>
      <charset val="238"/>
    </font>
    <font>
      <b/>
      <sz val="11"/>
      <name val="Arial"/>
      <family val="2"/>
      <charset val="238"/>
    </font>
    <font>
      <b/>
      <sz val="12"/>
      <color theme="1"/>
      <name val="Times New Roman"/>
      <family val="1"/>
      <charset val="238"/>
    </font>
  </fonts>
  <fills count="8">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50" fillId="0" borderId="0" applyNumberFormat="0" applyFill="0" applyBorder="0" applyAlignment="0" applyProtection="0"/>
    <xf numFmtId="0" fontId="1" fillId="2" borderId="1"/>
  </cellStyleXfs>
  <cellXfs count="376">
    <xf numFmtId="0" fontId="0" fillId="0" borderId="0" xfId="0"/>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pplyProtection="1">
      <alignment horizontal="center" vertical="center"/>
      <protection locked="0"/>
    </xf>
    <xf numFmtId="0" fontId="13" fillId="3" borderId="0" xfId="0" applyFont="1" applyFill="1" applyAlignment="1" applyProtection="1">
      <alignment horizontal="left" vertical="center"/>
    </xf>
    <xf numFmtId="0" fontId="14" fillId="3" borderId="0" xfId="0" applyFont="1" applyFill="1" applyAlignment="1" applyProtection="1">
      <alignment vertical="center"/>
    </xf>
    <xf numFmtId="0" fontId="15" fillId="3" borderId="0" xfId="0" applyFont="1" applyFill="1" applyAlignment="1" applyProtection="1">
      <alignment horizontal="left" vertical="center"/>
    </xf>
    <xf numFmtId="0" fontId="16" fillId="3" borderId="0" xfId="1" applyFont="1" applyFill="1" applyAlignment="1" applyProtection="1">
      <alignment vertical="center"/>
    </xf>
    <xf numFmtId="0" fontId="50" fillId="3" borderId="0" xfId="1" applyFill="1"/>
    <xf numFmtId="0" fontId="0" fillId="3" borderId="0" xfId="0" applyFill="1"/>
    <xf numFmtId="0" fontId="13" fillId="3" borderId="0" xfId="0" applyFont="1" applyFill="1" applyAlignment="1">
      <alignment horizontal="lef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18" fillId="0" borderId="0" xfId="0" applyFont="1" applyBorder="1" applyAlignment="1">
      <alignment horizontal="left" vertical="center"/>
    </xf>
    <xf numFmtId="0" fontId="0" fillId="0" borderId="6" xfId="0" applyBorder="1"/>
    <xf numFmtId="0" fontId="17" fillId="0" borderId="0" xfId="0" applyFont="1" applyAlignment="1">
      <alignment horizontal="left" vertical="center"/>
    </xf>
    <xf numFmtId="0" fontId="19" fillId="0" borderId="0" xfId="0" applyFont="1" applyAlignment="1">
      <alignment horizontal="left" vertical="center"/>
    </xf>
    <xf numFmtId="0" fontId="20" fillId="0" borderId="0" xfId="0" applyFont="1" applyBorder="1" applyAlignment="1">
      <alignment horizontal="left" vertical="top"/>
    </xf>
    <xf numFmtId="0" fontId="3" fillId="0" borderId="0" xfId="0" applyFont="1" applyBorder="1" applyAlignment="1">
      <alignment horizontal="left" vertical="center"/>
    </xf>
    <xf numFmtId="0" fontId="4" fillId="0" borderId="0" xfId="0" applyFont="1" applyBorder="1" applyAlignment="1">
      <alignment horizontal="left" vertical="top"/>
    </xf>
    <xf numFmtId="0" fontId="20" fillId="0" borderId="0" xfId="0" applyFont="1" applyBorder="1" applyAlignment="1">
      <alignment horizontal="left" vertical="center"/>
    </xf>
    <xf numFmtId="0" fontId="3" fillId="5" borderId="0" xfId="0" applyFont="1" applyFill="1" applyBorder="1" applyAlignment="1" applyProtection="1">
      <alignment horizontal="left" vertical="center"/>
      <protection locked="0"/>
    </xf>
    <xf numFmtId="49" fontId="3" fillId="5" borderId="0" xfId="0" applyNumberFormat="1" applyFont="1" applyFill="1" applyBorder="1" applyAlignment="1" applyProtection="1">
      <alignment horizontal="left" vertical="center"/>
      <protection locked="0"/>
    </xf>
    <xf numFmtId="0" fontId="0" fillId="0" borderId="7" xfId="0" applyBorder="1"/>
    <xf numFmtId="0" fontId="0" fillId="0" borderId="5" xfId="0" applyFont="1" applyBorder="1" applyAlignment="1">
      <alignment vertical="center"/>
    </xf>
    <xf numFmtId="0" fontId="0" fillId="0" borderId="0" xfId="0" applyFont="1" applyBorder="1" applyAlignment="1">
      <alignment vertical="center"/>
    </xf>
    <xf numFmtId="0" fontId="22" fillId="0" borderId="8" xfId="0" applyFont="1" applyBorder="1" applyAlignment="1">
      <alignment horizontal="left" vertical="center"/>
    </xf>
    <xf numFmtId="0" fontId="0" fillId="0" borderId="8" xfId="0" applyFont="1" applyBorder="1" applyAlignment="1">
      <alignment vertical="center"/>
    </xf>
    <xf numFmtId="0" fontId="0" fillId="0" borderId="6" xfId="0" applyFont="1" applyBorder="1" applyAlignment="1">
      <alignment vertical="center"/>
    </xf>
    <xf numFmtId="0" fontId="2" fillId="0" borderId="0" xfId="0" applyFont="1" applyBorder="1" applyAlignment="1">
      <alignment horizontal="righ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6" xfId="0" applyFont="1" applyBorder="1" applyAlignment="1">
      <alignment vertical="center"/>
    </xf>
    <xf numFmtId="0" fontId="0" fillId="6" borderId="0" xfId="0" applyFont="1" applyFill="1" applyBorder="1" applyAlignment="1">
      <alignment vertical="center"/>
    </xf>
    <xf numFmtId="0" fontId="4" fillId="6" borderId="9" xfId="0" applyFont="1" applyFill="1" applyBorder="1" applyAlignment="1">
      <alignment horizontal="left" vertical="center"/>
    </xf>
    <xf numFmtId="0" fontId="0" fillId="6" borderId="10" xfId="0" applyFont="1" applyFill="1" applyBorder="1" applyAlignment="1">
      <alignment vertical="center"/>
    </xf>
    <xf numFmtId="0" fontId="4" fillId="6" borderId="10" xfId="0" applyFont="1" applyFill="1" applyBorder="1" applyAlignment="1">
      <alignment horizontal="center" vertical="center"/>
    </xf>
    <xf numFmtId="0" fontId="0" fillId="6"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8" fillId="0" borderId="0" xfId="0" applyFont="1" applyAlignment="1">
      <alignment horizontal="left" vertical="center"/>
    </xf>
    <xf numFmtId="0" fontId="3" fillId="0" borderId="5" xfId="0" applyFont="1" applyBorder="1" applyAlignment="1">
      <alignment vertical="center"/>
    </xf>
    <xf numFmtId="0" fontId="20" fillId="0" borderId="0" xfId="0" applyFont="1" applyAlignment="1">
      <alignment horizontal="left" vertical="center"/>
    </xf>
    <xf numFmtId="0" fontId="4" fillId="0" borderId="5" xfId="0" applyFont="1" applyBorder="1" applyAlignment="1">
      <alignment vertical="center"/>
    </xf>
    <xf numFmtId="0" fontId="4" fillId="0" borderId="0" xfId="0" applyFont="1" applyAlignment="1">
      <alignment horizontal="left" vertical="center"/>
    </xf>
    <xf numFmtId="0" fontId="23" fillId="0" borderId="0" xfId="0" applyFont="1" applyAlignment="1">
      <alignment vertical="center"/>
    </xf>
    <xf numFmtId="165" fontId="3" fillId="0" borderId="0" xfId="0" applyNumberFormat="1" applyFont="1" applyAlignment="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7" borderId="10" xfId="0" applyFont="1" applyFill="1" applyBorder="1" applyAlignment="1">
      <alignment vertical="center"/>
    </xf>
    <xf numFmtId="0" fontId="3" fillId="7" borderId="11" xfId="0" applyFont="1" applyFill="1" applyBorder="1" applyAlignment="1">
      <alignment horizontal="center" vertical="center"/>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0" fillId="0" borderId="15"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0" fontId="4" fillId="0" borderId="0" xfId="0" applyFont="1" applyAlignment="1">
      <alignment horizontal="center" vertical="center"/>
    </xf>
    <xf numFmtId="4" fontId="24" fillId="0" borderId="18" xfId="0" applyNumberFormat="1" applyFont="1" applyBorder="1" applyAlignment="1">
      <alignment vertical="center"/>
    </xf>
    <xf numFmtId="4" fontId="24" fillId="0" borderId="0" xfId="0" applyNumberFormat="1" applyFont="1" applyBorder="1" applyAlignment="1">
      <alignment vertical="center"/>
    </xf>
    <xf numFmtId="166" fontId="24" fillId="0" borderId="0" xfId="0" applyNumberFormat="1" applyFont="1" applyBorder="1" applyAlignment="1">
      <alignment vertical="center"/>
    </xf>
    <xf numFmtId="4" fontId="24" fillId="0" borderId="19" xfId="0" applyNumberFormat="1" applyFont="1" applyBorder="1" applyAlignment="1">
      <alignmen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5" xfId="0" applyFont="1" applyBorder="1" applyAlignment="1">
      <alignmen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horizontal="center" vertical="center"/>
    </xf>
    <xf numFmtId="4" fontId="31" fillId="0" borderId="18" xfId="0" applyNumberFormat="1" applyFont="1" applyBorder="1" applyAlignment="1">
      <alignment vertical="center"/>
    </xf>
    <xf numFmtId="4" fontId="31" fillId="0" borderId="0" xfId="0" applyNumberFormat="1" applyFont="1" applyBorder="1" applyAlignment="1">
      <alignment vertical="center"/>
    </xf>
    <xf numFmtId="166" fontId="31" fillId="0" borderId="0" xfId="0" applyNumberFormat="1" applyFont="1" applyBorder="1" applyAlignment="1">
      <alignment vertical="center"/>
    </xf>
    <xf numFmtId="4" fontId="31" fillId="0" borderId="19" xfId="0" applyNumberFormat="1" applyFont="1" applyBorder="1" applyAlignment="1">
      <alignment vertical="center"/>
    </xf>
    <xf numFmtId="0" fontId="5" fillId="0" borderId="0" xfId="0" applyFont="1" applyAlignment="1">
      <alignment horizontal="left" vertical="center"/>
    </xf>
    <xf numFmtId="4" fontId="31" fillId="0" borderId="23" xfId="0" applyNumberFormat="1" applyFont="1" applyBorder="1" applyAlignment="1">
      <alignment vertical="center"/>
    </xf>
    <xf numFmtId="4" fontId="31" fillId="0" borderId="24" xfId="0" applyNumberFormat="1" applyFont="1" applyBorder="1" applyAlignment="1">
      <alignment vertical="center"/>
    </xf>
    <xf numFmtId="166" fontId="31" fillId="0" borderId="24" xfId="0" applyNumberFormat="1" applyFont="1" applyBorder="1" applyAlignment="1">
      <alignment vertical="center"/>
    </xf>
    <xf numFmtId="4" fontId="31" fillId="0" borderId="25" xfId="0" applyNumberFormat="1" applyFont="1" applyBorder="1" applyAlignment="1">
      <alignment vertical="center"/>
    </xf>
    <xf numFmtId="0" fontId="0" fillId="0" borderId="0" xfId="0" applyProtection="1">
      <protection locked="0"/>
    </xf>
    <xf numFmtId="0" fontId="14" fillId="3" borderId="0" xfId="0" applyFont="1" applyFill="1" applyAlignment="1">
      <alignment vertical="center"/>
    </xf>
    <xf numFmtId="0" fontId="15" fillId="3" borderId="0" xfId="0" applyFont="1" applyFill="1" applyAlignment="1">
      <alignment horizontal="left" vertical="center"/>
    </xf>
    <xf numFmtId="0" fontId="32" fillId="3" borderId="0" xfId="1" applyFont="1" applyFill="1" applyAlignment="1">
      <alignment vertical="center"/>
    </xf>
    <xf numFmtId="0" fontId="14" fillId="3"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20" fillId="0" borderId="0" xfId="0" applyFont="1" applyBorder="1" applyAlignment="1" applyProtection="1">
      <alignment horizontal="left" vertical="center"/>
      <protection locked="0"/>
    </xf>
    <xf numFmtId="165" fontId="3" fillId="0" borderId="0" xfId="0" applyNumberFormat="1" applyFont="1" applyBorder="1" applyAlignment="1">
      <alignment horizontal="left" vertical="center"/>
    </xf>
    <xf numFmtId="0" fontId="0" fillId="0" borderId="5" xfId="0" applyFont="1" applyBorder="1" applyAlignment="1">
      <alignment vertical="center" wrapText="1"/>
    </xf>
    <xf numFmtId="0" fontId="0" fillId="0" borderId="0" xfId="0" applyFont="1" applyBorder="1" applyAlignment="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lignment vertical="center" wrapText="1"/>
    </xf>
    <xf numFmtId="0" fontId="0" fillId="0" borderId="16" xfId="0" applyFont="1" applyBorder="1" applyAlignment="1" applyProtection="1">
      <alignment vertical="center"/>
      <protection locked="0"/>
    </xf>
    <xf numFmtId="0" fontId="0" fillId="0" borderId="26" xfId="0" applyFont="1" applyBorder="1" applyAlignment="1">
      <alignment vertical="center"/>
    </xf>
    <xf numFmtId="0" fontId="22" fillId="0" borderId="0" xfId="0" applyFont="1" applyBorder="1" applyAlignment="1">
      <alignment horizontal="left" vertical="center"/>
    </xf>
    <xf numFmtId="4" fontId="25" fillId="0" borderId="0" xfId="0" applyNumberFormat="1" applyFont="1" applyBorder="1" applyAlignment="1">
      <alignment vertical="center"/>
    </xf>
    <xf numFmtId="0" fontId="2" fillId="0" borderId="0" xfId="0" applyFont="1" applyBorder="1" applyAlignment="1" applyProtection="1">
      <alignment horizontal="right" vertical="center"/>
      <protection locked="0"/>
    </xf>
    <xf numFmtId="4" fontId="2" fillId="0" borderId="0" xfId="0" applyNumberFormat="1" applyFont="1" applyBorder="1" applyAlignment="1">
      <alignment vertical="center"/>
    </xf>
    <xf numFmtId="164" fontId="2" fillId="0" borderId="0" xfId="0" applyNumberFormat="1" applyFont="1" applyBorder="1" applyAlignment="1" applyProtection="1">
      <alignment horizontal="right" vertical="center"/>
      <protection locked="0"/>
    </xf>
    <xf numFmtId="0" fontId="0" fillId="7" borderId="0" xfId="0" applyFont="1" applyFill="1" applyBorder="1" applyAlignment="1">
      <alignment vertical="center"/>
    </xf>
    <xf numFmtId="0" fontId="4" fillId="7" borderId="9" xfId="0" applyFont="1" applyFill="1" applyBorder="1" applyAlignment="1">
      <alignment horizontal="left" vertical="center"/>
    </xf>
    <xf numFmtId="0" fontId="4" fillId="7" borderId="10" xfId="0" applyFont="1" applyFill="1" applyBorder="1" applyAlignment="1">
      <alignment horizontal="right" vertical="center"/>
    </xf>
    <xf numFmtId="0" fontId="4" fillId="7" borderId="10" xfId="0" applyFont="1" applyFill="1" applyBorder="1" applyAlignment="1">
      <alignment horizontal="center" vertical="center"/>
    </xf>
    <xf numFmtId="0" fontId="0" fillId="7" borderId="10" xfId="0" applyFont="1" applyFill="1" applyBorder="1" applyAlignment="1" applyProtection="1">
      <alignment vertical="center"/>
      <protection locked="0"/>
    </xf>
    <xf numFmtId="4" fontId="4" fillId="7" borderId="10" xfId="0" applyNumberFormat="1" applyFont="1" applyFill="1" applyBorder="1" applyAlignment="1">
      <alignment vertical="center"/>
    </xf>
    <xf numFmtId="0" fontId="0" fillId="7" borderId="27" xfId="0" applyFont="1" applyFill="1" applyBorder="1" applyAlignment="1">
      <alignment vertical="center"/>
    </xf>
    <xf numFmtId="0" fontId="0" fillId="0" borderId="13" xfId="0" applyFont="1" applyBorder="1" applyAlignment="1" applyProtection="1">
      <alignment vertical="center"/>
      <protection locked="0"/>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3" fillId="7" borderId="0" xfId="0" applyFont="1" applyFill="1" applyBorder="1" applyAlignment="1">
      <alignment horizontal="left" vertical="center"/>
    </xf>
    <xf numFmtId="0" fontId="0" fillId="7" borderId="0" xfId="0" applyFont="1" applyFill="1" applyBorder="1" applyAlignment="1" applyProtection="1">
      <alignment vertical="center"/>
      <protection locked="0"/>
    </xf>
    <xf numFmtId="0" fontId="3" fillId="7" borderId="0" xfId="0" applyFont="1" applyFill="1" applyBorder="1" applyAlignment="1">
      <alignment horizontal="right" vertical="center"/>
    </xf>
    <xf numFmtId="0" fontId="0" fillId="7" borderId="6" xfId="0" applyFont="1" applyFill="1" applyBorder="1" applyAlignment="1">
      <alignment vertical="center"/>
    </xf>
    <xf numFmtId="0" fontId="33" fillId="0" borderId="0" xfId="0" applyFont="1" applyBorder="1" applyAlignment="1">
      <alignment horizontal="left" vertical="center"/>
    </xf>
    <xf numFmtId="0" fontId="6" fillId="0" borderId="5" xfId="0" applyFont="1" applyBorder="1" applyAlignment="1">
      <alignment vertical="center"/>
    </xf>
    <xf numFmtId="0" fontId="6" fillId="0" borderId="0" xfId="0" applyFont="1" applyBorder="1" applyAlignment="1">
      <alignment vertical="center"/>
    </xf>
    <xf numFmtId="0" fontId="6" fillId="0" borderId="24" xfId="0" applyFont="1" applyBorder="1" applyAlignment="1">
      <alignment horizontal="left" vertical="center"/>
    </xf>
    <xf numFmtId="0" fontId="6" fillId="0" borderId="24" xfId="0" applyFont="1" applyBorder="1" applyAlignment="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lignment vertical="center"/>
    </xf>
    <xf numFmtId="0" fontId="6" fillId="0" borderId="6" xfId="0" applyFont="1" applyBorder="1" applyAlignment="1">
      <alignment vertical="center"/>
    </xf>
    <xf numFmtId="0" fontId="7" fillId="0" borderId="5" xfId="0" applyFont="1" applyBorder="1" applyAlignment="1">
      <alignment vertical="center"/>
    </xf>
    <xf numFmtId="0" fontId="7" fillId="0" borderId="0" xfId="0" applyFont="1" applyBorder="1" applyAlignment="1">
      <alignment vertical="center"/>
    </xf>
    <xf numFmtId="0" fontId="7" fillId="0" borderId="24" xfId="0" applyFont="1" applyBorder="1" applyAlignment="1">
      <alignment horizontal="left" vertical="center"/>
    </xf>
    <xf numFmtId="0" fontId="7" fillId="0" borderId="24" xfId="0" applyFont="1" applyBorder="1" applyAlignment="1">
      <alignment vertical="center"/>
    </xf>
    <xf numFmtId="0" fontId="7" fillId="0" borderId="24" xfId="0" applyFont="1" applyBorder="1" applyAlignment="1" applyProtection="1">
      <alignment vertical="center"/>
      <protection locked="0"/>
    </xf>
    <xf numFmtId="4" fontId="7" fillId="0" borderId="24" xfId="0" applyNumberFormat="1" applyFont="1" applyBorder="1" applyAlignment="1">
      <alignment vertical="center"/>
    </xf>
    <xf numFmtId="0" fontId="7" fillId="0" borderId="6" xfId="0" applyFont="1" applyBorder="1" applyAlignment="1">
      <alignment vertical="center"/>
    </xf>
    <xf numFmtId="0" fontId="3" fillId="0" borderId="0" xfId="0" applyFont="1" applyAlignment="1">
      <alignment horizontal="left" vertical="center"/>
    </xf>
    <xf numFmtId="0" fontId="20" fillId="0" borderId="0" xfId="0" applyFont="1" applyAlignment="1" applyProtection="1">
      <alignment horizontal="left" vertical="center"/>
      <protection locked="0"/>
    </xf>
    <xf numFmtId="0" fontId="0" fillId="0" borderId="5" xfId="0" applyFont="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4" fillId="7" borderId="21" xfId="0" applyFont="1" applyFill="1" applyBorder="1" applyAlignment="1" applyProtection="1">
      <alignment horizontal="center" vertical="center" wrapText="1"/>
      <protection locked="0"/>
    </xf>
    <xf numFmtId="0" fontId="3" fillId="7" borderId="22" xfId="0" applyFont="1" applyFill="1" applyBorder="1" applyAlignment="1">
      <alignment horizontal="center" vertical="center" wrapText="1"/>
    </xf>
    <xf numFmtId="4" fontId="25" fillId="0" borderId="0" xfId="0" applyNumberFormat="1" applyFont="1" applyAlignment="1"/>
    <xf numFmtId="166" fontId="35" fillId="0" borderId="16" xfId="0" applyNumberFormat="1" applyFont="1" applyBorder="1" applyAlignment="1"/>
    <xf numFmtId="166" fontId="35" fillId="0" borderId="17" xfId="0" applyNumberFormat="1" applyFont="1" applyBorder="1" applyAlignment="1"/>
    <xf numFmtId="4" fontId="36" fillId="0" borderId="0" xfId="0" applyNumberFormat="1" applyFont="1" applyAlignment="1">
      <alignment vertical="center"/>
    </xf>
    <xf numFmtId="0" fontId="8" fillId="0" borderId="5"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8" xfId="0" applyFont="1" applyBorder="1" applyAlignment="1"/>
    <xf numFmtId="0" fontId="8" fillId="0" borderId="0" xfId="0" applyFont="1" applyBorder="1" applyAlignment="1"/>
    <xf numFmtId="166" fontId="8" fillId="0" borderId="0" xfId="0" applyNumberFormat="1" applyFont="1" applyBorder="1" applyAlignment="1"/>
    <xf numFmtId="166" fontId="8" fillId="0" borderId="19"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8" fillId="0" borderId="0" xfId="0" applyFont="1" applyBorder="1" applyAlignment="1">
      <alignment horizontal="left"/>
    </xf>
    <xf numFmtId="0" fontId="7" fillId="0" borderId="0" xfId="0" applyFont="1" applyBorder="1" applyAlignment="1">
      <alignment horizontal="left"/>
    </xf>
    <xf numFmtId="4" fontId="7" fillId="0" borderId="0" xfId="0" applyNumberFormat="1" applyFont="1" applyBorder="1" applyAlignment="1"/>
    <xf numFmtId="0" fontId="0" fillId="0" borderId="5" xfId="0" applyFont="1" applyBorder="1" applyAlignment="1" applyProtection="1">
      <alignment vertical="center"/>
      <protection locked="0"/>
    </xf>
    <xf numFmtId="0" fontId="0" fillId="0" borderId="28" xfId="0" applyFont="1" applyBorder="1" applyAlignment="1" applyProtection="1">
      <alignment horizontal="center" vertical="center"/>
      <protection locked="0"/>
    </xf>
    <xf numFmtId="49" fontId="0" fillId="0" borderId="28" xfId="0" applyNumberFormat="1" applyFont="1" applyBorder="1" applyAlignment="1" applyProtection="1">
      <alignment horizontal="left" vertical="center" wrapText="1"/>
      <protection locked="0"/>
    </xf>
    <xf numFmtId="0" fontId="0" fillId="0" borderId="28" xfId="0" applyFont="1" applyBorder="1" applyAlignment="1" applyProtection="1">
      <alignment horizontal="left" vertical="center" wrapText="1"/>
      <protection locked="0"/>
    </xf>
    <xf numFmtId="0" fontId="0" fillId="0" borderId="28" xfId="0" applyFont="1" applyBorder="1" applyAlignment="1" applyProtection="1">
      <alignment horizontal="center" vertical="center" wrapText="1"/>
      <protection locked="0"/>
    </xf>
    <xf numFmtId="167" fontId="0" fillId="0" borderId="28" xfId="0" applyNumberFormat="1" applyFont="1" applyBorder="1" applyAlignment="1" applyProtection="1">
      <alignment vertical="center"/>
      <protection locked="0"/>
    </xf>
    <xf numFmtId="4" fontId="0" fillId="5"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protection locked="0"/>
    </xf>
    <xf numFmtId="0" fontId="2" fillId="5" borderId="28" xfId="0" applyFont="1" applyFill="1" applyBorder="1" applyAlignment="1" applyProtection="1">
      <alignment horizontal="left" vertical="center"/>
      <protection locked="0"/>
    </xf>
    <xf numFmtId="0" fontId="2" fillId="0" borderId="0" xfId="0" applyFont="1" applyBorder="1" applyAlignment="1">
      <alignment horizontal="center" vertical="center"/>
    </xf>
    <xf numFmtId="166" fontId="2" fillId="0" borderId="0" xfId="0" applyNumberFormat="1" applyFont="1" applyBorder="1" applyAlignment="1">
      <alignment vertical="center"/>
    </xf>
    <xf numFmtId="166" fontId="2" fillId="0" borderId="19" xfId="0" applyNumberFormat="1" applyFont="1" applyBorder="1" applyAlignment="1">
      <alignment vertical="center"/>
    </xf>
    <xf numFmtId="4" fontId="0" fillId="0" borderId="0" xfId="0" applyNumberFormat="1" applyFont="1" applyAlignment="1">
      <alignment vertical="center"/>
    </xf>
    <xf numFmtId="0" fontId="37" fillId="0" borderId="0" xfId="0" applyFont="1" applyAlignment="1">
      <alignment horizontal="left" vertical="center"/>
    </xf>
    <xf numFmtId="0" fontId="38" fillId="0" borderId="0" xfId="0" applyFont="1" applyAlignment="1">
      <alignment horizontal="left" vertical="center" wrapText="1"/>
    </xf>
    <xf numFmtId="0" fontId="0" fillId="0" borderId="0" xfId="0" applyFont="1" applyAlignment="1" applyProtection="1">
      <alignment vertical="center"/>
      <protection locked="0"/>
    </xf>
    <xf numFmtId="0" fontId="0" fillId="0" borderId="18" xfId="0" applyFont="1" applyBorder="1" applyAlignment="1">
      <alignment vertical="center"/>
    </xf>
    <xf numFmtId="0" fontId="9" fillId="0" borderId="5"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8" xfId="0" applyFont="1" applyBorder="1" applyAlignment="1">
      <alignment vertical="center"/>
    </xf>
    <xf numFmtId="0" fontId="9" fillId="0" borderId="0" xfId="0" applyFont="1" applyBorder="1" applyAlignment="1">
      <alignment vertical="center"/>
    </xf>
    <xf numFmtId="0" fontId="9" fillId="0" borderId="19" xfId="0" applyFont="1" applyBorder="1" applyAlignment="1">
      <alignment vertical="center"/>
    </xf>
    <xf numFmtId="0" fontId="10" fillId="0" borderId="5" xfId="0" applyFont="1" applyBorder="1" applyAlignment="1">
      <alignment vertical="center"/>
    </xf>
    <xf numFmtId="0" fontId="37" fillId="0" borderId="0" xfId="0" applyFont="1" applyBorder="1" applyAlignment="1">
      <alignment horizontal="left" vertical="center"/>
    </xf>
    <xf numFmtId="0" fontId="39" fillId="0" borderId="0" xfId="0" applyFont="1" applyBorder="1" applyAlignment="1">
      <alignment horizontal="left" vertical="center"/>
    </xf>
    <xf numFmtId="0" fontId="39" fillId="0" borderId="0" xfId="0" applyFont="1" applyBorder="1" applyAlignment="1">
      <alignment horizontal="left" vertical="center" wrapText="1"/>
    </xf>
    <xf numFmtId="167" fontId="10" fillId="0" borderId="0" xfId="0" applyNumberFormat="1" applyFont="1" applyBorder="1" applyAlignment="1">
      <alignment vertical="center"/>
    </xf>
    <xf numFmtId="0" fontId="10" fillId="0" borderId="0" xfId="0" applyFont="1" applyAlignment="1" applyProtection="1">
      <alignment vertical="center"/>
      <protection locked="0"/>
    </xf>
    <xf numFmtId="0" fontId="10" fillId="0" borderId="18" xfId="0" applyFont="1" applyBorder="1" applyAlignment="1">
      <alignment vertical="center"/>
    </xf>
    <xf numFmtId="0" fontId="10" fillId="0" borderId="0" xfId="0" applyFont="1" applyBorder="1" applyAlignment="1">
      <alignment vertical="center"/>
    </xf>
    <xf numFmtId="0" fontId="10" fillId="0" borderId="19" xfId="0" applyFont="1" applyBorder="1" applyAlignment="1">
      <alignment vertical="center"/>
    </xf>
    <xf numFmtId="0" fontId="10" fillId="0" borderId="0" xfId="0" applyFont="1" applyAlignment="1">
      <alignment horizontal="left" vertical="center"/>
    </xf>
    <xf numFmtId="0" fontId="40" fillId="0" borderId="0" xfId="0" applyFont="1" applyAlignment="1">
      <alignment vertical="center" wrapText="1"/>
    </xf>
    <xf numFmtId="0" fontId="41" fillId="0" borderId="28" xfId="0" applyFont="1" applyBorder="1" applyAlignment="1" applyProtection="1">
      <alignment horizontal="center" vertical="center"/>
      <protection locked="0"/>
    </xf>
    <xf numFmtId="49" fontId="41" fillId="0" borderId="28" xfId="0" applyNumberFormat="1" applyFont="1" applyBorder="1" applyAlignment="1" applyProtection="1">
      <alignment horizontal="left" vertical="center" wrapText="1"/>
      <protection locked="0"/>
    </xf>
    <xf numFmtId="0" fontId="41" fillId="0" borderId="28" xfId="0" applyFont="1" applyBorder="1" applyAlignment="1" applyProtection="1">
      <alignment horizontal="left" vertical="center" wrapText="1"/>
      <protection locked="0"/>
    </xf>
    <xf numFmtId="0" fontId="41" fillId="0" borderId="28" xfId="0" applyFont="1" applyBorder="1" applyAlignment="1" applyProtection="1">
      <alignment horizontal="center" vertical="center" wrapText="1"/>
      <protection locked="0"/>
    </xf>
    <xf numFmtId="167" fontId="41" fillId="0" borderId="28" xfId="0" applyNumberFormat="1" applyFont="1" applyBorder="1" applyAlignment="1" applyProtection="1">
      <alignment vertical="center"/>
      <protection locked="0"/>
    </xf>
    <xf numFmtId="4" fontId="41" fillId="5" borderId="28" xfId="0" applyNumberFormat="1" applyFont="1" applyFill="1" applyBorder="1" applyAlignment="1" applyProtection="1">
      <alignment vertical="center"/>
      <protection locked="0"/>
    </xf>
    <xf numFmtId="4" fontId="41" fillId="0" borderId="28" xfId="0" applyNumberFormat="1" applyFont="1" applyBorder="1" applyAlignment="1" applyProtection="1">
      <alignment vertical="center"/>
      <protection locked="0"/>
    </xf>
    <xf numFmtId="0" fontId="41" fillId="0" borderId="5" xfId="0" applyFont="1" applyBorder="1" applyAlignment="1">
      <alignment vertical="center"/>
    </xf>
    <xf numFmtId="0" fontId="41" fillId="5" borderId="28" xfId="0" applyFont="1" applyFill="1" applyBorder="1" applyAlignment="1" applyProtection="1">
      <alignment horizontal="left" vertical="center"/>
      <protection locked="0"/>
    </xf>
    <xf numFmtId="0" fontId="41" fillId="0" borderId="0" xfId="0" applyFont="1" applyBorder="1" applyAlignment="1">
      <alignment horizontal="center" vertical="center"/>
    </xf>
    <xf numFmtId="0" fontId="39" fillId="0" borderId="0" xfId="0" applyFont="1" applyAlignment="1">
      <alignment horizontal="left" vertical="center"/>
    </xf>
    <xf numFmtId="0" fontId="39" fillId="0" borderId="0" xfId="0" applyFont="1" applyAlignment="1">
      <alignment horizontal="left" vertical="center" wrapText="1"/>
    </xf>
    <xf numFmtId="167" fontId="10" fillId="0" borderId="0" xfId="0" applyNumberFormat="1" applyFont="1" applyAlignment="1">
      <alignment vertical="center"/>
    </xf>
    <xf numFmtId="0" fontId="11" fillId="0" borderId="5" xfId="0" applyFont="1" applyBorder="1" applyAlignment="1">
      <alignment vertical="center"/>
    </xf>
    <xf numFmtId="0" fontId="42" fillId="0" borderId="0" xfId="0" applyFont="1" applyAlignment="1">
      <alignment horizontal="left" vertical="center"/>
    </xf>
    <xf numFmtId="0" fontId="42"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pplyProtection="1">
      <alignment vertical="center"/>
      <protection locked="0"/>
    </xf>
    <xf numFmtId="0" fontId="11" fillId="0" borderId="18" xfId="0" applyFont="1" applyBorder="1" applyAlignment="1">
      <alignment vertical="center"/>
    </xf>
    <xf numFmtId="0" fontId="11" fillId="0" borderId="0" xfId="0" applyFont="1" applyBorder="1" applyAlignment="1">
      <alignment vertical="center"/>
    </xf>
    <xf numFmtId="0" fontId="11" fillId="0" borderId="19" xfId="0" applyFont="1" applyBorder="1" applyAlignment="1">
      <alignment vertical="center"/>
    </xf>
    <xf numFmtId="0" fontId="9" fillId="0" borderId="0" xfId="0" applyFont="1" applyBorder="1" applyAlignment="1">
      <alignment horizontal="left" vertical="center" wrapText="1"/>
    </xf>
    <xf numFmtId="167" fontId="9" fillId="0" borderId="0" xfId="0" applyNumberFormat="1" applyFont="1" applyBorder="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0" fillId="0" borderId="25" xfId="0" applyFont="1" applyBorder="1" applyAlignment="1">
      <alignment vertical="center"/>
    </xf>
    <xf numFmtId="0" fontId="0" fillId="0" borderId="0" xfId="0" applyAlignment="1" applyProtection="1">
      <alignment vertical="top"/>
      <protection locked="0"/>
    </xf>
    <xf numFmtId="0" fontId="43" fillId="0" borderId="29" xfId="0" applyFont="1" applyBorder="1" applyAlignment="1" applyProtection="1">
      <alignment vertical="center" wrapText="1"/>
      <protection locked="0"/>
    </xf>
    <xf numFmtId="0" fontId="43" fillId="0" borderId="30" xfId="0" applyFont="1" applyBorder="1" applyAlignment="1" applyProtection="1">
      <alignment vertical="center" wrapText="1"/>
      <protection locked="0"/>
    </xf>
    <xf numFmtId="0" fontId="43" fillId="0" borderId="31" xfId="0" applyFont="1" applyBorder="1" applyAlignment="1" applyProtection="1">
      <alignment vertical="center" wrapText="1"/>
      <protection locked="0"/>
    </xf>
    <xf numFmtId="0" fontId="43" fillId="0" borderId="32" xfId="0" applyFont="1" applyBorder="1" applyAlignment="1" applyProtection="1">
      <alignment horizontal="center" vertical="center" wrapText="1"/>
      <protection locked="0"/>
    </xf>
    <xf numFmtId="0" fontId="43" fillId="0" borderId="33" xfId="0" applyFont="1" applyBorder="1" applyAlignment="1" applyProtection="1">
      <alignment horizontal="center" vertical="center" wrapText="1"/>
      <protection locked="0"/>
    </xf>
    <xf numFmtId="0" fontId="43" fillId="0" borderId="32" xfId="0" applyFont="1" applyBorder="1" applyAlignment="1" applyProtection="1">
      <alignment vertical="center" wrapText="1"/>
      <protection locked="0"/>
    </xf>
    <xf numFmtId="0" fontId="43" fillId="0" borderId="33" xfId="0" applyFont="1" applyBorder="1" applyAlignment="1" applyProtection="1">
      <alignment vertical="center" wrapText="1"/>
      <protection locked="0"/>
    </xf>
    <xf numFmtId="0" fontId="45" fillId="0" borderId="1" xfId="0" applyFont="1" applyBorder="1" applyAlignment="1" applyProtection="1">
      <alignment horizontal="left" vertical="center" wrapText="1"/>
      <protection locked="0"/>
    </xf>
    <xf numFmtId="0" fontId="46" fillId="0" borderId="1" xfId="0" applyFont="1" applyBorder="1" applyAlignment="1" applyProtection="1">
      <alignment horizontal="left" vertical="center" wrapText="1"/>
      <protection locked="0"/>
    </xf>
    <xf numFmtId="0" fontId="46" fillId="0" borderId="32" xfId="0" applyFont="1" applyBorder="1" applyAlignment="1" applyProtection="1">
      <alignment vertical="center" wrapText="1"/>
      <protection locked="0"/>
    </xf>
    <xf numFmtId="0" fontId="46" fillId="0" borderId="1" xfId="0" applyFont="1" applyBorder="1" applyAlignment="1" applyProtection="1">
      <alignment vertical="center" wrapText="1"/>
      <protection locked="0"/>
    </xf>
    <xf numFmtId="0" fontId="46" fillId="0" borderId="1" xfId="0" applyFont="1" applyBorder="1" applyAlignment="1" applyProtection="1">
      <alignment vertical="center"/>
      <protection locked="0"/>
    </xf>
    <xf numFmtId="0" fontId="46" fillId="0" borderId="1" xfId="0" applyFont="1" applyBorder="1" applyAlignment="1" applyProtection="1">
      <alignment horizontal="left" vertical="center"/>
      <protection locked="0"/>
    </xf>
    <xf numFmtId="49" fontId="46" fillId="0" borderId="1" xfId="0" applyNumberFormat="1" applyFont="1" applyBorder="1" applyAlignment="1" applyProtection="1">
      <alignment vertical="center" wrapText="1"/>
      <protection locked="0"/>
    </xf>
    <xf numFmtId="0" fontId="43" fillId="0" borderId="35" xfId="0" applyFont="1" applyBorder="1" applyAlignment="1" applyProtection="1">
      <alignment vertical="center" wrapText="1"/>
      <protection locked="0"/>
    </xf>
    <xf numFmtId="0" fontId="47" fillId="0" borderId="34" xfId="0" applyFont="1" applyBorder="1" applyAlignment="1" applyProtection="1">
      <alignment vertical="center" wrapText="1"/>
      <protection locked="0"/>
    </xf>
    <xf numFmtId="0" fontId="43" fillId="0" borderId="36" xfId="0" applyFont="1" applyBorder="1" applyAlignment="1" applyProtection="1">
      <alignment vertical="center" wrapText="1"/>
      <protection locked="0"/>
    </xf>
    <xf numFmtId="0" fontId="43" fillId="0" borderId="1" xfId="0" applyFont="1" applyBorder="1" applyAlignment="1" applyProtection="1">
      <alignment vertical="top"/>
      <protection locked="0"/>
    </xf>
    <xf numFmtId="0" fontId="43" fillId="0" borderId="0" xfId="0" applyFont="1" applyAlignment="1" applyProtection="1">
      <alignment vertical="top"/>
      <protection locked="0"/>
    </xf>
    <xf numFmtId="0" fontId="43" fillId="0" borderId="29" xfId="0" applyFont="1" applyBorder="1" applyAlignment="1" applyProtection="1">
      <alignment horizontal="left" vertical="center"/>
      <protection locked="0"/>
    </xf>
    <xf numFmtId="0" fontId="43" fillId="0" borderId="30" xfId="0" applyFont="1" applyBorder="1" applyAlignment="1" applyProtection="1">
      <alignment horizontal="left" vertical="center"/>
      <protection locked="0"/>
    </xf>
    <xf numFmtId="0" fontId="43" fillId="0" borderId="31" xfId="0" applyFont="1" applyBorder="1" applyAlignment="1" applyProtection="1">
      <alignment horizontal="left" vertical="center"/>
      <protection locked="0"/>
    </xf>
    <xf numFmtId="0" fontId="43" fillId="0" borderId="32" xfId="0" applyFont="1" applyBorder="1" applyAlignment="1" applyProtection="1">
      <alignment horizontal="left" vertical="center"/>
      <protection locked="0"/>
    </xf>
    <xf numFmtId="0" fontId="43" fillId="0" borderId="33"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8" fillId="0" borderId="0" xfId="0" applyFont="1" applyAlignment="1" applyProtection="1">
      <alignment horizontal="left" vertical="center"/>
      <protection locked="0"/>
    </xf>
    <xf numFmtId="0" fontId="45" fillId="0" borderId="34" xfId="0" applyFont="1" applyBorder="1" applyAlignment="1" applyProtection="1">
      <alignment horizontal="left" vertical="center"/>
      <protection locked="0"/>
    </xf>
    <xf numFmtId="0" fontId="45" fillId="0" borderId="34" xfId="0" applyFont="1" applyBorder="1" applyAlignment="1" applyProtection="1">
      <alignment horizontal="center" vertical="center"/>
      <protection locked="0"/>
    </xf>
    <xf numFmtId="0" fontId="48" fillId="0" borderId="34" xfId="0" applyFont="1" applyBorder="1" applyAlignment="1" applyProtection="1">
      <alignment horizontal="left" vertical="center"/>
      <protection locked="0"/>
    </xf>
    <xf numFmtId="0" fontId="49" fillId="0" borderId="1" xfId="0" applyFont="1" applyBorder="1" applyAlignment="1" applyProtection="1">
      <alignment horizontal="left" vertical="center"/>
      <protection locked="0"/>
    </xf>
    <xf numFmtId="0" fontId="46" fillId="0" borderId="0" xfId="0" applyFont="1" applyAlignment="1" applyProtection="1">
      <alignment horizontal="left" vertical="center"/>
      <protection locked="0"/>
    </xf>
    <xf numFmtId="0" fontId="46" fillId="0" borderId="1" xfId="0" applyFont="1" applyBorder="1" applyAlignment="1" applyProtection="1">
      <alignment horizontal="center" vertical="center"/>
      <protection locked="0"/>
    </xf>
    <xf numFmtId="0" fontId="46" fillId="0" borderId="32" xfId="0" applyFont="1" applyBorder="1" applyAlignment="1" applyProtection="1">
      <alignment horizontal="left" vertical="center"/>
      <protection locked="0"/>
    </xf>
    <xf numFmtId="0" fontId="46" fillId="2" borderId="1" xfId="0" applyFont="1" applyFill="1" applyBorder="1" applyAlignment="1" applyProtection="1">
      <alignment horizontal="left" vertical="center"/>
      <protection locked="0"/>
    </xf>
    <xf numFmtId="0" fontId="46" fillId="2" borderId="1" xfId="0" applyFont="1" applyFill="1" applyBorder="1" applyAlignment="1" applyProtection="1">
      <alignment horizontal="center" vertical="center"/>
      <protection locked="0"/>
    </xf>
    <xf numFmtId="0" fontId="43" fillId="0" borderId="35" xfId="0" applyFont="1" applyBorder="1" applyAlignment="1" applyProtection="1">
      <alignment horizontal="left" vertical="center"/>
      <protection locked="0"/>
    </xf>
    <xf numFmtId="0" fontId="47" fillId="0" borderId="34" xfId="0" applyFont="1" applyBorder="1" applyAlignment="1" applyProtection="1">
      <alignment horizontal="left" vertical="center"/>
      <protection locked="0"/>
    </xf>
    <xf numFmtId="0" fontId="43" fillId="0" borderId="36" xfId="0" applyFont="1" applyBorder="1" applyAlignment="1" applyProtection="1">
      <alignment horizontal="left" vertical="center"/>
      <protection locked="0"/>
    </xf>
    <xf numFmtId="0" fontId="43" fillId="0" borderId="1" xfId="0" applyFont="1" applyBorder="1" applyAlignment="1" applyProtection="1">
      <alignment horizontal="left" vertical="center"/>
      <protection locked="0"/>
    </xf>
    <xf numFmtId="0" fontId="47" fillId="0" borderId="1" xfId="0" applyFont="1" applyBorder="1" applyAlignment="1" applyProtection="1">
      <alignment horizontal="left" vertical="center"/>
      <protection locked="0"/>
    </xf>
    <xf numFmtId="0" fontId="48" fillId="0" borderId="1" xfId="0" applyFont="1" applyBorder="1" applyAlignment="1" applyProtection="1">
      <alignment horizontal="left" vertical="center"/>
      <protection locked="0"/>
    </xf>
    <xf numFmtId="0" fontId="46" fillId="0" borderId="34" xfId="0" applyFont="1" applyBorder="1" applyAlignment="1" applyProtection="1">
      <alignment horizontal="left" vertical="center"/>
      <protection locked="0"/>
    </xf>
    <xf numFmtId="0" fontId="43" fillId="0" borderId="1" xfId="0" applyFont="1" applyBorder="1" applyAlignment="1" applyProtection="1">
      <alignment horizontal="left" vertical="center" wrapText="1"/>
      <protection locked="0"/>
    </xf>
    <xf numFmtId="0" fontId="46" fillId="0" borderId="1" xfId="0" applyFont="1" applyBorder="1" applyAlignment="1" applyProtection="1">
      <alignment horizontal="center" vertical="center" wrapText="1"/>
      <protection locked="0"/>
    </xf>
    <xf numFmtId="0" fontId="43" fillId="0" borderId="29" xfId="0" applyFont="1" applyBorder="1" applyAlignment="1" applyProtection="1">
      <alignment horizontal="left" vertical="center" wrapText="1"/>
      <protection locked="0"/>
    </xf>
    <xf numFmtId="0" fontId="43" fillId="0" borderId="30" xfId="0" applyFont="1" applyBorder="1" applyAlignment="1" applyProtection="1">
      <alignment horizontal="left" vertical="center" wrapText="1"/>
      <protection locked="0"/>
    </xf>
    <xf numFmtId="0" fontId="43" fillId="0" borderId="31" xfId="0" applyFont="1" applyBorder="1" applyAlignment="1" applyProtection="1">
      <alignment horizontal="left" vertical="center" wrapText="1"/>
      <protection locked="0"/>
    </xf>
    <xf numFmtId="0" fontId="43" fillId="0" borderId="32" xfId="0" applyFont="1" applyBorder="1" applyAlignment="1" applyProtection="1">
      <alignment horizontal="left" vertical="center" wrapText="1"/>
      <protection locked="0"/>
    </xf>
    <xf numFmtId="0" fontId="43" fillId="0" borderId="33" xfId="0" applyFont="1" applyBorder="1" applyAlignment="1" applyProtection="1">
      <alignment horizontal="left" vertical="center" wrapText="1"/>
      <protection locked="0"/>
    </xf>
    <xf numFmtId="0" fontId="48" fillId="0" borderId="32" xfId="0" applyFont="1" applyBorder="1" applyAlignment="1" applyProtection="1">
      <alignment horizontal="left" vertical="center" wrapText="1"/>
      <protection locked="0"/>
    </xf>
    <xf numFmtId="0" fontId="48" fillId="0" borderId="33" xfId="0" applyFont="1" applyBorder="1" applyAlignment="1" applyProtection="1">
      <alignment horizontal="left" vertical="center" wrapText="1"/>
      <protection locked="0"/>
    </xf>
    <xf numFmtId="0" fontId="46" fillId="0" borderId="32" xfId="0" applyFont="1" applyBorder="1" applyAlignment="1" applyProtection="1">
      <alignment horizontal="left" vertical="center" wrapText="1"/>
      <protection locked="0"/>
    </xf>
    <xf numFmtId="0" fontId="46" fillId="0" borderId="33" xfId="0" applyFont="1" applyBorder="1" applyAlignment="1" applyProtection="1">
      <alignment horizontal="left" vertical="center" wrapText="1"/>
      <protection locked="0"/>
    </xf>
    <xf numFmtId="0" fontId="46" fillId="0" borderId="33" xfId="0" applyFont="1" applyBorder="1" applyAlignment="1" applyProtection="1">
      <alignment horizontal="left" vertical="center"/>
      <protection locked="0"/>
    </xf>
    <xf numFmtId="0" fontId="46" fillId="0" borderId="35" xfId="0" applyFont="1" applyBorder="1" applyAlignment="1" applyProtection="1">
      <alignment horizontal="left" vertical="center" wrapText="1"/>
      <protection locked="0"/>
    </xf>
    <xf numFmtId="0" fontId="46" fillId="0" borderId="34" xfId="0" applyFont="1" applyBorder="1" applyAlignment="1" applyProtection="1">
      <alignment horizontal="left" vertical="center" wrapText="1"/>
      <protection locked="0"/>
    </xf>
    <xf numFmtId="0" fontId="46" fillId="0" borderId="36" xfId="0" applyFont="1" applyBorder="1" applyAlignment="1" applyProtection="1">
      <alignment horizontal="left" vertical="center" wrapText="1"/>
      <protection locked="0"/>
    </xf>
    <xf numFmtId="0" fontId="46" fillId="0" borderId="1" xfId="0" applyFont="1" applyBorder="1" applyAlignment="1" applyProtection="1">
      <alignment horizontal="left" vertical="top"/>
      <protection locked="0"/>
    </xf>
    <xf numFmtId="0" fontId="46" fillId="0" borderId="1" xfId="0" applyFont="1" applyBorder="1" applyAlignment="1" applyProtection="1">
      <alignment horizontal="center" vertical="top"/>
      <protection locked="0"/>
    </xf>
    <xf numFmtId="0" fontId="46" fillId="0" borderId="35" xfId="0" applyFont="1" applyBorder="1" applyAlignment="1" applyProtection="1">
      <alignment horizontal="left" vertical="center"/>
      <protection locked="0"/>
    </xf>
    <xf numFmtId="0" fontId="46" fillId="0" borderId="36" xfId="0" applyFont="1" applyBorder="1" applyAlignment="1" applyProtection="1">
      <alignment horizontal="left" vertical="center"/>
      <protection locked="0"/>
    </xf>
    <xf numFmtId="0" fontId="48" fillId="0" borderId="0" xfId="0" applyFont="1" applyAlignment="1" applyProtection="1">
      <alignment vertical="center"/>
      <protection locked="0"/>
    </xf>
    <xf numFmtId="0" fontId="45" fillId="0" borderId="1" xfId="0" applyFont="1" applyBorder="1" applyAlignment="1" applyProtection="1">
      <alignment vertical="center"/>
      <protection locked="0"/>
    </xf>
    <xf numFmtId="0" fontId="48" fillId="0" borderId="34" xfId="0" applyFont="1" applyBorder="1" applyAlignment="1" applyProtection="1">
      <alignment vertical="center"/>
      <protection locked="0"/>
    </xf>
    <xf numFmtId="0" fontId="45"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6"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5" fillId="0" borderId="34" xfId="0" applyFont="1" applyBorder="1" applyAlignment="1" applyProtection="1">
      <alignment horizontal="left"/>
      <protection locked="0"/>
    </xf>
    <xf numFmtId="0" fontId="48" fillId="0" borderId="34" xfId="0" applyFont="1" applyBorder="1" applyAlignment="1" applyProtection="1">
      <protection locked="0"/>
    </xf>
    <xf numFmtId="0" fontId="43" fillId="0" borderId="32" xfId="0" applyFont="1" applyBorder="1" applyAlignment="1" applyProtection="1">
      <alignment vertical="top"/>
      <protection locked="0"/>
    </xf>
    <xf numFmtId="0" fontId="43" fillId="0" borderId="33" xfId="0" applyFont="1" applyBorder="1" applyAlignment="1" applyProtection="1">
      <alignment vertical="top"/>
      <protection locked="0"/>
    </xf>
    <xf numFmtId="0" fontId="43" fillId="0" borderId="1" xfId="0" applyFont="1" applyBorder="1" applyAlignment="1" applyProtection="1">
      <alignment horizontal="center" vertical="center"/>
      <protection locked="0"/>
    </xf>
    <xf numFmtId="0" fontId="43" fillId="0" borderId="1" xfId="0" applyFont="1" applyBorder="1" applyAlignment="1" applyProtection="1">
      <alignment horizontal="left" vertical="top"/>
      <protection locked="0"/>
    </xf>
    <xf numFmtId="0" fontId="43" fillId="0" borderId="35" xfId="0" applyFont="1" applyBorder="1" applyAlignment="1" applyProtection="1">
      <alignment vertical="top"/>
      <protection locked="0"/>
    </xf>
    <xf numFmtId="0" fontId="43" fillId="0" borderId="34" xfId="0" applyFont="1" applyBorder="1" applyAlignment="1" applyProtection="1">
      <alignment vertical="top"/>
      <protection locked="0"/>
    </xf>
    <xf numFmtId="0" fontId="43" fillId="0" borderId="36" xfId="0" applyFont="1" applyBorder="1" applyAlignment="1" applyProtection="1">
      <alignment vertical="top"/>
      <protection locked="0"/>
    </xf>
    <xf numFmtId="0" fontId="52" fillId="2" borderId="1" xfId="2" applyFont="1" applyAlignment="1"/>
    <xf numFmtId="0" fontId="1" fillId="2" borderId="1" xfId="2"/>
    <xf numFmtId="0" fontId="53" fillId="2" borderId="1" xfId="2" applyFont="1" applyAlignment="1">
      <alignment horizontal="justify" vertical="center"/>
    </xf>
    <xf numFmtId="0" fontId="54" fillId="2" borderId="1" xfId="2" applyFont="1" applyAlignment="1">
      <alignment wrapText="1"/>
    </xf>
    <xf numFmtId="0" fontId="1" fillId="2" borderId="1" xfId="2" applyNumberFormat="1"/>
    <xf numFmtId="0" fontId="53" fillId="2" borderId="1" xfId="2" applyNumberFormat="1" applyFont="1" applyAlignment="1">
      <alignment horizontal="justify" vertical="center"/>
    </xf>
    <xf numFmtId="0" fontId="55" fillId="2" borderId="1" xfId="2" applyFont="1" applyAlignment="1">
      <alignment horizontal="justify" vertical="center"/>
    </xf>
    <xf numFmtId="0" fontId="56" fillId="2" borderId="1" xfId="2" applyFont="1"/>
    <xf numFmtId="49" fontId="41" fillId="0" borderId="28" xfId="0" applyNumberFormat="1" applyFont="1" applyFill="1" applyBorder="1" applyAlignment="1" applyProtection="1">
      <alignment horizontal="left" vertical="center" wrapText="1"/>
      <protection locked="0"/>
    </xf>
    <xf numFmtId="49" fontId="0" fillId="0" borderId="28" xfId="0" applyNumberFormat="1" applyFont="1" applyFill="1" applyBorder="1" applyAlignment="1" applyProtection="1">
      <alignment horizontal="left" vertical="center" wrapText="1"/>
      <protection locked="0"/>
    </xf>
    <xf numFmtId="4" fontId="25" fillId="0" borderId="0" xfId="0" applyNumberFormat="1" applyFont="1" applyAlignment="1">
      <alignment horizontal="right" vertical="center"/>
    </xf>
    <xf numFmtId="4" fontId="25" fillId="0" borderId="0" xfId="0" applyNumberFormat="1" applyFont="1" applyAlignment="1">
      <alignment vertical="center"/>
    </xf>
    <xf numFmtId="0" fontId="17" fillId="4" borderId="0" xfId="0" applyFont="1" applyFill="1" applyAlignment="1">
      <alignment horizontal="center" vertical="center"/>
    </xf>
    <xf numFmtId="0" fontId="0" fillId="0" borderId="0" xfId="0"/>
    <xf numFmtId="4" fontId="29" fillId="0" borderId="0" xfId="0" applyNumberFormat="1" applyFont="1" applyAlignment="1">
      <alignment vertical="center"/>
    </xf>
    <xf numFmtId="0" fontId="29"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vertical="center"/>
    </xf>
    <xf numFmtId="165" fontId="3" fillId="0" borderId="0" xfId="0" applyNumberFormat="1" applyFont="1" applyAlignment="1">
      <alignment horizontal="left" vertical="center"/>
    </xf>
    <xf numFmtId="0" fontId="3" fillId="0" borderId="0" xfId="0" applyFont="1" applyAlignment="1">
      <alignment vertical="center"/>
    </xf>
    <xf numFmtId="0" fontId="24" fillId="0" borderId="15" xfId="0" applyFont="1" applyBorder="1" applyAlignment="1">
      <alignment horizontal="center" vertical="center"/>
    </xf>
    <xf numFmtId="0" fontId="24" fillId="0" borderId="16" xfId="0" applyFont="1" applyBorder="1" applyAlignment="1">
      <alignment horizontal="left" vertical="center"/>
    </xf>
    <xf numFmtId="0" fontId="2" fillId="0" borderId="18" xfId="0" applyFont="1" applyBorder="1" applyAlignment="1">
      <alignment horizontal="left" vertical="center"/>
    </xf>
    <xf numFmtId="0" fontId="2" fillId="0" borderId="0" xfId="0" applyFont="1" applyBorder="1" applyAlignment="1">
      <alignment horizontal="left" vertical="center"/>
    </xf>
    <xf numFmtId="4" fontId="21" fillId="0" borderId="0" xfId="0" applyNumberFormat="1" applyFont="1" applyBorder="1" applyAlignment="1">
      <alignment vertical="center"/>
    </xf>
    <xf numFmtId="0" fontId="2" fillId="0" borderId="0" xfId="0" applyFont="1" applyBorder="1" applyAlignment="1">
      <alignment vertical="center"/>
    </xf>
    <xf numFmtId="164" fontId="2" fillId="0" borderId="0" xfId="0" applyNumberFormat="1" applyFont="1" applyBorder="1" applyAlignment="1">
      <alignment horizontal="center" vertical="center"/>
    </xf>
    <xf numFmtId="0" fontId="21" fillId="0" borderId="0" xfId="0" applyFont="1" applyAlignment="1">
      <alignment horizontal="left" vertical="top" wrapText="1"/>
    </xf>
    <xf numFmtId="0" fontId="21" fillId="0" borderId="0" xfId="0" applyFont="1" applyAlignment="1">
      <alignment horizontal="left" vertical="center"/>
    </xf>
    <xf numFmtId="0" fontId="3" fillId="0" borderId="0" xfId="0" applyFont="1" applyBorder="1" applyAlignment="1">
      <alignment horizontal="left" vertical="center"/>
    </xf>
    <xf numFmtId="0" fontId="0" fillId="0" borderId="0" xfId="0" applyBorder="1"/>
    <xf numFmtId="0" fontId="28" fillId="0" borderId="0" xfId="0" applyFont="1" applyAlignment="1">
      <alignment horizontal="left" vertical="center" wrapText="1"/>
    </xf>
    <xf numFmtId="0" fontId="3" fillId="7" borderId="9" xfId="0" applyFont="1" applyFill="1" applyBorder="1" applyAlignment="1">
      <alignment horizontal="center" vertical="center"/>
    </xf>
    <xf numFmtId="0" fontId="3" fillId="7" borderId="10" xfId="0" applyFont="1" applyFill="1" applyBorder="1" applyAlignment="1">
      <alignment horizontal="left" vertical="center"/>
    </xf>
    <xf numFmtId="0" fontId="3" fillId="7" borderId="10" xfId="0" applyFont="1" applyFill="1" applyBorder="1" applyAlignment="1">
      <alignment horizontal="center" vertical="center"/>
    </xf>
    <xf numFmtId="0" fontId="3" fillId="7" borderId="10" xfId="0" applyFont="1" applyFill="1" applyBorder="1" applyAlignment="1">
      <alignment horizontal="right" vertical="center"/>
    </xf>
    <xf numFmtId="0" fontId="4" fillId="6" borderId="10" xfId="0" applyFont="1" applyFill="1" applyBorder="1" applyAlignment="1">
      <alignment horizontal="left" vertical="center"/>
    </xf>
    <xf numFmtId="0" fontId="0" fillId="6" borderId="10" xfId="0" applyFont="1" applyFill="1" applyBorder="1" applyAlignment="1">
      <alignment vertical="center"/>
    </xf>
    <xf numFmtId="4" fontId="4" fillId="6" borderId="10" xfId="0" applyNumberFormat="1" applyFont="1" applyFill="1" applyBorder="1" applyAlignment="1">
      <alignment vertical="center"/>
    </xf>
    <xf numFmtId="0" fontId="0" fillId="6" borderId="11" xfId="0" applyFont="1" applyFill="1" applyBorder="1" applyAlignment="1">
      <alignment vertical="center"/>
    </xf>
    <xf numFmtId="0" fontId="4" fillId="0" borderId="0" xfId="0" applyFont="1" applyBorder="1" applyAlignment="1">
      <alignment horizontal="left" vertical="top" wrapText="1"/>
    </xf>
    <xf numFmtId="49" fontId="3" fillId="5" borderId="0" xfId="0" applyNumberFormat="1" applyFont="1" applyFill="1" applyBorder="1" applyAlignment="1" applyProtection="1">
      <alignment horizontal="left" vertical="center"/>
      <protection locked="0"/>
    </xf>
    <xf numFmtId="49" fontId="3" fillId="0" borderId="0" xfId="0" applyNumberFormat="1" applyFont="1" applyBorder="1" applyAlignment="1">
      <alignment horizontal="left" vertical="center"/>
    </xf>
    <xf numFmtId="0" fontId="3" fillId="0" borderId="0" xfId="0" applyFont="1" applyBorder="1" applyAlignment="1">
      <alignment horizontal="left" vertical="center" wrapText="1"/>
    </xf>
    <xf numFmtId="4" fontId="22" fillId="0" borderId="8" xfId="0" applyNumberFormat="1" applyFont="1" applyBorder="1" applyAlignment="1">
      <alignment vertical="center"/>
    </xf>
    <xf numFmtId="0" fontId="0" fillId="0" borderId="8" xfId="0" applyFont="1" applyBorder="1" applyAlignment="1">
      <alignment vertical="center"/>
    </xf>
    <xf numFmtId="0" fontId="2" fillId="0" borderId="0" xfId="0" applyFont="1" applyBorder="1" applyAlignment="1">
      <alignment horizontal="right" vertical="center"/>
    </xf>
    <xf numFmtId="0" fontId="20" fillId="0" borderId="0" xfId="0" applyFont="1" applyAlignment="1">
      <alignment horizontal="left" vertical="center" wrapText="1"/>
    </xf>
    <xf numFmtId="0" fontId="20" fillId="0" borderId="0" xfId="0" applyFont="1" applyAlignment="1">
      <alignment horizontal="left" vertical="center"/>
    </xf>
    <xf numFmtId="0" fontId="0" fillId="0" borderId="0" xfId="0" applyFont="1" applyAlignment="1">
      <alignment vertical="center"/>
    </xf>
    <xf numFmtId="0" fontId="32" fillId="3" borderId="0" xfId="1" applyFont="1" applyFill="1" applyAlignment="1">
      <alignment vertical="center"/>
    </xf>
    <xf numFmtId="0" fontId="20" fillId="0" borderId="0" xfId="0" applyFont="1" applyBorder="1" applyAlignment="1">
      <alignment horizontal="left" vertical="center" wrapText="1"/>
    </xf>
    <xf numFmtId="0" fontId="20" fillId="0" borderId="0" xfId="0" applyFont="1" applyBorder="1" applyAlignment="1">
      <alignment horizontal="left" vertical="center"/>
    </xf>
    <xf numFmtId="0" fontId="4" fillId="0" borderId="0" xfId="0" applyFont="1" applyBorder="1" applyAlignment="1">
      <alignment horizontal="left" vertical="center" wrapText="1"/>
    </xf>
    <xf numFmtId="0" fontId="0" fillId="0" borderId="0" xfId="0" applyFont="1" applyBorder="1" applyAlignment="1">
      <alignment vertical="center"/>
    </xf>
    <xf numFmtId="0" fontId="44" fillId="0" borderId="1" xfId="0" applyFont="1" applyBorder="1" applyAlignment="1" applyProtection="1">
      <alignment horizontal="center" vertical="center" wrapText="1"/>
      <protection locked="0"/>
    </xf>
    <xf numFmtId="0" fontId="45" fillId="0" borderId="34" xfId="0" applyFont="1" applyBorder="1" applyAlignment="1" applyProtection="1">
      <alignment horizontal="left" wrapText="1"/>
      <protection locked="0"/>
    </xf>
    <xf numFmtId="0" fontId="46" fillId="0" borderId="1" xfId="0" applyFont="1" applyBorder="1" applyAlignment="1" applyProtection="1">
      <alignment horizontal="left" vertical="center" wrapText="1"/>
      <protection locked="0"/>
    </xf>
    <xf numFmtId="0" fontId="46" fillId="0" borderId="1" xfId="0" applyFont="1" applyBorder="1" applyAlignment="1" applyProtection="1">
      <alignment horizontal="left" vertical="center"/>
      <protection locked="0"/>
    </xf>
    <xf numFmtId="49" fontId="46" fillId="0" borderId="1" xfId="0" applyNumberFormat="1" applyFont="1" applyBorder="1" applyAlignment="1" applyProtection="1">
      <alignment horizontal="left" vertical="center" wrapText="1"/>
      <protection locked="0"/>
    </xf>
    <xf numFmtId="0" fontId="44" fillId="0" borderId="1" xfId="0" applyFont="1" applyBorder="1" applyAlignment="1" applyProtection="1">
      <alignment horizontal="center" vertical="center"/>
      <protection locked="0"/>
    </xf>
    <xf numFmtId="0" fontId="45" fillId="0" borderId="34" xfId="0" applyFont="1" applyBorder="1" applyAlignment="1" applyProtection="1">
      <alignment horizontal="left"/>
      <protection locked="0"/>
    </xf>
    <xf numFmtId="0" fontId="46" fillId="0" borderId="1" xfId="0" applyFont="1" applyBorder="1" applyAlignment="1" applyProtection="1">
      <alignment horizontal="left" vertical="top"/>
      <protection locked="0"/>
    </xf>
  </cellXfs>
  <cellStyles count="3">
    <cellStyle name="Hypertextový odkaz" xfId="1" builtinId="8"/>
    <cellStyle name="Normální" xfId="0" builtinId="0" customBuiltin="1"/>
    <cellStyle name="normální 2 2" xfId="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Pavel%20Chl&#225;d\Plocha\PR&#193;CE\Rozpo&#269;ty\Rozpo&#269;et%20PKS-cel&#225;%20stavb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avel\Desktop\PR&#193;CE\Rozpo&#269;ty\Rozpo&#269;et%20PKS-cel&#225;%20stavb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
      <sheetName val="1K"/>
      <sheetName val="1R"/>
      <sheetName val="1"/>
      <sheetName val="1.1K"/>
      <sheetName val="1.1R"/>
      <sheetName val="ZTI"/>
      <sheetName val="1.2K"/>
      <sheetName val="Silno"/>
      <sheetName val="TopKab"/>
      <sheetName val="Žlaby"/>
      <sheetName val="PodlSys"/>
      <sheetName val="Hrom"/>
      <sheetName val="PomPrac"/>
      <sheetName val="ZemPRAC"/>
      <sheetName val="1.2KK"/>
      <sheetName val="Zvon"/>
      <sheetName val="Čas"/>
      <sheetName val="Ozv"/>
      <sheetName val="Tel"/>
      <sheetName val="SK"/>
      <sheetName val="KabŽlab"/>
      <sheetName val="PomSlabo"/>
      <sheetName val="1.3K"/>
      <sheetName val="1.3R"/>
      <sheetName val="UT"/>
      <sheetName val="1.4K"/>
      <sheetName val="1.4R"/>
      <sheetName val="Plyn"/>
      <sheetName val="1.5K"/>
      <sheetName val="1.5R"/>
      <sheetName val="VZT"/>
      <sheetName val="1.6K"/>
      <sheetName val="1.6R"/>
      <sheetName val="1.6-Invent"/>
      <sheetName val="1.7K"/>
      <sheetName val="1.7R"/>
      <sheetName val="EZS"/>
      <sheetName val="2K"/>
      <sheetName val="2R"/>
      <sheetName val="2"/>
      <sheetName val="3K"/>
      <sheetName val="3R"/>
      <sheetName val="3"/>
      <sheetName val="4K"/>
      <sheetName val="4R"/>
      <sheetName val="4"/>
      <sheetName val="5K"/>
      <sheetName val="5R"/>
      <sheetName val="5"/>
      <sheetName val="6K"/>
      <sheetName val="6R"/>
      <sheetName val="6"/>
      <sheetName val="7K"/>
      <sheetName val="7"/>
      <sheetName val="7ZP"/>
      <sheetName val="8K"/>
      <sheetName val="8"/>
      <sheetName val="8ZP"/>
      <sheetName val="9K"/>
      <sheetName val="9R"/>
      <sheetName val="9"/>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
      <sheetName val="1K"/>
      <sheetName val="1R"/>
      <sheetName val="1"/>
      <sheetName val="1.1K"/>
      <sheetName val="1.1R"/>
      <sheetName val="ZTI"/>
      <sheetName val="1.2K"/>
      <sheetName val="Silno"/>
      <sheetName val="TopKab"/>
      <sheetName val="Žlaby"/>
      <sheetName val="PodlSys"/>
      <sheetName val="Hrom"/>
      <sheetName val="PomPrac"/>
      <sheetName val="ZemPRAC"/>
      <sheetName val="1.2KK"/>
      <sheetName val="Zvon"/>
      <sheetName val="Čas"/>
      <sheetName val="Ozv"/>
      <sheetName val="Tel"/>
      <sheetName val="SK"/>
      <sheetName val="KabŽlab"/>
      <sheetName val="PomSlabo"/>
      <sheetName val="1.3K"/>
      <sheetName val="1.3R"/>
      <sheetName val="UT"/>
      <sheetName val="1.4K"/>
      <sheetName val="1.4R"/>
      <sheetName val="Plyn"/>
      <sheetName val="1.5K"/>
      <sheetName val="1.5R"/>
      <sheetName val="VZT"/>
      <sheetName val="1.6K"/>
      <sheetName val="1.6R"/>
      <sheetName val="1.6-Invent"/>
      <sheetName val="1.7K"/>
      <sheetName val="1.7R"/>
      <sheetName val="EZS"/>
      <sheetName val="2K"/>
      <sheetName val="2R"/>
      <sheetName val="2"/>
      <sheetName val="3K"/>
      <sheetName val="3R"/>
      <sheetName val="3"/>
      <sheetName val="4K"/>
      <sheetName val="4R"/>
      <sheetName val="4"/>
      <sheetName val="5K"/>
      <sheetName val="5R"/>
      <sheetName val="5"/>
      <sheetName val="6K"/>
      <sheetName val="6R"/>
      <sheetName val="6"/>
      <sheetName val="7K"/>
      <sheetName val="7"/>
      <sheetName val="7ZP"/>
      <sheetName val="8K"/>
      <sheetName val="8"/>
      <sheetName val="8ZP"/>
      <sheetName val="9K"/>
      <sheetName val="9R"/>
      <sheetName val="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55"/>
  <sheetViews>
    <sheetView showGridLines="0" workbookViewId="0">
      <pane ySplit="1" topLeftCell="A2" activePane="bottomLeft" state="frozen"/>
      <selection pane="bottomLeft" activeCell="K8" sqref="K8"/>
    </sheetView>
  </sheetViews>
  <sheetFormatPr defaultRowHeight="13.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5" t="s">
        <v>0</v>
      </c>
      <c r="B1" s="16"/>
      <c r="C1" s="16"/>
      <c r="D1" s="17" t="s">
        <v>1</v>
      </c>
      <c r="E1" s="16"/>
      <c r="F1" s="16"/>
      <c r="G1" s="16"/>
      <c r="H1" s="16"/>
      <c r="I1" s="16"/>
      <c r="J1" s="16"/>
      <c r="K1" s="18" t="s">
        <v>2</v>
      </c>
      <c r="L1" s="18"/>
      <c r="M1" s="18"/>
      <c r="N1" s="18"/>
      <c r="O1" s="18"/>
      <c r="P1" s="18"/>
      <c r="Q1" s="18"/>
      <c r="R1" s="18"/>
      <c r="S1" s="18"/>
      <c r="T1" s="16"/>
      <c r="U1" s="16"/>
      <c r="V1" s="16"/>
      <c r="W1" s="18" t="s">
        <v>3</v>
      </c>
      <c r="X1" s="18"/>
      <c r="Y1" s="18"/>
      <c r="Z1" s="18"/>
      <c r="AA1" s="18"/>
      <c r="AB1" s="18"/>
      <c r="AC1" s="18"/>
      <c r="AD1" s="18"/>
      <c r="AE1" s="18"/>
      <c r="AF1" s="18"/>
      <c r="AG1" s="18"/>
      <c r="AH1" s="18"/>
      <c r="AI1" s="19"/>
      <c r="AJ1" s="20"/>
      <c r="AK1" s="20"/>
      <c r="AL1" s="20"/>
      <c r="AM1" s="20"/>
      <c r="AN1" s="20"/>
      <c r="AO1" s="20"/>
      <c r="AP1" s="20"/>
      <c r="AQ1" s="20"/>
      <c r="AR1" s="20"/>
      <c r="AS1" s="20"/>
      <c r="AT1" s="20"/>
      <c r="AU1" s="20"/>
      <c r="AV1" s="20"/>
      <c r="AW1" s="20"/>
      <c r="AX1" s="20"/>
      <c r="AY1" s="20"/>
      <c r="AZ1" s="20"/>
      <c r="BA1" s="21" t="s">
        <v>4</v>
      </c>
      <c r="BB1" s="21" t="s">
        <v>5</v>
      </c>
      <c r="BC1" s="20"/>
      <c r="BD1" s="20"/>
      <c r="BE1" s="20"/>
      <c r="BF1" s="20"/>
      <c r="BG1" s="20"/>
      <c r="BH1" s="20"/>
      <c r="BI1" s="20"/>
      <c r="BJ1" s="20"/>
      <c r="BK1" s="20"/>
      <c r="BL1" s="20"/>
      <c r="BM1" s="20"/>
      <c r="BN1" s="20"/>
      <c r="BO1" s="20"/>
      <c r="BP1" s="20"/>
      <c r="BQ1" s="20"/>
      <c r="BR1" s="20"/>
      <c r="BT1" s="22" t="s">
        <v>6</v>
      </c>
      <c r="BU1" s="22" t="s">
        <v>6</v>
      </c>
      <c r="BV1" s="22" t="s">
        <v>7</v>
      </c>
    </row>
    <row r="2" spans="1:74" ht="36.950000000000003" customHeight="1">
      <c r="AR2" s="325" t="s">
        <v>8</v>
      </c>
      <c r="AS2" s="326"/>
      <c r="AT2" s="326"/>
      <c r="AU2" s="326"/>
      <c r="AV2" s="326"/>
      <c r="AW2" s="326"/>
      <c r="AX2" s="326"/>
      <c r="AY2" s="326"/>
      <c r="AZ2" s="326"/>
      <c r="BA2" s="326"/>
      <c r="BB2" s="326"/>
      <c r="BC2" s="326"/>
      <c r="BD2" s="326"/>
      <c r="BE2" s="326"/>
      <c r="BS2" s="23" t="s">
        <v>9</v>
      </c>
      <c r="BT2" s="23" t="s">
        <v>10</v>
      </c>
    </row>
    <row r="3" spans="1:74" ht="6.95" customHeight="1">
      <c r="B3" s="24"/>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6"/>
      <c r="BS3" s="23" t="s">
        <v>9</v>
      </c>
      <c r="BT3" s="23" t="s">
        <v>11</v>
      </c>
    </row>
    <row r="4" spans="1:74" ht="36.950000000000003" customHeight="1">
      <c r="B4" s="27"/>
      <c r="C4" s="28"/>
      <c r="D4" s="29" t="s">
        <v>12</v>
      </c>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30"/>
      <c r="AS4" s="31" t="s">
        <v>13</v>
      </c>
      <c r="BE4" s="32" t="s">
        <v>14</v>
      </c>
      <c r="BS4" s="23" t="s">
        <v>15</v>
      </c>
    </row>
    <row r="5" spans="1:74" ht="14.45" customHeight="1">
      <c r="B5" s="27"/>
      <c r="C5" s="28"/>
      <c r="D5" s="33" t="s">
        <v>16</v>
      </c>
      <c r="E5" s="28"/>
      <c r="F5" s="28"/>
      <c r="G5" s="28"/>
      <c r="H5" s="28"/>
      <c r="I5" s="28"/>
      <c r="J5" s="28"/>
      <c r="K5" s="342" t="s">
        <v>17</v>
      </c>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c r="AK5" s="343"/>
      <c r="AL5" s="343"/>
      <c r="AM5" s="343"/>
      <c r="AN5" s="343"/>
      <c r="AO5" s="343"/>
      <c r="AP5" s="28"/>
      <c r="AQ5" s="30"/>
      <c r="BE5" s="340" t="s">
        <v>18</v>
      </c>
      <c r="BS5" s="23" t="s">
        <v>9</v>
      </c>
    </row>
    <row r="6" spans="1:74" ht="36.950000000000003" customHeight="1">
      <c r="B6" s="27"/>
      <c r="C6" s="28"/>
      <c r="D6" s="35" t="s">
        <v>19</v>
      </c>
      <c r="E6" s="28"/>
      <c r="F6" s="28"/>
      <c r="G6" s="28"/>
      <c r="H6" s="28"/>
      <c r="I6" s="28"/>
      <c r="J6" s="28"/>
      <c r="K6" s="353" t="s">
        <v>20</v>
      </c>
      <c r="L6" s="343"/>
      <c r="M6" s="343"/>
      <c r="N6" s="343"/>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28"/>
      <c r="AQ6" s="30"/>
      <c r="BE6" s="341"/>
      <c r="BS6" s="23" t="s">
        <v>9</v>
      </c>
    </row>
    <row r="7" spans="1:74" ht="14.45" customHeight="1">
      <c r="B7" s="27"/>
      <c r="C7" s="28"/>
      <c r="D7" s="36" t="s">
        <v>21</v>
      </c>
      <c r="E7" s="28"/>
      <c r="F7" s="28"/>
      <c r="G7" s="28"/>
      <c r="H7" s="28"/>
      <c r="I7" s="28"/>
      <c r="J7" s="28"/>
      <c r="K7" s="34" t="s">
        <v>1460</v>
      </c>
      <c r="L7" s="28"/>
      <c r="M7" s="28"/>
      <c r="N7" s="28"/>
      <c r="O7" s="28"/>
      <c r="P7" s="28"/>
      <c r="Q7" s="28"/>
      <c r="R7" s="28"/>
      <c r="S7" s="28"/>
      <c r="T7" s="28"/>
      <c r="U7" s="28"/>
      <c r="V7" s="28"/>
      <c r="W7" s="28"/>
      <c r="X7" s="28"/>
      <c r="Y7" s="28"/>
      <c r="Z7" s="28"/>
      <c r="AA7" s="28"/>
      <c r="AB7" s="28"/>
      <c r="AC7" s="28"/>
      <c r="AD7" s="28"/>
      <c r="AE7" s="28"/>
      <c r="AF7" s="28"/>
      <c r="AG7" s="28"/>
      <c r="AH7" s="28"/>
      <c r="AI7" s="28"/>
      <c r="AJ7" s="28"/>
      <c r="AK7" s="36" t="s">
        <v>22</v>
      </c>
      <c r="AL7" s="28"/>
      <c r="AM7" s="28"/>
      <c r="AN7" s="34" t="s">
        <v>5</v>
      </c>
      <c r="AO7" s="28"/>
      <c r="AP7" s="28"/>
      <c r="AQ7" s="30"/>
      <c r="BE7" s="341"/>
      <c r="BS7" s="23" t="s">
        <v>9</v>
      </c>
    </row>
    <row r="8" spans="1:74" ht="14.45" customHeight="1">
      <c r="B8" s="27"/>
      <c r="C8" s="28"/>
      <c r="D8" s="36" t="s">
        <v>23</v>
      </c>
      <c r="E8" s="28"/>
      <c r="F8" s="28"/>
      <c r="G8" s="28"/>
      <c r="H8" s="28"/>
      <c r="I8" s="28"/>
      <c r="J8" s="28"/>
      <c r="K8" s="34" t="s">
        <v>24</v>
      </c>
      <c r="L8" s="28"/>
      <c r="M8" s="28"/>
      <c r="N8" s="28"/>
      <c r="O8" s="28"/>
      <c r="P8" s="28"/>
      <c r="Q8" s="28"/>
      <c r="R8" s="28"/>
      <c r="S8" s="28"/>
      <c r="T8" s="28"/>
      <c r="U8" s="28"/>
      <c r="V8" s="28"/>
      <c r="W8" s="28"/>
      <c r="X8" s="28"/>
      <c r="Y8" s="28"/>
      <c r="Z8" s="28"/>
      <c r="AA8" s="28"/>
      <c r="AB8" s="28"/>
      <c r="AC8" s="28"/>
      <c r="AD8" s="28"/>
      <c r="AE8" s="28"/>
      <c r="AF8" s="28"/>
      <c r="AG8" s="28"/>
      <c r="AH8" s="28"/>
      <c r="AI8" s="28"/>
      <c r="AJ8" s="28"/>
      <c r="AK8" s="36" t="s">
        <v>25</v>
      </c>
      <c r="AL8" s="28"/>
      <c r="AM8" s="28"/>
      <c r="AN8" s="37" t="s">
        <v>26</v>
      </c>
      <c r="AO8" s="28"/>
      <c r="AP8" s="28"/>
      <c r="AQ8" s="30"/>
      <c r="BE8" s="341"/>
      <c r="BS8" s="23" t="s">
        <v>9</v>
      </c>
    </row>
    <row r="9" spans="1:74" ht="14.45" customHeight="1">
      <c r="B9" s="27"/>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30"/>
      <c r="BE9" s="341"/>
      <c r="BS9" s="23" t="s">
        <v>9</v>
      </c>
    </row>
    <row r="10" spans="1:74" ht="14.45" customHeight="1">
      <c r="B10" s="27"/>
      <c r="C10" s="28"/>
      <c r="D10" s="36" t="s">
        <v>27</v>
      </c>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36" t="s">
        <v>28</v>
      </c>
      <c r="AL10" s="28"/>
      <c r="AM10" s="28"/>
      <c r="AN10" s="34" t="s">
        <v>29</v>
      </c>
      <c r="AO10" s="28"/>
      <c r="AP10" s="28"/>
      <c r="AQ10" s="30"/>
      <c r="BE10" s="341"/>
      <c r="BS10" s="23" t="s">
        <v>9</v>
      </c>
    </row>
    <row r="11" spans="1:74" ht="18.399999999999999" customHeight="1">
      <c r="B11" s="27"/>
      <c r="C11" s="28"/>
      <c r="D11" s="28"/>
      <c r="E11" s="34" t="s">
        <v>30</v>
      </c>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36" t="s">
        <v>31</v>
      </c>
      <c r="AL11" s="28"/>
      <c r="AM11" s="28"/>
      <c r="AN11" s="34" t="s">
        <v>32</v>
      </c>
      <c r="AO11" s="28"/>
      <c r="AP11" s="28"/>
      <c r="AQ11" s="30"/>
      <c r="BE11" s="341"/>
      <c r="BS11" s="23" t="s">
        <v>9</v>
      </c>
    </row>
    <row r="12" spans="1:74" ht="6.95" customHeight="1">
      <c r="B12" s="27"/>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30"/>
      <c r="BE12" s="341"/>
      <c r="BS12" s="23" t="s">
        <v>9</v>
      </c>
    </row>
    <row r="13" spans="1:74" ht="14.45" customHeight="1">
      <c r="B13" s="27"/>
      <c r="C13" s="28"/>
      <c r="D13" s="36" t="s">
        <v>33</v>
      </c>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36" t="s">
        <v>28</v>
      </c>
      <c r="AL13" s="28"/>
      <c r="AM13" s="28"/>
      <c r="AN13" s="38" t="s">
        <v>34</v>
      </c>
      <c r="AO13" s="28"/>
      <c r="AP13" s="28"/>
      <c r="AQ13" s="30"/>
      <c r="BE13" s="341"/>
      <c r="BS13" s="23" t="s">
        <v>9</v>
      </c>
    </row>
    <row r="14" spans="1:74" ht="15">
      <c r="B14" s="27"/>
      <c r="C14" s="28"/>
      <c r="D14" s="28"/>
      <c r="E14" s="354" t="s">
        <v>34</v>
      </c>
      <c r="F14" s="355"/>
      <c r="G14" s="355"/>
      <c r="H14" s="355"/>
      <c r="I14" s="355"/>
      <c r="J14" s="355"/>
      <c r="K14" s="355"/>
      <c r="L14" s="355"/>
      <c r="M14" s="355"/>
      <c r="N14" s="355"/>
      <c r="O14" s="355"/>
      <c r="P14" s="355"/>
      <c r="Q14" s="355"/>
      <c r="R14" s="355"/>
      <c r="S14" s="355"/>
      <c r="T14" s="355"/>
      <c r="U14" s="355"/>
      <c r="V14" s="355"/>
      <c r="W14" s="355"/>
      <c r="X14" s="355"/>
      <c r="Y14" s="355"/>
      <c r="Z14" s="355"/>
      <c r="AA14" s="355"/>
      <c r="AB14" s="355"/>
      <c r="AC14" s="355"/>
      <c r="AD14" s="355"/>
      <c r="AE14" s="355"/>
      <c r="AF14" s="355"/>
      <c r="AG14" s="355"/>
      <c r="AH14" s="355"/>
      <c r="AI14" s="355"/>
      <c r="AJ14" s="355"/>
      <c r="AK14" s="36" t="s">
        <v>31</v>
      </c>
      <c r="AL14" s="28"/>
      <c r="AM14" s="28"/>
      <c r="AN14" s="38" t="s">
        <v>34</v>
      </c>
      <c r="AO14" s="28"/>
      <c r="AP14" s="28"/>
      <c r="AQ14" s="30"/>
      <c r="BE14" s="341"/>
      <c r="BS14" s="23" t="s">
        <v>9</v>
      </c>
    </row>
    <row r="15" spans="1:74" ht="6.95" customHeight="1">
      <c r="B15" s="27"/>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30"/>
      <c r="BE15" s="341"/>
      <c r="BS15" s="23" t="s">
        <v>6</v>
      </c>
    </row>
    <row r="16" spans="1:74" ht="14.45" customHeight="1">
      <c r="B16" s="27"/>
      <c r="C16" s="28"/>
      <c r="D16" s="36" t="s">
        <v>35</v>
      </c>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36" t="s">
        <v>28</v>
      </c>
      <c r="AL16" s="28"/>
      <c r="AM16" s="28"/>
      <c r="AN16" s="34" t="s">
        <v>36</v>
      </c>
      <c r="AO16" s="28"/>
      <c r="AP16" s="28"/>
      <c r="AQ16" s="30"/>
      <c r="BE16" s="341"/>
      <c r="BS16" s="23" t="s">
        <v>6</v>
      </c>
    </row>
    <row r="17" spans="2:71" ht="18.399999999999999" customHeight="1">
      <c r="B17" s="27"/>
      <c r="C17" s="28"/>
      <c r="D17" s="28"/>
      <c r="E17" s="34" t="s">
        <v>37</v>
      </c>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36" t="s">
        <v>31</v>
      </c>
      <c r="AL17" s="28"/>
      <c r="AM17" s="28"/>
      <c r="AN17" s="34" t="s">
        <v>38</v>
      </c>
      <c r="AO17" s="28"/>
      <c r="AP17" s="28"/>
      <c r="AQ17" s="30"/>
      <c r="BE17" s="341"/>
      <c r="BS17" s="23" t="s">
        <v>39</v>
      </c>
    </row>
    <row r="18" spans="2:71" ht="6.95" customHeight="1">
      <c r="B18" s="27"/>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30"/>
      <c r="BE18" s="341"/>
      <c r="BS18" s="23" t="s">
        <v>9</v>
      </c>
    </row>
    <row r="19" spans="2:71" ht="14.45" customHeight="1">
      <c r="B19" s="27"/>
      <c r="C19" s="28"/>
      <c r="D19" s="36" t="s">
        <v>40</v>
      </c>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30"/>
      <c r="BE19" s="341"/>
      <c r="BS19" s="23" t="s">
        <v>9</v>
      </c>
    </row>
    <row r="20" spans="2:71" ht="22.5" customHeight="1">
      <c r="B20" s="27"/>
      <c r="C20" s="28"/>
      <c r="D20" s="28"/>
      <c r="E20" s="356" t="s">
        <v>5</v>
      </c>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28"/>
      <c r="AP20" s="28"/>
      <c r="AQ20" s="30"/>
      <c r="BE20" s="341"/>
      <c r="BS20" s="23" t="s">
        <v>6</v>
      </c>
    </row>
    <row r="21" spans="2:71" ht="6.95" customHeight="1">
      <c r="B21" s="27"/>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30"/>
      <c r="BE21" s="341"/>
    </row>
    <row r="22" spans="2:71" ht="6.95" customHeight="1">
      <c r="B22" s="27"/>
      <c r="C22" s="28"/>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28"/>
      <c r="AQ22" s="30"/>
      <c r="BE22" s="341"/>
    </row>
    <row r="23" spans="2:71" s="1" customFormat="1" ht="25.9" customHeight="1">
      <c r="B23" s="40"/>
      <c r="C23" s="41"/>
      <c r="D23" s="42" t="s">
        <v>41</v>
      </c>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357">
        <f>ROUND(AG51,2)</f>
        <v>0</v>
      </c>
      <c r="AL23" s="358"/>
      <c r="AM23" s="358"/>
      <c r="AN23" s="358"/>
      <c r="AO23" s="358"/>
      <c r="AP23" s="41"/>
      <c r="AQ23" s="44"/>
      <c r="BE23" s="341"/>
    </row>
    <row r="24" spans="2:71" s="1" customFormat="1" ht="6.95" customHeight="1">
      <c r="B24" s="40"/>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4"/>
      <c r="BE24" s="341"/>
    </row>
    <row r="25" spans="2:71" s="1" customFormat="1">
      <c r="B25" s="40"/>
      <c r="C25" s="41"/>
      <c r="D25" s="41"/>
      <c r="E25" s="41"/>
      <c r="F25" s="41"/>
      <c r="G25" s="41"/>
      <c r="H25" s="41"/>
      <c r="I25" s="41"/>
      <c r="J25" s="41"/>
      <c r="K25" s="41"/>
      <c r="L25" s="359" t="s">
        <v>42</v>
      </c>
      <c r="M25" s="359"/>
      <c r="N25" s="359"/>
      <c r="O25" s="359"/>
      <c r="P25" s="41"/>
      <c r="Q25" s="41"/>
      <c r="R25" s="41"/>
      <c r="S25" s="41"/>
      <c r="T25" s="41"/>
      <c r="U25" s="41"/>
      <c r="V25" s="41"/>
      <c r="W25" s="359" t="s">
        <v>43</v>
      </c>
      <c r="X25" s="359"/>
      <c r="Y25" s="359"/>
      <c r="Z25" s="359"/>
      <c r="AA25" s="359"/>
      <c r="AB25" s="359"/>
      <c r="AC25" s="359"/>
      <c r="AD25" s="359"/>
      <c r="AE25" s="359"/>
      <c r="AF25" s="41"/>
      <c r="AG25" s="41"/>
      <c r="AH25" s="41"/>
      <c r="AI25" s="41"/>
      <c r="AJ25" s="41"/>
      <c r="AK25" s="359" t="s">
        <v>44</v>
      </c>
      <c r="AL25" s="359"/>
      <c r="AM25" s="359"/>
      <c r="AN25" s="359"/>
      <c r="AO25" s="359"/>
      <c r="AP25" s="41"/>
      <c r="AQ25" s="44"/>
      <c r="BE25" s="341"/>
    </row>
    <row r="26" spans="2:71" s="2" customFormat="1" ht="14.45" customHeight="1">
      <c r="B26" s="46"/>
      <c r="C26" s="47"/>
      <c r="D26" s="48" t="s">
        <v>45</v>
      </c>
      <c r="E26" s="47"/>
      <c r="F26" s="48" t="s">
        <v>46</v>
      </c>
      <c r="G26" s="47"/>
      <c r="H26" s="47"/>
      <c r="I26" s="47"/>
      <c r="J26" s="47"/>
      <c r="K26" s="47"/>
      <c r="L26" s="339">
        <v>0.21</v>
      </c>
      <c r="M26" s="338"/>
      <c r="N26" s="338"/>
      <c r="O26" s="338"/>
      <c r="P26" s="47"/>
      <c r="Q26" s="47"/>
      <c r="R26" s="47"/>
      <c r="S26" s="47"/>
      <c r="T26" s="47"/>
      <c r="U26" s="47"/>
      <c r="V26" s="47"/>
      <c r="W26" s="337">
        <f>ROUND(AZ51,2)</f>
        <v>0</v>
      </c>
      <c r="X26" s="338"/>
      <c r="Y26" s="338"/>
      <c r="Z26" s="338"/>
      <c r="AA26" s="338"/>
      <c r="AB26" s="338"/>
      <c r="AC26" s="338"/>
      <c r="AD26" s="338"/>
      <c r="AE26" s="338"/>
      <c r="AF26" s="47"/>
      <c r="AG26" s="47"/>
      <c r="AH26" s="47"/>
      <c r="AI26" s="47"/>
      <c r="AJ26" s="47"/>
      <c r="AK26" s="337">
        <f>ROUND(AV51,2)</f>
        <v>0</v>
      </c>
      <c r="AL26" s="338"/>
      <c r="AM26" s="338"/>
      <c r="AN26" s="338"/>
      <c r="AO26" s="338"/>
      <c r="AP26" s="47"/>
      <c r="AQ26" s="49"/>
      <c r="BE26" s="341"/>
    </row>
    <row r="27" spans="2:71" s="2" customFormat="1" ht="14.45" customHeight="1">
      <c r="B27" s="46"/>
      <c r="C27" s="47"/>
      <c r="D27" s="47"/>
      <c r="E27" s="47"/>
      <c r="F27" s="48" t="s">
        <v>47</v>
      </c>
      <c r="G27" s="47"/>
      <c r="H27" s="47"/>
      <c r="I27" s="47"/>
      <c r="J27" s="47"/>
      <c r="K27" s="47"/>
      <c r="L27" s="339">
        <v>0.15</v>
      </c>
      <c r="M27" s="338"/>
      <c r="N27" s="338"/>
      <c r="O27" s="338"/>
      <c r="P27" s="47"/>
      <c r="Q27" s="47"/>
      <c r="R27" s="47"/>
      <c r="S27" s="47"/>
      <c r="T27" s="47"/>
      <c r="U27" s="47"/>
      <c r="V27" s="47"/>
      <c r="W27" s="337">
        <f>ROUND(BA51,2)</f>
        <v>0</v>
      </c>
      <c r="X27" s="338"/>
      <c r="Y27" s="338"/>
      <c r="Z27" s="338"/>
      <c r="AA27" s="338"/>
      <c r="AB27" s="338"/>
      <c r="AC27" s="338"/>
      <c r="AD27" s="338"/>
      <c r="AE27" s="338"/>
      <c r="AF27" s="47"/>
      <c r="AG27" s="47"/>
      <c r="AH27" s="47"/>
      <c r="AI27" s="47"/>
      <c r="AJ27" s="47"/>
      <c r="AK27" s="337">
        <f>ROUND(AW51,2)</f>
        <v>0</v>
      </c>
      <c r="AL27" s="338"/>
      <c r="AM27" s="338"/>
      <c r="AN27" s="338"/>
      <c r="AO27" s="338"/>
      <c r="AP27" s="47"/>
      <c r="AQ27" s="49"/>
      <c r="BE27" s="341"/>
    </row>
    <row r="28" spans="2:71" s="2" customFormat="1" ht="14.45" hidden="1" customHeight="1">
      <c r="B28" s="46"/>
      <c r="C28" s="47"/>
      <c r="D28" s="47"/>
      <c r="E28" s="47"/>
      <c r="F28" s="48" t="s">
        <v>48</v>
      </c>
      <c r="G28" s="47"/>
      <c r="H28" s="47"/>
      <c r="I28" s="47"/>
      <c r="J28" s="47"/>
      <c r="K28" s="47"/>
      <c r="L28" s="339">
        <v>0.21</v>
      </c>
      <c r="M28" s="338"/>
      <c r="N28" s="338"/>
      <c r="O28" s="338"/>
      <c r="P28" s="47"/>
      <c r="Q28" s="47"/>
      <c r="R28" s="47"/>
      <c r="S28" s="47"/>
      <c r="T28" s="47"/>
      <c r="U28" s="47"/>
      <c r="V28" s="47"/>
      <c r="W28" s="337">
        <f>ROUND(BB51,2)</f>
        <v>0</v>
      </c>
      <c r="X28" s="338"/>
      <c r="Y28" s="338"/>
      <c r="Z28" s="338"/>
      <c r="AA28" s="338"/>
      <c r="AB28" s="338"/>
      <c r="AC28" s="338"/>
      <c r="AD28" s="338"/>
      <c r="AE28" s="338"/>
      <c r="AF28" s="47"/>
      <c r="AG28" s="47"/>
      <c r="AH28" s="47"/>
      <c r="AI28" s="47"/>
      <c r="AJ28" s="47"/>
      <c r="AK28" s="337">
        <v>0</v>
      </c>
      <c r="AL28" s="338"/>
      <c r="AM28" s="338"/>
      <c r="AN28" s="338"/>
      <c r="AO28" s="338"/>
      <c r="AP28" s="47"/>
      <c r="AQ28" s="49"/>
      <c r="BE28" s="341"/>
    </row>
    <row r="29" spans="2:71" s="2" customFormat="1" ht="14.45" hidden="1" customHeight="1">
      <c r="B29" s="46"/>
      <c r="C29" s="47"/>
      <c r="D29" s="47"/>
      <c r="E29" s="47"/>
      <c r="F29" s="48" t="s">
        <v>49</v>
      </c>
      <c r="G29" s="47"/>
      <c r="H29" s="47"/>
      <c r="I29" s="47"/>
      <c r="J29" s="47"/>
      <c r="K29" s="47"/>
      <c r="L29" s="339">
        <v>0.15</v>
      </c>
      <c r="M29" s="338"/>
      <c r="N29" s="338"/>
      <c r="O29" s="338"/>
      <c r="P29" s="47"/>
      <c r="Q29" s="47"/>
      <c r="R29" s="47"/>
      <c r="S29" s="47"/>
      <c r="T29" s="47"/>
      <c r="U29" s="47"/>
      <c r="V29" s="47"/>
      <c r="W29" s="337">
        <f>ROUND(BC51,2)</f>
        <v>0</v>
      </c>
      <c r="X29" s="338"/>
      <c r="Y29" s="338"/>
      <c r="Z29" s="338"/>
      <c r="AA29" s="338"/>
      <c r="AB29" s="338"/>
      <c r="AC29" s="338"/>
      <c r="AD29" s="338"/>
      <c r="AE29" s="338"/>
      <c r="AF29" s="47"/>
      <c r="AG29" s="47"/>
      <c r="AH29" s="47"/>
      <c r="AI29" s="47"/>
      <c r="AJ29" s="47"/>
      <c r="AK29" s="337">
        <v>0</v>
      </c>
      <c r="AL29" s="338"/>
      <c r="AM29" s="338"/>
      <c r="AN29" s="338"/>
      <c r="AO29" s="338"/>
      <c r="AP29" s="47"/>
      <c r="AQ29" s="49"/>
      <c r="BE29" s="341"/>
    </row>
    <row r="30" spans="2:71" s="2" customFormat="1" ht="14.45" hidden="1" customHeight="1">
      <c r="B30" s="46"/>
      <c r="C30" s="47"/>
      <c r="D30" s="47"/>
      <c r="E30" s="47"/>
      <c r="F30" s="48" t="s">
        <v>50</v>
      </c>
      <c r="G30" s="47"/>
      <c r="H30" s="47"/>
      <c r="I30" s="47"/>
      <c r="J30" s="47"/>
      <c r="K30" s="47"/>
      <c r="L30" s="339">
        <v>0</v>
      </c>
      <c r="M30" s="338"/>
      <c r="N30" s="338"/>
      <c r="O30" s="338"/>
      <c r="P30" s="47"/>
      <c r="Q30" s="47"/>
      <c r="R30" s="47"/>
      <c r="S30" s="47"/>
      <c r="T30" s="47"/>
      <c r="U30" s="47"/>
      <c r="V30" s="47"/>
      <c r="W30" s="337">
        <f>ROUND(BD51,2)</f>
        <v>0</v>
      </c>
      <c r="X30" s="338"/>
      <c r="Y30" s="338"/>
      <c r="Z30" s="338"/>
      <c r="AA30" s="338"/>
      <c r="AB30" s="338"/>
      <c r="AC30" s="338"/>
      <c r="AD30" s="338"/>
      <c r="AE30" s="338"/>
      <c r="AF30" s="47"/>
      <c r="AG30" s="47"/>
      <c r="AH30" s="47"/>
      <c r="AI30" s="47"/>
      <c r="AJ30" s="47"/>
      <c r="AK30" s="337">
        <v>0</v>
      </c>
      <c r="AL30" s="338"/>
      <c r="AM30" s="338"/>
      <c r="AN30" s="338"/>
      <c r="AO30" s="338"/>
      <c r="AP30" s="47"/>
      <c r="AQ30" s="49"/>
      <c r="BE30" s="341"/>
    </row>
    <row r="31" spans="2:71" s="1" customFormat="1" ht="6.95" customHeight="1">
      <c r="B31" s="40"/>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4"/>
      <c r="BE31" s="341"/>
    </row>
    <row r="32" spans="2:71" s="1" customFormat="1" ht="25.9" customHeight="1">
      <c r="B32" s="40"/>
      <c r="C32" s="50"/>
      <c r="D32" s="51" t="s">
        <v>51</v>
      </c>
      <c r="E32" s="52"/>
      <c r="F32" s="52"/>
      <c r="G32" s="52"/>
      <c r="H32" s="52"/>
      <c r="I32" s="52"/>
      <c r="J32" s="52"/>
      <c r="K32" s="52"/>
      <c r="L32" s="52"/>
      <c r="M32" s="52"/>
      <c r="N32" s="52"/>
      <c r="O32" s="52"/>
      <c r="P32" s="52"/>
      <c r="Q32" s="52"/>
      <c r="R32" s="52"/>
      <c r="S32" s="52"/>
      <c r="T32" s="53" t="s">
        <v>52</v>
      </c>
      <c r="U32" s="52"/>
      <c r="V32" s="52"/>
      <c r="W32" s="52"/>
      <c r="X32" s="349" t="s">
        <v>53</v>
      </c>
      <c r="Y32" s="350"/>
      <c r="Z32" s="350"/>
      <c r="AA32" s="350"/>
      <c r="AB32" s="350"/>
      <c r="AC32" s="52"/>
      <c r="AD32" s="52"/>
      <c r="AE32" s="52"/>
      <c r="AF32" s="52"/>
      <c r="AG32" s="52"/>
      <c r="AH32" s="52"/>
      <c r="AI32" s="52"/>
      <c r="AJ32" s="52"/>
      <c r="AK32" s="351">
        <f>SUM(AK23:AK30)</f>
        <v>0</v>
      </c>
      <c r="AL32" s="350"/>
      <c r="AM32" s="350"/>
      <c r="AN32" s="350"/>
      <c r="AO32" s="352"/>
      <c r="AP32" s="50"/>
      <c r="AQ32" s="54"/>
      <c r="BE32" s="341"/>
    </row>
    <row r="33" spans="2:56" s="1" customFormat="1" ht="6.95" customHeight="1">
      <c r="B33" s="40"/>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4"/>
    </row>
    <row r="34" spans="2:56" s="1" customFormat="1" ht="6.95" customHeight="1">
      <c r="B34" s="55"/>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7"/>
    </row>
    <row r="38" spans="2:56" s="1" customFormat="1" ht="6.95" customHeight="1">
      <c r="B38" s="58"/>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40"/>
    </row>
    <row r="39" spans="2:56" s="1" customFormat="1" ht="36.950000000000003" customHeight="1">
      <c r="B39" s="40"/>
      <c r="C39" s="60" t="s">
        <v>54</v>
      </c>
      <c r="AR39" s="40"/>
    </row>
    <row r="40" spans="2:56" s="1" customFormat="1" ht="6.95" customHeight="1">
      <c r="B40" s="40"/>
      <c r="AR40" s="40"/>
    </row>
    <row r="41" spans="2:56" s="3" customFormat="1" ht="14.45" customHeight="1">
      <c r="B41" s="61"/>
      <c r="C41" s="62" t="s">
        <v>16</v>
      </c>
      <c r="L41" s="3" t="str">
        <f>K5</f>
        <v>345</v>
      </c>
      <c r="AR41" s="61"/>
    </row>
    <row r="42" spans="2:56" s="4" customFormat="1" ht="36.950000000000003" customHeight="1">
      <c r="B42" s="63"/>
      <c r="C42" s="64" t="s">
        <v>19</v>
      </c>
      <c r="L42" s="329" t="str">
        <f>K6</f>
        <v>Odvlhčení stravovacího objektu ZŠ Lánecká a oprava kanalizace vně objektu</v>
      </c>
      <c r="M42" s="330"/>
      <c r="N42" s="330"/>
      <c r="O42" s="330"/>
      <c r="P42" s="330"/>
      <c r="Q42" s="330"/>
      <c r="R42" s="330"/>
      <c r="S42" s="330"/>
      <c r="T42" s="330"/>
      <c r="U42" s="330"/>
      <c r="V42" s="330"/>
      <c r="W42" s="330"/>
      <c r="X42" s="330"/>
      <c r="Y42" s="330"/>
      <c r="Z42" s="330"/>
      <c r="AA42" s="330"/>
      <c r="AB42" s="330"/>
      <c r="AC42" s="330"/>
      <c r="AD42" s="330"/>
      <c r="AE42" s="330"/>
      <c r="AF42" s="330"/>
      <c r="AG42" s="330"/>
      <c r="AH42" s="330"/>
      <c r="AI42" s="330"/>
      <c r="AJ42" s="330"/>
      <c r="AK42" s="330"/>
      <c r="AL42" s="330"/>
      <c r="AM42" s="330"/>
      <c r="AN42" s="330"/>
      <c r="AO42" s="330"/>
      <c r="AR42" s="63"/>
    </row>
    <row r="43" spans="2:56" s="1" customFormat="1" ht="6.95" customHeight="1">
      <c r="B43" s="40"/>
      <c r="AR43" s="40"/>
    </row>
    <row r="44" spans="2:56" s="1" customFormat="1" ht="15">
      <c r="B44" s="40"/>
      <c r="C44" s="62" t="s">
        <v>23</v>
      </c>
      <c r="L44" s="65" t="str">
        <f>IF(K8="","",K8)</f>
        <v>Světlá nad Sázavou</v>
      </c>
      <c r="AI44" s="62" t="s">
        <v>25</v>
      </c>
      <c r="AM44" s="331" t="str">
        <f>IF(AN8= "","",AN8)</f>
        <v>18.4.2017</v>
      </c>
      <c r="AN44" s="331"/>
      <c r="AR44" s="40"/>
    </row>
    <row r="45" spans="2:56" s="1" customFormat="1" ht="6.95" customHeight="1">
      <c r="B45" s="40"/>
      <c r="AR45" s="40"/>
    </row>
    <row r="46" spans="2:56" s="1" customFormat="1" ht="15">
      <c r="B46" s="40"/>
      <c r="C46" s="62" t="s">
        <v>27</v>
      </c>
      <c r="L46" s="3" t="str">
        <f>IF(E11= "","",E11)</f>
        <v>Město Světlá nad Sázavou, Světlá n.S. 582 33</v>
      </c>
      <c r="AI46" s="62" t="s">
        <v>35</v>
      </c>
      <c r="AM46" s="332" t="str">
        <f>IF(E17="","",E17)</f>
        <v xml:space="preserve">Ing. Marie Kovandová, Havířská 616, 582 91 Světlá </v>
      </c>
      <c r="AN46" s="332"/>
      <c r="AO46" s="332"/>
      <c r="AP46" s="332"/>
      <c r="AR46" s="40"/>
      <c r="AS46" s="333" t="s">
        <v>55</v>
      </c>
      <c r="AT46" s="334"/>
      <c r="AU46" s="67"/>
      <c r="AV46" s="67"/>
      <c r="AW46" s="67"/>
      <c r="AX46" s="67"/>
      <c r="AY46" s="67"/>
      <c r="AZ46" s="67"/>
      <c r="BA46" s="67"/>
      <c r="BB46" s="67"/>
      <c r="BC46" s="67"/>
      <c r="BD46" s="68"/>
    </row>
    <row r="47" spans="2:56" s="1" customFormat="1" ht="15">
      <c r="B47" s="40"/>
      <c r="C47" s="62" t="s">
        <v>33</v>
      </c>
      <c r="L47" s="3" t="str">
        <f>IF(E14= "Vyplň údaj","",E14)</f>
        <v/>
      </c>
      <c r="AR47" s="40"/>
      <c r="AS47" s="335"/>
      <c r="AT47" s="336"/>
      <c r="AU47" s="41"/>
      <c r="AV47" s="41"/>
      <c r="AW47" s="41"/>
      <c r="AX47" s="41"/>
      <c r="AY47" s="41"/>
      <c r="AZ47" s="41"/>
      <c r="BA47" s="41"/>
      <c r="BB47" s="41"/>
      <c r="BC47" s="41"/>
      <c r="BD47" s="69"/>
    </row>
    <row r="48" spans="2:56" s="1" customFormat="1" ht="10.9" customHeight="1">
      <c r="B48" s="40"/>
      <c r="AR48" s="40"/>
      <c r="AS48" s="335"/>
      <c r="AT48" s="336"/>
      <c r="AU48" s="41"/>
      <c r="AV48" s="41"/>
      <c r="AW48" s="41"/>
      <c r="AX48" s="41"/>
      <c r="AY48" s="41"/>
      <c r="AZ48" s="41"/>
      <c r="BA48" s="41"/>
      <c r="BB48" s="41"/>
      <c r="BC48" s="41"/>
      <c r="BD48" s="69"/>
    </row>
    <row r="49" spans="1:91" s="1" customFormat="1" ht="29.25" customHeight="1">
      <c r="B49" s="40"/>
      <c r="C49" s="345" t="s">
        <v>56</v>
      </c>
      <c r="D49" s="346"/>
      <c r="E49" s="346"/>
      <c r="F49" s="346"/>
      <c r="G49" s="346"/>
      <c r="H49" s="70"/>
      <c r="I49" s="347" t="s">
        <v>57</v>
      </c>
      <c r="J49" s="346"/>
      <c r="K49" s="346"/>
      <c r="L49" s="346"/>
      <c r="M49" s="346"/>
      <c r="N49" s="346"/>
      <c r="O49" s="346"/>
      <c r="P49" s="346"/>
      <c r="Q49" s="346"/>
      <c r="R49" s="346"/>
      <c r="S49" s="346"/>
      <c r="T49" s="346"/>
      <c r="U49" s="346"/>
      <c r="V49" s="346"/>
      <c r="W49" s="346"/>
      <c r="X49" s="346"/>
      <c r="Y49" s="346"/>
      <c r="Z49" s="346"/>
      <c r="AA49" s="346"/>
      <c r="AB49" s="346"/>
      <c r="AC49" s="346"/>
      <c r="AD49" s="346"/>
      <c r="AE49" s="346"/>
      <c r="AF49" s="346"/>
      <c r="AG49" s="348" t="s">
        <v>58</v>
      </c>
      <c r="AH49" s="346"/>
      <c r="AI49" s="346"/>
      <c r="AJ49" s="346"/>
      <c r="AK49" s="346"/>
      <c r="AL49" s="346"/>
      <c r="AM49" s="346"/>
      <c r="AN49" s="347" t="s">
        <v>59</v>
      </c>
      <c r="AO49" s="346"/>
      <c r="AP49" s="346"/>
      <c r="AQ49" s="71" t="s">
        <v>60</v>
      </c>
      <c r="AR49" s="40"/>
      <c r="AS49" s="72" t="s">
        <v>61</v>
      </c>
      <c r="AT49" s="73" t="s">
        <v>62</v>
      </c>
      <c r="AU49" s="73" t="s">
        <v>63</v>
      </c>
      <c r="AV49" s="73" t="s">
        <v>64</v>
      </c>
      <c r="AW49" s="73" t="s">
        <v>65</v>
      </c>
      <c r="AX49" s="73" t="s">
        <v>66</v>
      </c>
      <c r="AY49" s="73" t="s">
        <v>67</v>
      </c>
      <c r="AZ49" s="73" t="s">
        <v>68</v>
      </c>
      <c r="BA49" s="73" t="s">
        <v>69</v>
      </c>
      <c r="BB49" s="73" t="s">
        <v>70</v>
      </c>
      <c r="BC49" s="73" t="s">
        <v>71</v>
      </c>
      <c r="BD49" s="74" t="s">
        <v>72</v>
      </c>
    </row>
    <row r="50" spans="1:91" s="1" customFormat="1" ht="10.9" customHeight="1">
      <c r="B50" s="40"/>
      <c r="AR50" s="40"/>
      <c r="AS50" s="75"/>
      <c r="AT50" s="67"/>
      <c r="AU50" s="67"/>
      <c r="AV50" s="67"/>
      <c r="AW50" s="67"/>
      <c r="AX50" s="67"/>
      <c r="AY50" s="67"/>
      <c r="AZ50" s="67"/>
      <c r="BA50" s="67"/>
      <c r="BB50" s="67"/>
      <c r="BC50" s="67"/>
      <c r="BD50" s="68"/>
    </row>
    <row r="51" spans="1:91" s="4" customFormat="1" ht="32.450000000000003" customHeight="1">
      <c r="B51" s="63"/>
      <c r="C51" s="76" t="s">
        <v>73</v>
      </c>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323">
        <f>ROUND(SUM(AG52:AG53),2)</f>
        <v>0</v>
      </c>
      <c r="AH51" s="323"/>
      <c r="AI51" s="323"/>
      <c r="AJ51" s="323"/>
      <c r="AK51" s="323"/>
      <c r="AL51" s="323"/>
      <c r="AM51" s="323"/>
      <c r="AN51" s="324">
        <f>SUM(AG51,AT51)</f>
        <v>0</v>
      </c>
      <c r="AO51" s="324"/>
      <c r="AP51" s="324"/>
      <c r="AQ51" s="78" t="s">
        <v>5</v>
      </c>
      <c r="AR51" s="63"/>
      <c r="AS51" s="79">
        <f>ROUND(SUM(AS52:AS53),2)</f>
        <v>0</v>
      </c>
      <c r="AT51" s="80">
        <f>ROUND(SUM(AV51:AW51),2)</f>
        <v>0</v>
      </c>
      <c r="AU51" s="81" t="e">
        <f>ROUND(SUM(AU52:AU53),5)</f>
        <v>#REF!</v>
      </c>
      <c r="AV51" s="80">
        <f>ROUND(AZ51*L26,2)</f>
        <v>0</v>
      </c>
      <c r="AW51" s="80">
        <f>ROUND(BA51*L27,2)</f>
        <v>0</v>
      </c>
      <c r="AX51" s="80">
        <f>ROUND(BB51*L26,2)</f>
        <v>0</v>
      </c>
      <c r="AY51" s="80">
        <f>ROUND(BC51*L27,2)</f>
        <v>0</v>
      </c>
      <c r="AZ51" s="80">
        <f>ROUND(SUM(AZ52:AZ53),2)</f>
        <v>0</v>
      </c>
      <c r="BA51" s="80">
        <f>ROUND(SUM(BA52:BA53),2)</f>
        <v>0</v>
      </c>
      <c r="BB51" s="80">
        <f>ROUND(SUM(BB52:BB53),2)</f>
        <v>0</v>
      </c>
      <c r="BC51" s="80">
        <f>ROUND(SUM(BC52:BC53),2)</f>
        <v>0</v>
      </c>
      <c r="BD51" s="82">
        <f>ROUND(SUM(BD52:BD53),2)</f>
        <v>0</v>
      </c>
      <c r="BS51" s="64" t="s">
        <v>74</v>
      </c>
      <c r="BT51" s="64" t="s">
        <v>75</v>
      </c>
      <c r="BU51" s="83" t="s">
        <v>76</v>
      </c>
      <c r="BV51" s="64" t="s">
        <v>77</v>
      </c>
      <c r="BW51" s="64" t="s">
        <v>7</v>
      </c>
      <c r="BX51" s="64" t="s">
        <v>78</v>
      </c>
      <c r="CL51" s="64" t="s">
        <v>5</v>
      </c>
    </row>
    <row r="52" spans="1:91" s="5" customFormat="1" ht="22.5" customHeight="1">
      <c r="A52" s="84" t="s">
        <v>79</v>
      </c>
      <c r="B52" s="85"/>
      <c r="C52" s="86"/>
      <c r="D52" s="344" t="s">
        <v>80</v>
      </c>
      <c r="E52" s="344"/>
      <c r="F52" s="344"/>
      <c r="G52" s="344"/>
      <c r="H52" s="344"/>
      <c r="I52" s="87"/>
      <c r="J52" s="344" t="s">
        <v>81</v>
      </c>
      <c r="K52" s="344"/>
      <c r="L52" s="344"/>
      <c r="M52" s="344"/>
      <c r="N52" s="344"/>
      <c r="O52" s="344"/>
      <c r="P52" s="344"/>
      <c r="Q52" s="344"/>
      <c r="R52" s="344"/>
      <c r="S52" s="344"/>
      <c r="T52" s="344"/>
      <c r="U52" s="344"/>
      <c r="V52" s="344"/>
      <c r="W52" s="344"/>
      <c r="X52" s="344"/>
      <c r="Y52" s="344"/>
      <c r="Z52" s="344"/>
      <c r="AA52" s="344"/>
      <c r="AB52" s="344"/>
      <c r="AC52" s="344"/>
      <c r="AD52" s="344"/>
      <c r="AE52" s="344"/>
      <c r="AF52" s="344"/>
      <c r="AG52" s="327">
        <f>'SO 01 - Stravovací objekt 4c'!J27</f>
        <v>0</v>
      </c>
      <c r="AH52" s="328"/>
      <c r="AI52" s="328"/>
      <c r="AJ52" s="328"/>
      <c r="AK52" s="328"/>
      <c r="AL52" s="328"/>
      <c r="AM52" s="328"/>
      <c r="AN52" s="327">
        <f>SUM(AG52,AT52)</f>
        <v>0</v>
      </c>
      <c r="AO52" s="328"/>
      <c r="AP52" s="328"/>
      <c r="AQ52" s="88" t="s">
        <v>82</v>
      </c>
      <c r="AR52" s="85"/>
      <c r="AS52" s="89">
        <v>0</v>
      </c>
      <c r="AT52" s="90">
        <f>ROUND(SUM(AV52:AW52),2)</f>
        <v>0</v>
      </c>
      <c r="AU52" s="91" t="e">
        <f>'SO 01 - Stravovací objekt 4c'!#REF!</f>
        <v>#REF!</v>
      </c>
      <c r="AV52" s="90">
        <f>'SO 01 - Stravovací objekt 4c'!J30</f>
        <v>0</v>
      </c>
      <c r="AW52" s="90">
        <f>'SO 01 - Stravovací objekt 4c'!J31</f>
        <v>0</v>
      </c>
      <c r="AX52" s="90">
        <f>'SO 01 - Stravovací objekt 4c'!J32</f>
        <v>0</v>
      </c>
      <c r="AY52" s="90">
        <f>'SO 01 - Stravovací objekt 4c'!J33</f>
        <v>0</v>
      </c>
      <c r="AZ52" s="90">
        <f>'SO 01 - Stravovací objekt 4c'!F30</f>
        <v>0</v>
      </c>
      <c r="BA52" s="90">
        <f>'SO 01 - Stravovací objekt 4c'!F31</f>
        <v>0</v>
      </c>
      <c r="BB52" s="90">
        <f>'SO 01 - Stravovací objekt 4c'!F32</f>
        <v>0</v>
      </c>
      <c r="BC52" s="90">
        <f>'SO 01 - Stravovací objekt 4c'!F33</f>
        <v>0</v>
      </c>
      <c r="BD52" s="92">
        <f>'SO 01 - Stravovací objekt 4c'!F34</f>
        <v>0</v>
      </c>
      <c r="BT52" s="93" t="s">
        <v>83</v>
      </c>
      <c r="BV52" s="93" t="s">
        <v>77</v>
      </c>
      <c r="BW52" s="93" t="s">
        <v>84</v>
      </c>
      <c r="BX52" s="93" t="s">
        <v>7</v>
      </c>
      <c r="CL52" s="93" t="s">
        <v>5</v>
      </c>
      <c r="CM52" s="93" t="s">
        <v>85</v>
      </c>
    </row>
    <row r="53" spans="1:91" s="5" customFormat="1" ht="22.5" customHeight="1">
      <c r="A53" s="84" t="s">
        <v>79</v>
      </c>
      <c r="B53" s="85"/>
      <c r="C53" s="86"/>
      <c r="D53" s="344" t="s">
        <v>86</v>
      </c>
      <c r="E53" s="344"/>
      <c r="F53" s="344"/>
      <c r="G53" s="344"/>
      <c r="H53" s="344"/>
      <c r="I53" s="87"/>
      <c r="J53" s="344" t="s">
        <v>87</v>
      </c>
      <c r="K53" s="344"/>
      <c r="L53" s="344"/>
      <c r="M53" s="344"/>
      <c r="N53" s="344"/>
      <c r="O53" s="344"/>
      <c r="P53" s="344"/>
      <c r="Q53" s="344"/>
      <c r="R53" s="344"/>
      <c r="S53" s="344"/>
      <c r="T53" s="344"/>
      <c r="U53" s="344"/>
      <c r="V53" s="344"/>
      <c r="W53" s="344"/>
      <c r="X53" s="344"/>
      <c r="Y53" s="344"/>
      <c r="Z53" s="344"/>
      <c r="AA53" s="344"/>
      <c r="AB53" s="344"/>
      <c r="AC53" s="344"/>
      <c r="AD53" s="344"/>
      <c r="AE53" s="344"/>
      <c r="AF53" s="344"/>
      <c r="AG53" s="327">
        <f>'VN a ON - Vedlejší náklad...'!J27</f>
        <v>0</v>
      </c>
      <c r="AH53" s="328"/>
      <c r="AI53" s="328"/>
      <c r="AJ53" s="328"/>
      <c r="AK53" s="328"/>
      <c r="AL53" s="328"/>
      <c r="AM53" s="328"/>
      <c r="AN53" s="327">
        <f>SUM(AG53,AT53)</f>
        <v>0</v>
      </c>
      <c r="AO53" s="328"/>
      <c r="AP53" s="328"/>
      <c r="AQ53" s="88" t="s">
        <v>82</v>
      </c>
      <c r="AR53" s="85"/>
      <c r="AS53" s="94">
        <v>0</v>
      </c>
      <c r="AT53" s="95">
        <f>ROUND(SUM(AV53:AW53),2)</f>
        <v>0</v>
      </c>
      <c r="AU53" s="96" t="e">
        <f>'VN a ON - Vedlejší náklad...'!#REF!</f>
        <v>#REF!</v>
      </c>
      <c r="AV53" s="95">
        <f>'VN a ON - Vedlejší náklad...'!J30</f>
        <v>0</v>
      </c>
      <c r="AW53" s="95">
        <f>'VN a ON - Vedlejší náklad...'!J31</f>
        <v>0</v>
      </c>
      <c r="AX53" s="95">
        <f>'VN a ON - Vedlejší náklad...'!J32</f>
        <v>0</v>
      </c>
      <c r="AY53" s="95">
        <f>'VN a ON - Vedlejší náklad...'!J33</f>
        <v>0</v>
      </c>
      <c r="AZ53" s="95">
        <f>'VN a ON - Vedlejší náklad...'!F30</f>
        <v>0</v>
      </c>
      <c r="BA53" s="95">
        <f>'VN a ON - Vedlejší náklad...'!F31</f>
        <v>0</v>
      </c>
      <c r="BB53" s="95">
        <f>'VN a ON - Vedlejší náklad...'!F32</f>
        <v>0</v>
      </c>
      <c r="BC53" s="95">
        <f>'VN a ON - Vedlejší náklad...'!F33</f>
        <v>0</v>
      </c>
      <c r="BD53" s="97">
        <f>'VN a ON - Vedlejší náklad...'!F34</f>
        <v>0</v>
      </c>
      <c r="BT53" s="93" t="s">
        <v>83</v>
      </c>
      <c r="BV53" s="93" t="s">
        <v>77</v>
      </c>
      <c r="BW53" s="93" t="s">
        <v>88</v>
      </c>
      <c r="BX53" s="93" t="s">
        <v>7</v>
      </c>
      <c r="CL53" s="93" t="s">
        <v>5</v>
      </c>
      <c r="CM53" s="93" t="s">
        <v>85</v>
      </c>
    </row>
    <row r="54" spans="1:91" s="1" customFormat="1" ht="30" customHeight="1">
      <c r="B54" s="40"/>
      <c r="AR54" s="40"/>
    </row>
    <row r="55" spans="1:91" s="1" customFormat="1" ht="6.95" customHeight="1">
      <c r="B55" s="55"/>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40"/>
    </row>
  </sheetData>
  <mergeCells count="45">
    <mergeCell ref="L28:O28"/>
    <mergeCell ref="L26:O26"/>
    <mergeCell ref="W26:AE26"/>
    <mergeCell ref="AK26:AO26"/>
    <mergeCell ref="L27:O27"/>
    <mergeCell ref="W27:AE27"/>
    <mergeCell ref="AK27:AO27"/>
    <mergeCell ref="K6:AO6"/>
    <mergeCell ref="E14:AJ14"/>
    <mergeCell ref="E20:AN20"/>
    <mergeCell ref="AK23:AO23"/>
    <mergeCell ref="L25:O25"/>
    <mergeCell ref="W25:AE25"/>
    <mergeCell ref="AK25:AO25"/>
    <mergeCell ref="C49:G49"/>
    <mergeCell ref="I49:AF49"/>
    <mergeCell ref="AG49:AM49"/>
    <mergeCell ref="AN49:AP49"/>
    <mergeCell ref="L30:O30"/>
    <mergeCell ref="W30:AE30"/>
    <mergeCell ref="AK30:AO30"/>
    <mergeCell ref="X32:AB32"/>
    <mergeCell ref="AK32:AO32"/>
    <mergeCell ref="D52:H52"/>
    <mergeCell ref="J52:AF52"/>
    <mergeCell ref="AN53:AP53"/>
    <mergeCell ref="AG53:AM53"/>
    <mergeCell ref="D53:H53"/>
    <mergeCell ref="J53:AF53"/>
    <mergeCell ref="AG51:AM51"/>
    <mergeCell ref="AN51:AP51"/>
    <mergeCell ref="AR2:BE2"/>
    <mergeCell ref="AN52:AP52"/>
    <mergeCell ref="AG52:AM52"/>
    <mergeCell ref="L42:AO42"/>
    <mergeCell ref="AM44:AN44"/>
    <mergeCell ref="AM46:AP46"/>
    <mergeCell ref="AS46:AT48"/>
    <mergeCell ref="W28:AE28"/>
    <mergeCell ref="AK28:AO28"/>
    <mergeCell ref="L29:O29"/>
    <mergeCell ref="W29:AE29"/>
    <mergeCell ref="AK29:AO29"/>
    <mergeCell ref="BE5:BE32"/>
    <mergeCell ref="K5:AO5"/>
  </mergeCells>
  <hyperlinks>
    <hyperlink ref="K1:S1" location="C2" display="1) Rekapitulace stavby"/>
    <hyperlink ref="W1:AI1" location="C51" display="2) Rekapitulace objektů stavby a soupisů prací"/>
    <hyperlink ref="A52" location="'SO 01 - Stravovací objekt 4c'!C2" display="/"/>
    <hyperlink ref="A53" location="'VN a ON - Vedlejší náklad...'!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935"/>
  <sheetViews>
    <sheetView showGridLines="0" tabSelected="1" workbookViewId="0">
      <pane ySplit="1" topLeftCell="A2" activePane="bottomLeft" state="frozen"/>
      <selection pane="bottomLeft" activeCell="F2" sqref="F2"/>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8" customWidth="1"/>
    <col min="10" max="10" width="23.5" customWidth="1"/>
    <col min="11" max="11" width="15.5" customWidth="1"/>
    <col min="16" max="16" width="13.1640625" customWidth="1"/>
    <col min="17" max="17" width="8.1640625" customWidth="1"/>
    <col min="18" max="18" width="29.6640625" customWidth="1"/>
    <col min="19" max="19" width="16.33203125" customWidth="1"/>
    <col min="20" max="20" width="12.33203125" customWidth="1"/>
    <col min="21" max="21" width="16.33203125" customWidth="1"/>
    <col min="22" max="22" width="12.33203125" customWidth="1"/>
    <col min="23" max="23" width="15" customWidth="1"/>
    <col min="24" max="24" width="11" customWidth="1"/>
    <col min="25" max="25" width="15" customWidth="1"/>
    <col min="26" max="26" width="16.33203125" customWidth="1"/>
    <col min="27" max="27" width="11" customWidth="1"/>
    <col min="28" max="28" width="15" customWidth="1"/>
    <col min="29" max="29" width="16.33203125" customWidth="1"/>
    <col min="42" max="63" width="9.33203125" hidden="1"/>
  </cols>
  <sheetData>
    <row r="1" spans="1:68" ht="21.75" customHeight="1">
      <c r="A1" s="20"/>
      <c r="B1" s="99"/>
      <c r="C1" s="99"/>
      <c r="D1" s="100" t="s">
        <v>1</v>
      </c>
      <c r="E1" s="99"/>
      <c r="F1" s="101" t="s">
        <v>89</v>
      </c>
      <c r="G1" s="363" t="s">
        <v>90</v>
      </c>
      <c r="H1" s="363"/>
      <c r="I1" s="102"/>
      <c r="J1" s="101" t="s">
        <v>91</v>
      </c>
      <c r="K1" s="100" t="s">
        <v>92</v>
      </c>
      <c r="L1" s="101" t="s">
        <v>93</v>
      </c>
      <c r="M1" s="101"/>
      <c r="N1" s="101"/>
      <c r="O1" s="101"/>
      <c r="P1" s="101"/>
      <c r="Q1" s="101"/>
      <c r="R1" s="101"/>
      <c r="S1" s="19"/>
      <c r="T1" s="19"/>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row>
    <row r="2" spans="1:68" ht="36.950000000000003" customHeight="1">
      <c r="L2" s="326"/>
      <c r="M2" s="326"/>
      <c r="N2" s="326"/>
      <c r="O2" s="326"/>
      <c r="P2" s="326"/>
      <c r="Q2" s="326"/>
      <c r="R2" s="326"/>
      <c r="S2" s="326"/>
      <c r="T2" s="326"/>
      <c r="AR2" s="23" t="s">
        <v>84</v>
      </c>
    </row>
    <row r="3" spans="1:68" ht="6.95" customHeight="1">
      <c r="B3" s="24"/>
      <c r="C3" s="25"/>
      <c r="D3" s="25"/>
      <c r="E3" s="25"/>
      <c r="F3" s="25"/>
      <c r="G3" s="25"/>
      <c r="H3" s="25"/>
      <c r="I3" s="103"/>
      <c r="J3" s="25"/>
      <c r="K3" s="26"/>
      <c r="AR3" s="23" t="s">
        <v>85</v>
      </c>
    </row>
    <row r="4" spans="1:68" ht="36.950000000000003" customHeight="1">
      <c r="B4" s="27"/>
      <c r="C4" s="28"/>
      <c r="D4" s="29" t="s">
        <v>94</v>
      </c>
      <c r="E4" s="28"/>
      <c r="F4" s="28"/>
      <c r="G4" s="28"/>
      <c r="H4" s="28"/>
      <c r="I4" s="104"/>
      <c r="J4" s="28"/>
      <c r="K4" s="30"/>
      <c r="M4" s="31" t="s">
        <v>13</v>
      </c>
      <c r="AR4" s="23" t="s">
        <v>6</v>
      </c>
    </row>
    <row r="5" spans="1:68" ht="6.95" customHeight="1">
      <c r="B5" s="27"/>
      <c r="C5" s="28"/>
      <c r="D5" s="28"/>
      <c r="E5" s="28"/>
      <c r="F5" s="28"/>
      <c r="G5" s="28"/>
      <c r="H5" s="28"/>
      <c r="I5" s="104"/>
      <c r="J5" s="28"/>
      <c r="K5" s="30"/>
    </row>
    <row r="6" spans="1:68" ht="15">
      <c r="B6" s="27"/>
      <c r="C6" s="28"/>
      <c r="D6" s="36" t="s">
        <v>19</v>
      </c>
      <c r="E6" s="28"/>
      <c r="F6" s="28"/>
      <c r="G6" s="28"/>
      <c r="H6" s="28"/>
      <c r="I6" s="104"/>
      <c r="J6" s="28"/>
      <c r="K6" s="30"/>
    </row>
    <row r="7" spans="1:68" ht="22.5" customHeight="1">
      <c r="B7" s="27"/>
      <c r="C7" s="28"/>
      <c r="D7" s="28"/>
      <c r="E7" s="364" t="str">
        <f>'Rekapitulace stavby'!K6</f>
        <v>Odvlhčení stravovacího objektu ZŠ Lánecká a oprava kanalizace vně objektu</v>
      </c>
      <c r="F7" s="365"/>
      <c r="G7" s="365"/>
      <c r="H7" s="365"/>
      <c r="I7" s="104"/>
      <c r="J7" s="28"/>
      <c r="K7" s="30"/>
    </row>
    <row r="8" spans="1:68" s="1" customFormat="1" ht="15">
      <c r="B8" s="40"/>
      <c r="C8" s="41"/>
      <c r="D8" s="36" t="s">
        <v>95</v>
      </c>
      <c r="E8" s="41"/>
      <c r="F8" s="41"/>
      <c r="G8" s="41"/>
      <c r="H8" s="41"/>
      <c r="I8" s="105"/>
      <c r="J8" s="41"/>
      <c r="K8" s="44"/>
    </row>
    <row r="9" spans="1:68" s="1" customFormat="1" ht="36.950000000000003" customHeight="1">
      <c r="B9" s="40"/>
      <c r="C9" s="41"/>
      <c r="D9" s="41"/>
      <c r="E9" s="366" t="s">
        <v>96</v>
      </c>
      <c r="F9" s="367"/>
      <c r="G9" s="367"/>
      <c r="H9" s="367"/>
      <c r="I9" s="105"/>
      <c r="J9" s="41"/>
      <c r="K9" s="44"/>
    </row>
    <row r="10" spans="1:68" s="1" customFormat="1">
      <c r="B10" s="40"/>
      <c r="C10" s="41"/>
      <c r="D10" s="41"/>
      <c r="E10" s="41"/>
      <c r="F10" s="41"/>
      <c r="G10" s="41"/>
      <c r="H10" s="41"/>
      <c r="I10" s="105"/>
      <c r="J10" s="41"/>
      <c r="K10" s="44"/>
    </row>
    <row r="11" spans="1:68" s="1" customFormat="1" ht="14.45" customHeight="1">
      <c r="B11" s="40"/>
      <c r="C11" s="41"/>
      <c r="D11" s="36" t="s">
        <v>21</v>
      </c>
      <c r="E11" s="41"/>
      <c r="F11" s="34" t="s">
        <v>1460</v>
      </c>
      <c r="G11" s="41"/>
      <c r="H11" s="41"/>
      <c r="I11" s="106" t="s">
        <v>22</v>
      </c>
      <c r="J11" s="34" t="s">
        <v>5</v>
      </c>
      <c r="K11" s="44"/>
    </row>
    <row r="12" spans="1:68" s="1" customFormat="1" ht="14.45" customHeight="1">
      <c r="B12" s="40"/>
      <c r="C12" s="41"/>
      <c r="D12" s="36" t="s">
        <v>23</v>
      </c>
      <c r="E12" s="41"/>
      <c r="F12" s="34" t="s">
        <v>24</v>
      </c>
      <c r="G12" s="41"/>
      <c r="H12" s="41"/>
      <c r="I12" s="106" t="s">
        <v>25</v>
      </c>
      <c r="J12" s="107" t="str">
        <f>'Rekapitulace stavby'!AN8</f>
        <v>18.4.2017</v>
      </c>
      <c r="K12" s="44"/>
    </row>
    <row r="13" spans="1:68" s="1" customFormat="1" ht="10.9" customHeight="1">
      <c r="B13" s="40"/>
      <c r="C13" s="41"/>
      <c r="D13" s="41"/>
      <c r="E13" s="41"/>
      <c r="F13" s="41"/>
      <c r="G13" s="41"/>
      <c r="H13" s="41"/>
      <c r="I13" s="105"/>
      <c r="J13" s="41"/>
      <c r="K13" s="44"/>
    </row>
    <row r="14" spans="1:68" s="1" customFormat="1" ht="14.45" customHeight="1">
      <c r="B14" s="40"/>
      <c r="C14" s="41"/>
      <c r="D14" s="36" t="s">
        <v>27</v>
      </c>
      <c r="E14" s="41"/>
      <c r="F14" s="41"/>
      <c r="G14" s="41"/>
      <c r="H14" s="41"/>
      <c r="I14" s="106" t="s">
        <v>28</v>
      </c>
      <c r="J14" s="34" t="s">
        <v>29</v>
      </c>
      <c r="K14" s="44"/>
    </row>
    <row r="15" spans="1:68" s="1" customFormat="1" ht="18" customHeight="1">
      <c r="B15" s="40"/>
      <c r="C15" s="41"/>
      <c r="D15" s="41"/>
      <c r="E15" s="34" t="s">
        <v>30</v>
      </c>
      <c r="F15" s="41"/>
      <c r="G15" s="41"/>
      <c r="H15" s="41"/>
      <c r="I15" s="106" t="s">
        <v>31</v>
      </c>
      <c r="J15" s="34" t="s">
        <v>32</v>
      </c>
      <c r="K15" s="44"/>
    </row>
    <row r="16" spans="1:68" s="1" customFormat="1" ht="6.95" customHeight="1">
      <c r="B16" s="40"/>
      <c r="C16" s="41"/>
      <c r="D16" s="41"/>
      <c r="E16" s="41"/>
      <c r="F16" s="41"/>
      <c r="G16" s="41"/>
      <c r="H16" s="41"/>
      <c r="I16" s="105"/>
      <c r="J16" s="41"/>
      <c r="K16" s="44"/>
    </row>
    <row r="17" spans="2:11" s="1" customFormat="1" ht="14.45" customHeight="1">
      <c r="B17" s="40"/>
      <c r="C17" s="41"/>
      <c r="D17" s="36" t="s">
        <v>33</v>
      </c>
      <c r="E17" s="41"/>
      <c r="F17" s="41"/>
      <c r="G17" s="41"/>
      <c r="H17" s="41"/>
      <c r="I17" s="106" t="s">
        <v>28</v>
      </c>
      <c r="J17" s="34" t="str">
        <f>IF('Rekapitulace stavby'!AN13="Vyplň údaj","",IF('Rekapitulace stavby'!AN13="","",'Rekapitulace stavby'!AN13))</f>
        <v/>
      </c>
      <c r="K17" s="44"/>
    </row>
    <row r="18" spans="2:11" s="1" customFormat="1" ht="18" customHeight="1">
      <c r="B18" s="40"/>
      <c r="C18" s="41"/>
      <c r="D18" s="41"/>
      <c r="E18" s="34" t="str">
        <f>IF('Rekapitulace stavby'!E14="Vyplň údaj","",IF('Rekapitulace stavby'!E14="","",'Rekapitulace stavby'!E14))</f>
        <v/>
      </c>
      <c r="F18" s="41"/>
      <c r="G18" s="41"/>
      <c r="H18" s="41"/>
      <c r="I18" s="106" t="s">
        <v>31</v>
      </c>
      <c r="J18" s="34" t="str">
        <f>IF('Rekapitulace stavby'!AN14="Vyplň údaj","",IF('Rekapitulace stavby'!AN14="","",'Rekapitulace stavby'!AN14))</f>
        <v/>
      </c>
      <c r="K18" s="44"/>
    </row>
    <row r="19" spans="2:11" s="1" customFormat="1" ht="6.95" customHeight="1">
      <c r="B19" s="40"/>
      <c r="C19" s="41"/>
      <c r="D19" s="41"/>
      <c r="E19" s="41"/>
      <c r="F19" s="41"/>
      <c r="G19" s="41"/>
      <c r="H19" s="41"/>
      <c r="I19" s="105"/>
      <c r="J19" s="41"/>
      <c r="K19" s="44"/>
    </row>
    <row r="20" spans="2:11" s="1" customFormat="1" ht="14.45" customHeight="1">
      <c r="B20" s="40"/>
      <c r="C20" s="41"/>
      <c r="D20" s="36" t="s">
        <v>35</v>
      </c>
      <c r="E20" s="41"/>
      <c r="F20" s="41"/>
      <c r="G20" s="41"/>
      <c r="H20" s="41"/>
      <c r="I20" s="106" t="s">
        <v>28</v>
      </c>
      <c r="J20" s="34" t="s">
        <v>36</v>
      </c>
      <c r="K20" s="44"/>
    </row>
    <row r="21" spans="2:11" s="1" customFormat="1" ht="18" customHeight="1">
      <c r="B21" s="40"/>
      <c r="C21" s="41"/>
      <c r="D21" s="41"/>
      <c r="E21" s="34" t="s">
        <v>37</v>
      </c>
      <c r="F21" s="41"/>
      <c r="G21" s="41"/>
      <c r="H21" s="41"/>
      <c r="I21" s="106" t="s">
        <v>31</v>
      </c>
      <c r="J21" s="34" t="s">
        <v>38</v>
      </c>
      <c r="K21" s="44"/>
    </row>
    <row r="22" spans="2:11" s="1" customFormat="1" ht="6.95" customHeight="1">
      <c r="B22" s="40"/>
      <c r="C22" s="41"/>
      <c r="D22" s="41"/>
      <c r="E22" s="41"/>
      <c r="F22" s="41"/>
      <c r="G22" s="41"/>
      <c r="H22" s="41"/>
      <c r="I22" s="105"/>
      <c r="J22" s="41"/>
      <c r="K22" s="44"/>
    </row>
    <row r="23" spans="2:11" s="1" customFormat="1" ht="14.45" customHeight="1">
      <c r="B23" s="40"/>
      <c r="C23" s="41"/>
      <c r="D23" s="36" t="s">
        <v>40</v>
      </c>
      <c r="E23" s="41"/>
      <c r="F23" s="41"/>
      <c r="G23" s="41"/>
      <c r="H23" s="41"/>
      <c r="I23" s="105"/>
      <c r="J23" s="41"/>
      <c r="K23" s="44"/>
    </row>
    <row r="24" spans="2:11" s="6" customFormat="1" ht="22.5" customHeight="1">
      <c r="B24" s="108"/>
      <c r="C24" s="109"/>
      <c r="D24" s="109"/>
      <c r="E24" s="356" t="s">
        <v>5</v>
      </c>
      <c r="F24" s="356"/>
      <c r="G24" s="356"/>
      <c r="H24" s="356"/>
      <c r="I24" s="110"/>
      <c r="J24" s="109"/>
      <c r="K24" s="111"/>
    </row>
    <row r="25" spans="2:11" s="1" customFormat="1" ht="6.95" customHeight="1">
      <c r="B25" s="40"/>
      <c r="C25" s="41"/>
      <c r="D25" s="41"/>
      <c r="E25" s="41"/>
      <c r="F25" s="41"/>
      <c r="G25" s="41"/>
      <c r="H25" s="41"/>
      <c r="I25" s="105"/>
      <c r="J25" s="41"/>
      <c r="K25" s="44"/>
    </row>
    <row r="26" spans="2:11" s="1" customFormat="1" ht="6.95" customHeight="1">
      <c r="B26" s="40"/>
      <c r="C26" s="41"/>
      <c r="D26" s="67"/>
      <c r="E26" s="67"/>
      <c r="F26" s="67"/>
      <c r="G26" s="67"/>
      <c r="H26" s="67"/>
      <c r="I26" s="112"/>
      <c r="J26" s="67"/>
      <c r="K26" s="113"/>
    </row>
    <row r="27" spans="2:11" s="1" customFormat="1" ht="25.35" customHeight="1">
      <c r="B27" s="40"/>
      <c r="C27" s="41"/>
      <c r="D27" s="114" t="s">
        <v>41</v>
      </c>
      <c r="E27" s="41"/>
      <c r="F27" s="41"/>
      <c r="G27" s="41"/>
      <c r="H27" s="41"/>
      <c r="I27" s="105"/>
      <c r="J27" s="115">
        <f>ROUND(J97,2)</f>
        <v>0</v>
      </c>
      <c r="K27" s="44"/>
    </row>
    <row r="28" spans="2:11" s="1" customFormat="1" ht="6.95" customHeight="1">
      <c r="B28" s="40"/>
      <c r="C28" s="41"/>
      <c r="D28" s="67"/>
      <c r="E28" s="67"/>
      <c r="F28" s="67"/>
      <c r="G28" s="67"/>
      <c r="H28" s="67"/>
      <c r="I28" s="112"/>
      <c r="J28" s="67"/>
      <c r="K28" s="113"/>
    </row>
    <row r="29" spans="2:11" s="1" customFormat="1" ht="14.45" customHeight="1">
      <c r="B29" s="40"/>
      <c r="C29" s="41"/>
      <c r="D29" s="41"/>
      <c r="E29" s="41"/>
      <c r="F29" s="45" t="s">
        <v>43</v>
      </c>
      <c r="G29" s="41"/>
      <c r="H29" s="41"/>
      <c r="I29" s="116" t="s">
        <v>42</v>
      </c>
      <c r="J29" s="45" t="s">
        <v>44</v>
      </c>
      <c r="K29" s="44"/>
    </row>
    <row r="30" spans="2:11" s="1" customFormat="1" ht="14.45" customHeight="1">
      <c r="B30" s="40"/>
      <c r="C30" s="41"/>
      <c r="D30" s="48" t="s">
        <v>45</v>
      </c>
      <c r="E30" s="48" t="s">
        <v>46</v>
      </c>
      <c r="F30" s="117">
        <f>ROUND(SUM(BC97:BC934), 2)</f>
        <v>0</v>
      </c>
      <c r="G30" s="41"/>
      <c r="H30" s="41"/>
      <c r="I30" s="118">
        <v>0.21</v>
      </c>
      <c r="J30" s="117">
        <f>ROUND(ROUND((SUM(BC97:BC934)), 2)*I30, 2)</f>
        <v>0</v>
      </c>
      <c r="K30" s="44"/>
    </row>
    <row r="31" spans="2:11" s="1" customFormat="1" ht="14.45" customHeight="1">
      <c r="B31" s="40"/>
      <c r="C31" s="41"/>
      <c r="D31" s="41"/>
      <c r="E31" s="48" t="s">
        <v>47</v>
      </c>
      <c r="F31" s="117">
        <f>ROUND(SUM(BD97:BD934), 2)</f>
        <v>0</v>
      </c>
      <c r="G31" s="41"/>
      <c r="H31" s="41"/>
      <c r="I31" s="118">
        <v>0.15</v>
      </c>
      <c r="J31" s="117">
        <f>ROUND(ROUND((SUM(BD97:BD934)), 2)*I31, 2)</f>
        <v>0</v>
      </c>
      <c r="K31" s="44"/>
    </row>
    <row r="32" spans="2:11" s="1" customFormat="1" ht="14.45" hidden="1" customHeight="1">
      <c r="B32" s="40"/>
      <c r="C32" s="41"/>
      <c r="D32" s="41"/>
      <c r="E32" s="48" t="s">
        <v>48</v>
      </c>
      <c r="F32" s="117">
        <f>ROUND(SUM(BE97:BE934), 2)</f>
        <v>0</v>
      </c>
      <c r="G32" s="41"/>
      <c r="H32" s="41"/>
      <c r="I32" s="118">
        <v>0.21</v>
      </c>
      <c r="J32" s="117">
        <v>0</v>
      </c>
      <c r="K32" s="44"/>
    </row>
    <row r="33" spans="2:11" s="1" customFormat="1" ht="14.45" hidden="1" customHeight="1">
      <c r="B33" s="40"/>
      <c r="C33" s="41"/>
      <c r="D33" s="41"/>
      <c r="E33" s="48" t="s">
        <v>49</v>
      </c>
      <c r="F33" s="117">
        <f>ROUND(SUM(BF97:BF934), 2)</f>
        <v>0</v>
      </c>
      <c r="G33" s="41"/>
      <c r="H33" s="41"/>
      <c r="I33" s="118">
        <v>0.15</v>
      </c>
      <c r="J33" s="117">
        <v>0</v>
      </c>
      <c r="K33" s="44"/>
    </row>
    <row r="34" spans="2:11" s="1" customFormat="1" ht="14.45" hidden="1" customHeight="1">
      <c r="B34" s="40"/>
      <c r="C34" s="41"/>
      <c r="D34" s="41"/>
      <c r="E34" s="48" t="s">
        <v>50</v>
      </c>
      <c r="F34" s="117">
        <f>ROUND(SUM(BG97:BG934), 2)</f>
        <v>0</v>
      </c>
      <c r="G34" s="41"/>
      <c r="H34" s="41"/>
      <c r="I34" s="118">
        <v>0</v>
      </c>
      <c r="J34" s="117">
        <v>0</v>
      </c>
      <c r="K34" s="44"/>
    </row>
    <row r="35" spans="2:11" s="1" customFormat="1" ht="6.95" customHeight="1">
      <c r="B35" s="40"/>
      <c r="C35" s="41"/>
      <c r="D35" s="41"/>
      <c r="E35" s="41"/>
      <c r="F35" s="41"/>
      <c r="G35" s="41"/>
      <c r="H35" s="41"/>
      <c r="I35" s="105"/>
      <c r="J35" s="41"/>
      <c r="K35" s="44"/>
    </row>
    <row r="36" spans="2:11" s="1" customFormat="1" ht="25.35" customHeight="1">
      <c r="B36" s="40"/>
      <c r="C36" s="119"/>
      <c r="D36" s="120" t="s">
        <v>51</v>
      </c>
      <c r="E36" s="70"/>
      <c r="F36" s="70"/>
      <c r="G36" s="121" t="s">
        <v>52</v>
      </c>
      <c r="H36" s="122" t="s">
        <v>53</v>
      </c>
      <c r="I36" s="123"/>
      <c r="J36" s="124">
        <f>SUM(J27:J34)</f>
        <v>0</v>
      </c>
      <c r="K36" s="125"/>
    </row>
    <row r="37" spans="2:11" s="1" customFormat="1" ht="14.45" customHeight="1">
      <c r="B37" s="55"/>
      <c r="C37" s="56"/>
      <c r="D37" s="56"/>
      <c r="E37" s="56"/>
      <c r="F37" s="56"/>
      <c r="G37" s="56"/>
      <c r="H37" s="56"/>
      <c r="I37" s="126"/>
      <c r="J37" s="56"/>
      <c r="K37" s="57"/>
    </row>
    <row r="41" spans="2:11" s="1" customFormat="1" ht="6.95" customHeight="1">
      <c r="B41" s="58"/>
      <c r="C41" s="59"/>
      <c r="D41" s="59"/>
      <c r="E41" s="59"/>
      <c r="F41" s="59"/>
      <c r="G41" s="59"/>
      <c r="H41" s="59"/>
      <c r="I41" s="127"/>
      <c r="J41" s="59"/>
      <c r="K41" s="128"/>
    </row>
    <row r="42" spans="2:11" s="1" customFormat="1" ht="36.950000000000003" customHeight="1">
      <c r="B42" s="40"/>
      <c r="C42" s="29" t="s">
        <v>97</v>
      </c>
      <c r="D42" s="41"/>
      <c r="E42" s="41"/>
      <c r="F42" s="41"/>
      <c r="G42" s="41"/>
      <c r="H42" s="41"/>
      <c r="I42" s="105"/>
      <c r="J42" s="41"/>
      <c r="K42" s="44"/>
    </row>
    <row r="43" spans="2:11" s="1" customFormat="1" ht="6.95" customHeight="1">
      <c r="B43" s="40"/>
      <c r="C43" s="41"/>
      <c r="D43" s="41"/>
      <c r="E43" s="41"/>
      <c r="F43" s="41"/>
      <c r="G43" s="41"/>
      <c r="H43" s="41"/>
      <c r="I43" s="105"/>
      <c r="J43" s="41"/>
      <c r="K43" s="44"/>
    </row>
    <row r="44" spans="2:11" s="1" customFormat="1" ht="14.45" customHeight="1">
      <c r="B44" s="40"/>
      <c r="C44" s="36" t="s">
        <v>19</v>
      </c>
      <c r="D44" s="41"/>
      <c r="E44" s="41"/>
      <c r="F44" s="41"/>
      <c r="G44" s="41"/>
      <c r="H44" s="41"/>
      <c r="I44" s="105"/>
      <c r="J44" s="41"/>
      <c r="K44" s="44"/>
    </row>
    <row r="45" spans="2:11" s="1" customFormat="1" ht="22.5" customHeight="1">
      <c r="B45" s="40"/>
      <c r="C45" s="41"/>
      <c r="D45" s="41"/>
      <c r="E45" s="364" t="str">
        <f>E7</f>
        <v>Odvlhčení stravovacího objektu ZŠ Lánecká a oprava kanalizace vně objektu</v>
      </c>
      <c r="F45" s="365"/>
      <c r="G45" s="365"/>
      <c r="H45" s="365"/>
      <c r="I45" s="105"/>
      <c r="J45" s="41"/>
      <c r="K45" s="44"/>
    </row>
    <row r="46" spans="2:11" s="1" customFormat="1" ht="14.45" customHeight="1">
      <c r="B46" s="40"/>
      <c r="C46" s="36" t="s">
        <v>95</v>
      </c>
      <c r="D46" s="41"/>
      <c r="E46" s="41"/>
      <c r="F46" s="41"/>
      <c r="G46" s="41"/>
      <c r="H46" s="41"/>
      <c r="I46" s="105"/>
      <c r="J46" s="41"/>
      <c r="K46" s="44"/>
    </row>
    <row r="47" spans="2:11" s="1" customFormat="1" ht="23.25" customHeight="1">
      <c r="B47" s="40"/>
      <c r="C47" s="41"/>
      <c r="D47" s="41"/>
      <c r="E47" s="366" t="str">
        <f>E9</f>
        <v>SO 01 - Stravovací objekt 4c</v>
      </c>
      <c r="F47" s="367"/>
      <c r="G47" s="367"/>
      <c r="H47" s="367"/>
      <c r="I47" s="105"/>
      <c r="J47" s="41"/>
      <c r="K47" s="44"/>
    </row>
    <row r="48" spans="2:11" s="1" customFormat="1" ht="6.95" customHeight="1">
      <c r="B48" s="40"/>
      <c r="C48" s="41"/>
      <c r="D48" s="41"/>
      <c r="E48" s="41"/>
      <c r="F48" s="41"/>
      <c r="G48" s="41"/>
      <c r="H48" s="41"/>
      <c r="I48" s="105"/>
      <c r="J48" s="41"/>
      <c r="K48" s="44"/>
    </row>
    <row r="49" spans="2:45" s="1" customFormat="1" ht="18" customHeight="1">
      <c r="B49" s="40"/>
      <c r="C49" s="36" t="s">
        <v>23</v>
      </c>
      <c r="D49" s="41"/>
      <c r="E49" s="41"/>
      <c r="F49" s="34" t="str">
        <f>F12</f>
        <v>Světlá nad Sázavou</v>
      </c>
      <c r="G49" s="41"/>
      <c r="H49" s="41"/>
      <c r="I49" s="106" t="s">
        <v>25</v>
      </c>
      <c r="J49" s="107" t="str">
        <f>IF(J12="","",J12)</f>
        <v>18.4.2017</v>
      </c>
      <c r="K49" s="44"/>
    </row>
    <row r="50" spans="2:45" s="1" customFormat="1" ht="6.95" customHeight="1">
      <c r="B50" s="40"/>
      <c r="C50" s="41"/>
      <c r="D50" s="41"/>
      <c r="E50" s="41"/>
      <c r="F50" s="41"/>
      <c r="G50" s="41"/>
      <c r="H50" s="41"/>
      <c r="I50" s="105"/>
      <c r="J50" s="41"/>
      <c r="K50" s="44"/>
    </row>
    <row r="51" spans="2:45" s="1" customFormat="1" ht="15">
      <c r="B51" s="40"/>
      <c r="C51" s="36" t="s">
        <v>27</v>
      </c>
      <c r="D51" s="41"/>
      <c r="E51" s="41"/>
      <c r="F51" s="34" t="str">
        <f>E15</f>
        <v>Město Světlá nad Sázavou, Světlá n.S. 582 33</v>
      </c>
      <c r="G51" s="41"/>
      <c r="H51" s="41"/>
      <c r="I51" s="106" t="s">
        <v>35</v>
      </c>
      <c r="J51" s="34" t="str">
        <f>E21</f>
        <v xml:space="preserve">Ing. Marie Kovandová, Havířská 616, 582 91 Světlá </v>
      </c>
      <c r="K51" s="44"/>
    </row>
    <row r="52" spans="2:45" s="1" customFormat="1" ht="14.45" customHeight="1">
      <c r="B52" s="40"/>
      <c r="C52" s="36" t="s">
        <v>33</v>
      </c>
      <c r="D52" s="41"/>
      <c r="E52" s="41"/>
      <c r="F52" s="34" t="str">
        <f>IF(E18="","",E18)</f>
        <v/>
      </c>
      <c r="G52" s="41"/>
      <c r="H52" s="41"/>
      <c r="I52" s="105"/>
      <c r="J52" s="41"/>
      <c r="K52" s="44"/>
    </row>
    <row r="53" spans="2:45" s="1" customFormat="1" ht="10.35" customHeight="1">
      <c r="B53" s="40"/>
      <c r="C53" s="41"/>
      <c r="D53" s="41"/>
      <c r="E53" s="41"/>
      <c r="F53" s="41"/>
      <c r="G53" s="41"/>
      <c r="H53" s="41"/>
      <c r="I53" s="105"/>
      <c r="J53" s="41"/>
      <c r="K53" s="44"/>
    </row>
    <row r="54" spans="2:45" s="1" customFormat="1" ht="29.25" customHeight="1">
      <c r="B54" s="40"/>
      <c r="C54" s="129" t="s">
        <v>98</v>
      </c>
      <c r="D54" s="119"/>
      <c r="E54" s="119"/>
      <c r="F54" s="119"/>
      <c r="G54" s="119"/>
      <c r="H54" s="119"/>
      <c r="I54" s="130"/>
      <c r="J54" s="131" t="s">
        <v>99</v>
      </c>
      <c r="K54" s="132"/>
    </row>
    <row r="55" spans="2:45" s="1" customFormat="1" ht="10.35" customHeight="1">
      <c r="B55" s="40"/>
      <c r="C55" s="41"/>
      <c r="D55" s="41"/>
      <c r="E55" s="41"/>
      <c r="F55" s="41"/>
      <c r="G55" s="41"/>
      <c r="H55" s="41"/>
      <c r="I55" s="105"/>
      <c r="J55" s="41"/>
      <c r="K55" s="44"/>
    </row>
    <row r="56" spans="2:45" s="1" customFormat="1" ht="29.25" customHeight="1">
      <c r="B56" s="40"/>
      <c r="C56" s="133" t="s">
        <v>100</v>
      </c>
      <c r="D56" s="41"/>
      <c r="E56" s="41"/>
      <c r="F56" s="41"/>
      <c r="G56" s="41"/>
      <c r="H56" s="41"/>
      <c r="I56" s="105"/>
      <c r="J56" s="115">
        <f>J97</f>
        <v>0</v>
      </c>
      <c r="K56" s="44"/>
      <c r="AS56" s="23" t="s">
        <v>101</v>
      </c>
    </row>
    <row r="57" spans="2:45" s="7" customFormat="1" ht="24.95" customHeight="1">
      <c r="B57" s="134"/>
      <c r="C57" s="135"/>
      <c r="D57" s="136" t="s">
        <v>102</v>
      </c>
      <c r="E57" s="137"/>
      <c r="F57" s="137"/>
      <c r="G57" s="137"/>
      <c r="H57" s="137"/>
      <c r="I57" s="138"/>
      <c r="J57" s="139">
        <f>J98</f>
        <v>0</v>
      </c>
      <c r="K57" s="140"/>
    </row>
    <row r="58" spans="2:45" s="8" customFormat="1" ht="19.899999999999999" customHeight="1">
      <c r="B58" s="141"/>
      <c r="C58" s="142"/>
      <c r="D58" s="143" t="s">
        <v>103</v>
      </c>
      <c r="E58" s="144"/>
      <c r="F58" s="144"/>
      <c r="G58" s="144"/>
      <c r="H58" s="144"/>
      <c r="I58" s="145"/>
      <c r="J58" s="146">
        <f>J99</f>
        <v>0</v>
      </c>
      <c r="K58" s="147"/>
    </row>
    <row r="59" spans="2:45" s="8" customFormat="1" ht="19.899999999999999" customHeight="1">
      <c r="B59" s="141"/>
      <c r="C59" s="142"/>
      <c r="D59" s="143" t="s">
        <v>104</v>
      </c>
      <c r="E59" s="144"/>
      <c r="F59" s="144"/>
      <c r="G59" s="144"/>
      <c r="H59" s="144"/>
      <c r="I59" s="145"/>
      <c r="J59" s="146">
        <f>J264</f>
        <v>0</v>
      </c>
      <c r="K59" s="147"/>
    </row>
    <row r="60" spans="2:45" s="8" customFormat="1" ht="19.899999999999999" customHeight="1">
      <c r="B60" s="141"/>
      <c r="C60" s="142"/>
      <c r="D60" s="143" t="s">
        <v>105</v>
      </c>
      <c r="E60" s="144"/>
      <c r="F60" s="144"/>
      <c r="G60" s="144"/>
      <c r="H60" s="144"/>
      <c r="I60" s="145"/>
      <c r="J60" s="146">
        <f>J308</f>
        <v>0</v>
      </c>
      <c r="K60" s="147"/>
    </row>
    <row r="61" spans="2:45" s="8" customFormat="1" ht="19.899999999999999" customHeight="1">
      <c r="B61" s="141"/>
      <c r="C61" s="142"/>
      <c r="D61" s="143" t="s">
        <v>106</v>
      </c>
      <c r="E61" s="144"/>
      <c r="F61" s="144"/>
      <c r="G61" s="144"/>
      <c r="H61" s="144"/>
      <c r="I61" s="145"/>
      <c r="J61" s="146">
        <f>J341</f>
        <v>0</v>
      </c>
      <c r="K61" s="147"/>
    </row>
    <row r="62" spans="2:45" s="8" customFormat="1" ht="19.899999999999999" customHeight="1">
      <c r="B62" s="141"/>
      <c r="C62" s="142"/>
      <c r="D62" s="143" t="s">
        <v>107</v>
      </c>
      <c r="E62" s="144"/>
      <c r="F62" s="144"/>
      <c r="G62" s="144"/>
      <c r="H62" s="144"/>
      <c r="I62" s="145"/>
      <c r="J62" s="146">
        <f>J402</f>
        <v>0</v>
      </c>
      <c r="K62" s="147"/>
    </row>
    <row r="63" spans="2:45" s="8" customFormat="1" ht="19.899999999999999" customHeight="1">
      <c r="B63" s="141"/>
      <c r="C63" s="142"/>
      <c r="D63" s="143" t="s">
        <v>108</v>
      </c>
      <c r="E63" s="144"/>
      <c r="F63" s="144"/>
      <c r="G63" s="144"/>
      <c r="H63" s="144"/>
      <c r="I63" s="145"/>
      <c r="J63" s="146">
        <f>J472</f>
        <v>0</v>
      </c>
      <c r="K63" s="147"/>
    </row>
    <row r="64" spans="2:45" s="8" customFormat="1" ht="19.899999999999999" customHeight="1">
      <c r="B64" s="141"/>
      <c r="C64" s="142"/>
      <c r="D64" s="143" t="s">
        <v>109</v>
      </c>
      <c r="E64" s="144"/>
      <c r="F64" s="144"/>
      <c r="G64" s="144"/>
      <c r="H64" s="144"/>
      <c r="I64" s="145"/>
      <c r="J64" s="146">
        <f>J505</f>
        <v>0</v>
      </c>
      <c r="K64" s="147"/>
    </row>
    <row r="65" spans="2:11" s="8" customFormat="1" ht="19.899999999999999" customHeight="1">
      <c r="B65" s="141"/>
      <c r="C65" s="142"/>
      <c r="D65" s="143" t="s">
        <v>110</v>
      </c>
      <c r="E65" s="144"/>
      <c r="F65" s="144"/>
      <c r="G65" s="144"/>
      <c r="H65" s="144"/>
      <c r="I65" s="145"/>
      <c r="J65" s="146">
        <f>J603</f>
        <v>0</v>
      </c>
      <c r="K65" s="147"/>
    </row>
    <row r="66" spans="2:11" s="8" customFormat="1" ht="19.899999999999999" customHeight="1">
      <c r="B66" s="141"/>
      <c r="C66" s="142"/>
      <c r="D66" s="143" t="s">
        <v>111</v>
      </c>
      <c r="E66" s="144"/>
      <c r="F66" s="144"/>
      <c r="G66" s="144"/>
      <c r="H66" s="144"/>
      <c r="I66" s="145"/>
      <c r="J66" s="146">
        <f>J743</f>
        <v>0</v>
      </c>
      <c r="K66" s="147"/>
    </row>
    <row r="67" spans="2:11" s="8" customFormat="1" ht="19.899999999999999" customHeight="1">
      <c r="B67" s="141"/>
      <c r="C67" s="142"/>
      <c r="D67" s="143" t="s">
        <v>112</v>
      </c>
      <c r="E67" s="144"/>
      <c r="F67" s="144"/>
      <c r="G67" s="144"/>
      <c r="H67" s="144"/>
      <c r="I67" s="145"/>
      <c r="J67" s="146">
        <f>J797</f>
        <v>0</v>
      </c>
      <c r="K67" s="147"/>
    </row>
    <row r="68" spans="2:11" s="7" customFormat="1" ht="24.95" customHeight="1">
      <c r="B68" s="134"/>
      <c r="C68" s="135"/>
      <c r="D68" s="136" t="s">
        <v>113</v>
      </c>
      <c r="E68" s="137"/>
      <c r="F68" s="137"/>
      <c r="G68" s="137"/>
      <c r="H68" s="137"/>
      <c r="I68" s="138"/>
      <c r="J68" s="139">
        <f>J802</f>
        <v>0</v>
      </c>
      <c r="K68" s="140"/>
    </row>
    <row r="69" spans="2:11" s="8" customFormat="1" ht="19.899999999999999" customHeight="1">
      <c r="B69" s="141"/>
      <c r="C69" s="142"/>
      <c r="D69" s="143" t="s">
        <v>114</v>
      </c>
      <c r="E69" s="144"/>
      <c r="F69" s="144"/>
      <c r="G69" s="144"/>
      <c r="H69" s="144"/>
      <c r="I69" s="145"/>
      <c r="J69" s="146">
        <f>J803</f>
        <v>0</v>
      </c>
      <c r="K69" s="147"/>
    </row>
    <row r="70" spans="2:11" s="8" customFormat="1" ht="19.899999999999999" customHeight="1">
      <c r="B70" s="141"/>
      <c r="C70" s="142"/>
      <c r="D70" s="143" t="s">
        <v>115</v>
      </c>
      <c r="E70" s="144"/>
      <c r="F70" s="144"/>
      <c r="G70" s="144"/>
      <c r="H70" s="144"/>
      <c r="I70" s="145"/>
      <c r="J70" s="146">
        <f>J842</f>
        <v>0</v>
      </c>
      <c r="K70" s="147"/>
    </row>
    <row r="71" spans="2:11" s="8" customFormat="1" ht="19.899999999999999" customHeight="1">
      <c r="B71" s="141"/>
      <c r="C71" s="142"/>
      <c r="D71" s="143" t="s">
        <v>116</v>
      </c>
      <c r="E71" s="144"/>
      <c r="F71" s="144"/>
      <c r="G71" s="144"/>
      <c r="H71" s="144"/>
      <c r="I71" s="145"/>
      <c r="J71" s="146">
        <f>J858</f>
        <v>0</v>
      </c>
      <c r="K71" s="147"/>
    </row>
    <row r="72" spans="2:11" s="8" customFormat="1" ht="19.899999999999999" customHeight="1">
      <c r="B72" s="141"/>
      <c r="C72" s="142"/>
      <c r="D72" s="143" t="s">
        <v>117</v>
      </c>
      <c r="E72" s="144"/>
      <c r="F72" s="144"/>
      <c r="G72" s="144"/>
      <c r="H72" s="144"/>
      <c r="I72" s="145"/>
      <c r="J72" s="146">
        <f>J867</f>
        <v>0</v>
      </c>
      <c r="K72" s="147"/>
    </row>
    <row r="73" spans="2:11" s="8" customFormat="1" ht="19.899999999999999" customHeight="1">
      <c r="B73" s="141"/>
      <c r="C73" s="142"/>
      <c r="D73" s="143" t="s">
        <v>118</v>
      </c>
      <c r="E73" s="144"/>
      <c r="F73" s="144"/>
      <c r="G73" s="144"/>
      <c r="H73" s="144"/>
      <c r="I73" s="145"/>
      <c r="J73" s="146">
        <f>J886</f>
        <v>0</v>
      </c>
      <c r="K73" s="147"/>
    </row>
    <row r="74" spans="2:11" s="8" customFormat="1" ht="19.899999999999999" customHeight="1">
      <c r="B74" s="141"/>
      <c r="C74" s="142"/>
      <c r="D74" s="143" t="s">
        <v>119</v>
      </c>
      <c r="E74" s="144"/>
      <c r="F74" s="144"/>
      <c r="G74" s="144"/>
      <c r="H74" s="144"/>
      <c r="I74" s="145"/>
      <c r="J74" s="146">
        <f>J895</f>
        <v>0</v>
      </c>
      <c r="K74" s="147"/>
    </row>
    <row r="75" spans="2:11" s="8" customFormat="1" ht="19.899999999999999" customHeight="1">
      <c r="B75" s="141"/>
      <c r="C75" s="142"/>
      <c r="D75" s="143" t="s">
        <v>120</v>
      </c>
      <c r="E75" s="144"/>
      <c r="F75" s="144"/>
      <c r="G75" s="144"/>
      <c r="H75" s="144"/>
      <c r="I75" s="145"/>
      <c r="J75" s="146">
        <f>J906</f>
        <v>0</v>
      </c>
      <c r="K75" s="147"/>
    </row>
    <row r="76" spans="2:11" s="7" customFormat="1" ht="24.95" customHeight="1">
      <c r="B76" s="134"/>
      <c r="C76" s="135"/>
      <c r="D76" s="136" t="s">
        <v>121</v>
      </c>
      <c r="E76" s="137"/>
      <c r="F76" s="137"/>
      <c r="G76" s="137"/>
      <c r="H76" s="137"/>
      <c r="I76" s="138"/>
      <c r="J76" s="139">
        <f>J925</f>
        <v>0</v>
      </c>
      <c r="K76" s="140"/>
    </row>
    <row r="77" spans="2:11" s="8" customFormat="1" ht="19.899999999999999" customHeight="1">
      <c r="B77" s="141"/>
      <c r="C77" s="142"/>
      <c r="D77" s="143" t="s">
        <v>122</v>
      </c>
      <c r="E77" s="144"/>
      <c r="F77" s="144"/>
      <c r="G77" s="144"/>
      <c r="H77" s="144"/>
      <c r="I77" s="145"/>
      <c r="J77" s="146">
        <f>J926</f>
        <v>0</v>
      </c>
      <c r="K77" s="147"/>
    </row>
    <row r="78" spans="2:11" s="1" customFormat="1" ht="21.75" customHeight="1">
      <c r="B78" s="40"/>
      <c r="C78" s="41"/>
      <c r="D78" s="41"/>
      <c r="E78" s="41"/>
      <c r="F78" s="41"/>
      <c r="G78" s="41"/>
      <c r="H78" s="41"/>
      <c r="I78" s="105"/>
      <c r="J78" s="41"/>
      <c r="K78" s="44"/>
    </row>
    <row r="79" spans="2:11" s="1" customFormat="1" ht="6.95" customHeight="1">
      <c r="B79" s="55"/>
      <c r="C79" s="56"/>
      <c r="D79" s="56"/>
      <c r="E79" s="56"/>
      <c r="F79" s="56"/>
      <c r="G79" s="56"/>
      <c r="H79" s="56"/>
      <c r="I79" s="126"/>
      <c r="J79" s="56"/>
      <c r="K79" s="57"/>
    </row>
    <row r="83" spans="2:18" s="1" customFormat="1" ht="6.95" customHeight="1">
      <c r="B83" s="58"/>
      <c r="C83" s="59"/>
      <c r="D83" s="59"/>
      <c r="E83" s="59"/>
      <c r="F83" s="59"/>
      <c r="G83" s="59"/>
      <c r="H83" s="59"/>
      <c r="I83" s="127"/>
      <c r="J83" s="59"/>
      <c r="K83" s="59"/>
      <c r="L83" s="40"/>
    </row>
    <row r="84" spans="2:18" s="1" customFormat="1" ht="36.950000000000003" customHeight="1">
      <c r="B84" s="40"/>
      <c r="C84" s="60" t="s">
        <v>123</v>
      </c>
      <c r="L84" s="40"/>
    </row>
    <row r="85" spans="2:18" s="1" customFormat="1" ht="6.95" customHeight="1">
      <c r="B85" s="40"/>
      <c r="L85" s="40"/>
    </row>
    <row r="86" spans="2:18" s="1" customFormat="1" ht="14.45" customHeight="1">
      <c r="B86" s="40"/>
      <c r="C86" s="62" t="s">
        <v>19</v>
      </c>
      <c r="L86" s="40"/>
    </row>
    <row r="87" spans="2:18" s="1" customFormat="1" ht="22.5" customHeight="1">
      <c r="B87" s="40"/>
      <c r="E87" s="360" t="str">
        <f>E7</f>
        <v>Odvlhčení stravovacího objektu ZŠ Lánecká a oprava kanalizace vně objektu</v>
      </c>
      <c r="F87" s="361"/>
      <c r="G87" s="361"/>
      <c r="H87" s="361"/>
      <c r="L87" s="40"/>
    </row>
    <row r="88" spans="2:18" s="1" customFormat="1" ht="14.45" customHeight="1">
      <c r="B88" s="40"/>
      <c r="C88" s="62" t="s">
        <v>95</v>
      </c>
      <c r="L88" s="40"/>
    </row>
    <row r="89" spans="2:18" s="1" customFormat="1" ht="23.25" customHeight="1">
      <c r="B89" s="40"/>
      <c r="E89" s="329" t="str">
        <f>E9</f>
        <v>SO 01 - Stravovací objekt 4c</v>
      </c>
      <c r="F89" s="362"/>
      <c r="G89" s="362"/>
      <c r="H89" s="362"/>
      <c r="L89" s="40"/>
    </row>
    <row r="90" spans="2:18" s="1" customFormat="1" ht="6.95" customHeight="1">
      <c r="B90" s="40"/>
      <c r="L90" s="40"/>
    </row>
    <row r="91" spans="2:18" s="1" customFormat="1" ht="18" customHeight="1">
      <c r="B91" s="40"/>
      <c r="C91" s="62" t="s">
        <v>23</v>
      </c>
      <c r="F91" s="148" t="str">
        <f>F12</f>
        <v>Světlá nad Sázavou</v>
      </c>
      <c r="I91" s="149" t="s">
        <v>25</v>
      </c>
      <c r="J91" s="66" t="str">
        <f>IF(J12="","",J12)</f>
        <v>18.4.2017</v>
      </c>
      <c r="L91" s="40"/>
    </row>
    <row r="92" spans="2:18" s="1" customFormat="1" ht="6.95" customHeight="1">
      <c r="B92" s="40"/>
      <c r="L92" s="40"/>
    </row>
    <row r="93" spans="2:18" s="1" customFormat="1" ht="15">
      <c r="B93" s="40"/>
      <c r="C93" s="62" t="s">
        <v>27</v>
      </c>
      <c r="F93" s="148" t="str">
        <f>E15</f>
        <v>Město Světlá nad Sázavou, Světlá n.S. 582 33</v>
      </c>
      <c r="I93" s="149" t="s">
        <v>35</v>
      </c>
      <c r="J93" s="148" t="str">
        <f>E21</f>
        <v xml:space="preserve">Ing. Marie Kovandová, Havířská 616, 582 91 Světlá </v>
      </c>
      <c r="L93" s="40"/>
    </row>
    <row r="94" spans="2:18" s="1" customFormat="1" ht="14.45" customHeight="1">
      <c r="B94" s="40"/>
      <c r="C94" s="62" t="s">
        <v>33</v>
      </c>
      <c r="F94" s="148" t="str">
        <f>IF(E18="","",E18)</f>
        <v/>
      </c>
      <c r="L94" s="40"/>
    </row>
    <row r="95" spans="2:18" s="1" customFormat="1" ht="10.35" customHeight="1">
      <c r="B95" s="40"/>
      <c r="L95" s="40"/>
    </row>
    <row r="96" spans="2:18" s="9" customFormat="1" ht="29.25" customHeight="1">
      <c r="B96" s="150"/>
      <c r="C96" s="151" t="s">
        <v>124</v>
      </c>
      <c r="D96" s="152" t="s">
        <v>60</v>
      </c>
      <c r="E96" s="152" t="s">
        <v>56</v>
      </c>
      <c r="F96" s="152" t="s">
        <v>125</v>
      </c>
      <c r="G96" s="152" t="s">
        <v>126</v>
      </c>
      <c r="H96" s="152" t="s">
        <v>127</v>
      </c>
      <c r="I96" s="153" t="s">
        <v>128</v>
      </c>
      <c r="J96" s="152" t="s">
        <v>99</v>
      </c>
      <c r="K96" s="154" t="s">
        <v>129</v>
      </c>
      <c r="L96" s="150"/>
      <c r="M96" s="72" t="s">
        <v>130</v>
      </c>
      <c r="N96" s="73" t="s">
        <v>45</v>
      </c>
      <c r="O96" s="73" t="s">
        <v>131</v>
      </c>
      <c r="P96" s="73" t="s">
        <v>132</v>
      </c>
      <c r="Q96" s="73" t="s">
        <v>133</v>
      </c>
      <c r="R96" s="74" t="s">
        <v>134</v>
      </c>
    </row>
    <row r="97" spans="2:63" s="1" customFormat="1" ht="29.25" customHeight="1">
      <c r="B97" s="40"/>
      <c r="C97" s="76" t="s">
        <v>100</v>
      </c>
      <c r="J97" s="155">
        <f>BI97</f>
        <v>0</v>
      </c>
      <c r="L97" s="40"/>
      <c r="M97" s="75"/>
      <c r="N97" s="67"/>
      <c r="O97" s="67"/>
      <c r="P97" s="156">
        <f>P98+P802+P925</f>
        <v>151.35409051000002</v>
      </c>
      <c r="Q97" s="67"/>
      <c r="R97" s="157">
        <f>R98+R802+R925</f>
        <v>151.68076300000001</v>
      </c>
      <c r="AR97" s="23" t="s">
        <v>74</v>
      </c>
      <c r="AS97" s="23" t="s">
        <v>101</v>
      </c>
      <c r="BI97" s="158">
        <f>BI98+BI802+BI925</f>
        <v>0</v>
      </c>
    </row>
    <row r="98" spans="2:63" s="10" customFormat="1" ht="37.35" customHeight="1">
      <c r="B98" s="159"/>
      <c r="D98" s="160" t="s">
        <v>74</v>
      </c>
      <c r="E98" s="161" t="s">
        <v>135</v>
      </c>
      <c r="F98" s="161" t="s">
        <v>136</v>
      </c>
      <c r="I98" s="162"/>
      <c r="J98" s="163">
        <f>BI98</f>
        <v>0</v>
      </c>
      <c r="L98" s="159"/>
      <c r="M98" s="164"/>
      <c r="N98" s="165"/>
      <c r="O98" s="165"/>
      <c r="P98" s="166">
        <f>P99+P264+P308+P341+P402+P472+P505+P603+P743+P797</f>
        <v>150.35472071000001</v>
      </c>
      <c r="Q98" s="165"/>
      <c r="R98" s="167">
        <f>R99+R264+R308+R341+R402+R472+R505+R603+R743+R797</f>
        <v>150.67581300000001</v>
      </c>
      <c r="AP98" s="160" t="s">
        <v>83</v>
      </c>
      <c r="AR98" s="168" t="s">
        <v>74</v>
      </c>
      <c r="AS98" s="168" t="s">
        <v>75</v>
      </c>
      <c r="AW98" s="160" t="s">
        <v>137</v>
      </c>
      <c r="BI98" s="169">
        <f>BI99+BI264+BI308+BI341+BI402+BI472+BI505+BI603+BI743+BI797</f>
        <v>0</v>
      </c>
    </row>
    <row r="99" spans="2:63" s="10" customFormat="1" ht="19.899999999999999" customHeight="1">
      <c r="B99" s="159"/>
      <c r="D99" s="170" t="s">
        <v>74</v>
      </c>
      <c r="E99" s="171" t="s">
        <v>83</v>
      </c>
      <c r="F99" s="171" t="s">
        <v>138</v>
      </c>
      <c r="I99" s="162"/>
      <c r="J99" s="172">
        <f>BI99</f>
        <v>0</v>
      </c>
      <c r="L99" s="159"/>
      <c r="M99" s="164"/>
      <c r="N99" s="165"/>
      <c r="O99" s="165"/>
      <c r="P99" s="166">
        <f>SUM(P100:P263)</f>
        <v>0.13680500000000001</v>
      </c>
      <c r="Q99" s="165"/>
      <c r="R99" s="167">
        <f>SUM(R100:R263)</f>
        <v>115.78060500000001</v>
      </c>
      <c r="AP99" s="160" t="s">
        <v>83</v>
      </c>
      <c r="AR99" s="168" t="s">
        <v>74</v>
      </c>
      <c r="AS99" s="168" t="s">
        <v>83</v>
      </c>
      <c r="AW99" s="160" t="s">
        <v>137</v>
      </c>
      <c r="BI99" s="169">
        <f>SUM(BI100:BI263)</f>
        <v>0</v>
      </c>
    </row>
    <row r="100" spans="2:63" s="1" customFormat="1" ht="22.5" customHeight="1">
      <c r="B100" s="173"/>
      <c r="C100" s="174" t="s">
        <v>83</v>
      </c>
      <c r="D100" s="174" t="s">
        <v>139</v>
      </c>
      <c r="E100" s="175" t="s">
        <v>140</v>
      </c>
      <c r="F100" s="176" t="s">
        <v>141</v>
      </c>
      <c r="G100" s="177" t="s">
        <v>142</v>
      </c>
      <c r="H100" s="178">
        <v>43</v>
      </c>
      <c r="I100" s="179"/>
      <c r="J100" s="180">
        <f>ROUND(I100*H100,2)</f>
        <v>0</v>
      </c>
      <c r="K100" s="176" t="s">
        <v>143</v>
      </c>
      <c r="L100" s="40"/>
      <c r="M100" s="181" t="s">
        <v>5</v>
      </c>
      <c r="N100" s="182" t="s">
        <v>46</v>
      </c>
      <c r="O100" s="183">
        <v>0</v>
      </c>
      <c r="P100" s="183">
        <f>O100*H100</f>
        <v>0</v>
      </c>
      <c r="Q100" s="183">
        <v>0</v>
      </c>
      <c r="R100" s="184">
        <f>Q100*H100</f>
        <v>0</v>
      </c>
      <c r="AP100" s="23" t="s">
        <v>144</v>
      </c>
      <c r="AR100" s="23" t="s">
        <v>139</v>
      </c>
      <c r="AS100" s="23" t="s">
        <v>85</v>
      </c>
      <c r="AW100" s="23" t="s">
        <v>137</v>
      </c>
      <c r="BC100" s="185">
        <f>IF(N100="základní",J100,0)</f>
        <v>0</v>
      </c>
      <c r="BD100" s="185">
        <f>IF(N100="snížená",J100,0)</f>
        <v>0</v>
      </c>
      <c r="BE100" s="185">
        <f>IF(N100="zákl. přenesená",J100,0)</f>
        <v>0</v>
      </c>
      <c r="BF100" s="185">
        <f>IF(N100="sníž. přenesená",J100,0)</f>
        <v>0</v>
      </c>
      <c r="BG100" s="185">
        <f>IF(N100="nulová",J100,0)</f>
        <v>0</v>
      </c>
      <c r="BH100" s="23" t="s">
        <v>83</v>
      </c>
      <c r="BI100" s="185">
        <f>ROUND(I100*H100,2)</f>
        <v>0</v>
      </c>
      <c r="BJ100" s="23" t="s">
        <v>144</v>
      </c>
      <c r="BK100" s="23" t="s">
        <v>145</v>
      </c>
    </row>
    <row r="101" spans="2:63" s="1" customFormat="1">
      <c r="B101" s="40"/>
      <c r="D101" s="186" t="s">
        <v>146</v>
      </c>
      <c r="F101" s="187" t="s">
        <v>147</v>
      </c>
      <c r="I101" s="188"/>
      <c r="L101" s="40"/>
      <c r="M101" s="189"/>
      <c r="N101" s="41"/>
      <c r="O101" s="41"/>
      <c r="P101" s="41"/>
      <c r="Q101" s="41"/>
      <c r="R101" s="69"/>
      <c r="AR101" s="23" t="s">
        <v>146</v>
      </c>
      <c r="AS101" s="23" t="s">
        <v>85</v>
      </c>
    </row>
    <row r="102" spans="2:63" s="11" customFormat="1">
      <c r="B102" s="190"/>
      <c r="D102" s="186" t="s">
        <v>148</v>
      </c>
      <c r="E102" s="191" t="s">
        <v>5</v>
      </c>
      <c r="F102" s="192" t="s">
        <v>149</v>
      </c>
      <c r="H102" s="193">
        <v>43</v>
      </c>
      <c r="I102" s="194"/>
      <c r="L102" s="190"/>
      <c r="M102" s="195"/>
      <c r="N102" s="196"/>
      <c r="O102" s="196"/>
      <c r="P102" s="196"/>
      <c r="Q102" s="196"/>
      <c r="R102" s="197"/>
      <c r="AR102" s="191" t="s">
        <v>148</v>
      </c>
      <c r="AS102" s="191" t="s">
        <v>85</v>
      </c>
      <c r="AT102" s="11" t="s">
        <v>85</v>
      </c>
      <c r="AU102" s="11" t="s">
        <v>39</v>
      </c>
      <c r="AV102" s="11" t="s">
        <v>75</v>
      </c>
      <c r="AW102" s="191" t="s">
        <v>137</v>
      </c>
    </row>
    <row r="103" spans="2:63" s="12" customFormat="1">
      <c r="B103" s="198"/>
      <c r="D103" s="199" t="s">
        <v>148</v>
      </c>
      <c r="E103" s="200" t="s">
        <v>5</v>
      </c>
      <c r="F103" s="201" t="s">
        <v>150</v>
      </c>
      <c r="H103" s="202">
        <v>43</v>
      </c>
      <c r="I103" s="203"/>
      <c r="L103" s="198"/>
      <c r="M103" s="204"/>
      <c r="N103" s="205"/>
      <c r="O103" s="205"/>
      <c r="P103" s="205"/>
      <c r="Q103" s="205"/>
      <c r="R103" s="206"/>
      <c r="AR103" s="207" t="s">
        <v>148</v>
      </c>
      <c r="AS103" s="207" t="s">
        <v>85</v>
      </c>
      <c r="AT103" s="12" t="s">
        <v>144</v>
      </c>
      <c r="AU103" s="12" t="s">
        <v>39</v>
      </c>
      <c r="AV103" s="12" t="s">
        <v>83</v>
      </c>
      <c r="AW103" s="207" t="s">
        <v>137</v>
      </c>
    </row>
    <row r="104" spans="2:63" s="1" customFormat="1" ht="22.5" customHeight="1">
      <c r="B104" s="173"/>
      <c r="C104" s="174" t="s">
        <v>85</v>
      </c>
      <c r="D104" s="174" t="s">
        <v>139</v>
      </c>
      <c r="E104" s="175" t="s">
        <v>151</v>
      </c>
      <c r="F104" s="176" t="s">
        <v>152</v>
      </c>
      <c r="G104" s="177" t="s">
        <v>142</v>
      </c>
      <c r="H104" s="178">
        <v>12.209</v>
      </c>
      <c r="I104" s="179"/>
      <c r="J104" s="180">
        <f>ROUND(I104*H104,2)</f>
        <v>0</v>
      </c>
      <c r="K104" s="176" t="s">
        <v>143</v>
      </c>
      <c r="L104" s="40"/>
      <c r="M104" s="181" t="s">
        <v>5</v>
      </c>
      <c r="N104" s="182" t="s">
        <v>46</v>
      </c>
      <c r="O104" s="183">
        <v>0</v>
      </c>
      <c r="P104" s="183">
        <f>O104*H104</f>
        <v>0</v>
      </c>
      <c r="Q104" s="183">
        <v>0.255</v>
      </c>
      <c r="R104" s="184">
        <f>Q104*H104</f>
        <v>3.1132949999999999</v>
      </c>
      <c r="AP104" s="23" t="s">
        <v>144</v>
      </c>
      <c r="AR104" s="23" t="s">
        <v>139</v>
      </c>
      <c r="AS104" s="23" t="s">
        <v>85</v>
      </c>
      <c r="AW104" s="23" t="s">
        <v>137</v>
      </c>
      <c r="BC104" s="185">
        <f>IF(N104="základní",J104,0)</f>
        <v>0</v>
      </c>
      <c r="BD104" s="185">
        <f>IF(N104="snížená",J104,0)</f>
        <v>0</v>
      </c>
      <c r="BE104" s="185">
        <f>IF(N104="zákl. přenesená",J104,0)</f>
        <v>0</v>
      </c>
      <c r="BF104" s="185">
        <f>IF(N104="sníž. přenesená",J104,0)</f>
        <v>0</v>
      </c>
      <c r="BG104" s="185">
        <f>IF(N104="nulová",J104,0)</f>
        <v>0</v>
      </c>
      <c r="BH104" s="23" t="s">
        <v>83</v>
      </c>
      <c r="BI104" s="185">
        <f>ROUND(I104*H104,2)</f>
        <v>0</v>
      </c>
      <c r="BJ104" s="23" t="s">
        <v>144</v>
      </c>
      <c r="BK104" s="23" t="s">
        <v>153</v>
      </c>
    </row>
    <row r="105" spans="2:63" s="1" customFormat="1" ht="54">
      <c r="B105" s="40"/>
      <c r="D105" s="186" t="s">
        <v>146</v>
      </c>
      <c r="F105" s="187" t="s">
        <v>154</v>
      </c>
      <c r="I105" s="188"/>
      <c r="L105" s="40"/>
      <c r="M105" s="189"/>
      <c r="N105" s="41"/>
      <c r="O105" s="41"/>
      <c r="P105" s="41"/>
      <c r="Q105" s="41"/>
      <c r="R105" s="69"/>
      <c r="AR105" s="23" t="s">
        <v>146</v>
      </c>
      <c r="AS105" s="23" t="s">
        <v>85</v>
      </c>
    </row>
    <row r="106" spans="2:63" s="11" customFormat="1">
      <c r="B106" s="190"/>
      <c r="D106" s="186" t="s">
        <v>148</v>
      </c>
      <c r="E106" s="191" t="s">
        <v>5</v>
      </c>
      <c r="F106" s="192" t="s">
        <v>155</v>
      </c>
      <c r="H106" s="193">
        <v>9.1340000000000003</v>
      </c>
      <c r="I106" s="194"/>
      <c r="L106" s="190"/>
      <c r="M106" s="195"/>
      <c r="N106" s="196"/>
      <c r="O106" s="196"/>
      <c r="P106" s="196"/>
      <c r="Q106" s="196"/>
      <c r="R106" s="197"/>
      <c r="AR106" s="191" t="s">
        <v>148</v>
      </c>
      <c r="AS106" s="191" t="s">
        <v>85</v>
      </c>
      <c r="AT106" s="11" t="s">
        <v>85</v>
      </c>
      <c r="AU106" s="11" t="s">
        <v>39</v>
      </c>
      <c r="AV106" s="11" t="s">
        <v>75</v>
      </c>
      <c r="AW106" s="191" t="s">
        <v>137</v>
      </c>
    </row>
    <row r="107" spans="2:63" s="11" customFormat="1">
      <c r="B107" s="190"/>
      <c r="D107" s="186" t="s">
        <v>148</v>
      </c>
      <c r="E107" s="191" t="s">
        <v>5</v>
      </c>
      <c r="F107" s="192" t="s">
        <v>156</v>
      </c>
      <c r="H107" s="193">
        <v>3.0750000000000002</v>
      </c>
      <c r="I107" s="194"/>
      <c r="L107" s="190"/>
      <c r="M107" s="195"/>
      <c r="N107" s="196"/>
      <c r="O107" s="196"/>
      <c r="P107" s="196"/>
      <c r="Q107" s="196"/>
      <c r="R107" s="197"/>
      <c r="AR107" s="191" t="s">
        <v>148</v>
      </c>
      <c r="AS107" s="191" t="s">
        <v>85</v>
      </c>
      <c r="AT107" s="11" t="s">
        <v>85</v>
      </c>
      <c r="AU107" s="11" t="s">
        <v>39</v>
      </c>
      <c r="AV107" s="11" t="s">
        <v>75</v>
      </c>
      <c r="AW107" s="191" t="s">
        <v>137</v>
      </c>
    </row>
    <row r="108" spans="2:63" s="12" customFormat="1">
      <c r="B108" s="198"/>
      <c r="D108" s="199" t="s">
        <v>148</v>
      </c>
      <c r="E108" s="200" t="s">
        <v>5</v>
      </c>
      <c r="F108" s="201" t="s">
        <v>150</v>
      </c>
      <c r="H108" s="202">
        <v>12.209</v>
      </c>
      <c r="I108" s="203"/>
      <c r="L108" s="198"/>
      <c r="M108" s="204"/>
      <c r="N108" s="205"/>
      <c r="O108" s="205"/>
      <c r="P108" s="205"/>
      <c r="Q108" s="205"/>
      <c r="R108" s="206"/>
      <c r="AR108" s="207" t="s">
        <v>148</v>
      </c>
      <c r="AS108" s="207" t="s">
        <v>85</v>
      </c>
      <c r="AT108" s="12" t="s">
        <v>144</v>
      </c>
      <c r="AU108" s="12" t="s">
        <v>39</v>
      </c>
      <c r="AV108" s="12" t="s">
        <v>83</v>
      </c>
      <c r="AW108" s="207" t="s">
        <v>137</v>
      </c>
    </row>
    <row r="109" spans="2:63" s="1" customFormat="1" ht="31.5" customHeight="1">
      <c r="B109" s="173"/>
      <c r="C109" s="174" t="s">
        <v>157</v>
      </c>
      <c r="D109" s="174" t="s">
        <v>139</v>
      </c>
      <c r="E109" s="175" t="s">
        <v>83</v>
      </c>
      <c r="F109" s="176" t="s">
        <v>158</v>
      </c>
      <c r="G109" s="177" t="s">
        <v>159</v>
      </c>
      <c r="H109" s="178">
        <v>12.6</v>
      </c>
      <c r="I109" s="179"/>
      <c r="J109" s="180">
        <f>ROUND(I109*H109,2)</f>
        <v>0</v>
      </c>
      <c r="K109" s="176" t="s">
        <v>5</v>
      </c>
      <c r="L109" s="40"/>
      <c r="M109" s="181" t="s">
        <v>5</v>
      </c>
      <c r="N109" s="182" t="s">
        <v>46</v>
      </c>
      <c r="O109" s="183">
        <v>0</v>
      </c>
      <c r="P109" s="183">
        <f>O109*H109</f>
        <v>0</v>
      </c>
      <c r="Q109" s="183">
        <v>0</v>
      </c>
      <c r="R109" s="184">
        <f>Q109*H109</f>
        <v>0</v>
      </c>
      <c r="AP109" s="23" t="s">
        <v>144</v>
      </c>
      <c r="AR109" s="23" t="s">
        <v>139</v>
      </c>
      <c r="AS109" s="23" t="s">
        <v>85</v>
      </c>
      <c r="AW109" s="23" t="s">
        <v>137</v>
      </c>
      <c r="BC109" s="185">
        <f>IF(N109="základní",J109,0)</f>
        <v>0</v>
      </c>
      <c r="BD109" s="185">
        <f>IF(N109="snížená",J109,0)</f>
        <v>0</v>
      </c>
      <c r="BE109" s="185">
        <f>IF(N109="zákl. přenesená",J109,0)</f>
        <v>0</v>
      </c>
      <c r="BF109" s="185">
        <f>IF(N109="sníž. přenesená",J109,0)</f>
        <v>0</v>
      </c>
      <c r="BG109" s="185">
        <f>IF(N109="nulová",J109,0)</f>
        <v>0</v>
      </c>
      <c r="BH109" s="23" t="s">
        <v>83</v>
      </c>
      <c r="BI109" s="185">
        <f>ROUND(I109*H109,2)</f>
        <v>0</v>
      </c>
      <c r="BJ109" s="23" t="s">
        <v>144</v>
      </c>
      <c r="BK109" s="23" t="s">
        <v>160</v>
      </c>
    </row>
    <row r="110" spans="2:63" s="1" customFormat="1">
      <c r="B110" s="40"/>
      <c r="D110" s="186" t="s">
        <v>146</v>
      </c>
      <c r="F110" s="187" t="s">
        <v>158</v>
      </c>
      <c r="I110" s="188"/>
      <c r="L110" s="40"/>
      <c r="M110" s="189"/>
      <c r="N110" s="41"/>
      <c r="O110" s="41"/>
      <c r="P110" s="41"/>
      <c r="Q110" s="41"/>
      <c r="R110" s="69"/>
      <c r="AR110" s="23" t="s">
        <v>146</v>
      </c>
      <c r="AS110" s="23" t="s">
        <v>85</v>
      </c>
    </row>
    <row r="111" spans="2:63" s="11" customFormat="1">
      <c r="B111" s="190"/>
      <c r="D111" s="186" t="s">
        <v>148</v>
      </c>
      <c r="E111" s="191" t="s">
        <v>5</v>
      </c>
      <c r="F111" s="192" t="s">
        <v>161</v>
      </c>
      <c r="H111" s="193">
        <v>12.6</v>
      </c>
      <c r="I111" s="194"/>
      <c r="L111" s="190"/>
      <c r="M111" s="195"/>
      <c r="N111" s="196"/>
      <c r="O111" s="196"/>
      <c r="P111" s="196"/>
      <c r="Q111" s="196"/>
      <c r="R111" s="197"/>
      <c r="AR111" s="191" t="s">
        <v>148</v>
      </c>
      <c r="AS111" s="191" t="s">
        <v>85</v>
      </c>
      <c r="AT111" s="11" t="s">
        <v>85</v>
      </c>
      <c r="AU111" s="11" t="s">
        <v>39</v>
      </c>
      <c r="AV111" s="11" t="s">
        <v>75</v>
      </c>
      <c r="AW111" s="191" t="s">
        <v>137</v>
      </c>
    </row>
    <row r="112" spans="2:63" s="12" customFormat="1">
      <c r="B112" s="198"/>
      <c r="D112" s="199" t="s">
        <v>148</v>
      </c>
      <c r="E112" s="200" t="s">
        <v>5</v>
      </c>
      <c r="F112" s="201" t="s">
        <v>150</v>
      </c>
      <c r="H112" s="202">
        <v>12.6</v>
      </c>
      <c r="I112" s="203"/>
      <c r="L112" s="198"/>
      <c r="M112" s="204"/>
      <c r="N112" s="205"/>
      <c r="O112" s="205"/>
      <c r="P112" s="205"/>
      <c r="Q112" s="205"/>
      <c r="R112" s="206"/>
      <c r="AR112" s="207" t="s">
        <v>148</v>
      </c>
      <c r="AS112" s="207" t="s">
        <v>85</v>
      </c>
      <c r="AT112" s="12" t="s">
        <v>144</v>
      </c>
      <c r="AU112" s="12" t="s">
        <v>39</v>
      </c>
      <c r="AV112" s="12" t="s">
        <v>83</v>
      </c>
      <c r="AW112" s="207" t="s">
        <v>137</v>
      </c>
    </row>
    <row r="113" spans="2:63" s="1" customFormat="1" ht="22.5" customHeight="1">
      <c r="B113" s="173"/>
      <c r="C113" s="174" t="s">
        <v>144</v>
      </c>
      <c r="D113" s="174" t="s">
        <v>139</v>
      </c>
      <c r="E113" s="175" t="s">
        <v>85</v>
      </c>
      <c r="F113" s="176" t="s">
        <v>162</v>
      </c>
      <c r="G113" s="177" t="s">
        <v>163</v>
      </c>
      <c r="H113" s="178">
        <v>6</v>
      </c>
      <c r="I113" s="179"/>
      <c r="J113" s="180">
        <f>ROUND(I113*H113,2)</f>
        <v>0</v>
      </c>
      <c r="K113" s="176" t="s">
        <v>5</v>
      </c>
      <c r="L113" s="40"/>
      <c r="M113" s="181" t="s">
        <v>5</v>
      </c>
      <c r="N113" s="182" t="s">
        <v>46</v>
      </c>
      <c r="O113" s="183">
        <v>0</v>
      </c>
      <c r="P113" s="183">
        <f>O113*H113</f>
        <v>0</v>
      </c>
      <c r="Q113" s="183">
        <v>0</v>
      </c>
      <c r="R113" s="184">
        <f>Q113*H113</f>
        <v>0</v>
      </c>
      <c r="AP113" s="23" t="s">
        <v>144</v>
      </c>
      <c r="AR113" s="23" t="s">
        <v>139</v>
      </c>
      <c r="AS113" s="23" t="s">
        <v>85</v>
      </c>
      <c r="AW113" s="23" t="s">
        <v>137</v>
      </c>
      <c r="BC113" s="185">
        <f>IF(N113="základní",J113,0)</f>
        <v>0</v>
      </c>
      <c r="BD113" s="185">
        <f>IF(N113="snížená",J113,0)</f>
        <v>0</v>
      </c>
      <c r="BE113" s="185">
        <f>IF(N113="zákl. přenesená",J113,0)</f>
        <v>0</v>
      </c>
      <c r="BF113" s="185">
        <f>IF(N113="sníž. přenesená",J113,0)</f>
        <v>0</v>
      </c>
      <c r="BG113" s="185">
        <f>IF(N113="nulová",J113,0)</f>
        <v>0</v>
      </c>
      <c r="BH113" s="23" t="s">
        <v>83</v>
      </c>
      <c r="BI113" s="185">
        <f>ROUND(I113*H113,2)</f>
        <v>0</v>
      </c>
      <c r="BJ113" s="23" t="s">
        <v>144</v>
      </c>
      <c r="BK113" s="23" t="s">
        <v>164</v>
      </c>
    </row>
    <row r="114" spans="2:63" s="1" customFormat="1">
      <c r="B114" s="40"/>
      <c r="D114" s="186" t="s">
        <v>146</v>
      </c>
      <c r="F114" s="187" t="s">
        <v>165</v>
      </c>
      <c r="I114" s="188"/>
      <c r="L114" s="40"/>
      <c r="M114" s="189"/>
      <c r="N114" s="41"/>
      <c r="O114" s="41"/>
      <c r="P114" s="41"/>
      <c r="Q114" s="41"/>
      <c r="R114" s="69"/>
      <c r="AR114" s="23" t="s">
        <v>146</v>
      </c>
      <c r="AS114" s="23" t="s">
        <v>85</v>
      </c>
    </row>
    <row r="115" spans="2:63" s="11" customFormat="1">
      <c r="B115" s="190"/>
      <c r="D115" s="186" t="s">
        <v>148</v>
      </c>
      <c r="E115" s="191" t="s">
        <v>5</v>
      </c>
      <c r="F115" s="192" t="s">
        <v>166</v>
      </c>
      <c r="H115" s="193">
        <v>6</v>
      </c>
      <c r="I115" s="194"/>
      <c r="L115" s="190"/>
      <c r="M115" s="195"/>
      <c r="N115" s="196"/>
      <c r="O115" s="196"/>
      <c r="P115" s="196"/>
      <c r="Q115" s="196"/>
      <c r="R115" s="197"/>
      <c r="AR115" s="191" t="s">
        <v>148</v>
      </c>
      <c r="AS115" s="191" t="s">
        <v>85</v>
      </c>
      <c r="AT115" s="11" t="s">
        <v>85</v>
      </c>
      <c r="AU115" s="11" t="s">
        <v>39</v>
      </c>
      <c r="AV115" s="11" t="s">
        <v>75</v>
      </c>
      <c r="AW115" s="191" t="s">
        <v>137</v>
      </c>
    </row>
    <row r="116" spans="2:63" s="12" customFormat="1">
      <c r="B116" s="198"/>
      <c r="D116" s="199" t="s">
        <v>148</v>
      </c>
      <c r="E116" s="200" t="s">
        <v>5</v>
      </c>
      <c r="F116" s="201" t="s">
        <v>150</v>
      </c>
      <c r="H116" s="202">
        <v>6</v>
      </c>
      <c r="I116" s="203"/>
      <c r="L116" s="198"/>
      <c r="M116" s="204"/>
      <c r="N116" s="205"/>
      <c r="O116" s="205"/>
      <c r="P116" s="205"/>
      <c r="Q116" s="205"/>
      <c r="R116" s="206"/>
      <c r="AR116" s="207" t="s">
        <v>148</v>
      </c>
      <c r="AS116" s="207" t="s">
        <v>85</v>
      </c>
      <c r="AT116" s="12" t="s">
        <v>144</v>
      </c>
      <c r="AU116" s="12" t="s">
        <v>39</v>
      </c>
      <c r="AV116" s="12" t="s">
        <v>83</v>
      </c>
      <c r="AW116" s="207" t="s">
        <v>137</v>
      </c>
    </row>
    <row r="117" spans="2:63" s="1" customFormat="1" ht="22.5" customHeight="1">
      <c r="B117" s="173"/>
      <c r="C117" s="174" t="s">
        <v>167</v>
      </c>
      <c r="D117" s="174" t="s">
        <v>139</v>
      </c>
      <c r="E117" s="175" t="s">
        <v>168</v>
      </c>
      <c r="F117" s="176" t="s">
        <v>169</v>
      </c>
      <c r="G117" s="177" t="s">
        <v>142</v>
      </c>
      <c r="H117" s="178">
        <v>16.809000000000001</v>
      </c>
      <c r="I117" s="179"/>
      <c r="J117" s="180">
        <f>ROUND(I117*H117,2)</f>
        <v>0</v>
      </c>
      <c r="K117" s="176" t="s">
        <v>143</v>
      </c>
      <c r="L117" s="40"/>
      <c r="M117" s="181" t="s">
        <v>5</v>
      </c>
      <c r="N117" s="182" t="s">
        <v>46</v>
      </c>
      <c r="O117" s="183">
        <v>0</v>
      </c>
      <c r="P117" s="183">
        <f>O117*H117</f>
        <v>0</v>
      </c>
      <c r="Q117" s="183">
        <v>0.28999999999999998</v>
      </c>
      <c r="R117" s="184">
        <f>Q117*H117</f>
        <v>4.8746099999999997</v>
      </c>
      <c r="AP117" s="23" t="s">
        <v>144</v>
      </c>
      <c r="AR117" s="23" t="s">
        <v>139</v>
      </c>
      <c r="AS117" s="23" t="s">
        <v>85</v>
      </c>
      <c r="AW117" s="23" t="s">
        <v>137</v>
      </c>
      <c r="BC117" s="185">
        <f>IF(N117="základní",J117,0)</f>
        <v>0</v>
      </c>
      <c r="BD117" s="185">
        <f>IF(N117="snížená",J117,0)</f>
        <v>0</v>
      </c>
      <c r="BE117" s="185">
        <f>IF(N117="zákl. přenesená",J117,0)</f>
        <v>0</v>
      </c>
      <c r="BF117" s="185">
        <f>IF(N117="sníž. přenesená",J117,0)</f>
        <v>0</v>
      </c>
      <c r="BG117" s="185">
        <f>IF(N117="nulová",J117,0)</f>
        <v>0</v>
      </c>
      <c r="BH117" s="23" t="s">
        <v>83</v>
      </c>
      <c r="BI117" s="185">
        <f>ROUND(I117*H117,2)</f>
        <v>0</v>
      </c>
      <c r="BJ117" s="23" t="s">
        <v>144</v>
      </c>
      <c r="BK117" s="23" t="s">
        <v>170</v>
      </c>
    </row>
    <row r="118" spans="2:63" s="1" customFormat="1" ht="40.5">
      <c r="B118" s="40"/>
      <c r="D118" s="186" t="s">
        <v>146</v>
      </c>
      <c r="F118" s="187" t="s">
        <v>171</v>
      </c>
      <c r="I118" s="188"/>
      <c r="L118" s="40"/>
      <c r="M118" s="189"/>
      <c r="N118" s="41"/>
      <c r="O118" s="41"/>
      <c r="P118" s="41"/>
      <c r="Q118" s="41"/>
      <c r="R118" s="69"/>
      <c r="AR118" s="23" t="s">
        <v>146</v>
      </c>
      <c r="AS118" s="23" t="s">
        <v>85</v>
      </c>
    </row>
    <row r="119" spans="2:63" s="11" customFormat="1">
      <c r="B119" s="190"/>
      <c r="D119" s="186" t="s">
        <v>148</v>
      </c>
      <c r="E119" s="191" t="s">
        <v>5</v>
      </c>
      <c r="F119" s="192" t="s">
        <v>172</v>
      </c>
      <c r="H119" s="193">
        <v>10.276</v>
      </c>
      <c r="I119" s="194"/>
      <c r="L119" s="190"/>
      <c r="M119" s="195"/>
      <c r="N119" s="196"/>
      <c r="O119" s="196"/>
      <c r="P119" s="196"/>
      <c r="Q119" s="196"/>
      <c r="R119" s="197"/>
      <c r="AR119" s="191" t="s">
        <v>148</v>
      </c>
      <c r="AS119" s="191" t="s">
        <v>85</v>
      </c>
      <c r="AT119" s="11" t="s">
        <v>85</v>
      </c>
      <c r="AU119" s="11" t="s">
        <v>39</v>
      </c>
      <c r="AV119" s="11" t="s">
        <v>75</v>
      </c>
      <c r="AW119" s="191" t="s">
        <v>137</v>
      </c>
    </row>
    <row r="120" spans="2:63" s="11" customFormat="1" ht="27">
      <c r="B120" s="190"/>
      <c r="D120" s="186" t="s">
        <v>148</v>
      </c>
      <c r="E120" s="191" t="s">
        <v>5</v>
      </c>
      <c r="F120" s="192" t="s">
        <v>173</v>
      </c>
      <c r="H120" s="193">
        <v>3.383</v>
      </c>
      <c r="I120" s="194"/>
      <c r="L120" s="190"/>
      <c r="M120" s="195"/>
      <c r="N120" s="196"/>
      <c r="O120" s="196"/>
      <c r="P120" s="196"/>
      <c r="Q120" s="196"/>
      <c r="R120" s="197"/>
      <c r="AR120" s="191" t="s">
        <v>148</v>
      </c>
      <c r="AS120" s="191" t="s">
        <v>85</v>
      </c>
      <c r="AT120" s="11" t="s">
        <v>85</v>
      </c>
      <c r="AU120" s="11" t="s">
        <v>39</v>
      </c>
      <c r="AV120" s="11" t="s">
        <v>75</v>
      </c>
      <c r="AW120" s="191" t="s">
        <v>137</v>
      </c>
    </row>
    <row r="121" spans="2:63" s="11" customFormat="1" ht="27">
      <c r="B121" s="190"/>
      <c r="D121" s="186" t="s">
        <v>148</v>
      </c>
      <c r="E121" s="191" t="s">
        <v>5</v>
      </c>
      <c r="F121" s="192" t="s">
        <v>174</v>
      </c>
      <c r="H121" s="193">
        <v>3.15</v>
      </c>
      <c r="I121" s="194"/>
      <c r="L121" s="190"/>
      <c r="M121" s="195"/>
      <c r="N121" s="196"/>
      <c r="O121" s="196"/>
      <c r="P121" s="196"/>
      <c r="Q121" s="196"/>
      <c r="R121" s="197"/>
      <c r="AR121" s="191" t="s">
        <v>148</v>
      </c>
      <c r="AS121" s="191" t="s">
        <v>85</v>
      </c>
      <c r="AT121" s="11" t="s">
        <v>85</v>
      </c>
      <c r="AU121" s="11" t="s">
        <v>39</v>
      </c>
      <c r="AV121" s="11" t="s">
        <v>75</v>
      </c>
      <c r="AW121" s="191" t="s">
        <v>137</v>
      </c>
    </row>
    <row r="122" spans="2:63" s="12" customFormat="1">
      <c r="B122" s="198"/>
      <c r="D122" s="199" t="s">
        <v>148</v>
      </c>
      <c r="E122" s="200" t="s">
        <v>5</v>
      </c>
      <c r="F122" s="201" t="s">
        <v>150</v>
      </c>
      <c r="H122" s="202">
        <v>16.809000000000001</v>
      </c>
      <c r="I122" s="203"/>
      <c r="L122" s="198"/>
      <c r="M122" s="204"/>
      <c r="N122" s="205"/>
      <c r="O122" s="205"/>
      <c r="P122" s="205"/>
      <c r="Q122" s="205"/>
      <c r="R122" s="206"/>
      <c r="AR122" s="207" t="s">
        <v>148</v>
      </c>
      <c r="AS122" s="207" t="s">
        <v>85</v>
      </c>
      <c r="AT122" s="12" t="s">
        <v>144</v>
      </c>
      <c r="AU122" s="12" t="s">
        <v>39</v>
      </c>
      <c r="AV122" s="12" t="s">
        <v>83</v>
      </c>
      <c r="AW122" s="207" t="s">
        <v>137</v>
      </c>
    </row>
    <row r="123" spans="2:63" s="1" customFormat="1" ht="22.5" customHeight="1">
      <c r="B123" s="173"/>
      <c r="C123" s="174" t="s">
        <v>175</v>
      </c>
      <c r="D123" s="174" t="s">
        <v>139</v>
      </c>
      <c r="E123" s="175" t="s">
        <v>176</v>
      </c>
      <c r="F123" s="176" t="s">
        <v>177</v>
      </c>
      <c r="G123" s="177" t="s">
        <v>142</v>
      </c>
      <c r="H123" s="178">
        <v>5.375</v>
      </c>
      <c r="I123" s="179"/>
      <c r="J123" s="180">
        <f>ROUND(I123*H123,2)</f>
        <v>0</v>
      </c>
      <c r="K123" s="176" t="s">
        <v>143</v>
      </c>
      <c r="L123" s="40"/>
      <c r="M123" s="181" t="s">
        <v>5</v>
      </c>
      <c r="N123" s="182" t="s">
        <v>46</v>
      </c>
      <c r="O123" s="183">
        <v>0</v>
      </c>
      <c r="P123" s="183">
        <f>O123*H123</f>
        <v>0</v>
      </c>
      <c r="Q123" s="183">
        <v>0.57999999999999996</v>
      </c>
      <c r="R123" s="184">
        <f>Q123*H123</f>
        <v>3.1174999999999997</v>
      </c>
      <c r="AP123" s="23" t="s">
        <v>144</v>
      </c>
      <c r="AR123" s="23" t="s">
        <v>139</v>
      </c>
      <c r="AS123" s="23" t="s">
        <v>85</v>
      </c>
      <c r="AW123" s="23" t="s">
        <v>137</v>
      </c>
      <c r="BC123" s="185">
        <f>IF(N123="základní",J123,0)</f>
        <v>0</v>
      </c>
      <c r="BD123" s="185">
        <f>IF(N123="snížená",J123,0)</f>
        <v>0</v>
      </c>
      <c r="BE123" s="185">
        <f>IF(N123="zákl. přenesená",J123,0)</f>
        <v>0</v>
      </c>
      <c r="BF123" s="185">
        <f>IF(N123="sníž. přenesená",J123,0)</f>
        <v>0</v>
      </c>
      <c r="BG123" s="185">
        <f>IF(N123="nulová",J123,0)</f>
        <v>0</v>
      </c>
      <c r="BH123" s="23" t="s">
        <v>83</v>
      </c>
      <c r="BI123" s="185">
        <f>ROUND(I123*H123,2)</f>
        <v>0</v>
      </c>
      <c r="BJ123" s="23" t="s">
        <v>144</v>
      </c>
      <c r="BK123" s="23" t="s">
        <v>178</v>
      </c>
    </row>
    <row r="124" spans="2:63" s="1" customFormat="1" ht="40.5">
      <c r="B124" s="40"/>
      <c r="D124" s="186" t="s">
        <v>146</v>
      </c>
      <c r="F124" s="187" t="s">
        <v>179</v>
      </c>
      <c r="I124" s="188"/>
      <c r="L124" s="40"/>
      <c r="M124" s="189"/>
      <c r="N124" s="41"/>
      <c r="O124" s="41"/>
      <c r="P124" s="41"/>
      <c r="Q124" s="41"/>
      <c r="R124" s="69"/>
      <c r="AR124" s="23" t="s">
        <v>146</v>
      </c>
      <c r="AS124" s="23" t="s">
        <v>85</v>
      </c>
    </row>
    <row r="125" spans="2:63" s="11" customFormat="1">
      <c r="B125" s="190"/>
      <c r="D125" s="186" t="s">
        <v>148</v>
      </c>
      <c r="E125" s="191" t="s">
        <v>5</v>
      </c>
      <c r="F125" s="192" t="s">
        <v>180</v>
      </c>
      <c r="H125" s="193">
        <v>5.375</v>
      </c>
      <c r="I125" s="194"/>
      <c r="L125" s="190"/>
      <c r="M125" s="195"/>
      <c r="N125" s="196"/>
      <c r="O125" s="196"/>
      <c r="P125" s="196"/>
      <c r="Q125" s="196"/>
      <c r="R125" s="197"/>
      <c r="AR125" s="191" t="s">
        <v>148</v>
      </c>
      <c r="AS125" s="191" t="s">
        <v>85</v>
      </c>
      <c r="AT125" s="11" t="s">
        <v>85</v>
      </c>
      <c r="AU125" s="11" t="s">
        <v>39</v>
      </c>
      <c r="AV125" s="11" t="s">
        <v>75</v>
      </c>
      <c r="AW125" s="191" t="s">
        <v>137</v>
      </c>
    </row>
    <row r="126" spans="2:63" s="12" customFormat="1">
      <c r="B126" s="198"/>
      <c r="D126" s="199" t="s">
        <v>148</v>
      </c>
      <c r="E126" s="200" t="s">
        <v>5</v>
      </c>
      <c r="F126" s="201" t="s">
        <v>150</v>
      </c>
      <c r="H126" s="202">
        <v>5.375</v>
      </c>
      <c r="I126" s="203"/>
      <c r="L126" s="198"/>
      <c r="M126" s="204"/>
      <c r="N126" s="205"/>
      <c r="O126" s="205"/>
      <c r="P126" s="205"/>
      <c r="Q126" s="205"/>
      <c r="R126" s="206"/>
      <c r="AR126" s="207" t="s">
        <v>148</v>
      </c>
      <c r="AS126" s="207" t="s">
        <v>85</v>
      </c>
      <c r="AT126" s="12" t="s">
        <v>144</v>
      </c>
      <c r="AU126" s="12" t="s">
        <v>39</v>
      </c>
      <c r="AV126" s="12" t="s">
        <v>83</v>
      </c>
      <c r="AW126" s="207" t="s">
        <v>137</v>
      </c>
    </row>
    <row r="127" spans="2:63" s="1" customFormat="1" ht="22.5" customHeight="1">
      <c r="B127" s="173"/>
      <c r="C127" s="174" t="s">
        <v>181</v>
      </c>
      <c r="D127" s="174" t="s">
        <v>139</v>
      </c>
      <c r="E127" s="175" t="s">
        <v>182</v>
      </c>
      <c r="F127" s="176" t="s">
        <v>183</v>
      </c>
      <c r="G127" s="177" t="s">
        <v>142</v>
      </c>
      <c r="H127" s="178">
        <v>5.375</v>
      </c>
      <c r="I127" s="179"/>
      <c r="J127" s="180">
        <f>ROUND(I127*H127,2)</f>
        <v>0</v>
      </c>
      <c r="K127" s="176" t="s">
        <v>143</v>
      </c>
      <c r="L127" s="40"/>
      <c r="M127" s="181" t="s">
        <v>5</v>
      </c>
      <c r="N127" s="182" t="s">
        <v>46</v>
      </c>
      <c r="O127" s="183">
        <v>0</v>
      </c>
      <c r="P127" s="183">
        <f>O127*H127</f>
        <v>0</v>
      </c>
      <c r="Q127" s="183">
        <v>0.625</v>
      </c>
      <c r="R127" s="184">
        <f>Q127*H127</f>
        <v>3.359375</v>
      </c>
      <c r="AP127" s="23" t="s">
        <v>144</v>
      </c>
      <c r="AR127" s="23" t="s">
        <v>139</v>
      </c>
      <c r="AS127" s="23" t="s">
        <v>85</v>
      </c>
      <c r="AW127" s="23" t="s">
        <v>137</v>
      </c>
      <c r="BC127" s="185">
        <f>IF(N127="základní",J127,0)</f>
        <v>0</v>
      </c>
      <c r="BD127" s="185">
        <f>IF(N127="snížená",J127,0)</f>
        <v>0</v>
      </c>
      <c r="BE127" s="185">
        <f>IF(N127="zákl. přenesená",J127,0)</f>
        <v>0</v>
      </c>
      <c r="BF127" s="185">
        <f>IF(N127="sníž. přenesená",J127,0)</f>
        <v>0</v>
      </c>
      <c r="BG127" s="185">
        <f>IF(N127="nulová",J127,0)</f>
        <v>0</v>
      </c>
      <c r="BH127" s="23" t="s">
        <v>83</v>
      </c>
      <c r="BI127" s="185">
        <f>ROUND(I127*H127,2)</f>
        <v>0</v>
      </c>
      <c r="BJ127" s="23" t="s">
        <v>144</v>
      </c>
      <c r="BK127" s="23" t="s">
        <v>184</v>
      </c>
    </row>
    <row r="128" spans="2:63" s="1" customFormat="1" ht="40.5">
      <c r="B128" s="40"/>
      <c r="D128" s="186" t="s">
        <v>146</v>
      </c>
      <c r="F128" s="187" t="s">
        <v>185</v>
      </c>
      <c r="I128" s="188"/>
      <c r="L128" s="40"/>
      <c r="M128" s="189"/>
      <c r="N128" s="41"/>
      <c r="O128" s="41"/>
      <c r="P128" s="41"/>
      <c r="Q128" s="41"/>
      <c r="R128" s="69"/>
      <c r="AR128" s="23" t="s">
        <v>146</v>
      </c>
      <c r="AS128" s="23" t="s">
        <v>85</v>
      </c>
    </row>
    <row r="129" spans="2:63" s="11" customFormat="1">
      <c r="B129" s="190"/>
      <c r="D129" s="186" t="s">
        <v>148</v>
      </c>
      <c r="E129" s="191" t="s">
        <v>5</v>
      </c>
      <c r="F129" s="192" t="s">
        <v>180</v>
      </c>
      <c r="H129" s="193">
        <v>5.375</v>
      </c>
      <c r="I129" s="194"/>
      <c r="L129" s="190"/>
      <c r="M129" s="195"/>
      <c r="N129" s="196"/>
      <c r="O129" s="196"/>
      <c r="P129" s="196"/>
      <c r="Q129" s="196"/>
      <c r="R129" s="197"/>
      <c r="AR129" s="191" t="s">
        <v>148</v>
      </c>
      <c r="AS129" s="191" t="s">
        <v>85</v>
      </c>
      <c r="AT129" s="11" t="s">
        <v>85</v>
      </c>
      <c r="AU129" s="11" t="s">
        <v>39</v>
      </c>
      <c r="AV129" s="11" t="s">
        <v>75</v>
      </c>
      <c r="AW129" s="191" t="s">
        <v>137</v>
      </c>
    </row>
    <row r="130" spans="2:63" s="12" customFormat="1">
      <c r="B130" s="198"/>
      <c r="D130" s="199" t="s">
        <v>148</v>
      </c>
      <c r="E130" s="200" t="s">
        <v>5</v>
      </c>
      <c r="F130" s="201" t="s">
        <v>150</v>
      </c>
      <c r="H130" s="202">
        <v>5.375</v>
      </c>
      <c r="I130" s="203"/>
      <c r="L130" s="198"/>
      <c r="M130" s="204"/>
      <c r="N130" s="205"/>
      <c r="O130" s="205"/>
      <c r="P130" s="205"/>
      <c r="Q130" s="205"/>
      <c r="R130" s="206"/>
      <c r="AR130" s="207" t="s">
        <v>148</v>
      </c>
      <c r="AS130" s="207" t="s">
        <v>85</v>
      </c>
      <c r="AT130" s="12" t="s">
        <v>144</v>
      </c>
      <c r="AU130" s="12" t="s">
        <v>39</v>
      </c>
      <c r="AV130" s="12" t="s">
        <v>83</v>
      </c>
      <c r="AW130" s="207" t="s">
        <v>137</v>
      </c>
    </row>
    <row r="131" spans="2:63" s="1" customFormat="1" ht="22.5" customHeight="1">
      <c r="B131" s="173"/>
      <c r="C131" s="174" t="s">
        <v>186</v>
      </c>
      <c r="D131" s="174" t="s">
        <v>139</v>
      </c>
      <c r="E131" s="175" t="s">
        <v>187</v>
      </c>
      <c r="F131" s="176" t="s">
        <v>188</v>
      </c>
      <c r="G131" s="177" t="s">
        <v>142</v>
      </c>
      <c r="H131" s="178">
        <v>5.375</v>
      </c>
      <c r="I131" s="179"/>
      <c r="J131" s="180">
        <f>ROUND(I131*H131,2)</f>
        <v>0</v>
      </c>
      <c r="K131" s="176" t="s">
        <v>143</v>
      </c>
      <c r="L131" s="40"/>
      <c r="M131" s="181" t="s">
        <v>5</v>
      </c>
      <c r="N131" s="182" t="s">
        <v>46</v>
      </c>
      <c r="O131" s="183">
        <v>0</v>
      </c>
      <c r="P131" s="183">
        <f>O131*H131</f>
        <v>0</v>
      </c>
      <c r="Q131" s="183">
        <v>0.22</v>
      </c>
      <c r="R131" s="184">
        <f>Q131*H131</f>
        <v>1.1825000000000001</v>
      </c>
      <c r="AP131" s="23" t="s">
        <v>144</v>
      </c>
      <c r="AR131" s="23" t="s">
        <v>139</v>
      </c>
      <c r="AS131" s="23" t="s">
        <v>85</v>
      </c>
      <c r="AW131" s="23" t="s">
        <v>137</v>
      </c>
      <c r="BC131" s="185">
        <f>IF(N131="základní",J131,0)</f>
        <v>0</v>
      </c>
      <c r="BD131" s="185">
        <f>IF(N131="snížená",J131,0)</f>
        <v>0</v>
      </c>
      <c r="BE131" s="185">
        <f>IF(N131="zákl. přenesená",J131,0)</f>
        <v>0</v>
      </c>
      <c r="BF131" s="185">
        <f>IF(N131="sníž. přenesená",J131,0)</f>
        <v>0</v>
      </c>
      <c r="BG131" s="185">
        <f>IF(N131="nulová",J131,0)</f>
        <v>0</v>
      </c>
      <c r="BH131" s="23" t="s">
        <v>83</v>
      </c>
      <c r="BI131" s="185">
        <f>ROUND(I131*H131,2)</f>
        <v>0</v>
      </c>
      <c r="BJ131" s="23" t="s">
        <v>144</v>
      </c>
      <c r="BK131" s="23" t="s">
        <v>189</v>
      </c>
    </row>
    <row r="132" spans="2:63" s="1" customFormat="1" ht="40.5">
      <c r="B132" s="40"/>
      <c r="D132" s="186" t="s">
        <v>146</v>
      </c>
      <c r="F132" s="187" t="s">
        <v>190</v>
      </c>
      <c r="I132" s="188"/>
      <c r="L132" s="40"/>
      <c r="M132" s="189"/>
      <c r="N132" s="41"/>
      <c r="O132" s="41"/>
      <c r="P132" s="41"/>
      <c r="Q132" s="41"/>
      <c r="R132" s="69"/>
      <c r="AR132" s="23" t="s">
        <v>146</v>
      </c>
      <c r="AS132" s="23" t="s">
        <v>85</v>
      </c>
    </row>
    <row r="133" spans="2:63" s="11" customFormat="1">
      <c r="B133" s="190"/>
      <c r="D133" s="186" t="s">
        <v>148</v>
      </c>
      <c r="E133" s="191" t="s">
        <v>5</v>
      </c>
      <c r="F133" s="192" t="s">
        <v>180</v>
      </c>
      <c r="H133" s="193">
        <v>5.375</v>
      </c>
      <c r="I133" s="194"/>
      <c r="L133" s="190"/>
      <c r="M133" s="195"/>
      <c r="N133" s="196"/>
      <c r="O133" s="196"/>
      <c r="P133" s="196"/>
      <c r="Q133" s="196"/>
      <c r="R133" s="197"/>
      <c r="AR133" s="191" t="s">
        <v>148</v>
      </c>
      <c r="AS133" s="191" t="s">
        <v>85</v>
      </c>
      <c r="AT133" s="11" t="s">
        <v>85</v>
      </c>
      <c r="AU133" s="11" t="s">
        <v>39</v>
      </c>
      <c r="AV133" s="11" t="s">
        <v>75</v>
      </c>
      <c r="AW133" s="191" t="s">
        <v>137</v>
      </c>
    </row>
    <row r="134" spans="2:63" s="12" customFormat="1">
      <c r="B134" s="198"/>
      <c r="D134" s="199" t="s">
        <v>148</v>
      </c>
      <c r="E134" s="200" t="s">
        <v>5</v>
      </c>
      <c r="F134" s="201" t="s">
        <v>150</v>
      </c>
      <c r="H134" s="202">
        <v>5.375</v>
      </c>
      <c r="I134" s="203"/>
      <c r="L134" s="198"/>
      <c r="M134" s="204"/>
      <c r="N134" s="205"/>
      <c r="O134" s="205"/>
      <c r="P134" s="205"/>
      <c r="Q134" s="205"/>
      <c r="R134" s="206"/>
      <c r="AR134" s="207" t="s">
        <v>148</v>
      </c>
      <c r="AS134" s="207" t="s">
        <v>85</v>
      </c>
      <c r="AT134" s="12" t="s">
        <v>144</v>
      </c>
      <c r="AU134" s="12" t="s">
        <v>39</v>
      </c>
      <c r="AV134" s="12" t="s">
        <v>83</v>
      </c>
      <c r="AW134" s="207" t="s">
        <v>137</v>
      </c>
    </row>
    <row r="135" spans="2:63" s="1" customFormat="1" ht="22.5" customHeight="1">
      <c r="B135" s="173"/>
      <c r="C135" s="174" t="s">
        <v>191</v>
      </c>
      <c r="D135" s="174" t="s">
        <v>139</v>
      </c>
      <c r="E135" s="175" t="s">
        <v>192</v>
      </c>
      <c r="F135" s="176" t="s">
        <v>193</v>
      </c>
      <c r="G135" s="177" t="s">
        <v>142</v>
      </c>
      <c r="H135" s="178">
        <v>70.269000000000005</v>
      </c>
      <c r="I135" s="179"/>
      <c r="J135" s="180">
        <f>ROUND(I135*H135,2)</f>
        <v>0</v>
      </c>
      <c r="K135" s="176" t="s">
        <v>143</v>
      </c>
      <c r="L135" s="40"/>
      <c r="M135" s="181" t="s">
        <v>5</v>
      </c>
      <c r="N135" s="182" t="s">
        <v>46</v>
      </c>
      <c r="O135" s="183">
        <v>0</v>
      </c>
      <c r="P135" s="183">
        <f>O135*H135</f>
        <v>0</v>
      </c>
      <c r="Q135" s="183">
        <v>0.57999999999999996</v>
      </c>
      <c r="R135" s="184">
        <f>Q135*H135</f>
        <v>40.756019999999999</v>
      </c>
      <c r="AP135" s="23" t="s">
        <v>144</v>
      </c>
      <c r="AR135" s="23" t="s">
        <v>139</v>
      </c>
      <c r="AS135" s="23" t="s">
        <v>85</v>
      </c>
      <c r="AW135" s="23" t="s">
        <v>137</v>
      </c>
      <c r="BC135" s="185">
        <f>IF(N135="základní",J135,0)</f>
        <v>0</v>
      </c>
      <c r="BD135" s="185">
        <f>IF(N135="snížená",J135,0)</f>
        <v>0</v>
      </c>
      <c r="BE135" s="185">
        <f>IF(N135="zákl. přenesená",J135,0)</f>
        <v>0</v>
      </c>
      <c r="BF135" s="185">
        <f>IF(N135="sníž. přenesená",J135,0)</f>
        <v>0</v>
      </c>
      <c r="BG135" s="185">
        <f>IF(N135="nulová",J135,0)</f>
        <v>0</v>
      </c>
      <c r="BH135" s="23" t="s">
        <v>83</v>
      </c>
      <c r="BI135" s="185">
        <f>ROUND(I135*H135,2)</f>
        <v>0</v>
      </c>
      <c r="BJ135" s="23" t="s">
        <v>144</v>
      </c>
      <c r="BK135" s="23" t="s">
        <v>194</v>
      </c>
    </row>
    <row r="136" spans="2:63" s="1" customFormat="1" ht="40.5">
      <c r="B136" s="40"/>
      <c r="D136" s="186" t="s">
        <v>146</v>
      </c>
      <c r="F136" s="187" t="s">
        <v>195</v>
      </c>
      <c r="I136" s="188"/>
      <c r="L136" s="40"/>
      <c r="M136" s="189"/>
      <c r="N136" s="41"/>
      <c r="O136" s="41"/>
      <c r="P136" s="41"/>
      <c r="Q136" s="41"/>
      <c r="R136" s="69"/>
      <c r="AR136" s="23" t="s">
        <v>146</v>
      </c>
      <c r="AS136" s="23" t="s">
        <v>85</v>
      </c>
    </row>
    <row r="137" spans="2:63" s="11" customFormat="1">
      <c r="B137" s="190"/>
      <c r="D137" s="186" t="s">
        <v>148</v>
      </c>
      <c r="E137" s="191" t="s">
        <v>5</v>
      </c>
      <c r="F137" s="192" t="s">
        <v>196</v>
      </c>
      <c r="H137" s="193">
        <v>70.269000000000005</v>
      </c>
      <c r="I137" s="194"/>
      <c r="L137" s="190"/>
      <c r="M137" s="195"/>
      <c r="N137" s="196"/>
      <c r="O137" s="196"/>
      <c r="P137" s="196"/>
      <c r="Q137" s="196"/>
      <c r="R137" s="197"/>
      <c r="AR137" s="191" t="s">
        <v>148</v>
      </c>
      <c r="AS137" s="191" t="s">
        <v>85</v>
      </c>
      <c r="AT137" s="11" t="s">
        <v>85</v>
      </c>
      <c r="AU137" s="11" t="s">
        <v>39</v>
      </c>
      <c r="AV137" s="11" t="s">
        <v>75</v>
      </c>
      <c r="AW137" s="191" t="s">
        <v>137</v>
      </c>
    </row>
    <row r="138" spans="2:63" s="12" customFormat="1">
      <c r="B138" s="198"/>
      <c r="D138" s="199" t="s">
        <v>148</v>
      </c>
      <c r="E138" s="200" t="s">
        <v>5</v>
      </c>
      <c r="F138" s="201" t="s">
        <v>150</v>
      </c>
      <c r="H138" s="202">
        <v>70.269000000000005</v>
      </c>
      <c r="I138" s="203"/>
      <c r="L138" s="198"/>
      <c r="M138" s="204"/>
      <c r="N138" s="205"/>
      <c r="O138" s="205"/>
      <c r="P138" s="205"/>
      <c r="Q138" s="205"/>
      <c r="R138" s="206"/>
      <c r="AR138" s="207" t="s">
        <v>148</v>
      </c>
      <c r="AS138" s="207" t="s">
        <v>85</v>
      </c>
      <c r="AT138" s="12" t="s">
        <v>144</v>
      </c>
      <c r="AU138" s="12" t="s">
        <v>39</v>
      </c>
      <c r="AV138" s="12" t="s">
        <v>83</v>
      </c>
      <c r="AW138" s="207" t="s">
        <v>137</v>
      </c>
    </row>
    <row r="139" spans="2:63" s="1" customFormat="1" ht="22.5" customHeight="1">
      <c r="B139" s="173"/>
      <c r="C139" s="174" t="s">
        <v>197</v>
      </c>
      <c r="D139" s="174" t="s">
        <v>139</v>
      </c>
      <c r="E139" s="175" t="s">
        <v>198</v>
      </c>
      <c r="F139" s="176" t="s">
        <v>199</v>
      </c>
      <c r="G139" s="177" t="s">
        <v>142</v>
      </c>
      <c r="H139" s="178">
        <v>70.269000000000005</v>
      </c>
      <c r="I139" s="179"/>
      <c r="J139" s="180">
        <f>ROUND(I139*H139,2)</f>
        <v>0</v>
      </c>
      <c r="K139" s="176" t="s">
        <v>143</v>
      </c>
      <c r="L139" s="40"/>
      <c r="M139" s="181" t="s">
        <v>5</v>
      </c>
      <c r="N139" s="182" t="s">
        <v>46</v>
      </c>
      <c r="O139" s="183">
        <v>0</v>
      </c>
      <c r="P139" s="183">
        <f>O139*H139</f>
        <v>0</v>
      </c>
      <c r="Q139" s="183">
        <v>0.625</v>
      </c>
      <c r="R139" s="184">
        <f>Q139*H139</f>
        <v>43.918125000000003</v>
      </c>
      <c r="AP139" s="23" t="s">
        <v>144</v>
      </c>
      <c r="AR139" s="23" t="s">
        <v>139</v>
      </c>
      <c r="AS139" s="23" t="s">
        <v>85</v>
      </c>
      <c r="AW139" s="23" t="s">
        <v>137</v>
      </c>
      <c r="BC139" s="185">
        <f>IF(N139="základní",J139,0)</f>
        <v>0</v>
      </c>
      <c r="BD139" s="185">
        <f>IF(N139="snížená",J139,0)</f>
        <v>0</v>
      </c>
      <c r="BE139" s="185">
        <f>IF(N139="zákl. přenesená",J139,0)</f>
        <v>0</v>
      </c>
      <c r="BF139" s="185">
        <f>IF(N139="sníž. přenesená",J139,0)</f>
        <v>0</v>
      </c>
      <c r="BG139" s="185">
        <f>IF(N139="nulová",J139,0)</f>
        <v>0</v>
      </c>
      <c r="BH139" s="23" t="s">
        <v>83</v>
      </c>
      <c r="BI139" s="185">
        <f>ROUND(I139*H139,2)</f>
        <v>0</v>
      </c>
      <c r="BJ139" s="23" t="s">
        <v>144</v>
      </c>
      <c r="BK139" s="23" t="s">
        <v>200</v>
      </c>
    </row>
    <row r="140" spans="2:63" s="1" customFormat="1" ht="40.5">
      <c r="B140" s="40"/>
      <c r="D140" s="186" t="s">
        <v>146</v>
      </c>
      <c r="F140" s="187" t="s">
        <v>201</v>
      </c>
      <c r="I140" s="188"/>
      <c r="L140" s="40"/>
      <c r="M140" s="189"/>
      <c r="N140" s="41"/>
      <c r="O140" s="41"/>
      <c r="P140" s="41"/>
      <c r="Q140" s="41"/>
      <c r="R140" s="69"/>
      <c r="AR140" s="23" t="s">
        <v>146</v>
      </c>
      <c r="AS140" s="23" t="s">
        <v>85</v>
      </c>
    </row>
    <row r="141" spans="2:63" s="11" customFormat="1">
      <c r="B141" s="190"/>
      <c r="D141" s="186" t="s">
        <v>148</v>
      </c>
      <c r="E141" s="191" t="s">
        <v>5</v>
      </c>
      <c r="F141" s="192" t="s">
        <v>196</v>
      </c>
      <c r="H141" s="193">
        <v>70.269000000000005</v>
      </c>
      <c r="I141" s="194"/>
      <c r="L141" s="190"/>
      <c r="M141" s="195"/>
      <c r="N141" s="196"/>
      <c r="O141" s="196"/>
      <c r="P141" s="196"/>
      <c r="Q141" s="196"/>
      <c r="R141" s="197"/>
      <c r="AR141" s="191" t="s">
        <v>148</v>
      </c>
      <c r="AS141" s="191" t="s">
        <v>85</v>
      </c>
      <c r="AT141" s="11" t="s">
        <v>85</v>
      </c>
      <c r="AU141" s="11" t="s">
        <v>39</v>
      </c>
      <c r="AV141" s="11" t="s">
        <v>75</v>
      </c>
      <c r="AW141" s="191" t="s">
        <v>137</v>
      </c>
    </row>
    <row r="142" spans="2:63" s="12" customFormat="1">
      <c r="B142" s="198"/>
      <c r="D142" s="199" t="s">
        <v>148</v>
      </c>
      <c r="E142" s="200" t="s">
        <v>5</v>
      </c>
      <c r="F142" s="201" t="s">
        <v>150</v>
      </c>
      <c r="H142" s="202">
        <v>70.269000000000005</v>
      </c>
      <c r="I142" s="203"/>
      <c r="L142" s="198"/>
      <c r="M142" s="204"/>
      <c r="N142" s="205"/>
      <c r="O142" s="205"/>
      <c r="P142" s="205"/>
      <c r="Q142" s="205"/>
      <c r="R142" s="206"/>
      <c r="AR142" s="207" t="s">
        <v>148</v>
      </c>
      <c r="AS142" s="207" t="s">
        <v>85</v>
      </c>
      <c r="AT142" s="12" t="s">
        <v>144</v>
      </c>
      <c r="AU142" s="12" t="s">
        <v>39</v>
      </c>
      <c r="AV142" s="12" t="s">
        <v>83</v>
      </c>
      <c r="AW142" s="207" t="s">
        <v>137</v>
      </c>
    </row>
    <row r="143" spans="2:63" s="1" customFormat="1" ht="22.5" customHeight="1">
      <c r="B143" s="173"/>
      <c r="C143" s="174" t="s">
        <v>202</v>
      </c>
      <c r="D143" s="174" t="s">
        <v>139</v>
      </c>
      <c r="E143" s="175" t="s">
        <v>203</v>
      </c>
      <c r="F143" s="176" t="s">
        <v>204</v>
      </c>
      <c r="G143" s="177" t="s">
        <v>142</v>
      </c>
      <c r="H143" s="178">
        <v>70.269000000000005</v>
      </c>
      <c r="I143" s="179"/>
      <c r="J143" s="180">
        <f>ROUND(I143*H143,2)</f>
        <v>0</v>
      </c>
      <c r="K143" s="176" t="s">
        <v>143</v>
      </c>
      <c r="L143" s="40"/>
      <c r="M143" s="181" t="s">
        <v>5</v>
      </c>
      <c r="N143" s="182" t="s">
        <v>46</v>
      </c>
      <c r="O143" s="183">
        <v>0</v>
      </c>
      <c r="P143" s="183">
        <f>O143*H143</f>
        <v>0</v>
      </c>
      <c r="Q143" s="183">
        <v>0.22</v>
      </c>
      <c r="R143" s="184">
        <f>Q143*H143</f>
        <v>15.459180000000002</v>
      </c>
      <c r="AP143" s="23" t="s">
        <v>144</v>
      </c>
      <c r="AR143" s="23" t="s">
        <v>139</v>
      </c>
      <c r="AS143" s="23" t="s">
        <v>85</v>
      </c>
      <c r="AW143" s="23" t="s">
        <v>137</v>
      </c>
      <c r="BC143" s="185">
        <f>IF(N143="základní",J143,0)</f>
        <v>0</v>
      </c>
      <c r="BD143" s="185">
        <f>IF(N143="snížená",J143,0)</f>
        <v>0</v>
      </c>
      <c r="BE143" s="185">
        <f>IF(N143="zákl. přenesená",J143,0)</f>
        <v>0</v>
      </c>
      <c r="BF143" s="185">
        <f>IF(N143="sníž. přenesená",J143,0)</f>
        <v>0</v>
      </c>
      <c r="BG143" s="185">
        <f>IF(N143="nulová",J143,0)</f>
        <v>0</v>
      </c>
      <c r="BH143" s="23" t="s">
        <v>83</v>
      </c>
      <c r="BI143" s="185">
        <f>ROUND(I143*H143,2)</f>
        <v>0</v>
      </c>
      <c r="BJ143" s="23" t="s">
        <v>144</v>
      </c>
      <c r="BK143" s="23" t="s">
        <v>205</v>
      </c>
    </row>
    <row r="144" spans="2:63" s="1" customFormat="1" ht="40.5">
      <c r="B144" s="40"/>
      <c r="D144" s="186" t="s">
        <v>146</v>
      </c>
      <c r="F144" s="187" t="s">
        <v>206</v>
      </c>
      <c r="I144" s="188"/>
      <c r="L144" s="40"/>
      <c r="M144" s="189"/>
      <c r="N144" s="41"/>
      <c r="O144" s="41"/>
      <c r="P144" s="41"/>
      <c r="Q144" s="41"/>
      <c r="R144" s="69"/>
      <c r="AR144" s="23" t="s">
        <v>146</v>
      </c>
      <c r="AS144" s="23" t="s">
        <v>85</v>
      </c>
    </row>
    <row r="145" spans="2:63" s="11" customFormat="1">
      <c r="B145" s="190"/>
      <c r="D145" s="186" t="s">
        <v>148</v>
      </c>
      <c r="E145" s="191" t="s">
        <v>5</v>
      </c>
      <c r="F145" s="192" t="s">
        <v>196</v>
      </c>
      <c r="H145" s="193">
        <v>70.269000000000005</v>
      </c>
      <c r="I145" s="194"/>
      <c r="L145" s="190"/>
      <c r="M145" s="195"/>
      <c r="N145" s="196"/>
      <c r="O145" s="196"/>
      <c r="P145" s="196"/>
      <c r="Q145" s="196"/>
      <c r="R145" s="197"/>
      <c r="AR145" s="191" t="s">
        <v>148</v>
      </c>
      <c r="AS145" s="191" t="s">
        <v>85</v>
      </c>
      <c r="AT145" s="11" t="s">
        <v>85</v>
      </c>
      <c r="AU145" s="11" t="s">
        <v>39</v>
      </c>
      <c r="AV145" s="11" t="s">
        <v>75</v>
      </c>
      <c r="AW145" s="191" t="s">
        <v>137</v>
      </c>
    </row>
    <row r="146" spans="2:63" s="12" customFormat="1">
      <c r="B146" s="198"/>
      <c r="D146" s="199" t="s">
        <v>148</v>
      </c>
      <c r="E146" s="200" t="s">
        <v>5</v>
      </c>
      <c r="F146" s="201" t="s">
        <v>150</v>
      </c>
      <c r="H146" s="202">
        <v>70.269000000000005</v>
      </c>
      <c r="I146" s="203"/>
      <c r="L146" s="198"/>
      <c r="M146" s="204"/>
      <c r="N146" s="205"/>
      <c r="O146" s="205"/>
      <c r="P146" s="205"/>
      <c r="Q146" s="205"/>
      <c r="R146" s="206"/>
      <c r="AR146" s="207" t="s">
        <v>148</v>
      </c>
      <c r="AS146" s="207" t="s">
        <v>85</v>
      </c>
      <c r="AT146" s="12" t="s">
        <v>144</v>
      </c>
      <c r="AU146" s="12" t="s">
        <v>39</v>
      </c>
      <c r="AV146" s="12" t="s">
        <v>83</v>
      </c>
      <c r="AW146" s="207" t="s">
        <v>137</v>
      </c>
    </row>
    <row r="147" spans="2:63" s="1" customFormat="1" ht="31.5" customHeight="1">
      <c r="B147" s="173"/>
      <c r="C147" s="174" t="s">
        <v>207</v>
      </c>
      <c r="D147" s="174" t="s">
        <v>139</v>
      </c>
      <c r="E147" s="175" t="s">
        <v>208</v>
      </c>
      <c r="F147" s="176" t="s">
        <v>209</v>
      </c>
      <c r="G147" s="177" t="s">
        <v>159</v>
      </c>
      <c r="H147" s="178">
        <v>68</v>
      </c>
      <c r="I147" s="179"/>
      <c r="J147" s="180">
        <f>ROUND(I147*H147,2)</f>
        <v>0</v>
      </c>
      <c r="K147" s="176" t="s">
        <v>143</v>
      </c>
      <c r="L147" s="40"/>
      <c r="M147" s="181" t="s">
        <v>5</v>
      </c>
      <c r="N147" s="182" t="s">
        <v>46</v>
      </c>
      <c r="O147" s="183">
        <v>5.5000000000000003E-4</v>
      </c>
      <c r="P147" s="183">
        <f>O147*H147</f>
        <v>3.7400000000000003E-2</v>
      </c>
      <c r="Q147" s="183">
        <v>0</v>
      </c>
      <c r="R147" s="184">
        <f>Q147*H147</f>
        <v>0</v>
      </c>
      <c r="AP147" s="23" t="s">
        <v>144</v>
      </c>
      <c r="AR147" s="23" t="s">
        <v>139</v>
      </c>
      <c r="AS147" s="23" t="s">
        <v>85</v>
      </c>
      <c r="AW147" s="23" t="s">
        <v>137</v>
      </c>
      <c r="BC147" s="185">
        <f>IF(N147="základní",J147,0)</f>
        <v>0</v>
      </c>
      <c r="BD147" s="185">
        <f>IF(N147="snížená",J147,0)</f>
        <v>0</v>
      </c>
      <c r="BE147" s="185">
        <f>IF(N147="zákl. přenesená",J147,0)</f>
        <v>0</v>
      </c>
      <c r="BF147" s="185">
        <f>IF(N147="sníž. přenesená",J147,0)</f>
        <v>0</v>
      </c>
      <c r="BG147" s="185">
        <f>IF(N147="nulová",J147,0)</f>
        <v>0</v>
      </c>
      <c r="BH147" s="23" t="s">
        <v>83</v>
      </c>
      <c r="BI147" s="185">
        <f>ROUND(I147*H147,2)</f>
        <v>0</v>
      </c>
      <c r="BJ147" s="23" t="s">
        <v>144</v>
      </c>
      <c r="BK147" s="23" t="s">
        <v>210</v>
      </c>
    </row>
    <row r="148" spans="2:63" s="1" customFormat="1">
      <c r="B148" s="40"/>
      <c r="D148" s="186" t="s">
        <v>146</v>
      </c>
      <c r="F148" s="187" t="s">
        <v>211</v>
      </c>
      <c r="I148" s="188"/>
      <c r="L148" s="40"/>
      <c r="M148" s="189"/>
      <c r="N148" s="41"/>
      <c r="O148" s="41"/>
      <c r="P148" s="41"/>
      <c r="Q148" s="41"/>
      <c r="R148" s="69"/>
      <c r="AR148" s="23" t="s">
        <v>146</v>
      </c>
      <c r="AS148" s="23" t="s">
        <v>85</v>
      </c>
    </row>
    <row r="149" spans="2:63" s="11" customFormat="1">
      <c r="B149" s="190"/>
      <c r="D149" s="186" t="s">
        <v>148</v>
      </c>
      <c r="E149" s="191" t="s">
        <v>5</v>
      </c>
      <c r="F149" s="192" t="s">
        <v>212</v>
      </c>
      <c r="H149" s="193">
        <v>68</v>
      </c>
      <c r="I149" s="194"/>
      <c r="L149" s="190"/>
      <c r="M149" s="195"/>
      <c r="N149" s="196"/>
      <c r="O149" s="196"/>
      <c r="P149" s="196"/>
      <c r="Q149" s="196"/>
      <c r="R149" s="197"/>
      <c r="AR149" s="191" t="s">
        <v>148</v>
      </c>
      <c r="AS149" s="191" t="s">
        <v>85</v>
      </c>
      <c r="AT149" s="11" t="s">
        <v>85</v>
      </c>
      <c r="AU149" s="11" t="s">
        <v>39</v>
      </c>
      <c r="AV149" s="11" t="s">
        <v>75</v>
      </c>
      <c r="AW149" s="191" t="s">
        <v>137</v>
      </c>
    </row>
    <row r="150" spans="2:63" s="12" customFormat="1">
      <c r="B150" s="198"/>
      <c r="D150" s="199" t="s">
        <v>148</v>
      </c>
      <c r="E150" s="200" t="s">
        <v>5</v>
      </c>
      <c r="F150" s="201" t="s">
        <v>150</v>
      </c>
      <c r="H150" s="202">
        <v>68</v>
      </c>
      <c r="I150" s="203"/>
      <c r="L150" s="198"/>
      <c r="M150" s="204"/>
      <c r="N150" s="205"/>
      <c r="O150" s="205"/>
      <c r="P150" s="205"/>
      <c r="Q150" s="205"/>
      <c r="R150" s="206"/>
      <c r="AR150" s="207" t="s">
        <v>148</v>
      </c>
      <c r="AS150" s="207" t="s">
        <v>85</v>
      </c>
      <c r="AT150" s="12" t="s">
        <v>144</v>
      </c>
      <c r="AU150" s="12" t="s">
        <v>39</v>
      </c>
      <c r="AV150" s="12" t="s">
        <v>83</v>
      </c>
      <c r="AW150" s="207" t="s">
        <v>137</v>
      </c>
    </row>
    <row r="151" spans="2:63" s="1" customFormat="1" ht="22.5" customHeight="1">
      <c r="B151" s="173"/>
      <c r="C151" s="174" t="s">
        <v>213</v>
      </c>
      <c r="D151" s="174" t="s">
        <v>139</v>
      </c>
      <c r="E151" s="175" t="s">
        <v>214</v>
      </c>
      <c r="F151" s="176" t="s">
        <v>215</v>
      </c>
      <c r="G151" s="177" t="s">
        <v>159</v>
      </c>
      <c r="H151" s="178">
        <v>68</v>
      </c>
      <c r="I151" s="179"/>
      <c r="J151" s="180">
        <f>ROUND(I151*H151,2)</f>
        <v>0</v>
      </c>
      <c r="K151" s="176" t="s">
        <v>143</v>
      </c>
      <c r="L151" s="40"/>
      <c r="M151" s="181" t="s">
        <v>5</v>
      </c>
      <c r="N151" s="182" t="s">
        <v>46</v>
      </c>
      <c r="O151" s="183">
        <v>0</v>
      </c>
      <c r="P151" s="183">
        <f>O151*H151</f>
        <v>0</v>
      </c>
      <c r="Q151" s="183">
        <v>0</v>
      </c>
      <c r="R151" s="184">
        <f>Q151*H151</f>
        <v>0</v>
      </c>
      <c r="AP151" s="23" t="s">
        <v>144</v>
      </c>
      <c r="AR151" s="23" t="s">
        <v>139</v>
      </c>
      <c r="AS151" s="23" t="s">
        <v>85</v>
      </c>
      <c r="AW151" s="23" t="s">
        <v>137</v>
      </c>
      <c r="BC151" s="185">
        <f>IF(N151="základní",J151,0)</f>
        <v>0</v>
      </c>
      <c r="BD151" s="185">
        <f>IF(N151="snížená",J151,0)</f>
        <v>0</v>
      </c>
      <c r="BE151" s="185">
        <f>IF(N151="zákl. přenesená",J151,0)</f>
        <v>0</v>
      </c>
      <c r="BF151" s="185">
        <f>IF(N151="sníž. přenesená",J151,0)</f>
        <v>0</v>
      </c>
      <c r="BG151" s="185">
        <f>IF(N151="nulová",J151,0)</f>
        <v>0</v>
      </c>
      <c r="BH151" s="23" t="s">
        <v>83</v>
      </c>
      <c r="BI151" s="185">
        <f>ROUND(I151*H151,2)</f>
        <v>0</v>
      </c>
      <c r="BJ151" s="23" t="s">
        <v>144</v>
      </c>
      <c r="BK151" s="23" t="s">
        <v>216</v>
      </c>
    </row>
    <row r="152" spans="2:63" s="1" customFormat="1">
      <c r="B152" s="40"/>
      <c r="D152" s="186" t="s">
        <v>146</v>
      </c>
      <c r="F152" s="187" t="s">
        <v>217</v>
      </c>
      <c r="I152" s="188"/>
      <c r="L152" s="40"/>
      <c r="M152" s="189"/>
      <c r="N152" s="41"/>
      <c r="O152" s="41"/>
      <c r="P152" s="41"/>
      <c r="Q152" s="41"/>
      <c r="R152" s="69"/>
      <c r="AR152" s="23" t="s">
        <v>146</v>
      </c>
      <c r="AS152" s="23" t="s">
        <v>85</v>
      </c>
    </row>
    <row r="153" spans="2:63" s="11" customFormat="1">
      <c r="B153" s="190"/>
      <c r="D153" s="186" t="s">
        <v>148</v>
      </c>
      <c r="E153" s="191" t="s">
        <v>5</v>
      </c>
      <c r="F153" s="192" t="s">
        <v>212</v>
      </c>
      <c r="H153" s="193">
        <v>68</v>
      </c>
      <c r="I153" s="194"/>
      <c r="L153" s="190"/>
      <c r="M153" s="195"/>
      <c r="N153" s="196"/>
      <c r="O153" s="196"/>
      <c r="P153" s="196"/>
      <c r="Q153" s="196"/>
      <c r="R153" s="197"/>
      <c r="AR153" s="191" t="s">
        <v>148</v>
      </c>
      <c r="AS153" s="191" t="s">
        <v>85</v>
      </c>
      <c r="AT153" s="11" t="s">
        <v>85</v>
      </c>
      <c r="AU153" s="11" t="s">
        <v>39</v>
      </c>
      <c r="AV153" s="11" t="s">
        <v>75</v>
      </c>
      <c r="AW153" s="191" t="s">
        <v>137</v>
      </c>
    </row>
    <row r="154" spans="2:63" s="12" customFormat="1">
      <c r="B154" s="198"/>
      <c r="D154" s="199" t="s">
        <v>148</v>
      </c>
      <c r="E154" s="200" t="s">
        <v>5</v>
      </c>
      <c r="F154" s="201" t="s">
        <v>150</v>
      </c>
      <c r="H154" s="202">
        <v>68</v>
      </c>
      <c r="I154" s="203"/>
      <c r="L154" s="198"/>
      <c r="M154" s="204"/>
      <c r="N154" s="205"/>
      <c r="O154" s="205"/>
      <c r="P154" s="205"/>
      <c r="Q154" s="205"/>
      <c r="R154" s="206"/>
      <c r="AR154" s="207" t="s">
        <v>148</v>
      </c>
      <c r="AS154" s="207" t="s">
        <v>85</v>
      </c>
      <c r="AT154" s="12" t="s">
        <v>144</v>
      </c>
      <c r="AU154" s="12" t="s">
        <v>39</v>
      </c>
      <c r="AV154" s="12" t="s">
        <v>83</v>
      </c>
      <c r="AW154" s="207" t="s">
        <v>137</v>
      </c>
    </row>
    <row r="155" spans="2:63" s="1" customFormat="1" ht="31.5" customHeight="1">
      <c r="B155" s="173"/>
      <c r="C155" s="174" t="s">
        <v>218</v>
      </c>
      <c r="D155" s="174" t="s">
        <v>139</v>
      </c>
      <c r="E155" s="175" t="s">
        <v>219</v>
      </c>
      <c r="F155" s="176" t="s">
        <v>220</v>
      </c>
      <c r="G155" s="177" t="s">
        <v>159</v>
      </c>
      <c r="H155" s="178">
        <v>7.6</v>
      </c>
      <c r="I155" s="179"/>
      <c r="J155" s="180">
        <f>ROUND(I155*H155,2)</f>
        <v>0</v>
      </c>
      <c r="K155" s="176" t="s">
        <v>143</v>
      </c>
      <c r="L155" s="40"/>
      <c r="M155" s="181" t="s">
        <v>5</v>
      </c>
      <c r="N155" s="182" t="s">
        <v>46</v>
      </c>
      <c r="O155" s="183">
        <v>1.1820000000000001E-2</v>
      </c>
      <c r="P155" s="183">
        <f>O155*H155</f>
        <v>8.9831999999999995E-2</v>
      </c>
      <c r="Q155" s="183">
        <v>0</v>
      </c>
      <c r="R155" s="184">
        <f>Q155*H155</f>
        <v>0</v>
      </c>
      <c r="AP155" s="23" t="s">
        <v>144</v>
      </c>
      <c r="AR155" s="23" t="s">
        <v>139</v>
      </c>
      <c r="AS155" s="23" t="s">
        <v>85</v>
      </c>
      <c r="AW155" s="23" t="s">
        <v>137</v>
      </c>
      <c r="BC155" s="185">
        <f>IF(N155="základní",J155,0)</f>
        <v>0</v>
      </c>
      <c r="BD155" s="185">
        <f>IF(N155="snížená",J155,0)</f>
        <v>0</v>
      </c>
      <c r="BE155" s="185">
        <f>IF(N155="zákl. přenesená",J155,0)</f>
        <v>0</v>
      </c>
      <c r="BF155" s="185">
        <f>IF(N155="sníž. přenesená",J155,0)</f>
        <v>0</v>
      </c>
      <c r="BG155" s="185">
        <f>IF(N155="nulová",J155,0)</f>
        <v>0</v>
      </c>
      <c r="BH155" s="23" t="s">
        <v>83</v>
      </c>
      <c r="BI155" s="185">
        <f>ROUND(I155*H155,2)</f>
        <v>0</v>
      </c>
      <c r="BJ155" s="23" t="s">
        <v>144</v>
      </c>
      <c r="BK155" s="23" t="s">
        <v>221</v>
      </c>
    </row>
    <row r="156" spans="2:63" s="1" customFormat="1" ht="27">
      <c r="B156" s="40"/>
      <c r="D156" s="186" t="s">
        <v>146</v>
      </c>
      <c r="F156" s="187" t="s">
        <v>222</v>
      </c>
      <c r="I156" s="188"/>
      <c r="L156" s="40"/>
      <c r="M156" s="189"/>
      <c r="N156" s="41"/>
      <c r="O156" s="41"/>
      <c r="P156" s="41"/>
      <c r="Q156" s="41"/>
      <c r="R156" s="69"/>
      <c r="AR156" s="23" t="s">
        <v>146</v>
      </c>
      <c r="AS156" s="23" t="s">
        <v>85</v>
      </c>
    </row>
    <row r="157" spans="2:63" s="11" customFormat="1">
      <c r="B157" s="190"/>
      <c r="D157" s="186" t="s">
        <v>148</v>
      </c>
      <c r="E157" s="191" t="s">
        <v>5</v>
      </c>
      <c r="F157" s="192" t="s">
        <v>223</v>
      </c>
      <c r="H157" s="193">
        <v>7.6</v>
      </c>
      <c r="I157" s="194"/>
      <c r="L157" s="190"/>
      <c r="M157" s="195"/>
      <c r="N157" s="196"/>
      <c r="O157" s="196"/>
      <c r="P157" s="196"/>
      <c r="Q157" s="196"/>
      <c r="R157" s="197"/>
      <c r="AR157" s="191" t="s">
        <v>148</v>
      </c>
      <c r="AS157" s="191" t="s">
        <v>85</v>
      </c>
      <c r="AT157" s="11" t="s">
        <v>85</v>
      </c>
      <c r="AU157" s="11" t="s">
        <v>39</v>
      </c>
      <c r="AV157" s="11" t="s">
        <v>75</v>
      </c>
      <c r="AW157" s="191" t="s">
        <v>137</v>
      </c>
    </row>
    <row r="158" spans="2:63" s="12" customFormat="1">
      <c r="B158" s="198"/>
      <c r="D158" s="199" t="s">
        <v>148</v>
      </c>
      <c r="E158" s="200" t="s">
        <v>5</v>
      </c>
      <c r="F158" s="201" t="s">
        <v>150</v>
      </c>
      <c r="H158" s="202">
        <v>7.6</v>
      </c>
      <c r="I158" s="203"/>
      <c r="L158" s="198"/>
      <c r="M158" s="204"/>
      <c r="N158" s="205"/>
      <c r="O158" s="205"/>
      <c r="P158" s="205"/>
      <c r="Q158" s="205"/>
      <c r="R158" s="206"/>
      <c r="AR158" s="207" t="s">
        <v>148</v>
      </c>
      <c r="AS158" s="207" t="s">
        <v>85</v>
      </c>
      <c r="AT158" s="12" t="s">
        <v>144</v>
      </c>
      <c r="AU158" s="12" t="s">
        <v>39</v>
      </c>
      <c r="AV158" s="12" t="s">
        <v>83</v>
      </c>
      <c r="AW158" s="207" t="s">
        <v>137</v>
      </c>
    </row>
    <row r="159" spans="2:63" s="1" customFormat="1" ht="31.5" customHeight="1">
      <c r="B159" s="173"/>
      <c r="C159" s="174" t="s">
        <v>11</v>
      </c>
      <c r="D159" s="174" t="s">
        <v>139</v>
      </c>
      <c r="E159" s="175" t="s">
        <v>224</v>
      </c>
      <c r="F159" s="176" t="s">
        <v>225</v>
      </c>
      <c r="G159" s="177" t="s">
        <v>159</v>
      </c>
      <c r="H159" s="178">
        <v>7.6</v>
      </c>
      <c r="I159" s="179"/>
      <c r="J159" s="180">
        <f>ROUND(I159*H159,2)</f>
        <v>0</v>
      </c>
      <c r="K159" s="176" t="s">
        <v>143</v>
      </c>
      <c r="L159" s="40"/>
      <c r="M159" s="181" t="s">
        <v>5</v>
      </c>
      <c r="N159" s="182" t="s">
        <v>46</v>
      </c>
      <c r="O159" s="183">
        <v>0</v>
      </c>
      <c r="P159" s="183">
        <f>O159*H159</f>
        <v>0</v>
      </c>
      <c r="Q159" s="183">
        <v>0</v>
      </c>
      <c r="R159" s="184">
        <f>Q159*H159</f>
        <v>0</v>
      </c>
      <c r="AP159" s="23" t="s">
        <v>144</v>
      </c>
      <c r="AR159" s="23" t="s">
        <v>139</v>
      </c>
      <c r="AS159" s="23" t="s">
        <v>85</v>
      </c>
      <c r="AW159" s="23" t="s">
        <v>137</v>
      </c>
      <c r="BC159" s="185">
        <f>IF(N159="základní",J159,0)</f>
        <v>0</v>
      </c>
      <c r="BD159" s="185">
        <f>IF(N159="snížená",J159,0)</f>
        <v>0</v>
      </c>
      <c r="BE159" s="185">
        <f>IF(N159="zákl. přenesená",J159,0)</f>
        <v>0</v>
      </c>
      <c r="BF159" s="185">
        <f>IF(N159="sníž. přenesená",J159,0)</f>
        <v>0</v>
      </c>
      <c r="BG159" s="185">
        <f>IF(N159="nulová",J159,0)</f>
        <v>0</v>
      </c>
      <c r="BH159" s="23" t="s">
        <v>83</v>
      </c>
      <c r="BI159" s="185">
        <f>ROUND(I159*H159,2)</f>
        <v>0</v>
      </c>
      <c r="BJ159" s="23" t="s">
        <v>144</v>
      </c>
      <c r="BK159" s="23" t="s">
        <v>226</v>
      </c>
    </row>
    <row r="160" spans="2:63" s="1" customFormat="1" ht="27">
      <c r="B160" s="40"/>
      <c r="D160" s="186" t="s">
        <v>146</v>
      </c>
      <c r="F160" s="187" t="s">
        <v>227</v>
      </c>
      <c r="I160" s="188"/>
      <c r="L160" s="40"/>
      <c r="M160" s="189"/>
      <c r="N160" s="41"/>
      <c r="O160" s="41"/>
      <c r="P160" s="41"/>
      <c r="Q160" s="41"/>
      <c r="R160" s="69"/>
      <c r="AR160" s="23" t="s">
        <v>146</v>
      </c>
      <c r="AS160" s="23" t="s">
        <v>85</v>
      </c>
    </row>
    <row r="161" spans="2:63" s="11" customFormat="1">
      <c r="B161" s="190"/>
      <c r="D161" s="186" t="s">
        <v>148</v>
      </c>
      <c r="E161" s="191" t="s">
        <v>5</v>
      </c>
      <c r="F161" s="192" t="s">
        <v>223</v>
      </c>
      <c r="H161" s="193">
        <v>7.6</v>
      </c>
      <c r="I161" s="194"/>
      <c r="L161" s="190"/>
      <c r="M161" s="195"/>
      <c r="N161" s="196"/>
      <c r="O161" s="196"/>
      <c r="P161" s="196"/>
      <c r="Q161" s="196"/>
      <c r="R161" s="197"/>
      <c r="AR161" s="191" t="s">
        <v>148</v>
      </c>
      <c r="AS161" s="191" t="s">
        <v>85</v>
      </c>
      <c r="AT161" s="11" t="s">
        <v>85</v>
      </c>
      <c r="AU161" s="11" t="s">
        <v>39</v>
      </c>
      <c r="AV161" s="11" t="s">
        <v>75</v>
      </c>
      <c r="AW161" s="191" t="s">
        <v>137</v>
      </c>
    </row>
    <row r="162" spans="2:63" s="12" customFormat="1">
      <c r="B162" s="198"/>
      <c r="D162" s="199" t="s">
        <v>148</v>
      </c>
      <c r="E162" s="200" t="s">
        <v>5</v>
      </c>
      <c r="F162" s="201" t="s">
        <v>150</v>
      </c>
      <c r="H162" s="202">
        <v>7.6</v>
      </c>
      <c r="I162" s="203"/>
      <c r="L162" s="198"/>
      <c r="M162" s="204"/>
      <c r="N162" s="205"/>
      <c r="O162" s="205"/>
      <c r="P162" s="205"/>
      <c r="Q162" s="205"/>
      <c r="R162" s="206"/>
      <c r="AR162" s="207" t="s">
        <v>148</v>
      </c>
      <c r="AS162" s="207" t="s">
        <v>85</v>
      </c>
      <c r="AT162" s="12" t="s">
        <v>144</v>
      </c>
      <c r="AU162" s="12" t="s">
        <v>39</v>
      </c>
      <c r="AV162" s="12" t="s">
        <v>83</v>
      </c>
      <c r="AW162" s="207" t="s">
        <v>137</v>
      </c>
    </row>
    <row r="163" spans="2:63" s="1" customFormat="1" ht="31.5" customHeight="1">
      <c r="B163" s="173"/>
      <c r="C163" s="174" t="s">
        <v>228</v>
      </c>
      <c r="D163" s="174" t="s">
        <v>139</v>
      </c>
      <c r="E163" s="175" t="s">
        <v>229</v>
      </c>
      <c r="F163" s="176" t="s">
        <v>230</v>
      </c>
      <c r="G163" s="177" t="s">
        <v>231</v>
      </c>
      <c r="H163" s="178">
        <v>97.399000000000001</v>
      </c>
      <c r="I163" s="179"/>
      <c r="J163" s="180">
        <f>ROUND(I163*H163,2)</f>
        <v>0</v>
      </c>
      <c r="K163" s="176" t="s">
        <v>143</v>
      </c>
      <c r="L163" s="40"/>
      <c r="M163" s="181" t="s">
        <v>5</v>
      </c>
      <c r="N163" s="182" t="s">
        <v>46</v>
      </c>
      <c r="O163" s="183">
        <v>0</v>
      </c>
      <c r="P163" s="183">
        <f>O163*H163</f>
        <v>0</v>
      </c>
      <c r="Q163" s="183">
        <v>0</v>
      </c>
      <c r="R163" s="184">
        <f>Q163*H163</f>
        <v>0</v>
      </c>
      <c r="AP163" s="23" t="s">
        <v>144</v>
      </c>
      <c r="AR163" s="23" t="s">
        <v>139</v>
      </c>
      <c r="AS163" s="23" t="s">
        <v>85</v>
      </c>
      <c r="AW163" s="23" t="s">
        <v>137</v>
      </c>
      <c r="BC163" s="185">
        <f>IF(N163="základní",J163,0)</f>
        <v>0</v>
      </c>
      <c r="BD163" s="185">
        <f>IF(N163="snížená",J163,0)</f>
        <v>0</v>
      </c>
      <c r="BE163" s="185">
        <f>IF(N163="zákl. přenesená",J163,0)</f>
        <v>0</v>
      </c>
      <c r="BF163" s="185">
        <f>IF(N163="sníž. přenesená",J163,0)</f>
        <v>0</v>
      </c>
      <c r="BG163" s="185">
        <f>IF(N163="nulová",J163,0)</f>
        <v>0</v>
      </c>
      <c r="BH163" s="23" t="s">
        <v>83</v>
      </c>
      <c r="BI163" s="185">
        <f>ROUND(I163*H163,2)</f>
        <v>0</v>
      </c>
      <c r="BJ163" s="23" t="s">
        <v>144</v>
      </c>
      <c r="BK163" s="23" t="s">
        <v>232</v>
      </c>
    </row>
    <row r="164" spans="2:63" s="1" customFormat="1" ht="27">
      <c r="B164" s="40"/>
      <c r="D164" s="186" t="s">
        <v>146</v>
      </c>
      <c r="F164" s="187" t="s">
        <v>233</v>
      </c>
      <c r="I164" s="188"/>
      <c r="L164" s="40"/>
      <c r="M164" s="189"/>
      <c r="N164" s="41"/>
      <c r="O164" s="41"/>
      <c r="P164" s="41"/>
      <c r="Q164" s="41"/>
      <c r="R164" s="69"/>
      <c r="AR164" s="23" t="s">
        <v>146</v>
      </c>
      <c r="AS164" s="23" t="s">
        <v>85</v>
      </c>
    </row>
    <row r="165" spans="2:63" s="11" customFormat="1" ht="27">
      <c r="B165" s="190"/>
      <c r="D165" s="186" t="s">
        <v>148</v>
      </c>
      <c r="E165" s="191" t="s">
        <v>5</v>
      </c>
      <c r="F165" s="192" t="s">
        <v>234</v>
      </c>
      <c r="H165" s="193">
        <v>54.667999999999999</v>
      </c>
      <c r="I165" s="194"/>
      <c r="L165" s="190"/>
      <c r="M165" s="195"/>
      <c r="N165" s="196"/>
      <c r="O165" s="196"/>
      <c r="P165" s="196"/>
      <c r="Q165" s="196"/>
      <c r="R165" s="197"/>
      <c r="AR165" s="191" t="s">
        <v>148</v>
      </c>
      <c r="AS165" s="191" t="s">
        <v>85</v>
      </c>
      <c r="AT165" s="11" t="s">
        <v>85</v>
      </c>
      <c r="AU165" s="11" t="s">
        <v>39</v>
      </c>
      <c r="AV165" s="11" t="s">
        <v>75</v>
      </c>
      <c r="AW165" s="191" t="s">
        <v>137</v>
      </c>
    </row>
    <row r="166" spans="2:63" s="11" customFormat="1" ht="27">
      <c r="B166" s="190"/>
      <c r="D166" s="186" t="s">
        <v>148</v>
      </c>
      <c r="E166" s="191" t="s">
        <v>5</v>
      </c>
      <c r="F166" s="192" t="s">
        <v>235</v>
      </c>
      <c r="H166" s="193">
        <v>42.731000000000002</v>
      </c>
      <c r="I166" s="194"/>
      <c r="L166" s="190"/>
      <c r="M166" s="195"/>
      <c r="N166" s="196"/>
      <c r="O166" s="196"/>
      <c r="P166" s="196"/>
      <c r="Q166" s="196"/>
      <c r="R166" s="197"/>
      <c r="AR166" s="191" t="s">
        <v>148</v>
      </c>
      <c r="AS166" s="191" t="s">
        <v>85</v>
      </c>
      <c r="AT166" s="11" t="s">
        <v>85</v>
      </c>
      <c r="AU166" s="11" t="s">
        <v>39</v>
      </c>
      <c r="AV166" s="11" t="s">
        <v>75</v>
      </c>
      <c r="AW166" s="191" t="s">
        <v>137</v>
      </c>
    </row>
    <row r="167" spans="2:63" s="12" customFormat="1">
      <c r="B167" s="198"/>
      <c r="D167" s="199" t="s">
        <v>148</v>
      </c>
      <c r="E167" s="200" t="s">
        <v>5</v>
      </c>
      <c r="F167" s="201" t="s">
        <v>150</v>
      </c>
      <c r="H167" s="202">
        <v>97.399000000000001</v>
      </c>
      <c r="I167" s="203"/>
      <c r="L167" s="198"/>
      <c r="M167" s="204"/>
      <c r="N167" s="205"/>
      <c r="O167" s="205"/>
      <c r="P167" s="205"/>
      <c r="Q167" s="205"/>
      <c r="R167" s="206"/>
      <c r="AR167" s="207" t="s">
        <v>148</v>
      </c>
      <c r="AS167" s="207" t="s">
        <v>85</v>
      </c>
      <c r="AT167" s="12" t="s">
        <v>144</v>
      </c>
      <c r="AU167" s="12" t="s">
        <v>39</v>
      </c>
      <c r="AV167" s="12" t="s">
        <v>83</v>
      </c>
      <c r="AW167" s="207" t="s">
        <v>137</v>
      </c>
    </row>
    <row r="168" spans="2:63" s="1" customFormat="1" ht="22.5" customHeight="1">
      <c r="B168" s="173"/>
      <c r="C168" s="174" t="s">
        <v>236</v>
      </c>
      <c r="D168" s="174" t="s">
        <v>139</v>
      </c>
      <c r="E168" s="175" t="s">
        <v>237</v>
      </c>
      <c r="F168" s="176" t="s">
        <v>238</v>
      </c>
      <c r="G168" s="177" t="s">
        <v>231</v>
      </c>
      <c r="H168" s="178">
        <v>97.399000000000001</v>
      </c>
      <c r="I168" s="179"/>
      <c r="J168" s="180">
        <f>ROUND(I168*H168,2)</f>
        <v>0</v>
      </c>
      <c r="K168" s="176" t="s">
        <v>143</v>
      </c>
      <c r="L168" s="40"/>
      <c r="M168" s="181" t="s">
        <v>5</v>
      </c>
      <c r="N168" s="182" t="s">
        <v>46</v>
      </c>
      <c r="O168" s="183">
        <v>0</v>
      </c>
      <c r="P168" s="183">
        <f>O168*H168</f>
        <v>0</v>
      </c>
      <c r="Q168" s="183">
        <v>0</v>
      </c>
      <c r="R168" s="184">
        <f>Q168*H168</f>
        <v>0</v>
      </c>
      <c r="AP168" s="23" t="s">
        <v>144</v>
      </c>
      <c r="AR168" s="23" t="s">
        <v>139</v>
      </c>
      <c r="AS168" s="23" t="s">
        <v>85</v>
      </c>
      <c r="AW168" s="23" t="s">
        <v>137</v>
      </c>
      <c r="BC168" s="185">
        <f>IF(N168="základní",J168,0)</f>
        <v>0</v>
      </c>
      <c r="BD168" s="185">
        <f>IF(N168="snížená",J168,0)</f>
        <v>0</v>
      </c>
      <c r="BE168" s="185">
        <f>IF(N168="zákl. přenesená",J168,0)</f>
        <v>0</v>
      </c>
      <c r="BF168" s="185">
        <f>IF(N168="sníž. přenesená",J168,0)</f>
        <v>0</v>
      </c>
      <c r="BG168" s="185">
        <f>IF(N168="nulová",J168,0)</f>
        <v>0</v>
      </c>
      <c r="BH168" s="23" t="s">
        <v>83</v>
      </c>
      <c r="BI168" s="185">
        <f>ROUND(I168*H168,2)</f>
        <v>0</v>
      </c>
      <c r="BJ168" s="23" t="s">
        <v>144</v>
      </c>
      <c r="BK168" s="23" t="s">
        <v>239</v>
      </c>
    </row>
    <row r="169" spans="2:63" s="1" customFormat="1" ht="27">
      <c r="B169" s="40"/>
      <c r="D169" s="186" t="s">
        <v>146</v>
      </c>
      <c r="F169" s="187" t="s">
        <v>240</v>
      </c>
      <c r="I169" s="188"/>
      <c r="L169" s="40"/>
      <c r="M169" s="189"/>
      <c r="N169" s="41"/>
      <c r="O169" s="41"/>
      <c r="P169" s="41"/>
      <c r="Q169" s="41"/>
      <c r="R169" s="69"/>
      <c r="AR169" s="23" t="s">
        <v>146</v>
      </c>
      <c r="AS169" s="23" t="s">
        <v>85</v>
      </c>
    </row>
    <row r="170" spans="2:63" s="11" customFormat="1" ht="27">
      <c r="B170" s="190"/>
      <c r="D170" s="186" t="s">
        <v>148</v>
      </c>
      <c r="E170" s="191" t="s">
        <v>5</v>
      </c>
      <c r="F170" s="192" t="s">
        <v>234</v>
      </c>
      <c r="H170" s="193">
        <v>54.667999999999999</v>
      </c>
      <c r="I170" s="194"/>
      <c r="L170" s="190"/>
      <c r="M170" s="195"/>
      <c r="N170" s="196"/>
      <c r="O170" s="196"/>
      <c r="P170" s="196"/>
      <c r="Q170" s="196"/>
      <c r="R170" s="197"/>
      <c r="AR170" s="191" t="s">
        <v>148</v>
      </c>
      <c r="AS170" s="191" t="s">
        <v>85</v>
      </c>
      <c r="AT170" s="11" t="s">
        <v>85</v>
      </c>
      <c r="AU170" s="11" t="s">
        <v>39</v>
      </c>
      <c r="AV170" s="11" t="s">
        <v>75</v>
      </c>
      <c r="AW170" s="191" t="s">
        <v>137</v>
      </c>
    </row>
    <row r="171" spans="2:63" s="11" customFormat="1" ht="27">
      <c r="B171" s="190"/>
      <c r="D171" s="186" t="s">
        <v>148</v>
      </c>
      <c r="E171" s="191" t="s">
        <v>5</v>
      </c>
      <c r="F171" s="192" t="s">
        <v>235</v>
      </c>
      <c r="H171" s="193">
        <v>42.731000000000002</v>
      </c>
      <c r="I171" s="194"/>
      <c r="L171" s="190"/>
      <c r="M171" s="195"/>
      <c r="N171" s="196"/>
      <c r="O171" s="196"/>
      <c r="P171" s="196"/>
      <c r="Q171" s="196"/>
      <c r="R171" s="197"/>
      <c r="AR171" s="191" t="s">
        <v>148</v>
      </c>
      <c r="AS171" s="191" t="s">
        <v>85</v>
      </c>
      <c r="AT171" s="11" t="s">
        <v>85</v>
      </c>
      <c r="AU171" s="11" t="s">
        <v>39</v>
      </c>
      <c r="AV171" s="11" t="s">
        <v>75</v>
      </c>
      <c r="AW171" s="191" t="s">
        <v>137</v>
      </c>
    </row>
    <row r="172" spans="2:63" s="12" customFormat="1">
      <c r="B172" s="198"/>
      <c r="D172" s="199" t="s">
        <v>148</v>
      </c>
      <c r="E172" s="200" t="s">
        <v>5</v>
      </c>
      <c r="F172" s="201" t="s">
        <v>150</v>
      </c>
      <c r="H172" s="202">
        <v>97.399000000000001</v>
      </c>
      <c r="I172" s="203"/>
      <c r="L172" s="198"/>
      <c r="M172" s="204"/>
      <c r="N172" s="205"/>
      <c r="O172" s="205"/>
      <c r="P172" s="205"/>
      <c r="Q172" s="205"/>
      <c r="R172" s="206"/>
      <c r="AR172" s="207" t="s">
        <v>148</v>
      </c>
      <c r="AS172" s="207" t="s">
        <v>85</v>
      </c>
      <c r="AT172" s="12" t="s">
        <v>144</v>
      </c>
      <c r="AU172" s="12" t="s">
        <v>39</v>
      </c>
      <c r="AV172" s="12" t="s">
        <v>83</v>
      </c>
      <c r="AW172" s="207" t="s">
        <v>137</v>
      </c>
    </row>
    <row r="173" spans="2:63" s="1" customFormat="1" ht="31.5" customHeight="1">
      <c r="B173" s="173"/>
      <c r="C173" s="174" t="s">
        <v>241</v>
      </c>
      <c r="D173" s="174" t="s">
        <v>139</v>
      </c>
      <c r="E173" s="175" t="s">
        <v>242</v>
      </c>
      <c r="F173" s="176" t="s">
        <v>243</v>
      </c>
      <c r="G173" s="177" t="s">
        <v>231</v>
      </c>
      <c r="H173" s="178">
        <v>97.399000000000001</v>
      </c>
      <c r="I173" s="179"/>
      <c r="J173" s="180">
        <f>ROUND(I173*H173,2)</f>
        <v>0</v>
      </c>
      <c r="K173" s="176" t="s">
        <v>143</v>
      </c>
      <c r="L173" s="40"/>
      <c r="M173" s="181" t="s">
        <v>5</v>
      </c>
      <c r="N173" s="182" t="s">
        <v>46</v>
      </c>
      <c r="O173" s="183">
        <v>0</v>
      </c>
      <c r="P173" s="183">
        <f>O173*H173</f>
        <v>0</v>
      </c>
      <c r="Q173" s="183">
        <v>0</v>
      </c>
      <c r="R173" s="184">
        <f>Q173*H173</f>
        <v>0</v>
      </c>
      <c r="AP173" s="23" t="s">
        <v>144</v>
      </c>
      <c r="AR173" s="23" t="s">
        <v>139</v>
      </c>
      <c r="AS173" s="23" t="s">
        <v>85</v>
      </c>
      <c r="AW173" s="23" t="s">
        <v>137</v>
      </c>
      <c r="BC173" s="185">
        <f>IF(N173="základní",J173,0)</f>
        <v>0</v>
      </c>
      <c r="BD173" s="185">
        <f>IF(N173="snížená",J173,0)</f>
        <v>0</v>
      </c>
      <c r="BE173" s="185">
        <f>IF(N173="zákl. přenesená",J173,0)</f>
        <v>0</v>
      </c>
      <c r="BF173" s="185">
        <f>IF(N173="sníž. přenesená",J173,0)</f>
        <v>0</v>
      </c>
      <c r="BG173" s="185">
        <f>IF(N173="nulová",J173,0)</f>
        <v>0</v>
      </c>
      <c r="BH173" s="23" t="s">
        <v>83</v>
      </c>
      <c r="BI173" s="185">
        <f>ROUND(I173*H173,2)</f>
        <v>0</v>
      </c>
      <c r="BJ173" s="23" t="s">
        <v>144</v>
      </c>
      <c r="BK173" s="23" t="s">
        <v>244</v>
      </c>
    </row>
    <row r="174" spans="2:63" s="1" customFormat="1" ht="40.5">
      <c r="B174" s="40"/>
      <c r="D174" s="186" t="s">
        <v>146</v>
      </c>
      <c r="F174" s="187" t="s">
        <v>245</v>
      </c>
      <c r="I174" s="188"/>
      <c r="L174" s="40"/>
      <c r="M174" s="189"/>
      <c r="N174" s="41"/>
      <c r="O174" s="41"/>
      <c r="P174" s="41"/>
      <c r="Q174" s="41"/>
      <c r="R174" s="69"/>
      <c r="AR174" s="23" t="s">
        <v>146</v>
      </c>
      <c r="AS174" s="23" t="s">
        <v>85</v>
      </c>
    </row>
    <row r="175" spans="2:63" s="11" customFormat="1" ht="27">
      <c r="B175" s="190"/>
      <c r="D175" s="186" t="s">
        <v>148</v>
      </c>
      <c r="E175" s="191" t="s">
        <v>5</v>
      </c>
      <c r="F175" s="192" t="s">
        <v>234</v>
      </c>
      <c r="H175" s="193">
        <v>54.667999999999999</v>
      </c>
      <c r="I175" s="194"/>
      <c r="L175" s="190"/>
      <c r="M175" s="195"/>
      <c r="N175" s="196"/>
      <c r="O175" s="196"/>
      <c r="P175" s="196"/>
      <c r="Q175" s="196"/>
      <c r="R175" s="197"/>
      <c r="AR175" s="191" t="s">
        <v>148</v>
      </c>
      <c r="AS175" s="191" t="s">
        <v>85</v>
      </c>
      <c r="AT175" s="11" t="s">
        <v>85</v>
      </c>
      <c r="AU175" s="11" t="s">
        <v>39</v>
      </c>
      <c r="AV175" s="11" t="s">
        <v>75</v>
      </c>
      <c r="AW175" s="191" t="s">
        <v>137</v>
      </c>
    </row>
    <row r="176" spans="2:63" s="11" customFormat="1" ht="27">
      <c r="B176" s="190"/>
      <c r="D176" s="186" t="s">
        <v>148</v>
      </c>
      <c r="E176" s="191" t="s">
        <v>5</v>
      </c>
      <c r="F176" s="192" t="s">
        <v>235</v>
      </c>
      <c r="H176" s="193">
        <v>42.731000000000002</v>
      </c>
      <c r="I176" s="194"/>
      <c r="L176" s="190"/>
      <c r="M176" s="195"/>
      <c r="N176" s="196"/>
      <c r="O176" s="196"/>
      <c r="P176" s="196"/>
      <c r="Q176" s="196"/>
      <c r="R176" s="197"/>
      <c r="AR176" s="191" t="s">
        <v>148</v>
      </c>
      <c r="AS176" s="191" t="s">
        <v>85</v>
      </c>
      <c r="AT176" s="11" t="s">
        <v>85</v>
      </c>
      <c r="AU176" s="11" t="s">
        <v>39</v>
      </c>
      <c r="AV176" s="11" t="s">
        <v>75</v>
      </c>
      <c r="AW176" s="191" t="s">
        <v>137</v>
      </c>
    </row>
    <row r="177" spans="2:63" s="12" customFormat="1">
      <c r="B177" s="198"/>
      <c r="D177" s="199" t="s">
        <v>148</v>
      </c>
      <c r="E177" s="200" t="s">
        <v>5</v>
      </c>
      <c r="F177" s="201" t="s">
        <v>150</v>
      </c>
      <c r="H177" s="202">
        <v>97.399000000000001</v>
      </c>
      <c r="I177" s="203"/>
      <c r="L177" s="198"/>
      <c r="M177" s="204"/>
      <c r="N177" s="205"/>
      <c r="O177" s="205"/>
      <c r="P177" s="205"/>
      <c r="Q177" s="205"/>
      <c r="R177" s="206"/>
      <c r="AR177" s="207" t="s">
        <v>148</v>
      </c>
      <c r="AS177" s="207" t="s">
        <v>85</v>
      </c>
      <c r="AT177" s="12" t="s">
        <v>144</v>
      </c>
      <c r="AU177" s="12" t="s">
        <v>39</v>
      </c>
      <c r="AV177" s="12" t="s">
        <v>83</v>
      </c>
      <c r="AW177" s="207" t="s">
        <v>137</v>
      </c>
    </row>
    <row r="178" spans="2:63" s="1" customFormat="1" ht="22.5" customHeight="1">
      <c r="B178" s="173"/>
      <c r="C178" s="174" t="s">
        <v>246</v>
      </c>
      <c r="D178" s="174" t="s">
        <v>139</v>
      </c>
      <c r="E178" s="175" t="s">
        <v>247</v>
      </c>
      <c r="F178" s="176" t="s">
        <v>248</v>
      </c>
      <c r="G178" s="177" t="s">
        <v>231</v>
      </c>
      <c r="H178" s="178">
        <v>97.399000000000001</v>
      </c>
      <c r="I178" s="179"/>
      <c r="J178" s="180">
        <f>ROUND(I178*H178,2)</f>
        <v>0</v>
      </c>
      <c r="K178" s="176" t="s">
        <v>143</v>
      </c>
      <c r="L178" s="40"/>
      <c r="M178" s="181" t="s">
        <v>5</v>
      </c>
      <c r="N178" s="182" t="s">
        <v>46</v>
      </c>
      <c r="O178" s="183">
        <v>0</v>
      </c>
      <c r="P178" s="183">
        <f>O178*H178</f>
        <v>0</v>
      </c>
      <c r="Q178" s="183">
        <v>0</v>
      </c>
      <c r="R178" s="184">
        <f>Q178*H178</f>
        <v>0</v>
      </c>
      <c r="AP178" s="23" t="s">
        <v>144</v>
      </c>
      <c r="AR178" s="23" t="s">
        <v>139</v>
      </c>
      <c r="AS178" s="23" t="s">
        <v>85</v>
      </c>
      <c r="AW178" s="23" t="s">
        <v>137</v>
      </c>
      <c r="BC178" s="185">
        <f>IF(N178="základní",J178,0)</f>
        <v>0</v>
      </c>
      <c r="BD178" s="185">
        <f>IF(N178="snížená",J178,0)</f>
        <v>0</v>
      </c>
      <c r="BE178" s="185">
        <f>IF(N178="zákl. přenesená",J178,0)</f>
        <v>0</v>
      </c>
      <c r="BF178" s="185">
        <f>IF(N178="sníž. přenesená",J178,0)</f>
        <v>0</v>
      </c>
      <c r="BG178" s="185">
        <f>IF(N178="nulová",J178,0)</f>
        <v>0</v>
      </c>
      <c r="BH178" s="23" t="s">
        <v>83</v>
      </c>
      <c r="BI178" s="185">
        <f>ROUND(I178*H178,2)</f>
        <v>0</v>
      </c>
      <c r="BJ178" s="23" t="s">
        <v>144</v>
      </c>
      <c r="BK178" s="23" t="s">
        <v>249</v>
      </c>
    </row>
    <row r="179" spans="2:63" s="1" customFormat="1" ht="27">
      <c r="B179" s="40"/>
      <c r="D179" s="186" t="s">
        <v>146</v>
      </c>
      <c r="F179" s="187" t="s">
        <v>250</v>
      </c>
      <c r="I179" s="188"/>
      <c r="L179" s="40"/>
      <c r="M179" s="189"/>
      <c r="N179" s="41"/>
      <c r="O179" s="41"/>
      <c r="P179" s="41"/>
      <c r="Q179" s="41"/>
      <c r="R179" s="69"/>
      <c r="AR179" s="23" t="s">
        <v>146</v>
      </c>
      <c r="AS179" s="23" t="s">
        <v>85</v>
      </c>
    </row>
    <row r="180" spans="2:63" s="11" customFormat="1" ht="27">
      <c r="B180" s="190"/>
      <c r="D180" s="186" t="s">
        <v>148</v>
      </c>
      <c r="E180" s="191" t="s">
        <v>5</v>
      </c>
      <c r="F180" s="192" t="s">
        <v>234</v>
      </c>
      <c r="H180" s="193">
        <v>54.667999999999999</v>
      </c>
      <c r="I180" s="194"/>
      <c r="L180" s="190"/>
      <c r="M180" s="195"/>
      <c r="N180" s="196"/>
      <c r="O180" s="196"/>
      <c r="P180" s="196"/>
      <c r="Q180" s="196"/>
      <c r="R180" s="197"/>
      <c r="AR180" s="191" t="s">
        <v>148</v>
      </c>
      <c r="AS180" s="191" t="s">
        <v>85</v>
      </c>
      <c r="AT180" s="11" t="s">
        <v>85</v>
      </c>
      <c r="AU180" s="11" t="s">
        <v>39</v>
      </c>
      <c r="AV180" s="11" t="s">
        <v>75</v>
      </c>
      <c r="AW180" s="191" t="s">
        <v>137</v>
      </c>
    </row>
    <row r="181" spans="2:63" s="11" customFormat="1" ht="27">
      <c r="B181" s="190"/>
      <c r="D181" s="186" t="s">
        <v>148</v>
      </c>
      <c r="E181" s="191" t="s">
        <v>5</v>
      </c>
      <c r="F181" s="192" t="s">
        <v>235</v>
      </c>
      <c r="H181" s="193">
        <v>42.731000000000002</v>
      </c>
      <c r="I181" s="194"/>
      <c r="L181" s="190"/>
      <c r="M181" s="195"/>
      <c r="N181" s="196"/>
      <c r="O181" s="196"/>
      <c r="P181" s="196"/>
      <c r="Q181" s="196"/>
      <c r="R181" s="197"/>
      <c r="AR181" s="191" t="s">
        <v>148</v>
      </c>
      <c r="AS181" s="191" t="s">
        <v>85</v>
      </c>
      <c r="AT181" s="11" t="s">
        <v>85</v>
      </c>
      <c r="AU181" s="11" t="s">
        <v>39</v>
      </c>
      <c r="AV181" s="11" t="s">
        <v>75</v>
      </c>
      <c r="AW181" s="191" t="s">
        <v>137</v>
      </c>
    </row>
    <row r="182" spans="2:63" s="12" customFormat="1">
      <c r="B182" s="198"/>
      <c r="D182" s="199" t="s">
        <v>148</v>
      </c>
      <c r="E182" s="200" t="s">
        <v>5</v>
      </c>
      <c r="F182" s="201" t="s">
        <v>150</v>
      </c>
      <c r="H182" s="202">
        <v>97.399000000000001</v>
      </c>
      <c r="I182" s="203"/>
      <c r="L182" s="198"/>
      <c r="M182" s="204"/>
      <c r="N182" s="205"/>
      <c r="O182" s="205"/>
      <c r="P182" s="205"/>
      <c r="Q182" s="205"/>
      <c r="R182" s="206"/>
      <c r="AR182" s="207" t="s">
        <v>148</v>
      </c>
      <c r="AS182" s="207" t="s">
        <v>85</v>
      </c>
      <c r="AT182" s="12" t="s">
        <v>144</v>
      </c>
      <c r="AU182" s="12" t="s">
        <v>39</v>
      </c>
      <c r="AV182" s="12" t="s">
        <v>83</v>
      </c>
      <c r="AW182" s="207" t="s">
        <v>137</v>
      </c>
    </row>
    <row r="183" spans="2:63" s="1" customFormat="1" ht="22.5" customHeight="1">
      <c r="B183" s="173"/>
      <c r="C183" s="174" t="s">
        <v>251</v>
      </c>
      <c r="D183" s="174" t="s">
        <v>139</v>
      </c>
      <c r="E183" s="175" t="s">
        <v>252</v>
      </c>
      <c r="F183" s="176" t="s">
        <v>253</v>
      </c>
      <c r="G183" s="177" t="s">
        <v>231</v>
      </c>
      <c r="H183" s="178">
        <v>10.4</v>
      </c>
      <c r="I183" s="179"/>
      <c r="J183" s="180">
        <f>ROUND(I183*H183,2)</f>
        <v>0</v>
      </c>
      <c r="K183" s="176" t="s">
        <v>143</v>
      </c>
      <c r="L183" s="40"/>
      <c r="M183" s="181" t="s">
        <v>5</v>
      </c>
      <c r="N183" s="182" t="s">
        <v>46</v>
      </c>
      <c r="O183" s="183">
        <v>0</v>
      </c>
      <c r="P183" s="183">
        <f>O183*H183</f>
        <v>0</v>
      </c>
      <c r="Q183" s="183">
        <v>0</v>
      </c>
      <c r="R183" s="184">
        <f>Q183*H183</f>
        <v>0</v>
      </c>
      <c r="AP183" s="23" t="s">
        <v>144</v>
      </c>
      <c r="AR183" s="23" t="s">
        <v>139</v>
      </c>
      <c r="AS183" s="23" t="s">
        <v>85</v>
      </c>
      <c r="AW183" s="23" t="s">
        <v>137</v>
      </c>
      <c r="BC183" s="185">
        <f>IF(N183="základní",J183,0)</f>
        <v>0</v>
      </c>
      <c r="BD183" s="185">
        <f>IF(N183="snížená",J183,0)</f>
        <v>0</v>
      </c>
      <c r="BE183" s="185">
        <f>IF(N183="zákl. přenesená",J183,0)</f>
        <v>0</v>
      </c>
      <c r="BF183" s="185">
        <f>IF(N183="sníž. přenesená",J183,0)</f>
        <v>0</v>
      </c>
      <c r="BG183" s="185">
        <f>IF(N183="nulová",J183,0)</f>
        <v>0</v>
      </c>
      <c r="BH183" s="23" t="s">
        <v>83</v>
      </c>
      <c r="BI183" s="185">
        <f>ROUND(I183*H183,2)</f>
        <v>0</v>
      </c>
      <c r="BJ183" s="23" t="s">
        <v>144</v>
      </c>
      <c r="BK183" s="23" t="s">
        <v>254</v>
      </c>
    </row>
    <row r="184" spans="2:63" s="1" customFormat="1" ht="27">
      <c r="B184" s="40"/>
      <c r="D184" s="186" t="s">
        <v>146</v>
      </c>
      <c r="F184" s="187" t="s">
        <v>255</v>
      </c>
      <c r="I184" s="188"/>
      <c r="L184" s="40"/>
      <c r="M184" s="189"/>
      <c r="N184" s="41"/>
      <c r="O184" s="41"/>
      <c r="P184" s="41"/>
      <c r="Q184" s="41"/>
      <c r="R184" s="69"/>
      <c r="AR184" s="23" t="s">
        <v>146</v>
      </c>
      <c r="AS184" s="23" t="s">
        <v>85</v>
      </c>
    </row>
    <row r="185" spans="2:63" s="11" customFormat="1">
      <c r="B185" s="190"/>
      <c r="D185" s="186" t="s">
        <v>148</v>
      </c>
      <c r="E185" s="191" t="s">
        <v>5</v>
      </c>
      <c r="F185" s="192" t="s">
        <v>256</v>
      </c>
      <c r="H185" s="193">
        <v>10.4</v>
      </c>
      <c r="I185" s="194"/>
      <c r="L185" s="190"/>
      <c r="M185" s="195"/>
      <c r="N185" s="196"/>
      <c r="O185" s="196"/>
      <c r="P185" s="196"/>
      <c r="Q185" s="196"/>
      <c r="R185" s="197"/>
      <c r="AR185" s="191" t="s">
        <v>148</v>
      </c>
      <c r="AS185" s="191" t="s">
        <v>85</v>
      </c>
      <c r="AT185" s="11" t="s">
        <v>85</v>
      </c>
      <c r="AU185" s="11" t="s">
        <v>39</v>
      </c>
      <c r="AV185" s="11" t="s">
        <v>75</v>
      </c>
      <c r="AW185" s="191" t="s">
        <v>137</v>
      </c>
    </row>
    <row r="186" spans="2:63" s="12" customFormat="1">
      <c r="B186" s="198"/>
      <c r="D186" s="199" t="s">
        <v>148</v>
      </c>
      <c r="E186" s="200" t="s">
        <v>5</v>
      </c>
      <c r="F186" s="201" t="s">
        <v>150</v>
      </c>
      <c r="H186" s="202">
        <v>10.4</v>
      </c>
      <c r="I186" s="203"/>
      <c r="L186" s="198"/>
      <c r="M186" s="204"/>
      <c r="N186" s="205"/>
      <c r="O186" s="205"/>
      <c r="P186" s="205"/>
      <c r="Q186" s="205"/>
      <c r="R186" s="206"/>
      <c r="AR186" s="207" t="s">
        <v>148</v>
      </c>
      <c r="AS186" s="207" t="s">
        <v>85</v>
      </c>
      <c r="AT186" s="12" t="s">
        <v>144</v>
      </c>
      <c r="AU186" s="12" t="s">
        <v>39</v>
      </c>
      <c r="AV186" s="12" t="s">
        <v>83</v>
      </c>
      <c r="AW186" s="207" t="s">
        <v>137</v>
      </c>
    </row>
    <row r="187" spans="2:63" s="1" customFormat="1" ht="22.5" customHeight="1">
      <c r="B187" s="173"/>
      <c r="C187" s="174" t="s">
        <v>10</v>
      </c>
      <c r="D187" s="174" t="s">
        <v>139</v>
      </c>
      <c r="E187" s="175" t="s">
        <v>257</v>
      </c>
      <c r="F187" s="176" t="s">
        <v>258</v>
      </c>
      <c r="G187" s="177" t="s">
        <v>231</v>
      </c>
      <c r="H187" s="178">
        <v>5.2</v>
      </c>
      <c r="I187" s="179"/>
      <c r="J187" s="180">
        <f>ROUND(I187*H187,2)</f>
        <v>0</v>
      </c>
      <c r="K187" s="176" t="s">
        <v>143</v>
      </c>
      <c r="L187" s="40"/>
      <c r="M187" s="181" t="s">
        <v>5</v>
      </c>
      <c r="N187" s="182" t="s">
        <v>46</v>
      </c>
      <c r="O187" s="183">
        <v>0</v>
      </c>
      <c r="P187" s="183">
        <f>O187*H187</f>
        <v>0</v>
      </c>
      <c r="Q187" s="183">
        <v>0</v>
      </c>
      <c r="R187" s="184">
        <f>Q187*H187</f>
        <v>0</v>
      </c>
      <c r="AP187" s="23" t="s">
        <v>144</v>
      </c>
      <c r="AR187" s="23" t="s">
        <v>139</v>
      </c>
      <c r="AS187" s="23" t="s">
        <v>85</v>
      </c>
      <c r="AW187" s="23" t="s">
        <v>137</v>
      </c>
      <c r="BC187" s="185">
        <f>IF(N187="základní",J187,0)</f>
        <v>0</v>
      </c>
      <c r="BD187" s="185">
        <f>IF(N187="snížená",J187,0)</f>
        <v>0</v>
      </c>
      <c r="BE187" s="185">
        <f>IF(N187="zákl. přenesená",J187,0)</f>
        <v>0</v>
      </c>
      <c r="BF187" s="185">
        <f>IF(N187="sníž. přenesená",J187,0)</f>
        <v>0</v>
      </c>
      <c r="BG187" s="185">
        <f>IF(N187="nulová",J187,0)</f>
        <v>0</v>
      </c>
      <c r="BH187" s="23" t="s">
        <v>83</v>
      </c>
      <c r="BI187" s="185">
        <f>ROUND(I187*H187,2)</f>
        <v>0</v>
      </c>
      <c r="BJ187" s="23" t="s">
        <v>144</v>
      </c>
      <c r="BK187" s="23" t="s">
        <v>259</v>
      </c>
    </row>
    <row r="188" spans="2:63" s="1" customFormat="1" ht="27">
      <c r="B188" s="40"/>
      <c r="D188" s="186" t="s">
        <v>146</v>
      </c>
      <c r="F188" s="187" t="s">
        <v>260</v>
      </c>
      <c r="I188" s="188"/>
      <c r="L188" s="40"/>
      <c r="M188" s="189"/>
      <c r="N188" s="41"/>
      <c r="O188" s="41"/>
      <c r="P188" s="41"/>
      <c r="Q188" s="41"/>
      <c r="R188" s="69"/>
      <c r="AR188" s="23" t="s">
        <v>146</v>
      </c>
      <c r="AS188" s="23" t="s">
        <v>85</v>
      </c>
    </row>
    <row r="189" spans="2:63" s="11" customFormat="1">
      <c r="B189" s="190"/>
      <c r="D189" s="186" t="s">
        <v>148</v>
      </c>
      <c r="E189" s="191" t="s">
        <v>5</v>
      </c>
      <c r="F189" s="192" t="s">
        <v>261</v>
      </c>
      <c r="H189" s="193">
        <v>5.2</v>
      </c>
      <c r="I189" s="194"/>
      <c r="L189" s="190"/>
      <c r="M189" s="195"/>
      <c r="N189" s="196"/>
      <c r="O189" s="196"/>
      <c r="P189" s="196"/>
      <c r="Q189" s="196"/>
      <c r="R189" s="197"/>
      <c r="AR189" s="191" t="s">
        <v>148</v>
      </c>
      <c r="AS189" s="191" t="s">
        <v>85</v>
      </c>
      <c r="AT189" s="11" t="s">
        <v>85</v>
      </c>
      <c r="AU189" s="11" t="s">
        <v>39</v>
      </c>
      <c r="AV189" s="11" t="s">
        <v>75</v>
      </c>
      <c r="AW189" s="191" t="s">
        <v>137</v>
      </c>
    </row>
    <row r="190" spans="2:63" s="12" customFormat="1">
      <c r="B190" s="198"/>
      <c r="D190" s="199" t="s">
        <v>148</v>
      </c>
      <c r="E190" s="200" t="s">
        <v>5</v>
      </c>
      <c r="F190" s="201" t="s">
        <v>150</v>
      </c>
      <c r="H190" s="202">
        <v>5.2</v>
      </c>
      <c r="I190" s="203"/>
      <c r="L190" s="198"/>
      <c r="M190" s="204"/>
      <c r="N190" s="205"/>
      <c r="O190" s="205"/>
      <c r="P190" s="205"/>
      <c r="Q190" s="205"/>
      <c r="R190" s="206"/>
      <c r="AR190" s="207" t="s">
        <v>148</v>
      </c>
      <c r="AS190" s="207" t="s">
        <v>85</v>
      </c>
      <c r="AT190" s="12" t="s">
        <v>144</v>
      </c>
      <c r="AU190" s="12" t="s">
        <v>39</v>
      </c>
      <c r="AV190" s="12" t="s">
        <v>83</v>
      </c>
      <c r="AW190" s="207" t="s">
        <v>137</v>
      </c>
    </row>
    <row r="191" spans="2:63" s="1" customFormat="1" ht="22.5" customHeight="1">
      <c r="B191" s="173"/>
      <c r="C191" s="174" t="s">
        <v>262</v>
      </c>
      <c r="D191" s="174" t="s">
        <v>139</v>
      </c>
      <c r="E191" s="175" t="s">
        <v>263</v>
      </c>
      <c r="F191" s="176" t="s">
        <v>264</v>
      </c>
      <c r="G191" s="177" t="s">
        <v>142</v>
      </c>
      <c r="H191" s="178">
        <v>7.8</v>
      </c>
      <c r="I191" s="179"/>
      <c r="J191" s="180">
        <f>ROUND(I191*H191,2)</f>
        <v>0</v>
      </c>
      <c r="K191" s="176" t="s">
        <v>143</v>
      </c>
      <c r="L191" s="40"/>
      <c r="M191" s="181" t="s">
        <v>5</v>
      </c>
      <c r="N191" s="182" t="s">
        <v>46</v>
      </c>
      <c r="O191" s="183">
        <v>6.9999999999999999E-4</v>
      </c>
      <c r="P191" s="183">
        <f>O191*H191</f>
        <v>5.4599999999999996E-3</v>
      </c>
      <c r="Q191" s="183">
        <v>0</v>
      </c>
      <c r="R191" s="184">
        <f>Q191*H191</f>
        <v>0</v>
      </c>
      <c r="AP191" s="23" t="s">
        <v>144</v>
      </c>
      <c r="AR191" s="23" t="s">
        <v>139</v>
      </c>
      <c r="AS191" s="23" t="s">
        <v>85</v>
      </c>
      <c r="AW191" s="23" t="s">
        <v>137</v>
      </c>
      <c r="BC191" s="185">
        <f>IF(N191="základní",J191,0)</f>
        <v>0</v>
      </c>
      <c r="BD191" s="185">
        <f>IF(N191="snížená",J191,0)</f>
        <v>0</v>
      </c>
      <c r="BE191" s="185">
        <f>IF(N191="zákl. přenesená",J191,0)</f>
        <v>0</v>
      </c>
      <c r="BF191" s="185">
        <f>IF(N191="sníž. přenesená",J191,0)</f>
        <v>0</v>
      </c>
      <c r="BG191" s="185">
        <f>IF(N191="nulová",J191,0)</f>
        <v>0</v>
      </c>
      <c r="BH191" s="23" t="s">
        <v>83</v>
      </c>
      <c r="BI191" s="185">
        <f>ROUND(I191*H191,2)</f>
        <v>0</v>
      </c>
      <c r="BJ191" s="23" t="s">
        <v>144</v>
      </c>
      <c r="BK191" s="23" t="s">
        <v>265</v>
      </c>
    </row>
    <row r="192" spans="2:63" s="1" customFormat="1">
      <c r="B192" s="40"/>
      <c r="D192" s="186" t="s">
        <v>146</v>
      </c>
      <c r="F192" s="187" t="s">
        <v>266</v>
      </c>
      <c r="I192" s="188"/>
      <c r="L192" s="40"/>
      <c r="M192" s="189"/>
      <c r="N192" s="41"/>
      <c r="O192" s="41"/>
      <c r="P192" s="41"/>
      <c r="Q192" s="41"/>
      <c r="R192" s="69"/>
      <c r="AR192" s="23" t="s">
        <v>146</v>
      </c>
      <c r="AS192" s="23" t="s">
        <v>85</v>
      </c>
    </row>
    <row r="193" spans="2:63" s="11" customFormat="1">
      <c r="B193" s="190"/>
      <c r="D193" s="186" t="s">
        <v>148</v>
      </c>
      <c r="E193" s="191" t="s">
        <v>5</v>
      </c>
      <c r="F193" s="192" t="s">
        <v>267</v>
      </c>
      <c r="H193" s="193">
        <v>7.8</v>
      </c>
      <c r="I193" s="194"/>
      <c r="L193" s="190"/>
      <c r="M193" s="195"/>
      <c r="N193" s="196"/>
      <c r="O193" s="196"/>
      <c r="P193" s="196"/>
      <c r="Q193" s="196"/>
      <c r="R193" s="197"/>
      <c r="AR193" s="191" t="s">
        <v>148</v>
      </c>
      <c r="AS193" s="191" t="s">
        <v>85</v>
      </c>
      <c r="AT193" s="11" t="s">
        <v>85</v>
      </c>
      <c r="AU193" s="11" t="s">
        <v>39</v>
      </c>
      <c r="AV193" s="11" t="s">
        <v>75</v>
      </c>
      <c r="AW193" s="191" t="s">
        <v>137</v>
      </c>
    </row>
    <row r="194" spans="2:63" s="12" customFormat="1">
      <c r="B194" s="198"/>
      <c r="D194" s="199" t="s">
        <v>148</v>
      </c>
      <c r="E194" s="200" t="s">
        <v>5</v>
      </c>
      <c r="F194" s="201" t="s">
        <v>150</v>
      </c>
      <c r="H194" s="202">
        <v>7.8</v>
      </c>
      <c r="I194" s="203"/>
      <c r="L194" s="198"/>
      <c r="M194" s="204"/>
      <c r="N194" s="205"/>
      <c r="O194" s="205"/>
      <c r="P194" s="205"/>
      <c r="Q194" s="205"/>
      <c r="R194" s="206"/>
      <c r="AR194" s="207" t="s">
        <v>148</v>
      </c>
      <c r="AS194" s="207" t="s">
        <v>85</v>
      </c>
      <c r="AT194" s="12" t="s">
        <v>144</v>
      </c>
      <c r="AU194" s="12" t="s">
        <v>39</v>
      </c>
      <c r="AV194" s="12" t="s">
        <v>83</v>
      </c>
      <c r="AW194" s="207" t="s">
        <v>137</v>
      </c>
    </row>
    <row r="195" spans="2:63" s="1" customFormat="1" ht="22.5" customHeight="1">
      <c r="B195" s="173"/>
      <c r="C195" s="174" t="s">
        <v>268</v>
      </c>
      <c r="D195" s="174" t="s">
        <v>139</v>
      </c>
      <c r="E195" s="175" t="s">
        <v>269</v>
      </c>
      <c r="F195" s="176" t="s">
        <v>270</v>
      </c>
      <c r="G195" s="177" t="s">
        <v>142</v>
      </c>
      <c r="H195" s="178">
        <v>7.8</v>
      </c>
      <c r="I195" s="179"/>
      <c r="J195" s="180">
        <f>ROUND(I195*H195,2)</f>
        <v>0</v>
      </c>
      <c r="K195" s="176" t="s">
        <v>143</v>
      </c>
      <c r="L195" s="40"/>
      <c r="M195" s="181" t="s">
        <v>5</v>
      </c>
      <c r="N195" s="182" t="s">
        <v>46</v>
      </c>
      <c r="O195" s="183">
        <v>0</v>
      </c>
      <c r="P195" s="183">
        <f>O195*H195</f>
        <v>0</v>
      </c>
      <c r="Q195" s="183">
        <v>0</v>
      </c>
      <c r="R195" s="184">
        <f>Q195*H195</f>
        <v>0</v>
      </c>
      <c r="AP195" s="23" t="s">
        <v>144</v>
      </c>
      <c r="AR195" s="23" t="s">
        <v>139</v>
      </c>
      <c r="AS195" s="23" t="s">
        <v>85</v>
      </c>
      <c r="AW195" s="23" t="s">
        <v>137</v>
      </c>
      <c r="BC195" s="185">
        <f>IF(N195="základní",J195,0)</f>
        <v>0</v>
      </c>
      <c r="BD195" s="185">
        <f>IF(N195="snížená",J195,0)</f>
        <v>0</v>
      </c>
      <c r="BE195" s="185">
        <f>IF(N195="zákl. přenesená",J195,0)</f>
        <v>0</v>
      </c>
      <c r="BF195" s="185">
        <f>IF(N195="sníž. přenesená",J195,0)</f>
        <v>0</v>
      </c>
      <c r="BG195" s="185">
        <f>IF(N195="nulová",J195,0)</f>
        <v>0</v>
      </c>
      <c r="BH195" s="23" t="s">
        <v>83</v>
      </c>
      <c r="BI195" s="185">
        <f>ROUND(I195*H195,2)</f>
        <v>0</v>
      </c>
      <c r="BJ195" s="23" t="s">
        <v>144</v>
      </c>
      <c r="BK195" s="23" t="s">
        <v>271</v>
      </c>
    </row>
    <row r="196" spans="2:63" s="1" customFormat="1" ht="27">
      <c r="B196" s="40"/>
      <c r="D196" s="186" t="s">
        <v>146</v>
      </c>
      <c r="F196" s="187" t="s">
        <v>272</v>
      </c>
      <c r="I196" s="188"/>
      <c r="L196" s="40"/>
      <c r="M196" s="189"/>
      <c r="N196" s="41"/>
      <c r="O196" s="41"/>
      <c r="P196" s="41"/>
      <c r="Q196" s="41"/>
      <c r="R196" s="69"/>
      <c r="AR196" s="23" t="s">
        <v>146</v>
      </c>
      <c r="AS196" s="23" t="s">
        <v>85</v>
      </c>
    </row>
    <row r="197" spans="2:63" s="11" customFormat="1">
      <c r="B197" s="190"/>
      <c r="D197" s="186" t="s">
        <v>148</v>
      </c>
      <c r="E197" s="191" t="s">
        <v>5</v>
      </c>
      <c r="F197" s="192" t="s">
        <v>267</v>
      </c>
      <c r="H197" s="193">
        <v>7.8</v>
      </c>
      <c r="I197" s="194"/>
      <c r="L197" s="190"/>
      <c r="M197" s="195"/>
      <c r="N197" s="196"/>
      <c r="O197" s="196"/>
      <c r="P197" s="196"/>
      <c r="Q197" s="196"/>
      <c r="R197" s="197"/>
      <c r="AR197" s="191" t="s">
        <v>148</v>
      </c>
      <c r="AS197" s="191" t="s">
        <v>85</v>
      </c>
      <c r="AT197" s="11" t="s">
        <v>85</v>
      </c>
      <c r="AU197" s="11" t="s">
        <v>39</v>
      </c>
      <c r="AV197" s="11" t="s">
        <v>75</v>
      </c>
      <c r="AW197" s="191" t="s">
        <v>137</v>
      </c>
    </row>
    <row r="198" spans="2:63" s="12" customFormat="1">
      <c r="B198" s="198"/>
      <c r="D198" s="199" t="s">
        <v>148</v>
      </c>
      <c r="E198" s="200" t="s">
        <v>5</v>
      </c>
      <c r="F198" s="201" t="s">
        <v>150</v>
      </c>
      <c r="H198" s="202">
        <v>7.8</v>
      </c>
      <c r="I198" s="203"/>
      <c r="L198" s="198"/>
      <c r="M198" s="204"/>
      <c r="N198" s="205"/>
      <c r="O198" s="205"/>
      <c r="P198" s="205"/>
      <c r="Q198" s="205"/>
      <c r="R198" s="206"/>
      <c r="AR198" s="207" t="s">
        <v>148</v>
      </c>
      <c r="AS198" s="207" t="s">
        <v>85</v>
      </c>
      <c r="AT198" s="12" t="s">
        <v>144</v>
      </c>
      <c r="AU198" s="12" t="s">
        <v>39</v>
      </c>
      <c r="AV198" s="12" t="s">
        <v>83</v>
      </c>
      <c r="AW198" s="207" t="s">
        <v>137</v>
      </c>
    </row>
    <row r="199" spans="2:63" s="1" customFormat="1" ht="22.5" customHeight="1">
      <c r="B199" s="173"/>
      <c r="C199" s="174" t="s">
        <v>273</v>
      </c>
      <c r="D199" s="174" t="s">
        <v>139</v>
      </c>
      <c r="E199" s="175" t="s">
        <v>274</v>
      </c>
      <c r="F199" s="176" t="s">
        <v>275</v>
      </c>
      <c r="G199" s="177" t="s">
        <v>231</v>
      </c>
      <c r="H199" s="178">
        <v>7.8</v>
      </c>
      <c r="I199" s="179"/>
      <c r="J199" s="180">
        <f>ROUND(I199*H199,2)</f>
        <v>0</v>
      </c>
      <c r="K199" s="176" t="s">
        <v>143</v>
      </c>
      <c r="L199" s="40"/>
      <c r="M199" s="181" t="s">
        <v>5</v>
      </c>
      <c r="N199" s="182" t="s">
        <v>46</v>
      </c>
      <c r="O199" s="183">
        <v>4.6000000000000001E-4</v>
      </c>
      <c r="P199" s="183">
        <f>O199*H199</f>
        <v>3.588E-3</v>
      </c>
      <c r="Q199" s="183">
        <v>0</v>
      </c>
      <c r="R199" s="184">
        <f>Q199*H199</f>
        <v>0</v>
      </c>
      <c r="AP199" s="23" t="s">
        <v>144</v>
      </c>
      <c r="AR199" s="23" t="s">
        <v>139</v>
      </c>
      <c r="AS199" s="23" t="s">
        <v>85</v>
      </c>
      <c r="AW199" s="23" t="s">
        <v>137</v>
      </c>
      <c r="BC199" s="185">
        <f>IF(N199="základní",J199,0)</f>
        <v>0</v>
      </c>
      <c r="BD199" s="185">
        <f>IF(N199="snížená",J199,0)</f>
        <v>0</v>
      </c>
      <c r="BE199" s="185">
        <f>IF(N199="zákl. přenesená",J199,0)</f>
        <v>0</v>
      </c>
      <c r="BF199" s="185">
        <f>IF(N199="sníž. přenesená",J199,0)</f>
        <v>0</v>
      </c>
      <c r="BG199" s="185">
        <f>IF(N199="nulová",J199,0)</f>
        <v>0</v>
      </c>
      <c r="BH199" s="23" t="s">
        <v>83</v>
      </c>
      <c r="BI199" s="185">
        <f>ROUND(I199*H199,2)</f>
        <v>0</v>
      </c>
      <c r="BJ199" s="23" t="s">
        <v>144</v>
      </c>
      <c r="BK199" s="23" t="s">
        <v>276</v>
      </c>
    </row>
    <row r="200" spans="2:63" s="1" customFormat="1" ht="27">
      <c r="B200" s="40"/>
      <c r="D200" s="186" t="s">
        <v>146</v>
      </c>
      <c r="F200" s="187" t="s">
        <v>277</v>
      </c>
      <c r="I200" s="188"/>
      <c r="L200" s="40"/>
      <c r="M200" s="189"/>
      <c r="N200" s="41"/>
      <c r="O200" s="41"/>
      <c r="P200" s="41"/>
      <c r="Q200" s="41"/>
      <c r="R200" s="69"/>
      <c r="AR200" s="23" t="s">
        <v>146</v>
      </c>
      <c r="AS200" s="23" t="s">
        <v>85</v>
      </c>
    </row>
    <row r="201" spans="2:63" s="11" customFormat="1">
      <c r="B201" s="190"/>
      <c r="D201" s="186" t="s">
        <v>148</v>
      </c>
      <c r="E201" s="191" t="s">
        <v>5</v>
      </c>
      <c r="F201" s="192" t="s">
        <v>267</v>
      </c>
      <c r="H201" s="193">
        <v>7.8</v>
      </c>
      <c r="I201" s="194"/>
      <c r="L201" s="190"/>
      <c r="M201" s="195"/>
      <c r="N201" s="196"/>
      <c r="O201" s="196"/>
      <c r="P201" s="196"/>
      <c r="Q201" s="196"/>
      <c r="R201" s="197"/>
      <c r="AR201" s="191" t="s">
        <v>148</v>
      </c>
      <c r="AS201" s="191" t="s">
        <v>85</v>
      </c>
      <c r="AT201" s="11" t="s">
        <v>85</v>
      </c>
      <c r="AU201" s="11" t="s">
        <v>39</v>
      </c>
      <c r="AV201" s="11" t="s">
        <v>75</v>
      </c>
      <c r="AW201" s="191" t="s">
        <v>137</v>
      </c>
    </row>
    <row r="202" spans="2:63" s="12" customFormat="1">
      <c r="B202" s="198"/>
      <c r="D202" s="199" t="s">
        <v>148</v>
      </c>
      <c r="E202" s="200" t="s">
        <v>5</v>
      </c>
      <c r="F202" s="201" t="s">
        <v>150</v>
      </c>
      <c r="H202" s="202">
        <v>7.8</v>
      </c>
      <c r="I202" s="203"/>
      <c r="L202" s="198"/>
      <c r="M202" s="204"/>
      <c r="N202" s="205"/>
      <c r="O202" s="205"/>
      <c r="P202" s="205"/>
      <c r="Q202" s="205"/>
      <c r="R202" s="206"/>
      <c r="AR202" s="207" t="s">
        <v>148</v>
      </c>
      <c r="AS202" s="207" t="s">
        <v>85</v>
      </c>
      <c r="AT202" s="12" t="s">
        <v>144</v>
      </c>
      <c r="AU202" s="12" t="s">
        <v>39</v>
      </c>
      <c r="AV202" s="12" t="s">
        <v>83</v>
      </c>
      <c r="AW202" s="207" t="s">
        <v>137</v>
      </c>
    </row>
    <row r="203" spans="2:63" s="1" customFormat="1" ht="22.5" customHeight="1">
      <c r="B203" s="173"/>
      <c r="C203" s="174" t="s">
        <v>278</v>
      </c>
      <c r="D203" s="174" t="s">
        <v>139</v>
      </c>
      <c r="E203" s="175" t="s">
        <v>279</v>
      </c>
      <c r="F203" s="176" t="s">
        <v>280</v>
      </c>
      <c r="G203" s="177" t="s">
        <v>231</v>
      </c>
      <c r="H203" s="178">
        <v>7.8</v>
      </c>
      <c r="I203" s="179"/>
      <c r="J203" s="180">
        <f>ROUND(I203*H203,2)</f>
        <v>0</v>
      </c>
      <c r="K203" s="176" t="s">
        <v>143</v>
      </c>
      <c r="L203" s="40"/>
      <c r="M203" s="181" t="s">
        <v>5</v>
      </c>
      <c r="N203" s="182" t="s">
        <v>46</v>
      </c>
      <c r="O203" s="183">
        <v>0</v>
      </c>
      <c r="P203" s="183">
        <f>O203*H203</f>
        <v>0</v>
      </c>
      <c r="Q203" s="183">
        <v>0</v>
      </c>
      <c r="R203" s="184">
        <f>Q203*H203</f>
        <v>0</v>
      </c>
      <c r="AP203" s="23" t="s">
        <v>144</v>
      </c>
      <c r="AR203" s="23" t="s">
        <v>139</v>
      </c>
      <c r="AS203" s="23" t="s">
        <v>85</v>
      </c>
      <c r="AW203" s="23" t="s">
        <v>137</v>
      </c>
      <c r="BC203" s="185">
        <f>IF(N203="základní",J203,0)</f>
        <v>0</v>
      </c>
      <c r="BD203" s="185">
        <f>IF(N203="snížená",J203,0)</f>
        <v>0</v>
      </c>
      <c r="BE203" s="185">
        <f>IF(N203="zákl. přenesená",J203,0)</f>
        <v>0</v>
      </c>
      <c r="BF203" s="185">
        <f>IF(N203="sníž. přenesená",J203,0)</f>
        <v>0</v>
      </c>
      <c r="BG203" s="185">
        <f>IF(N203="nulová",J203,0)</f>
        <v>0</v>
      </c>
      <c r="BH203" s="23" t="s">
        <v>83</v>
      </c>
      <c r="BI203" s="185">
        <f>ROUND(I203*H203,2)</f>
        <v>0</v>
      </c>
      <c r="BJ203" s="23" t="s">
        <v>144</v>
      </c>
      <c r="BK203" s="23" t="s">
        <v>281</v>
      </c>
    </row>
    <row r="204" spans="2:63" s="1" customFormat="1" ht="27">
      <c r="B204" s="40"/>
      <c r="D204" s="186" t="s">
        <v>146</v>
      </c>
      <c r="F204" s="187" t="s">
        <v>282</v>
      </c>
      <c r="I204" s="188"/>
      <c r="L204" s="40"/>
      <c r="M204" s="189"/>
      <c r="N204" s="41"/>
      <c r="O204" s="41"/>
      <c r="P204" s="41"/>
      <c r="Q204" s="41"/>
      <c r="R204" s="69"/>
      <c r="AR204" s="23" t="s">
        <v>146</v>
      </c>
      <c r="AS204" s="23" t="s">
        <v>85</v>
      </c>
    </row>
    <row r="205" spans="2:63" s="11" customFormat="1">
      <c r="B205" s="190"/>
      <c r="D205" s="186" t="s">
        <v>148</v>
      </c>
      <c r="E205" s="191" t="s">
        <v>5</v>
      </c>
      <c r="F205" s="192" t="s">
        <v>267</v>
      </c>
      <c r="H205" s="193">
        <v>7.8</v>
      </c>
      <c r="I205" s="194"/>
      <c r="L205" s="190"/>
      <c r="M205" s="195"/>
      <c r="N205" s="196"/>
      <c r="O205" s="196"/>
      <c r="P205" s="196"/>
      <c r="Q205" s="196"/>
      <c r="R205" s="197"/>
      <c r="AR205" s="191" t="s">
        <v>148</v>
      </c>
      <c r="AS205" s="191" t="s">
        <v>85</v>
      </c>
      <c r="AT205" s="11" t="s">
        <v>85</v>
      </c>
      <c r="AU205" s="11" t="s">
        <v>39</v>
      </c>
      <c r="AV205" s="11" t="s">
        <v>75</v>
      </c>
      <c r="AW205" s="191" t="s">
        <v>137</v>
      </c>
    </row>
    <row r="206" spans="2:63" s="12" customFormat="1">
      <c r="B206" s="198"/>
      <c r="D206" s="199" t="s">
        <v>148</v>
      </c>
      <c r="E206" s="200" t="s">
        <v>5</v>
      </c>
      <c r="F206" s="201" t="s">
        <v>150</v>
      </c>
      <c r="H206" s="202">
        <v>7.8</v>
      </c>
      <c r="I206" s="203"/>
      <c r="L206" s="198"/>
      <c r="M206" s="204"/>
      <c r="N206" s="205"/>
      <c r="O206" s="205"/>
      <c r="P206" s="205"/>
      <c r="Q206" s="205"/>
      <c r="R206" s="206"/>
      <c r="AR206" s="207" t="s">
        <v>148</v>
      </c>
      <c r="AS206" s="207" t="s">
        <v>85</v>
      </c>
      <c r="AT206" s="12" t="s">
        <v>144</v>
      </c>
      <c r="AU206" s="12" t="s">
        <v>39</v>
      </c>
      <c r="AV206" s="12" t="s">
        <v>83</v>
      </c>
      <c r="AW206" s="207" t="s">
        <v>137</v>
      </c>
    </row>
    <row r="207" spans="2:63" s="1" customFormat="1" ht="22.5" customHeight="1">
      <c r="B207" s="173"/>
      <c r="C207" s="174" t="s">
        <v>283</v>
      </c>
      <c r="D207" s="174" t="s">
        <v>139</v>
      </c>
      <c r="E207" s="175" t="s">
        <v>284</v>
      </c>
      <c r="F207" s="176" t="s">
        <v>285</v>
      </c>
      <c r="G207" s="177" t="s">
        <v>231</v>
      </c>
      <c r="H207" s="178">
        <v>203.417</v>
      </c>
      <c r="I207" s="179"/>
      <c r="J207" s="180">
        <f>ROUND(I207*H207,2)</f>
        <v>0</v>
      </c>
      <c r="K207" s="176" t="s">
        <v>143</v>
      </c>
      <c r="L207" s="40"/>
      <c r="M207" s="181" t="s">
        <v>5</v>
      </c>
      <c r="N207" s="182" t="s">
        <v>46</v>
      </c>
      <c r="O207" s="183">
        <v>0</v>
      </c>
      <c r="P207" s="183">
        <f>O207*H207</f>
        <v>0</v>
      </c>
      <c r="Q207" s="183">
        <v>0</v>
      </c>
      <c r="R207" s="184">
        <f>Q207*H207</f>
        <v>0</v>
      </c>
      <c r="AP207" s="23" t="s">
        <v>144</v>
      </c>
      <c r="AR207" s="23" t="s">
        <v>139</v>
      </c>
      <c r="AS207" s="23" t="s">
        <v>85</v>
      </c>
      <c r="AW207" s="23" t="s">
        <v>137</v>
      </c>
      <c r="BC207" s="185">
        <f>IF(N207="základní",J207,0)</f>
        <v>0</v>
      </c>
      <c r="BD207" s="185">
        <f>IF(N207="snížená",J207,0)</f>
        <v>0</v>
      </c>
      <c r="BE207" s="185">
        <f>IF(N207="zákl. přenesená",J207,0)</f>
        <v>0</v>
      </c>
      <c r="BF207" s="185">
        <f>IF(N207="sníž. přenesená",J207,0)</f>
        <v>0</v>
      </c>
      <c r="BG207" s="185">
        <f>IF(N207="nulová",J207,0)</f>
        <v>0</v>
      </c>
      <c r="BH207" s="23" t="s">
        <v>83</v>
      </c>
      <c r="BI207" s="185">
        <f>ROUND(I207*H207,2)</f>
        <v>0</v>
      </c>
      <c r="BJ207" s="23" t="s">
        <v>144</v>
      </c>
      <c r="BK207" s="23" t="s">
        <v>286</v>
      </c>
    </row>
    <row r="208" spans="2:63" s="1" customFormat="1" ht="40.5">
      <c r="B208" s="40"/>
      <c r="D208" s="186" t="s">
        <v>146</v>
      </c>
      <c r="F208" s="187" t="s">
        <v>287</v>
      </c>
      <c r="I208" s="188"/>
      <c r="L208" s="40"/>
      <c r="M208" s="189"/>
      <c r="N208" s="41"/>
      <c r="O208" s="41"/>
      <c r="P208" s="41"/>
      <c r="Q208" s="41"/>
      <c r="R208" s="69"/>
      <c r="AR208" s="23" t="s">
        <v>146</v>
      </c>
      <c r="AS208" s="23" t="s">
        <v>85</v>
      </c>
    </row>
    <row r="209" spans="2:63" s="11" customFormat="1" ht="27">
      <c r="B209" s="190"/>
      <c r="D209" s="186" t="s">
        <v>148</v>
      </c>
      <c r="E209" s="191" t="s">
        <v>5</v>
      </c>
      <c r="F209" s="192" t="s">
        <v>288</v>
      </c>
      <c r="H209" s="193">
        <v>203.417</v>
      </c>
      <c r="I209" s="194"/>
      <c r="L209" s="190"/>
      <c r="M209" s="195"/>
      <c r="N209" s="196"/>
      <c r="O209" s="196"/>
      <c r="P209" s="196"/>
      <c r="Q209" s="196"/>
      <c r="R209" s="197"/>
      <c r="AR209" s="191" t="s">
        <v>148</v>
      </c>
      <c r="AS209" s="191" t="s">
        <v>85</v>
      </c>
      <c r="AT209" s="11" t="s">
        <v>85</v>
      </c>
      <c r="AU209" s="11" t="s">
        <v>39</v>
      </c>
      <c r="AV209" s="11" t="s">
        <v>75</v>
      </c>
      <c r="AW209" s="191" t="s">
        <v>137</v>
      </c>
    </row>
    <row r="210" spans="2:63" s="12" customFormat="1">
      <c r="B210" s="198"/>
      <c r="D210" s="199" t="s">
        <v>148</v>
      </c>
      <c r="E210" s="200" t="s">
        <v>5</v>
      </c>
      <c r="F210" s="201" t="s">
        <v>150</v>
      </c>
      <c r="H210" s="202">
        <v>203.417</v>
      </c>
      <c r="I210" s="203"/>
      <c r="L210" s="198"/>
      <c r="M210" s="204"/>
      <c r="N210" s="205"/>
      <c r="O210" s="205"/>
      <c r="P210" s="205"/>
      <c r="Q210" s="205"/>
      <c r="R210" s="206"/>
      <c r="AR210" s="207" t="s">
        <v>148</v>
      </c>
      <c r="AS210" s="207" t="s">
        <v>85</v>
      </c>
      <c r="AT210" s="12" t="s">
        <v>144</v>
      </c>
      <c r="AU210" s="12" t="s">
        <v>39</v>
      </c>
      <c r="AV210" s="12" t="s">
        <v>83</v>
      </c>
      <c r="AW210" s="207" t="s">
        <v>137</v>
      </c>
    </row>
    <row r="211" spans="2:63" s="1" customFormat="1" ht="22.5" customHeight="1">
      <c r="B211" s="173"/>
      <c r="C211" s="174" t="s">
        <v>289</v>
      </c>
      <c r="D211" s="174" t="s">
        <v>139</v>
      </c>
      <c r="E211" s="175" t="s">
        <v>290</v>
      </c>
      <c r="F211" s="176" t="s">
        <v>291</v>
      </c>
      <c r="G211" s="177" t="s">
        <v>231</v>
      </c>
      <c r="H211" s="178">
        <v>207.35</v>
      </c>
      <c r="I211" s="179"/>
      <c r="J211" s="180">
        <f>ROUND(I211*H211,2)</f>
        <v>0</v>
      </c>
      <c r="K211" s="176" t="s">
        <v>143</v>
      </c>
      <c r="L211" s="40"/>
      <c r="M211" s="181" t="s">
        <v>5</v>
      </c>
      <c r="N211" s="182" t="s">
        <v>46</v>
      </c>
      <c r="O211" s="183">
        <v>0</v>
      </c>
      <c r="P211" s="183">
        <f>O211*H211</f>
        <v>0</v>
      </c>
      <c r="Q211" s="183">
        <v>0</v>
      </c>
      <c r="R211" s="184">
        <f>Q211*H211</f>
        <v>0</v>
      </c>
      <c r="AP211" s="23" t="s">
        <v>144</v>
      </c>
      <c r="AR211" s="23" t="s">
        <v>139</v>
      </c>
      <c r="AS211" s="23" t="s">
        <v>85</v>
      </c>
      <c r="AW211" s="23" t="s">
        <v>137</v>
      </c>
      <c r="BC211" s="185">
        <f>IF(N211="základní",J211,0)</f>
        <v>0</v>
      </c>
      <c r="BD211" s="185">
        <f>IF(N211="snížená",J211,0)</f>
        <v>0</v>
      </c>
      <c r="BE211" s="185">
        <f>IF(N211="zákl. přenesená",J211,0)</f>
        <v>0</v>
      </c>
      <c r="BF211" s="185">
        <f>IF(N211="sníž. přenesená",J211,0)</f>
        <v>0</v>
      </c>
      <c r="BG211" s="185">
        <f>IF(N211="nulová",J211,0)</f>
        <v>0</v>
      </c>
      <c r="BH211" s="23" t="s">
        <v>83</v>
      </c>
      <c r="BI211" s="185">
        <f>ROUND(I211*H211,2)</f>
        <v>0</v>
      </c>
      <c r="BJ211" s="23" t="s">
        <v>144</v>
      </c>
      <c r="BK211" s="23" t="s">
        <v>292</v>
      </c>
    </row>
    <row r="212" spans="2:63" s="1" customFormat="1" ht="40.5">
      <c r="B212" s="40"/>
      <c r="D212" s="186" t="s">
        <v>146</v>
      </c>
      <c r="F212" s="187" t="s">
        <v>293</v>
      </c>
      <c r="I212" s="188"/>
      <c r="L212" s="40"/>
      <c r="M212" s="189"/>
      <c r="N212" s="41"/>
      <c r="O212" s="41"/>
      <c r="P212" s="41"/>
      <c r="Q212" s="41"/>
      <c r="R212" s="69"/>
      <c r="AR212" s="23" t="s">
        <v>146</v>
      </c>
      <c r="AS212" s="23" t="s">
        <v>85</v>
      </c>
    </row>
    <row r="213" spans="2:63" s="11" customFormat="1">
      <c r="B213" s="190"/>
      <c r="D213" s="186" t="s">
        <v>148</v>
      </c>
      <c r="E213" s="191" t="s">
        <v>5</v>
      </c>
      <c r="F213" s="192" t="s">
        <v>294</v>
      </c>
      <c r="H213" s="193">
        <v>2.15</v>
      </c>
      <c r="I213" s="194"/>
      <c r="L213" s="190"/>
      <c r="M213" s="195"/>
      <c r="N213" s="196"/>
      <c r="O213" s="196"/>
      <c r="P213" s="196"/>
      <c r="Q213" s="196"/>
      <c r="R213" s="197"/>
      <c r="AR213" s="191" t="s">
        <v>148</v>
      </c>
      <c r="AS213" s="191" t="s">
        <v>85</v>
      </c>
      <c r="AT213" s="11" t="s">
        <v>85</v>
      </c>
      <c r="AU213" s="11" t="s">
        <v>39</v>
      </c>
      <c r="AV213" s="11" t="s">
        <v>75</v>
      </c>
      <c r="AW213" s="191" t="s">
        <v>137</v>
      </c>
    </row>
    <row r="214" spans="2:63" s="11" customFormat="1" ht="27">
      <c r="B214" s="190"/>
      <c r="D214" s="186" t="s">
        <v>148</v>
      </c>
      <c r="E214" s="191" t="s">
        <v>5</v>
      </c>
      <c r="F214" s="192" t="s">
        <v>295</v>
      </c>
      <c r="H214" s="193">
        <v>109.337</v>
      </c>
      <c r="I214" s="194"/>
      <c r="L214" s="190"/>
      <c r="M214" s="195"/>
      <c r="N214" s="196"/>
      <c r="O214" s="196"/>
      <c r="P214" s="196"/>
      <c r="Q214" s="196"/>
      <c r="R214" s="197"/>
      <c r="AR214" s="191" t="s">
        <v>148</v>
      </c>
      <c r="AS214" s="191" t="s">
        <v>85</v>
      </c>
      <c r="AT214" s="11" t="s">
        <v>85</v>
      </c>
      <c r="AU214" s="11" t="s">
        <v>39</v>
      </c>
      <c r="AV214" s="11" t="s">
        <v>75</v>
      </c>
      <c r="AW214" s="191" t="s">
        <v>137</v>
      </c>
    </row>
    <row r="215" spans="2:63" s="11" customFormat="1" ht="27">
      <c r="B215" s="190"/>
      <c r="D215" s="186" t="s">
        <v>148</v>
      </c>
      <c r="E215" s="191" t="s">
        <v>5</v>
      </c>
      <c r="F215" s="192" t="s">
        <v>296</v>
      </c>
      <c r="H215" s="193">
        <v>85.462999999999994</v>
      </c>
      <c r="I215" s="194"/>
      <c r="L215" s="190"/>
      <c r="M215" s="195"/>
      <c r="N215" s="196"/>
      <c r="O215" s="196"/>
      <c r="P215" s="196"/>
      <c r="Q215" s="196"/>
      <c r="R215" s="197"/>
      <c r="AR215" s="191" t="s">
        <v>148</v>
      </c>
      <c r="AS215" s="191" t="s">
        <v>85</v>
      </c>
      <c r="AT215" s="11" t="s">
        <v>85</v>
      </c>
      <c r="AU215" s="11" t="s">
        <v>39</v>
      </c>
      <c r="AV215" s="11" t="s">
        <v>75</v>
      </c>
      <c r="AW215" s="191" t="s">
        <v>137</v>
      </c>
    </row>
    <row r="216" spans="2:63" s="11" customFormat="1">
      <c r="B216" s="190"/>
      <c r="D216" s="186" t="s">
        <v>148</v>
      </c>
      <c r="E216" s="191" t="s">
        <v>5</v>
      </c>
      <c r="F216" s="192" t="s">
        <v>256</v>
      </c>
      <c r="H216" s="193">
        <v>10.4</v>
      </c>
      <c r="I216" s="194"/>
      <c r="L216" s="190"/>
      <c r="M216" s="195"/>
      <c r="N216" s="196"/>
      <c r="O216" s="196"/>
      <c r="P216" s="196"/>
      <c r="Q216" s="196"/>
      <c r="R216" s="197"/>
      <c r="AR216" s="191" t="s">
        <v>148</v>
      </c>
      <c r="AS216" s="191" t="s">
        <v>85</v>
      </c>
      <c r="AT216" s="11" t="s">
        <v>85</v>
      </c>
      <c r="AU216" s="11" t="s">
        <v>39</v>
      </c>
      <c r="AV216" s="11" t="s">
        <v>75</v>
      </c>
      <c r="AW216" s="191" t="s">
        <v>137</v>
      </c>
    </row>
    <row r="217" spans="2:63" s="12" customFormat="1">
      <c r="B217" s="198"/>
      <c r="D217" s="199" t="s">
        <v>148</v>
      </c>
      <c r="E217" s="200" t="s">
        <v>5</v>
      </c>
      <c r="F217" s="201" t="s">
        <v>150</v>
      </c>
      <c r="H217" s="202">
        <v>207.35</v>
      </c>
      <c r="I217" s="203"/>
      <c r="L217" s="198"/>
      <c r="M217" s="204"/>
      <c r="N217" s="205"/>
      <c r="O217" s="205"/>
      <c r="P217" s="205"/>
      <c r="Q217" s="205"/>
      <c r="R217" s="206"/>
      <c r="AR217" s="207" t="s">
        <v>148</v>
      </c>
      <c r="AS217" s="207" t="s">
        <v>85</v>
      </c>
      <c r="AT217" s="12" t="s">
        <v>144</v>
      </c>
      <c r="AU217" s="12" t="s">
        <v>39</v>
      </c>
      <c r="AV217" s="12" t="s">
        <v>83</v>
      </c>
      <c r="AW217" s="207" t="s">
        <v>137</v>
      </c>
    </row>
    <row r="218" spans="2:63" s="1" customFormat="1" ht="22.5" customHeight="1">
      <c r="B218" s="173"/>
      <c r="C218" s="174" t="s">
        <v>297</v>
      </c>
      <c r="D218" s="174" t="s">
        <v>139</v>
      </c>
      <c r="E218" s="175" t="s">
        <v>298</v>
      </c>
      <c r="F218" s="176" t="s">
        <v>299</v>
      </c>
      <c r="G218" s="177" t="s">
        <v>231</v>
      </c>
      <c r="H218" s="178">
        <v>410.767</v>
      </c>
      <c r="I218" s="179"/>
      <c r="J218" s="180">
        <f>ROUND(I218*H218,2)</f>
        <v>0</v>
      </c>
      <c r="K218" s="176" t="s">
        <v>143</v>
      </c>
      <c r="L218" s="40"/>
      <c r="M218" s="181" t="s">
        <v>5</v>
      </c>
      <c r="N218" s="182" t="s">
        <v>46</v>
      </c>
      <c r="O218" s="183">
        <v>0</v>
      </c>
      <c r="P218" s="183">
        <f>O218*H218</f>
        <v>0</v>
      </c>
      <c r="Q218" s="183">
        <v>0</v>
      </c>
      <c r="R218" s="184">
        <f>Q218*H218</f>
        <v>0</v>
      </c>
      <c r="AP218" s="23" t="s">
        <v>144</v>
      </c>
      <c r="AR218" s="23" t="s">
        <v>139</v>
      </c>
      <c r="AS218" s="23" t="s">
        <v>85</v>
      </c>
      <c r="AW218" s="23" t="s">
        <v>137</v>
      </c>
      <c r="BC218" s="185">
        <f>IF(N218="základní",J218,0)</f>
        <v>0</v>
      </c>
      <c r="BD218" s="185">
        <f>IF(N218="snížená",J218,0)</f>
        <v>0</v>
      </c>
      <c r="BE218" s="185">
        <f>IF(N218="zákl. přenesená",J218,0)</f>
        <v>0</v>
      </c>
      <c r="BF218" s="185">
        <f>IF(N218="sníž. přenesená",J218,0)</f>
        <v>0</v>
      </c>
      <c r="BG218" s="185">
        <f>IF(N218="nulová",J218,0)</f>
        <v>0</v>
      </c>
      <c r="BH218" s="23" t="s">
        <v>83</v>
      </c>
      <c r="BI218" s="185">
        <f>ROUND(I218*H218,2)</f>
        <v>0</v>
      </c>
      <c r="BJ218" s="23" t="s">
        <v>144</v>
      </c>
      <c r="BK218" s="23" t="s">
        <v>300</v>
      </c>
    </row>
    <row r="219" spans="2:63" s="1" customFormat="1" ht="27">
      <c r="B219" s="40"/>
      <c r="D219" s="186" t="s">
        <v>146</v>
      </c>
      <c r="F219" s="187" t="s">
        <v>301</v>
      </c>
      <c r="I219" s="188"/>
      <c r="L219" s="40"/>
      <c r="M219" s="189"/>
      <c r="N219" s="41"/>
      <c r="O219" s="41"/>
      <c r="P219" s="41"/>
      <c r="Q219" s="41"/>
      <c r="R219" s="69"/>
      <c r="AR219" s="23" t="s">
        <v>146</v>
      </c>
      <c r="AS219" s="23" t="s">
        <v>85</v>
      </c>
    </row>
    <row r="220" spans="2:63" s="11" customFormat="1" ht="27">
      <c r="B220" s="190"/>
      <c r="D220" s="186" t="s">
        <v>148</v>
      </c>
      <c r="E220" s="191" t="s">
        <v>5</v>
      </c>
      <c r="F220" s="192" t="s">
        <v>302</v>
      </c>
      <c r="H220" s="193">
        <v>203.417</v>
      </c>
      <c r="I220" s="194"/>
      <c r="L220" s="190"/>
      <c r="M220" s="195"/>
      <c r="N220" s="196"/>
      <c r="O220" s="196"/>
      <c r="P220" s="196"/>
      <c r="Q220" s="196"/>
      <c r="R220" s="197"/>
      <c r="AR220" s="191" t="s">
        <v>148</v>
      </c>
      <c r="AS220" s="191" t="s">
        <v>85</v>
      </c>
      <c r="AT220" s="11" t="s">
        <v>85</v>
      </c>
      <c r="AU220" s="11" t="s">
        <v>39</v>
      </c>
      <c r="AV220" s="11" t="s">
        <v>75</v>
      </c>
      <c r="AW220" s="191" t="s">
        <v>137</v>
      </c>
    </row>
    <row r="221" spans="2:63" s="11" customFormat="1" ht="27">
      <c r="B221" s="190"/>
      <c r="D221" s="186" t="s">
        <v>148</v>
      </c>
      <c r="E221" s="191" t="s">
        <v>5</v>
      </c>
      <c r="F221" s="192" t="s">
        <v>303</v>
      </c>
      <c r="H221" s="193">
        <v>207.35</v>
      </c>
      <c r="I221" s="194"/>
      <c r="L221" s="190"/>
      <c r="M221" s="195"/>
      <c r="N221" s="196"/>
      <c r="O221" s="196"/>
      <c r="P221" s="196"/>
      <c r="Q221" s="196"/>
      <c r="R221" s="197"/>
      <c r="AR221" s="191" t="s">
        <v>148</v>
      </c>
      <c r="AS221" s="191" t="s">
        <v>85</v>
      </c>
      <c r="AT221" s="11" t="s">
        <v>85</v>
      </c>
      <c r="AU221" s="11" t="s">
        <v>39</v>
      </c>
      <c r="AV221" s="11" t="s">
        <v>75</v>
      </c>
      <c r="AW221" s="191" t="s">
        <v>137</v>
      </c>
    </row>
    <row r="222" spans="2:63" s="12" customFormat="1">
      <c r="B222" s="198"/>
      <c r="D222" s="199" t="s">
        <v>148</v>
      </c>
      <c r="E222" s="200" t="s">
        <v>5</v>
      </c>
      <c r="F222" s="201" t="s">
        <v>150</v>
      </c>
      <c r="H222" s="202">
        <v>410.767</v>
      </c>
      <c r="I222" s="203"/>
      <c r="L222" s="198"/>
      <c r="M222" s="204"/>
      <c r="N222" s="205"/>
      <c r="O222" s="205"/>
      <c r="P222" s="205"/>
      <c r="Q222" s="205"/>
      <c r="R222" s="206"/>
      <c r="AR222" s="207" t="s">
        <v>148</v>
      </c>
      <c r="AS222" s="207" t="s">
        <v>85</v>
      </c>
      <c r="AT222" s="12" t="s">
        <v>144</v>
      </c>
      <c r="AU222" s="12" t="s">
        <v>39</v>
      </c>
      <c r="AV222" s="12" t="s">
        <v>83</v>
      </c>
      <c r="AW222" s="207" t="s">
        <v>137</v>
      </c>
    </row>
    <row r="223" spans="2:63" s="1" customFormat="1" ht="22.5" customHeight="1">
      <c r="B223" s="173"/>
      <c r="C223" s="174" t="s">
        <v>304</v>
      </c>
      <c r="D223" s="174" t="s">
        <v>139</v>
      </c>
      <c r="E223" s="175" t="s">
        <v>305</v>
      </c>
      <c r="F223" s="176" t="s">
        <v>306</v>
      </c>
      <c r="G223" s="177" t="s">
        <v>307</v>
      </c>
      <c r="H223" s="178">
        <v>342.12799999999999</v>
      </c>
      <c r="I223" s="179"/>
      <c r="J223" s="180">
        <f>ROUND(I223*H223,2)</f>
        <v>0</v>
      </c>
      <c r="K223" s="176" t="s">
        <v>143</v>
      </c>
      <c r="L223" s="40"/>
      <c r="M223" s="181" t="s">
        <v>5</v>
      </c>
      <c r="N223" s="182" t="s">
        <v>46</v>
      </c>
      <c r="O223" s="183">
        <v>0</v>
      </c>
      <c r="P223" s="183">
        <f>O223*H223</f>
        <v>0</v>
      </c>
      <c r="Q223" s="183">
        <v>0</v>
      </c>
      <c r="R223" s="184">
        <f>Q223*H223</f>
        <v>0</v>
      </c>
      <c r="AP223" s="23" t="s">
        <v>144</v>
      </c>
      <c r="AR223" s="23" t="s">
        <v>139</v>
      </c>
      <c r="AS223" s="23" t="s">
        <v>85</v>
      </c>
      <c r="AW223" s="23" t="s">
        <v>137</v>
      </c>
      <c r="BC223" s="185">
        <f>IF(N223="základní",J223,0)</f>
        <v>0</v>
      </c>
      <c r="BD223" s="185">
        <f>IF(N223="snížená",J223,0)</f>
        <v>0</v>
      </c>
      <c r="BE223" s="185">
        <f>IF(N223="zákl. přenesená",J223,0)</f>
        <v>0</v>
      </c>
      <c r="BF223" s="185">
        <f>IF(N223="sníž. přenesená",J223,0)</f>
        <v>0</v>
      </c>
      <c r="BG223" s="185">
        <f>IF(N223="nulová",J223,0)</f>
        <v>0</v>
      </c>
      <c r="BH223" s="23" t="s">
        <v>83</v>
      </c>
      <c r="BI223" s="185">
        <f>ROUND(I223*H223,2)</f>
        <v>0</v>
      </c>
      <c r="BJ223" s="23" t="s">
        <v>144</v>
      </c>
      <c r="BK223" s="23" t="s">
        <v>308</v>
      </c>
    </row>
    <row r="224" spans="2:63" s="1" customFormat="1">
      <c r="B224" s="40"/>
      <c r="D224" s="186" t="s">
        <v>146</v>
      </c>
      <c r="F224" s="187" t="s">
        <v>309</v>
      </c>
      <c r="I224" s="188"/>
      <c r="L224" s="40"/>
      <c r="M224" s="189"/>
      <c r="N224" s="41"/>
      <c r="O224" s="41"/>
      <c r="P224" s="41"/>
      <c r="Q224" s="41"/>
      <c r="R224" s="69"/>
      <c r="AR224" s="23" t="s">
        <v>146</v>
      </c>
      <c r="AS224" s="23" t="s">
        <v>85</v>
      </c>
    </row>
    <row r="225" spans="2:63" s="1" customFormat="1" ht="27">
      <c r="B225" s="40"/>
      <c r="D225" s="186" t="s">
        <v>310</v>
      </c>
      <c r="F225" s="208" t="s">
        <v>311</v>
      </c>
      <c r="I225" s="188"/>
      <c r="L225" s="40"/>
      <c r="M225" s="189"/>
      <c r="N225" s="41"/>
      <c r="O225" s="41"/>
      <c r="P225" s="41"/>
      <c r="Q225" s="41"/>
      <c r="R225" s="69"/>
      <c r="AR225" s="23" t="s">
        <v>310</v>
      </c>
      <c r="AS225" s="23" t="s">
        <v>85</v>
      </c>
    </row>
    <row r="226" spans="2:63" s="11" customFormat="1" ht="27">
      <c r="B226" s="190"/>
      <c r="D226" s="186" t="s">
        <v>148</v>
      </c>
      <c r="E226" s="191" t="s">
        <v>5</v>
      </c>
      <c r="F226" s="192" t="s">
        <v>312</v>
      </c>
      <c r="H226" s="193">
        <v>342.12799999999999</v>
      </c>
      <c r="I226" s="194"/>
      <c r="L226" s="190"/>
      <c r="M226" s="195"/>
      <c r="N226" s="196"/>
      <c r="O226" s="196"/>
      <c r="P226" s="196"/>
      <c r="Q226" s="196"/>
      <c r="R226" s="197"/>
      <c r="AR226" s="191" t="s">
        <v>148</v>
      </c>
      <c r="AS226" s="191" t="s">
        <v>85</v>
      </c>
      <c r="AT226" s="11" t="s">
        <v>85</v>
      </c>
      <c r="AU226" s="11" t="s">
        <v>39</v>
      </c>
      <c r="AV226" s="11" t="s">
        <v>75</v>
      </c>
      <c r="AW226" s="191" t="s">
        <v>137</v>
      </c>
    </row>
    <row r="227" spans="2:63" s="12" customFormat="1">
      <c r="B227" s="198"/>
      <c r="D227" s="199" t="s">
        <v>148</v>
      </c>
      <c r="E227" s="200" t="s">
        <v>5</v>
      </c>
      <c r="F227" s="201" t="s">
        <v>150</v>
      </c>
      <c r="H227" s="202">
        <v>342.12799999999999</v>
      </c>
      <c r="I227" s="203"/>
      <c r="L227" s="198"/>
      <c r="M227" s="204"/>
      <c r="N227" s="205"/>
      <c r="O227" s="205"/>
      <c r="P227" s="205"/>
      <c r="Q227" s="205"/>
      <c r="R227" s="206"/>
      <c r="AR227" s="207" t="s">
        <v>148</v>
      </c>
      <c r="AS227" s="207" t="s">
        <v>85</v>
      </c>
      <c r="AT227" s="12" t="s">
        <v>144</v>
      </c>
      <c r="AU227" s="12" t="s">
        <v>39</v>
      </c>
      <c r="AV227" s="12" t="s">
        <v>83</v>
      </c>
      <c r="AW227" s="207" t="s">
        <v>137</v>
      </c>
    </row>
    <row r="228" spans="2:63" s="1" customFormat="1" ht="22.5" customHeight="1">
      <c r="B228" s="173"/>
      <c r="C228" s="174" t="s">
        <v>313</v>
      </c>
      <c r="D228" s="174" t="s">
        <v>139</v>
      </c>
      <c r="E228" s="175" t="s">
        <v>314</v>
      </c>
      <c r="F228" s="176" t="s">
        <v>315</v>
      </c>
      <c r="G228" s="177" t="s">
        <v>231</v>
      </c>
      <c r="H228" s="178">
        <v>188.21799999999999</v>
      </c>
      <c r="I228" s="179"/>
      <c r="J228" s="180">
        <f>ROUND(I228*H228,2)</f>
        <v>0</v>
      </c>
      <c r="K228" s="176" t="s">
        <v>143</v>
      </c>
      <c r="L228" s="40"/>
      <c r="M228" s="181" t="s">
        <v>5</v>
      </c>
      <c r="N228" s="182" t="s">
        <v>46</v>
      </c>
      <c r="O228" s="183">
        <v>0</v>
      </c>
      <c r="P228" s="183">
        <f>O228*H228</f>
        <v>0</v>
      </c>
      <c r="Q228" s="183">
        <v>0</v>
      </c>
      <c r="R228" s="184">
        <f>Q228*H228</f>
        <v>0</v>
      </c>
      <c r="AP228" s="23" t="s">
        <v>144</v>
      </c>
      <c r="AR228" s="23" t="s">
        <v>139</v>
      </c>
      <c r="AS228" s="23" t="s">
        <v>85</v>
      </c>
      <c r="AW228" s="23" t="s">
        <v>137</v>
      </c>
      <c r="BC228" s="185">
        <f>IF(N228="základní",J228,0)</f>
        <v>0</v>
      </c>
      <c r="BD228" s="185">
        <f>IF(N228="snížená",J228,0)</f>
        <v>0</v>
      </c>
      <c r="BE228" s="185">
        <f>IF(N228="zákl. přenesená",J228,0)</f>
        <v>0</v>
      </c>
      <c r="BF228" s="185">
        <f>IF(N228="sníž. přenesená",J228,0)</f>
        <v>0</v>
      </c>
      <c r="BG228" s="185">
        <f>IF(N228="nulová",J228,0)</f>
        <v>0</v>
      </c>
      <c r="BH228" s="23" t="s">
        <v>83</v>
      </c>
      <c r="BI228" s="185">
        <f>ROUND(I228*H228,2)</f>
        <v>0</v>
      </c>
      <c r="BJ228" s="23" t="s">
        <v>144</v>
      </c>
      <c r="BK228" s="23" t="s">
        <v>316</v>
      </c>
    </row>
    <row r="229" spans="2:63" s="1" customFormat="1" ht="40.5">
      <c r="B229" s="40"/>
      <c r="D229" s="186" t="s">
        <v>146</v>
      </c>
      <c r="F229" s="187" t="s">
        <v>317</v>
      </c>
      <c r="I229" s="188"/>
      <c r="L229" s="40"/>
      <c r="M229" s="189"/>
      <c r="N229" s="41"/>
      <c r="O229" s="41"/>
      <c r="P229" s="41"/>
      <c r="Q229" s="41"/>
      <c r="R229" s="69"/>
      <c r="AR229" s="23" t="s">
        <v>146</v>
      </c>
      <c r="AS229" s="23" t="s">
        <v>85</v>
      </c>
    </row>
    <row r="230" spans="2:63" s="11" customFormat="1" ht="27">
      <c r="B230" s="190"/>
      <c r="D230" s="186" t="s">
        <v>148</v>
      </c>
      <c r="E230" s="191" t="s">
        <v>5</v>
      </c>
      <c r="F230" s="192" t="s">
        <v>318</v>
      </c>
      <c r="H230" s="193">
        <v>1.9410000000000001</v>
      </c>
      <c r="I230" s="194"/>
      <c r="L230" s="190"/>
      <c r="M230" s="195"/>
      <c r="N230" s="196"/>
      <c r="O230" s="196"/>
      <c r="P230" s="196"/>
      <c r="Q230" s="196"/>
      <c r="R230" s="197"/>
      <c r="AR230" s="191" t="s">
        <v>148</v>
      </c>
      <c r="AS230" s="191" t="s">
        <v>85</v>
      </c>
      <c r="AT230" s="11" t="s">
        <v>85</v>
      </c>
      <c r="AU230" s="11" t="s">
        <v>39</v>
      </c>
      <c r="AV230" s="11" t="s">
        <v>75</v>
      </c>
      <c r="AW230" s="191" t="s">
        <v>137</v>
      </c>
    </row>
    <row r="231" spans="2:63" s="11" customFormat="1" ht="27">
      <c r="B231" s="190"/>
      <c r="D231" s="186" t="s">
        <v>148</v>
      </c>
      <c r="E231" s="191" t="s">
        <v>5</v>
      </c>
      <c r="F231" s="192" t="s">
        <v>319</v>
      </c>
      <c r="H231" s="193">
        <v>100.81399999999999</v>
      </c>
      <c r="I231" s="194"/>
      <c r="L231" s="190"/>
      <c r="M231" s="195"/>
      <c r="N231" s="196"/>
      <c r="O231" s="196"/>
      <c r="P231" s="196"/>
      <c r="Q231" s="196"/>
      <c r="R231" s="197"/>
      <c r="AR231" s="191" t="s">
        <v>148</v>
      </c>
      <c r="AS231" s="191" t="s">
        <v>85</v>
      </c>
      <c r="AT231" s="11" t="s">
        <v>85</v>
      </c>
      <c r="AU231" s="11" t="s">
        <v>39</v>
      </c>
      <c r="AV231" s="11" t="s">
        <v>75</v>
      </c>
      <c r="AW231" s="191" t="s">
        <v>137</v>
      </c>
    </row>
    <row r="232" spans="2:63" s="11" customFormat="1" ht="27">
      <c r="B232" s="190"/>
      <c r="D232" s="186" t="s">
        <v>148</v>
      </c>
      <c r="E232" s="191" t="s">
        <v>5</v>
      </c>
      <c r="F232" s="192" t="s">
        <v>320</v>
      </c>
      <c r="H232" s="193">
        <v>85.462999999999994</v>
      </c>
      <c r="I232" s="194"/>
      <c r="L232" s="190"/>
      <c r="M232" s="195"/>
      <c r="N232" s="196"/>
      <c r="O232" s="196"/>
      <c r="P232" s="196"/>
      <c r="Q232" s="196"/>
      <c r="R232" s="197"/>
      <c r="AR232" s="191" t="s">
        <v>148</v>
      </c>
      <c r="AS232" s="191" t="s">
        <v>85</v>
      </c>
      <c r="AT232" s="11" t="s">
        <v>85</v>
      </c>
      <c r="AU232" s="11" t="s">
        <v>39</v>
      </c>
      <c r="AV232" s="11" t="s">
        <v>75</v>
      </c>
      <c r="AW232" s="191" t="s">
        <v>137</v>
      </c>
    </row>
    <row r="233" spans="2:63" s="12" customFormat="1">
      <c r="B233" s="198"/>
      <c r="D233" s="199" t="s">
        <v>148</v>
      </c>
      <c r="E233" s="200" t="s">
        <v>5</v>
      </c>
      <c r="F233" s="201" t="s">
        <v>150</v>
      </c>
      <c r="H233" s="202">
        <v>188.21799999999999</v>
      </c>
      <c r="I233" s="203"/>
      <c r="L233" s="198"/>
      <c r="M233" s="204"/>
      <c r="N233" s="205"/>
      <c r="O233" s="205"/>
      <c r="P233" s="205"/>
      <c r="Q233" s="205"/>
      <c r="R233" s="206"/>
      <c r="AR233" s="207" t="s">
        <v>148</v>
      </c>
      <c r="AS233" s="207" t="s">
        <v>85</v>
      </c>
      <c r="AT233" s="12" t="s">
        <v>144</v>
      </c>
      <c r="AU233" s="12" t="s">
        <v>39</v>
      </c>
      <c r="AV233" s="12" t="s">
        <v>83</v>
      </c>
      <c r="AW233" s="207" t="s">
        <v>137</v>
      </c>
    </row>
    <row r="234" spans="2:63" s="1" customFormat="1" ht="22.5" customHeight="1">
      <c r="B234" s="173"/>
      <c r="C234" s="209" t="s">
        <v>321</v>
      </c>
      <c r="D234" s="209" t="s">
        <v>322</v>
      </c>
      <c r="E234" s="321" t="s">
        <v>157</v>
      </c>
      <c r="F234" s="211" t="s">
        <v>1475</v>
      </c>
      <c r="G234" s="212" t="s">
        <v>307</v>
      </c>
      <c r="H234" s="213">
        <v>376.43400000000003</v>
      </c>
      <c r="I234" s="214"/>
      <c r="J234" s="215">
        <f>ROUND(I234*H234,2)</f>
        <v>0</v>
      </c>
      <c r="K234" s="211"/>
      <c r="L234" s="216"/>
      <c r="M234" s="217" t="s">
        <v>5</v>
      </c>
      <c r="N234" s="218" t="s">
        <v>46</v>
      </c>
      <c r="O234" s="183">
        <v>0</v>
      </c>
      <c r="P234" s="183">
        <f>O234*H234</f>
        <v>0</v>
      </c>
      <c r="Q234" s="183">
        <v>0</v>
      </c>
      <c r="R234" s="184">
        <f>Q234*H234</f>
        <v>0</v>
      </c>
      <c r="AP234" s="23" t="s">
        <v>186</v>
      </c>
      <c r="AR234" s="23" t="s">
        <v>322</v>
      </c>
      <c r="AS234" s="23" t="s">
        <v>85</v>
      </c>
      <c r="AW234" s="23" t="s">
        <v>137</v>
      </c>
      <c r="BC234" s="185">
        <f>IF(N234="základní",J234,0)</f>
        <v>0</v>
      </c>
      <c r="BD234" s="185">
        <f>IF(N234="snížená",J234,0)</f>
        <v>0</v>
      </c>
      <c r="BE234" s="185">
        <f>IF(N234="zákl. přenesená",J234,0)</f>
        <v>0</v>
      </c>
      <c r="BF234" s="185">
        <f>IF(N234="sníž. přenesená",J234,0)</f>
        <v>0</v>
      </c>
      <c r="BG234" s="185">
        <f>IF(N234="nulová",J234,0)</f>
        <v>0</v>
      </c>
      <c r="BH234" s="23" t="s">
        <v>83</v>
      </c>
      <c r="BI234" s="185">
        <f>ROUND(I234*H234,2)</f>
        <v>0</v>
      </c>
      <c r="BJ234" s="23" t="s">
        <v>144</v>
      </c>
      <c r="BK234" s="23" t="s">
        <v>323</v>
      </c>
    </row>
    <row r="235" spans="2:63" s="1" customFormat="1">
      <c r="B235" s="40"/>
      <c r="D235" s="186" t="s">
        <v>146</v>
      </c>
      <c r="F235" s="187" t="s">
        <v>324</v>
      </c>
      <c r="I235" s="188"/>
      <c r="L235" s="40"/>
      <c r="M235" s="189"/>
      <c r="N235" s="41"/>
      <c r="O235" s="41"/>
      <c r="P235" s="41"/>
      <c r="Q235" s="41"/>
      <c r="R235" s="69"/>
      <c r="AR235" s="23" t="s">
        <v>146</v>
      </c>
      <c r="AS235" s="23" t="s">
        <v>85</v>
      </c>
    </row>
    <row r="236" spans="2:63" s="11" customFormat="1" ht="27">
      <c r="B236" s="190"/>
      <c r="D236" s="186" t="s">
        <v>148</v>
      </c>
      <c r="E236" s="191" t="s">
        <v>5</v>
      </c>
      <c r="F236" s="192" t="s">
        <v>325</v>
      </c>
      <c r="H236" s="193">
        <v>3.8809999999999998</v>
      </c>
      <c r="I236" s="194"/>
      <c r="L236" s="190"/>
      <c r="M236" s="195"/>
      <c r="N236" s="196"/>
      <c r="O236" s="196"/>
      <c r="P236" s="196"/>
      <c r="Q236" s="196"/>
      <c r="R236" s="197"/>
      <c r="AR236" s="191" t="s">
        <v>148</v>
      </c>
      <c r="AS236" s="191" t="s">
        <v>85</v>
      </c>
      <c r="AT236" s="11" t="s">
        <v>85</v>
      </c>
      <c r="AU236" s="11" t="s">
        <v>39</v>
      </c>
      <c r="AV236" s="11" t="s">
        <v>75</v>
      </c>
      <c r="AW236" s="191" t="s">
        <v>137</v>
      </c>
    </row>
    <row r="237" spans="2:63" s="11" customFormat="1" ht="27">
      <c r="B237" s="190"/>
      <c r="D237" s="186" t="s">
        <v>148</v>
      </c>
      <c r="E237" s="191" t="s">
        <v>5</v>
      </c>
      <c r="F237" s="192" t="s">
        <v>326</v>
      </c>
      <c r="H237" s="193">
        <v>201.62799999999999</v>
      </c>
      <c r="I237" s="194"/>
      <c r="L237" s="190"/>
      <c r="M237" s="195"/>
      <c r="N237" s="196"/>
      <c r="O237" s="196"/>
      <c r="P237" s="196"/>
      <c r="Q237" s="196"/>
      <c r="R237" s="197"/>
      <c r="AR237" s="191" t="s">
        <v>148</v>
      </c>
      <c r="AS237" s="191" t="s">
        <v>85</v>
      </c>
      <c r="AT237" s="11" t="s">
        <v>85</v>
      </c>
      <c r="AU237" s="11" t="s">
        <v>39</v>
      </c>
      <c r="AV237" s="11" t="s">
        <v>75</v>
      </c>
      <c r="AW237" s="191" t="s">
        <v>137</v>
      </c>
    </row>
    <row r="238" spans="2:63" s="11" customFormat="1" ht="27">
      <c r="B238" s="190"/>
      <c r="D238" s="186" t="s">
        <v>148</v>
      </c>
      <c r="E238" s="191" t="s">
        <v>5</v>
      </c>
      <c r="F238" s="192" t="s">
        <v>327</v>
      </c>
      <c r="H238" s="193">
        <v>170.92500000000001</v>
      </c>
      <c r="I238" s="194"/>
      <c r="L238" s="190"/>
      <c r="M238" s="195"/>
      <c r="N238" s="196"/>
      <c r="O238" s="196"/>
      <c r="P238" s="196"/>
      <c r="Q238" s="196"/>
      <c r="R238" s="197"/>
      <c r="AR238" s="191" t="s">
        <v>148</v>
      </c>
      <c r="AS238" s="191" t="s">
        <v>85</v>
      </c>
      <c r="AT238" s="11" t="s">
        <v>85</v>
      </c>
      <c r="AU238" s="11" t="s">
        <v>39</v>
      </c>
      <c r="AV238" s="11" t="s">
        <v>75</v>
      </c>
      <c r="AW238" s="191" t="s">
        <v>137</v>
      </c>
    </row>
    <row r="239" spans="2:63" s="12" customFormat="1">
      <c r="B239" s="198"/>
      <c r="D239" s="199" t="s">
        <v>148</v>
      </c>
      <c r="E239" s="200" t="s">
        <v>5</v>
      </c>
      <c r="F239" s="201" t="s">
        <v>150</v>
      </c>
      <c r="H239" s="202">
        <v>376.43400000000003</v>
      </c>
      <c r="I239" s="203"/>
      <c r="L239" s="198"/>
      <c r="M239" s="204"/>
      <c r="N239" s="205"/>
      <c r="O239" s="205"/>
      <c r="P239" s="205"/>
      <c r="Q239" s="205"/>
      <c r="R239" s="206"/>
      <c r="AR239" s="207" t="s">
        <v>148</v>
      </c>
      <c r="AS239" s="207" t="s">
        <v>85</v>
      </c>
      <c r="AT239" s="12" t="s">
        <v>144</v>
      </c>
      <c r="AU239" s="12" t="s">
        <v>39</v>
      </c>
      <c r="AV239" s="12" t="s">
        <v>83</v>
      </c>
      <c r="AW239" s="207" t="s">
        <v>137</v>
      </c>
    </row>
    <row r="240" spans="2:63" s="1" customFormat="1" ht="22.5" customHeight="1">
      <c r="B240" s="173"/>
      <c r="C240" s="174" t="s">
        <v>328</v>
      </c>
      <c r="D240" s="174" t="s">
        <v>139</v>
      </c>
      <c r="E240" s="175" t="s">
        <v>329</v>
      </c>
      <c r="F240" s="176" t="s">
        <v>330</v>
      </c>
      <c r="G240" s="177" t="s">
        <v>231</v>
      </c>
      <c r="H240" s="178">
        <v>14.44</v>
      </c>
      <c r="I240" s="179"/>
      <c r="J240" s="180">
        <f>ROUND(I240*H240,2)</f>
        <v>0</v>
      </c>
      <c r="K240" s="176" t="s">
        <v>143</v>
      </c>
      <c r="L240" s="40"/>
      <c r="M240" s="181" t="s">
        <v>5</v>
      </c>
      <c r="N240" s="182" t="s">
        <v>46</v>
      </c>
      <c r="O240" s="183">
        <v>0</v>
      </c>
      <c r="P240" s="183">
        <f>O240*H240</f>
        <v>0</v>
      </c>
      <c r="Q240" s="183">
        <v>0</v>
      </c>
      <c r="R240" s="184">
        <f>Q240*H240</f>
        <v>0</v>
      </c>
      <c r="AP240" s="23" t="s">
        <v>144</v>
      </c>
      <c r="AR240" s="23" t="s">
        <v>139</v>
      </c>
      <c r="AS240" s="23" t="s">
        <v>85</v>
      </c>
      <c r="AW240" s="23" t="s">
        <v>137</v>
      </c>
      <c r="BC240" s="185">
        <f>IF(N240="základní",J240,0)</f>
        <v>0</v>
      </c>
      <c r="BD240" s="185">
        <f>IF(N240="snížená",J240,0)</f>
        <v>0</v>
      </c>
      <c r="BE240" s="185">
        <f>IF(N240="zákl. přenesená",J240,0)</f>
        <v>0</v>
      </c>
      <c r="BF240" s="185">
        <f>IF(N240="sníž. přenesená",J240,0)</f>
        <v>0</v>
      </c>
      <c r="BG240" s="185">
        <f>IF(N240="nulová",J240,0)</f>
        <v>0</v>
      </c>
      <c r="BH240" s="23" t="s">
        <v>83</v>
      </c>
      <c r="BI240" s="185">
        <f>ROUND(I240*H240,2)</f>
        <v>0</v>
      </c>
      <c r="BJ240" s="23" t="s">
        <v>144</v>
      </c>
      <c r="BK240" s="23" t="s">
        <v>331</v>
      </c>
    </row>
    <row r="241" spans="2:63" s="1" customFormat="1" ht="40.5">
      <c r="B241" s="40"/>
      <c r="D241" s="186" t="s">
        <v>146</v>
      </c>
      <c r="F241" s="187" t="s">
        <v>332</v>
      </c>
      <c r="I241" s="188"/>
      <c r="L241" s="40"/>
      <c r="M241" s="189"/>
      <c r="N241" s="41"/>
      <c r="O241" s="41"/>
      <c r="P241" s="41"/>
      <c r="Q241" s="41"/>
      <c r="R241" s="69"/>
      <c r="AR241" s="23" t="s">
        <v>146</v>
      </c>
      <c r="AS241" s="23" t="s">
        <v>85</v>
      </c>
    </row>
    <row r="242" spans="2:63" s="11" customFormat="1">
      <c r="B242" s="190"/>
      <c r="D242" s="186" t="s">
        <v>148</v>
      </c>
      <c r="E242" s="191" t="s">
        <v>5</v>
      </c>
      <c r="F242" s="192" t="s">
        <v>333</v>
      </c>
      <c r="H242" s="193">
        <v>14.44</v>
      </c>
      <c r="I242" s="194"/>
      <c r="L242" s="190"/>
      <c r="M242" s="195"/>
      <c r="N242" s="196"/>
      <c r="O242" s="196"/>
      <c r="P242" s="196"/>
      <c r="Q242" s="196"/>
      <c r="R242" s="197"/>
      <c r="AR242" s="191" t="s">
        <v>148</v>
      </c>
      <c r="AS242" s="191" t="s">
        <v>85</v>
      </c>
      <c r="AT242" s="11" t="s">
        <v>85</v>
      </c>
      <c r="AU242" s="11" t="s">
        <v>39</v>
      </c>
      <c r="AV242" s="11" t="s">
        <v>75</v>
      </c>
      <c r="AW242" s="191" t="s">
        <v>137</v>
      </c>
    </row>
    <row r="243" spans="2:63" s="12" customFormat="1">
      <c r="B243" s="198"/>
      <c r="D243" s="199" t="s">
        <v>148</v>
      </c>
      <c r="E243" s="200" t="s">
        <v>5</v>
      </c>
      <c r="F243" s="201" t="s">
        <v>150</v>
      </c>
      <c r="H243" s="202">
        <v>14.44</v>
      </c>
      <c r="I243" s="203"/>
      <c r="L243" s="198"/>
      <c r="M243" s="204"/>
      <c r="N243" s="205"/>
      <c r="O243" s="205"/>
      <c r="P243" s="205"/>
      <c r="Q243" s="205"/>
      <c r="R243" s="206"/>
      <c r="AR243" s="207" t="s">
        <v>148</v>
      </c>
      <c r="AS243" s="207" t="s">
        <v>85</v>
      </c>
      <c r="AT243" s="12" t="s">
        <v>144</v>
      </c>
      <c r="AU243" s="12" t="s">
        <v>39</v>
      </c>
      <c r="AV243" s="12" t="s">
        <v>83</v>
      </c>
      <c r="AW243" s="207" t="s">
        <v>137</v>
      </c>
    </row>
    <row r="244" spans="2:63" s="1" customFormat="1" ht="22.5" customHeight="1">
      <c r="B244" s="173"/>
      <c r="C244" s="209" t="s">
        <v>334</v>
      </c>
      <c r="D244" s="209" t="s">
        <v>322</v>
      </c>
      <c r="E244" s="210" t="s">
        <v>335</v>
      </c>
      <c r="F244" s="211" t="s">
        <v>336</v>
      </c>
      <c r="G244" s="212" t="s">
        <v>307</v>
      </c>
      <c r="H244" s="213">
        <v>28.88</v>
      </c>
      <c r="I244" s="214"/>
      <c r="J244" s="215">
        <f>ROUND(I244*H244,2)</f>
        <v>0</v>
      </c>
      <c r="K244" s="211" t="s">
        <v>143</v>
      </c>
      <c r="L244" s="216"/>
      <c r="M244" s="217" t="s">
        <v>5</v>
      </c>
      <c r="N244" s="218" t="s">
        <v>46</v>
      </c>
      <c r="O244" s="183">
        <v>0</v>
      </c>
      <c r="P244" s="183">
        <f>O244*H244</f>
        <v>0</v>
      </c>
      <c r="Q244" s="183">
        <v>0</v>
      </c>
      <c r="R244" s="184">
        <f>Q244*H244</f>
        <v>0</v>
      </c>
      <c r="AP244" s="23" t="s">
        <v>186</v>
      </c>
      <c r="AR244" s="23" t="s">
        <v>322</v>
      </c>
      <c r="AS244" s="23" t="s">
        <v>85</v>
      </c>
      <c r="AW244" s="23" t="s">
        <v>137</v>
      </c>
      <c r="BC244" s="185">
        <f>IF(N244="základní",J244,0)</f>
        <v>0</v>
      </c>
      <c r="BD244" s="185">
        <f>IF(N244="snížená",J244,0)</f>
        <v>0</v>
      </c>
      <c r="BE244" s="185">
        <f>IF(N244="zákl. přenesená",J244,0)</f>
        <v>0</v>
      </c>
      <c r="BF244" s="185">
        <f>IF(N244="sníž. přenesená",J244,0)</f>
        <v>0</v>
      </c>
      <c r="BG244" s="185">
        <f>IF(N244="nulová",J244,0)</f>
        <v>0</v>
      </c>
      <c r="BH244" s="23" t="s">
        <v>83</v>
      </c>
      <c r="BI244" s="185">
        <f>ROUND(I244*H244,2)</f>
        <v>0</v>
      </c>
      <c r="BJ244" s="23" t="s">
        <v>144</v>
      </c>
      <c r="BK244" s="23" t="s">
        <v>337</v>
      </c>
    </row>
    <row r="245" spans="2:63" s="1" customFormat="1" ht="27">
      <c r="B245" s="40"/>
      <c r="D245" s="186" t="s">
        <v>146</v>
      </c>
      <c r="F245" s="187" t="s">
        <v>338</v>
      </c>
      <c r="I245" s="188"/>
      <c r="L245" s="40"/>
      <c r="M245" s="189"/>
      <c r="N245" s="41"/>
      <c r="O245" s="41"/>
      <c r="P245" s="41"/>
      <c r="Q245" s="41"/>
      <c r="R245" s="69"/>
      <c r="AR245" s="23" t="s">
        <v>146</v>
      </c>
      <c r="AS245" s="23" t="s">
        <v>85</v>
      </c>
    </row>
    <row r="246" spans="2:63" s="11" customFormat="1">
      <c r="B246" s="190"/>
      <c r="D246" s="186" t="s">
        <v>148</v>
      </c>
      <c r="E246" s="191" t="s">
        <v>5</v>
      </c>
      <c r="F246" s="192" t="s">
        <v>339</v>
      </c>
      <c r="H246" s="193">
        <v>28.88</v>
      </c>
      <c r="I246" s="194"/>
      <c r="L246" s="190"/>
      <c r="M246" s="195"/>
      <c r="N246" s="196"/>
      <c r="O246" s="196"/>
      <c r="P246" s="196"/>
      <c r="Q246" s="196"/>
      <c r="R246" s="197"/>
      <c r="AR246" s="191" t="s">
        <v>148</v>
      </c>
      <c r="AS246" s="191" t="s">
        <v>85</v>
      </c>
      <c r="AT246" s="11" t="s">
        <v>85</v>
      </c>
      <c r="AU246" s="11" t="s">
        <v>39</v>
      </c>
      <c r="AV246" s="11" t="s">
        <v>75</v>
      </c>
      <c r="AW246" s="191" t="s">
        <v>137</v>
      </c>
    </row>
    <row r="247" spans="2:63" s="12" customFormat="1">
      <c r="B247" s="198"/>
      <c r="D247" s="199" t="s">
        <v>148</v>
      </c>
      <c r="E247" s="200" t="s">
        <v>5</v>
      </c>
      <c r="F247" s="201" t="s">
        <v>150</v>
      </c>
      <c r="H247" s="202">
        <v>28.88</v>
      </c>
      <c r="I247" s="203"/>
      <c r="L247" s="198"/>
      <c r="M247" s="204"/>
      <c r="N247" s="205"/>
      <c r="O247" s="205"/>
      <c r="P247" s="205"/>
      <c r="Q247" s="205"/>
      <c r="R247" s="206"/>
      <c r="AR247" s="207" t="s">
        <v>148</v>
      </c>
      <c r="AS247" s="207" t="s">
        <v>85</v>
      </c>
      <c r="AT247" s="12" t="s">
        <v>144</v>
      </c>
      <c r="AU247" s="12" t="s">
        <v>39</v>
      </c>
      <c r="AV247" s="12" t="s">
        <v>83</v>
      </c>
      <c r="AW247" s="207" t="s">
        <v>137</v>
      </c>
    </row>
    <row r="248" spans="2:63" s="1" customFormat="1" ht="22.5" customHeight="1">
      <c r="B248" s="173"/>
      <c r="C248" s="174" t="s">
        <v>340</v>
      </c>
      <c r="D248" s="174" t="s">
        <v>139</v>
      </c>
      <c r="E248" s="175" t="s">
        <v>341</v>
      </c>
      <c r="F248" s="176" t="s">
        <v>342</v>
      </c>
      <c r="G248" s="177" t="s">
        <v>142</v>
      </c>
      <c r="H248" s="178">
        <v>21</v>
      </c>
      <c r="I248" s="179"/>
      <c r="J248" s="180">
        <f>ROUND(I248*H248,2)</f>
        <v>0</v>
      </c>
      <c r="K248" s="176" t="s">
        <v>143</v>
      </c>
      <c r="L248" s="40"/>
      <c r="M248" s="181" t="s">
        <v>5</v>
      </c>
      <c r="N248" s="182" t="s">
        <v>46</v>
      </c>
      <c r="O248" s="183">
        <v>0</v>
      </c>
      <c r="P248" s="183">
        <f>O248*H248</f>
        <v>0</v>
      </c>
      <c r="Q248" s="183">
        <v>0</v>
      </c>
      <c r="R248" s="184">
        <f>Q248*H248</f>
        <v>0</v>
      </c>
      <c r="AP248" s="23" t="s">
        <v>144</v>
      </c>
      <c r="AR248" s="23" t="s">
        <v>139</v>
      </c>
      <c r="AS248" s="23" t="s">
        <v>85</v>
      </c>
      <c r="AW248" s="23" t="s">
        <v>137</v>
      </c>
      <c r="BC248" s="185">
        <f>IF(N248="základní",J248,0)</f>
        <v>0</v>
      </c>
      <c r="BD248" s="185">
        <f>IF(N248="snížená",J248,0)</f>
        <v>0</v>
      </c>
      <c r="BE248" s="185">
        <f>IF(N248="zákl. přenesená",J248,0)</f>
        <v>0</v>
      </c>
      <c r="BF248" s="185">
        <f>IF(N248="sníž. přenesená",J248,0)</f>
        <v>0</v>
      </c>
      <c r="BG248" s="185">
        <f>IF(N248="nulová",J248,0)</f>
        <v>0</v>
      </c>
      <c r="BH248" s="23" t="s">
        <v>83</v>
      </c>
      <c r="BI248" s="185">
        <f>ROUND(I248*H248,2)</f>
        <v>0</v>
      </c>
      <c r="BJ248" s="23" t="s">
        <v>144</v>
      </c>
      <c r="BK248" s="23" t="s">
        <v>343</v>
      </c>
    </row>
    <row r="249" spans="2:63" s="1" customFormat="1" ht="27">
      <c r="B249" s="40"/>
      <c r="D249" s="186" t="s">
        <v>146</v>
      </c>
      <c r="F249" s="187" t="s">
        <v>344</v>
      </c>
      <c r="I249" s="188"/>
      <c r="L249" s="40"/>
      <c r="M249" s="189"/>
      <c r="N249" s="41"/>
      <c r="O249" s="41"/>
      <c r="P249" s="41"/>
      <c r="Q249" s="41"/>
      <c r="R249" s="69"/>
      <c r="AR249" s="23" t="s">
        <v>146</v>
      </c>
      <c r="AS249" s="23" t="s">
        <v>85</v>
      </c>
    </row>
    <row r="250" spans="2:63" s="11" customFormat="1">
      <c r="B250" s="190"/>
      <c r="D250" s="186" t="s">
        <v>148</v>
      </c>
      <c r="E250" s="191" t="s">
        <v>5</v>
      </c>
      <c r="F250" s="192" t="s">
        <v>345</v>
      </c>
      <c r="H250" s="193">
        <v>21</v>
      </c>
      <c r="I250" s="194"/>
      <c r="L250" s="190"/>
      <c r="M250" s="195"/>
      <c r="N250" s="196"/>
      <c r="O250" s="196"/>
      <c r="P250" s="196"/>
      <c r="Q250" s="196"/>
      <c r="R250" s="197"/>
      <c r="AR250" s="191" t="s">
        <v>148</v>
      </c>
      <c r="AS250" s="191" t="s">
        <v>85</v>
      </c>
      <c r="AT250" s="11" t="s">
        <v>85</v>
      </c>
      <c r="AU250" s="11" t="s">
        <v>39</v>
      </c>
      <c r="AV250" s="11" t="s">
        <v>75</v>
      </c>
      <c r="AW250" s="191" t="s">
        <v>137</v>
      </c>
    </row>
    <row r="251" spans="2:63" s="12" customFormat="1">
      <c r="B251" s="198"/>
      <c r="D251" s="199" t="s">
        <v>148</v>
      </c>
      <c r="E251" s="200" t="s">
        <v>5</v>
      </c>
      <c r="F251" s="201" t="s">
        <v>150</v>
      </c>
      <c r="H251" s="202">
        <v>21</v>
      </c>
      <c r="I251" s="203"/>
      <c r="L251" s="198"/>
      <c r="M251" s="204"/>
      <c r="N251" s="205"/>
      <c r="O251" s="205"/>
      <c r="P251" s="205"/>
      <c r="Q251" s="205"/>
      <c r="R251" s="206"/>
      <c r="AR251" s="207" t="s">
        <v>148</v>
      </c>
      <c r="AS251" s="207" t="s">
        <v>85</v>
      </c>
      <c r="AT251" s="12" t="s">
        <v>144</v>
      </c>
      <c r="AU251" s="12" t="s">
        <v>39</v>
      </c>
      <c r="AV251" s="12" t="s">
        <v>83</v>
      </c>
      <c r="AW251" s="207" t="s">
        <v>137</v>
      </c>
    </row>
    <row r="252" spans="2:63" s="1" customFormat="1" ht="22.5" customHeight="1">
      <c r="B252" s="173"/>
      <c r="C252" s="174" t="s">
        <v>346</v>
      </c>
      <c r="D252" s="174" t="s">
        <v>139</v>
      </c>
      <c r="E252" s="175" t="s">
        <v>347</v>
      </c>
      <c r="F252" s="176" t="s">
        <v>348</v>
      </c>
      <c r="G252" s="177" t="s">
        <v>142</v>
      </c>
      <c r="H252" s="178">
        <v>21</v>
      </c>
      <c r="I252" s="179"/>
      <c r="J252" s="180">
        <f>ROUND(I252*H252,2)</f>
        <v>0</v>
      </c>
      <c r="K252" s="176" t="s">
        <v>143</v>
      </c>
      <c r="L252" s="40"/>
      <c r="M252" s="181" t="s">
        <v>5</v>
      </c>
      <c r="N252" s="182" t="s">
        <v>46</v>
      </c>
      <c r="O252" s="183">
        <v>0</v>
      </c>
      <c r="P252" s="183">
        <f>O252*H252</f>
        <v>0</v>
      </c>
      <c r="Q252" s="183">
        <v>0</v>
      </c>
      <c r="R252" s="184">
        <f>Q252*H252</f>
        <v>0</v>
      </c>
      <c r="AP252" s="23" t="s">
        <v>144</v>
      </c>
      <c r="AR252" s="23" t="s">
        <v>139</v>
      </c>
      <c r="AS252" s="23" t="s">
        <v>85</v>
      </c>
      <c r="AW252" s="23" t="s">
        <v>137</v>
      </c>
      <c r="BC252" s="185">
        <f>IF(N252="základní",J252,0)</f>
        <v>0</v>
      </c>
      <c r="BD252" s="185">
        <f>IF(N252="snížená",J252,0)</f>
        <v>0</v>
      </c>
      <c r="BE252" s="185">
        <f>IF(N252="zákl. přenesená",J252,0)</f>
        <v>0</v>
      </c>
      <c r="BF252" s="185">
        <f>IF(N252="sníž. přenesená",J252,0)</f>
        <v>0</v>
      </c>
      <c r="BG252" s="185">
        <f>IF(N252="nulová",J252,0)</f>
        <v>0</v>
      </c>
      <c r="BH252" s="23" t="s">
        <v>83</v>
      </c>
      <c r="BI252" s="185">
        <f>ROUND(I252*H252,2)</f>
        <v>0</v>
      </c>
      <c r="BJ252" s="23" t="s">
        <v>144</v>
      </c>
      <c r="BK252" s="23" t="s">
        <v>349</v>
      </c>
    </row>
    <row r="253" spans="2:63" s="1" customFormat="1" ht="27">
      <c r="B253" s="40"/>
      <c r="D253" s="186" t="s">
        <v>146</v>
      </c>
      <c r="F253" s="187" t="s">
        <v>350</v>
      </c>
      <c r="I253" s="188"/>
      <c r="L253" s="40"/>
      <c r="M253" s="189"/>
      <c r="N253" s="41"/>
      <c r="O253" s="41"/>
      <c r="P253" s="41"/>
      <c r="Q253" s="41"/>
      <c r="R253" s="69"/>
      <c r="AR253" s="23" t="s">
        <v>146</v>
      </c>
      <c r="AS253" s="23" t="s">
        <v>85</v>
      </c>
    </row>
    <row r="254" spans="2:63" s="11" customFormat="1">
      <c r="B254" s="190"/>
      <c r="D254" s="186" t="s">
        <v>148</v>
      </c>
      <c r="E254" s="191" t="s">
        <v>5</v>
      </c>
      <c r="F254" s="192" t="s">
        <v>345</v>
      </c>
      <c r="H254" s="193">
        <v>21</v>
      </c>
      <c r="I254" s="194"/>
      <c r="L254" s="190"/>
      <c r="M254" s="195"/>
      <c r="N254" s="196"/>
      <c r="O254" s="196"/>
      <c r="P254" s="196"/>
      <c r="Q254" s="196"/>
      <c r="R254" s="197"/>
      <c r="AR254" s="191" t="s">
        <v>148</v>
      </c>
      <c r="AS254" s="191" t="s">
        <v>85</v>
      </c>
      <c r="AT254" s="11" t="s">
        <v>85</v>
      </c>
      <c r="AU254" s="11" t="s">
        <v>39</v>
      </c>
      <c r="AV254" s="11" t="s">
        <v>75</v>
      </c>
      <c r="AW254" s="191" t="s">
        <v>137</v>
      </c>
    </row>
    <row r="255" spans="2:63" s="12" customFormat="1">
      <c r="B255" s="198"/>
      <c r="D255" s="199" t="s">
        <v>148</v>
      </c>
      <c r="E255" s="200" t="s">
        <v>5</v>
      </c>
      <c r="F255" s="201" t="s">
        <v>150</v>
      </c>
      <c r="H255" s="202">
        <v>21</v>
      </c>
      <c r="I255" s="203"/>
      <c r="L255" s="198"/>
      <c r="M255" s="204"/>
      <c r="N255" s="205"/>
      <c r="O255" s="205"/>
      <c r="P255" s="205"/>
      <c r="Q255" s="205"/>
      <c r="R255" s="206"/>
      <c r="AR255" s="207" t="s">
        <v>148</v>
      </c>
      <c r="AS255" s="207" t="s">
        <v>85</v>
      </c>
      <c r="AT255" s="12" t="s">
        <v>144</v>
      </c>
      <c r="AU255" s="12" t="s">
        <v>39</v>
      </c>
      <c r="AV255" s="12" t="s">
        <v>83</v>
      </c>
      <c r="AW255" s="207" t="s">
        <v>137</v>
      </c>
    </row>
    <row r="256" spans="2:63" s="1" customFormat="1" ht="22.5" customHeight="1">
      <c r="B256" s="173"/>
      <c r="C256" s="209" t="s">
        <v>351</v>
      </c>
      <c r="D256" s="209" t="s">
        <v>322</v>
      </c>
      <c r="E256" s="210" t="s">
        <v>352</v>
      </c>
      <c r="F256" s="211" t="s">
        <v>353</v>
      </c>
      <c r="G256" s="212" t="s">
        <v>354</v>
      </c>
      <c r="H256" s="213">
        <v>0.52500000000000002</v>
      </c>
      <c r="I256" s="214"/>
      <c r="J256" s="215">
        <f>ROUND(I256*H256,2)</f>
        <v>0</v>
      </c>
      <c r="K256" s="211" t="s">
        <v>143</v>
      </c>
      <c r="L256" s="216"/>
      <c r="M256" s="217" t="s">
        <v>5</v>
      </c>
      <c r="N256" s="218" t="s">
        <v>46</v>
      </c>
      <c r="O256" s="183">
        <v>1E-3</v>
      </c>
      <c r="P256" s="183">
        <f>O256*H256</f>
        <v>5.2500000000000008E-4</v>
      </c>
      <c r="Q256" s="183">
        <v>0</v>
      </c>
      <c r="R256" s="184">
        <f>Q256*H256</f>
        <v>0</v>
      </c>
      <c r="AP256" s="23" t="s">
        <v>186</v>
      </c>
      <c r="AR256" s="23" t="s">
        <v>322</v>
      </c>
      <c r="AS256" s="23" t="s">
        <v>85</v>
      </c>
      <c r="AW256" s="23" t="s">
        <v>137</v>
      </c>
      <c r="BC256" s="185">
        <f>IF(N256="základní",J256,0)</f>
        <v>0</v>
      </c>
      <c r="BD256" s="185">
        <f>IF(N256="snížená",J256,0)</f>
        <v>0</v>
      </c>
      <c r="BE256" s="185">
        <f>IF(N256="zákl. přenesená",J256,0)</f>
        <v>0</v>
      </c>
      <c r="BF256" s="185">
        <f>IF(N256="sníž. přenesená",J256,0)</f>
        <v>0</v>
      </c>
      <c r="BG256" s="185">
        <f>IF(N256="nulová",J256,0)</f>
        <v>0</v>
      </c>
      <c r="BH256" s="23" t="s">
        <v>83</v>
      </c>
      <c r="BI256" s="185">
        <f>ROUND(I256*H256,2)</f>
        <v>0</v>
      </c>
      <c r="BJ256" s="23" t="s">
        <v>144</v>
      </c>
      <c r="BK256" s="23" t="s">
        <v>355</v>
      </c>
    </row>
    <row r="257" spans="2:63" s="1" customFormat="1">
      <c r="B257" s="40"/>
      <c r="D257" s="186" t="s">
        <v>146</v>
      </c>
      <c r="F257" s="187" t="s">
        <v>353</v>
      </c>
      <c r="I257" s="188"/>
      <c r="L257" s="40"/>
      <c r="M257" s="189"/>
      <c r="N257" s="41"/>
      <c r="O257" s="41"/>
      <c r="P257" s="41"/>
      <c r="Q257" s="41"/>
      <c r="R257" s="69"/>
      <c r="AR257" s="23" t="s">
        <v>146</v>
      </c>
      <c r="AS257" s="23" t="s">
        <v>85</v>
      </c>
    </row>
    <row r="258" spans="2:63" s="11" customFormat="1">
      <c r="B258" s="190"/>
      <c r="D258" s="186" t="s">
        <v>148</v>
      </c>
      <c r="E258" s="191" t="s">
        <v>5</v>
      </c>
      <c r="F258" s="192" t="s">
        <v>356</v>
      </c>
      <c r="H258" s="193">
        <v>0.52500000000000002</v>
      </c>
      <c r="I258" s="194"/>
      <c r="L258" s="190"/>
      <c r="M258" s="195"/>
      <c r="N258" s="196"/>
      <c r="O258" s="196"/>
      <c r="P258" s="196"/>
      <c r="Q258" s="196"/>
      <c r="R258" s="197"/>
      <c r="AR258" s="191" t="s">
        <v>148</v>
      </c>
      <c r="AS258" s="191" t="s">
        <v>85</v>
      </c>
      <c r="AT258" s="11" t="s">
        <v>85</v>
      </c>
      <c r="AU258" s="11" t="s">
        <v>39</v>
      </c>
      <c r="AV258" s="11" t="s">
        <v>75</v>
      </c>
      <c r="AW258" s="191" t="s">
        <v>137</v>
      </c>
    </row>
    <row r="259" spans="2:63" s="12" customFormat="1">
      <c r="B259" s="198"/>
      <c r="D259" s="199" t="s">
        <v>148</v>
      </c>
      <c r="E259" s="200" t="s">
        <v>5</v>
      </c>
      <c r="F259" s="201" t="s">
        <v>150</v>
      </c>
      <c r="H259" s="202">
        <v>0.52500000000000002</v>
      </c>
      <c r="I259" s="203"/>
      <c r="L259" s="198"/>
      <c r="M259" s="204"/>
      <c r="N259" s="205"/>
      <c r="O259" s="205"/>
      <c r="P259" s="205"/>
      <c r="Q259" s="205"/>
      <c r="R259" s="206"/>
      <c r="AR259" s="207" t="s">
        <v>148</v>
      </c>
      <c r="AS259" s="207" t="s">
        <v>85</v>
      </c>
      <c r="AT259" s="12" t="s">
        <v>144</v>
      </c>
      <c r="AU259" s="12" t="s">
        <v>39</v>
      </c>
      <c r="AV259" s="12" t="s">
        <v>83</v>
      </c>
      <c r="AW259" s="207" t="s">
        <v>137</v>
      </c>
    </row>
    <row r="260" spans="2:63" s="1" customFormat="1" ht="22.5" customHeight="1">
      <c r="B260" s="173"/>
      <c r="C260" s="174" t="s">
        <v>357</v>
      </c>
      <c r="D260" s="174" t="s">
        <v>139</v>
      </c>
      <c r="E260" s="175" t="s">
        <v>144</v>
      </c>
      <c r="F260" s="176" t="s">
        <v>358</v>
      </c>
      <c r="G260" s="177" t="s">
        <v>231</v>
      </c>
      <c r="H260" s="178">
        <v>2.1</v>
      </c>
      <c r="I260" s="179"/>
      <c r="J260" s="180">
        <f>ROUND(I260*H260,2)</f>
        <v>0</v>
      </c>
      <c r="K260" s="176" t="s">
        <v>5</v>
      </c>
      <c r="L260" s="40"/>
      <c r="M260" s="181" t="s">
        <v>5</v>
      </c>
      <c r="N260" s="182" t="s">
        <v>46</v>
      </c>
      <c r="O260" s="183">
        <v>0</v>
      </c>
      <c r="P260" s="183">
        <f>O260*H260</f>
        <v>0</v>
      </c>
      <c r="Q260" s="183">
        <v>0</v>
      </c>
      <c r="R260" s="184">
        <f>Q260*H260</f>
        <v>0</v>
      </c>
      <c r="AP260" s="23" t="s">
        <v>144</v>
      </c>
      <c r="AR260" s="23" t="s">
        <v>139</v>
      </c>
      <c r="AS260" s="23" t="s">
        <v>85</v>
      </c>
      <c r="AW260" s="23" t="s">
        <v>137</v>
      </c>
      <c r="BC260" s="185">
        <f>IF(N260="základní",J260,0)</f>
        <v>0</v>
      </c>
      <c r="BD260" s="185">
        <f>IF(N260="snížená",J260,0)</f>
        <v>0</v>
      </c>
      <c r="BE260" s="185">
        <f>IF(N260="zákl. přenesená",J260,0)</f>
        <v>0</v>
      </c>
      <c r="BF260" s="185">
        <f>IF(N260="sníž. přenesená",J260,0)</f>
        <v>0</v>
      </c>
      <c r="BG260" s="185">
        <f>IF(N260="nulová",J260,0)</f>
        <v>0</v>
      </c>
      <c r="BH260" s="23" t="s">
        <v>83</v>
      </c>
      <c r="BI260" s="185">
        <f>ROUND(I260*H260,2)</f>
        <v>0</v>
      </c>
      <c r="BJ260" s="23" t="s">
        <v>144</v>
      </c>
      <c r="BK260" s="23" t="s">
        <v>359</v>
      </c>
    </row>
    <row r="261" spans="2:63" s="1" customFormat="1">
      <c r="B261" s="40"/>
      <c r="D261" s="186" t="s">
        <v>146</v>
      </c>
      <c r="F261" s="187" t="s">
        <v>360</v>
      </c>
      <c r="I261" s="188"/>
      <c r="L261" s="40"/>
      <c r="M261" s="189"/>
      <c r="N261" s="41"/>
      <c r="O261" s="41"/>
      <c r="P261" s="41"/>
      <c r="Q261" s="41"/>
      <c r="R261" s="69"/>
      <c r="AR261" s="23" t="s">
        <v>146</v>
      </c>
      <c r="AS261" s="23" t="s">
        <v>85</v>
      </c>
    </row>
    <row r="262" spans="2:63" s="11" customFormat="1">
      <c r="B262" s="190"/>
      <c r="D262" s="186" t="s">
        <v>148</v>
      </c>
      <c r="E262" s="191" t="s">
        <v>5</v>
      </c>
      <c r="F262" s="192" t="s">
        <v>361</v>
      </c>
      <c r="H262" s="193">
        <v>2.1</v>
      </c>
      <c r="I262" s="194"/>
      <c r="L262" s="190"/>
      <c r="M262" s="195"/>
      <c r="N262" s="196"/>
      <c r="O262" s="196"/>
      <c r="P262" s="196"/>
      <c r="Q262" s="196"/>
      <c r="R262" s="197"/>
      <c r="AR262" s="191" t="s">
        <v>148</v>
      </c>
      <c r="AS262" s="191" t="s">
        <v>85</v>
      </c>
      <c r="AT262" s="11" t="s">
        <v>85</v>
      </c>
      <c r="AU262" s="11" t="s">
        <v>39</v>
      </c>
      <c r="AV262" s="11" t="s">
        <v>75</v>
      </c>
      <c r="AW262" s="191" t="s">
        <v>137</v>
      </c>
    </row>
    <row r="263" spans="2:63" s="12" customFormat="1">
      <c r="B263" s="198"/>
      <c r="D263" s="186" t="s">
        <v>148</v>
      </c>
      <c r="E263" s="219" t="s">
        <v>5</v>
      </c>
      <c r="F263" s="220" t="s">
        <v>150</v>
      </c>
      <c r="H263" s="221">
        <v>2.1</v>
      </c>
      <c r="I263" s="203"/>
      <c r="L263" s="198"/>
      <c r="M263" s="204"/>
      <c r="N263" s="205"/>
      <c r="O263" s="205"/>
      <c r="P263" s="205"/>
      <c r="Q263" s="205"/>
      <c r="R263" s="206"/>
      <c r="AR263" s="207" t="s">
        <v>148</v>
      </c>
      <c r="AS263" s="207" t="s">
        <v>85</v>
      </c>
      <c r="AT263" s="12" t="s">
        <v>144</v>
      </c>
      <c r="AU263" s="12" t="s">
        <v>39</v>
      </c>
      <c r="AV263" s="12" t="s">
        <v>83</v>
      </c>
      <c r="AW263" s="207" t="s">
        <v>137</v>
      </c>
    </row>
    <row r="264" spans="2:63" s="10" customFormat="1" ht="29.85" customHeight="1">
      <c r="B264" s="159"/>
      <c r="D264" s="170" t="s">
        <v>74</v>
      </c>
      <c r="E264" s="171" t="s">
        <v>85</v>
      </c>
      <c r="F264" s="171" t="s">
        <v>362</v>
      </c>
      <c r="I264" s="162"/>
      <c r="J264" s="172">
        <f>BI264</f>
        <v>0</v>
      </c>
      <c r="L264" s="159"/>
      <c r="M264" s="164"/>
      <c r="N264" s="165"/>
      <c r="O264" s="165"/>
      <c r="P264" s="166">
        <f>SUM(P265:P307)</f>
        <v>38.237640739999996</v>
      </c>
      <c r="Q264" s="165"/>
      <c r="R264" s="167">
        <f>SUM(R265:R307)</f>
        <v>0</v>
      </c>
      <c r="AP264" s="160" t="s">
        <v>83</v>
      </c>
      <c r="AR264" s="168" t="s">
        <v>74</v>
      </c>
      <c r="AS264" s="168" t="s">
        <v>83</v>
      </c>
      <c r="AW264" s="160" t="s">
        <v>137</v>
      </c>
      <c r="BI264" s="169">
        <f>SUM(BI265:BI307)</f>
        <v>0</v>
      </c>
    </row>
    <row r="265" spans="2:63" s="1" customFormat="1" ht="31.5" customHeight="1">
      <c r="B265" s="173"/>
      <c r="C265" s="174" t="s">
        <v>363</v>
      </c>
      <c r="D265" s="174" t="s">
        <v>139</v>
      </c>
      <c r="E265" s="175" t="s">
        <v>167</v>
      </c>
      <c r="F265" s="176" t="s">
        <v>364</v>
      </c>
      <c r="G265" s="177" t="s">
        <v>231</v>
      </c>
      <c r="H265" s="178">
        <v>8.6639999999999997</v>
      </c>
      <c r="I265" s="179"/>
      <c r="J265" s="180">
        <f>ROUND(I265*H265,2)</f>
        <v>0</v>
      </c>
      <c r="K265" s="176" t="s">
        <v>5</v>
      </c>
      <c r="L265" s="40"/>
      <c r="M265" s="181" t="s">
        <v>5</v>
      </c>
      <c r="N265" s="182" t="s">
        <v>46</v>
      </c>
      <c r="O265" s="183">
        <v>1.665</v>
      </c>
      <c r="P265" s="183">
        <f>O265*H265</f>
        <v>14.425559999999999</v>
      </c>
      <c r="Q265" s="183">
        <v>0</v>
      </c>
      <c r="R265" s="184">
        <f>Q265*H265</f>
        <v>0</v>
      </c>
      <c r="AP265" s="23" t="s">
        <v>144</v>
      </c>
      <c r="AR265" s="23" t="s">
        <v>139</v>
      </c>
      <c r="AS265" s="23" t="s">
        <v>85</v>
      </c>
      <c r="AW265" s="23" t="s">
        <v>137</v>
      </c>
      <c r="BC265" s="185">
        <f>IF(N265="základní",J265,0)</f>
        <v>0</v>
      </c>
      <c r="BD265" s="185">
        <f>IF(N265="snížená",J265,0)</f>
        <v>0</v>
      </c>
      <c r="BE265" s="185">
        <f>IF(N265="zákl. přenesená",J265,0)</f>
        <v>0</v>
      </c>
      <c r="BF265" s="185">
        <f>IF(N265="sníž. přenesená",J265,0)</f>
        <v>0</v>
      </c>
      <c r="BG265" s="185">
        <f>IF(N265="nulová",J265,0)</f>
        <v>0</v>
      </c>
      <c r="BH265" s="23" t="s">
        <v>83</v>
      </c>
      <c r="BI265" s="185">
        <f>ROUND(I265*H265,2)</f>
        <v>0</v>
      </c>
      <c r="BJ265" s="23" t="s">
        <v>144</v>
      </c>
      <c r="BK265" s="23" t="s">
        <v>365</v>
      </c>
    </row>
    <row r="266" spans="2:63" s="1" customFormat="1" ht="27">
      <c r="B266" s="40"/>
      <c r="D266" s="186" t="s">
        <v>146</v>
      </c>
      <c r="F266" s="187" t="s">
        <v>366</v>
      </c>
      <c r="I266" s="188"/>
      <c r="L266" s="40"/>
      <c r="M266" s="189"/>
      <c r="N266" s="41"/>
      <c r="O266" s="41"/>
      <c r="P266" s="41"/>
      <c r="Q266" s="41"/>
      <c r="R266" s="69"/>
      <c r="AR266" s="23" t="s">
        <v>146</v>
      </c>
      <c r="AS266" s="23" t="s">
        <v>85</v>
      </c>
    </row>
    <row r="267" spans="2:63" s="11" customFormat="1">
      <c r="B267" s="190"/>
      <c r="D267" s="186" t="s">
        <v>148</v>
      </c>
      <c r="E267" s="191" t="s">
        <v>5</v>
      </c>
      <c r="F267" s="192" t="s">
        <v>367</v>
      </c>
      <c r="H267" s="193">
        <v>8.6639999999999997</v>
      </c>
      <c r="I267" s="194"/>
      <c r="L267" s="190"/>
      <c r="M267" s="195"/>
      <c r="N267" s="196"/>
      <c r="O267" s="196"/>
      <c r="P267" s="196"/>
      <c r="Q267" s="196"/>
      <c r="R267" s="197"/>
      <c r="AR267" s="191" t="s">
        <v>148</v>
      </c>
      <c r="AS267" s="191" t="s">
        <v>85</v>
      </c>
      <c r="AT267" s="11" t="s">
        <v>85</v>
      </c>
      <c r="AU267" s="11" t="s">
        <v>39</v>
      </c>
      <c r="AV267" s="11" t="s">
        <v>75</v>
      </c>
      <c r="AW267" s="191" t="s">
        <v>137</v>
      </c>
    </row>
    <row r="268" spans="2:63" s="12" customFormat="1">
      <c r="B268" s="198"/>
      <c r="D268" s="199" t="s">
        <v>148</v>
      </c>
      <c r="E268" s="200" t="s">
        <v>5</v>
      </c>
      <c r="F268" s="201" t="s">
        <v>150</v>
      </c>
      <c r="H268" s="202">
        <v>8.6639999999999997</v>
      </c>
      <c r="I268" s="203"/>
      <c r="L268" s="198"/>
      <c r="M268" s="204"/>
      <c r="N268" s="205"/>
      <c r="O268" s="205"/>
      <c r="P268" s="205"/>
      <c r="Q268" s="205"/>
      <c r="R268" s="206"/>
      <c r="AR268" s="207" t="s">
        <v>148</v>
      </c>
      <c r="AS268" s="207" t="s">
        <v>85</v>
      </c>
      <c r="AT268" s="12" t="s">
        <v>144</v>
      </c>
      <c r="AU268" s="12" t="s">
        <v>39</v>
      </c>
      <c r="AV268" s="12" t="s">
        <v>83</v>
      </c>
      <c r="AW268" s="207" t="s">
        <v>137</v>
      </c>
    </row>
    <row r="269" spans="2:63" s="1" customFormat="1" ht="31.5" customHeight="1">
      <c r="B269" s="173"/>
      <c r="C269" s="174" t="s">
        <v>368</v>
      </c>
      <c r="D269" s="174" t="s">
        <v>139</v>
      </c>
      <c r="E269" s="175" t="s">
        <v>369</v>
      </c>
      <c r="F269" s="176" t="s">
        <v>370</v>
      </c>
      <c r="G269" s="177" t="s">
        <v>159</v>
      </c>
      <c r="H269" s="178">
        <v>23</v>
      </c>
      <c r="I269" s="179"/>
      <c r="J269" s="180">
        <f>ROUND(I269*H269,2)</f>
        <v>0</v>
      </c>
      <c r="K269" s="176" t="s">
        <v>143</v>
      </c>
      <c r="L269" s="40"/>
      <c r="M269" s="181" t="s">
        <v>5</v>
      </c>
      <c r="N269" s="182" t="s">
        <v>46</v>
      </c>
      <c r="O269" s="183">
        <v>0.22656999999999999</v>
      </c>
      <c r="P269" s="183">
        <f>O269*H269</f>
        <v>5.2111099999999997</v>
      </c>
      <c r="Q269" s="183">
        <v>0</v>
      </c>
      <c r="R269" s="184">
        <f>Q269*H269</f>
        <v>0</v>
      </c>
      <c r="AP269" s="23" t="s">
        <v>144</v>
      </c>
      <c r="AR269" s="23" t="s">
        <v>139</v>
      </c>
      <c r="AS269" s="23" t="s">
        <v>85</v>
      </c>
      <c r="AW269" s="23" t="s">
        <v>137</v>
      </c>
      <c r="BC269" s="185">
        <f>IF(N269="základní",J269,0)</f>
        <v>0</v>
      </c>
      <c r="BD269" s="185">
        <f>IF(N269="snížená",J269,0)</f>
        <v>0</v>
      </c>
      <c r="BE269" s="185">
        <f>IF(N269="zákl. přenesená",J269,0)</f>
        <v>0</v>
      </c>
      <c r="BF269" s="185">
        <f>IF(N269="sníž. přenesená",J269,0)</f>
        <v>0</v>
      </c>
      <c r="BG269" s="185">
        <f>IF(N269="nulová",J269,0)</f>
        <v>0</v>
      </c>
      <c r="BH269" s="23" t="s">
        <v>83</v>
      </c>
      <c r="BI269" s="185">
        <f>ROUND(I269*H269,2)</f>
        <v>0</v>
      </c>
      <c r="BJ269" s="23" t="s">
        <v>144</v>
      </c>
      <c r="BK269" s="23" t="s">
        <v>371</v>
      </c>
    </row>
    <row r="270" spans="2:63" s="1" customFormat="1" ht="40.5">
      <c r="B270" s="40"/>
      <c r="D270" s="186" t="s">
        <v>146</v>
      </c>
      <c r="F270" s="187" t="s">
        <v>372</v>
      </c>
      <c r="I270" s="188"/>
      <c r="L270" s="40"/>
      <c r="M270" s="189"/>
      <c r="N270" s="41"/>
      <c r="O270" s="41"/>
      <c r="P270" s="41"/>
      <c r="Q270" s="41"/>
      <c r="R270" s="69"/>
      <c r="AR270" s="23" t="s">
        <v>146</v>
      </c>
      <c r="AS270" s="23" t="s">
        <v>85</v>
      </c>
    </row>
    <row r="271" spans="2:63" s="11" customFormat="1">
      <c r="B271" s="190"/>
      <c r="D271" s="186" t="s">
        <v>148</v>
      </c>
      <c r="E271" s="191" t="s">
        <v>5</v>
      </c>
      <c r="F271" s="192" t="s">
        <v>373</v>
      </c>
      <c r="H271" s="193">
        <v>23</v>
      </c>
      <c r="I271" s="194"/>
      <c r="L271" s="190"/>
      <c r="M271" s="195"/>
      <c r="N271" s="196"/>
      <c r="O271" s="196"/>
      <c r="P271" s="196"/>
      <c r="Q271" s="196"/>
      <c r="R271" s="197"/>
      <c r="AR271" s="191" t="s">
        <v>148</v>
      </c>
      <c r="AS271" s="191" t="s">
        <v>85</v>
      </c>
      <c r="AT271" s="11" t="s">
        <v>85</v>
      </c>
      <c r="AU271" s="11" t="s">
        <v>39</v>
      </c>
      <c r="AV271" s="11" t="s">
        <v>75</v>
      </c>
      <c r="AW271" s="191" t="s">
        <v>137</v>
      </c>
    </row>
    <row r="272" spans="2:63" s="12" customFormat="1">
      <c r="B272" s="198"/>
      <c r="D272" s="199" t="s">
        <v>148</v>
      </c>
      <c r="E272" s="200" t="s">
        <v>5</v>
      </c>
      <c r="F272" s="201" t="s">
        <v>150</v>
      </c>
      <c r="H272" s="202">
        <v>23</v>
      </c>
      <c r="I272" s="203"/>
      <c r="L272" s="198"/>
      <c r="M272" s="204"/>
      <c r="N272" s="205"/>
      <c r="O272" s="205"/>
      <c r="P272" s="205"/>
      <c r="Q272" s="205"/>
      <c r="R272" s="206"/>
      <c r="AR272" s="207" t="s">
        <v>148</v>
      </c>
      <c r="AS272" s="207" t="s">
        <v>85</v>
      </c>
      <c r="AT272" s="12" t="s">
        <v>144</v>
      </c>
      <c r="AU272" s="12" t="s">
        <v>39</v>
      </c>
      <c r="AV272" s="12" t="s">
        <v>83</v>
      </c>
      <c r="AW272" s="207" t="s">
        <v>137</v>
      </c>
    </row>
    <row r="273" spans="2:63" s="1" customFormat="1" ht="22.5" customHeight="1">
      <c r="B273" s="173"/>
      <c r="C273" s="174" t="s">
        <v>374</v>
      </c>
      <c r="D273" s="174" t="s">
        <v>139</v>
      </c>
      <c r="E273" s="175" t="s">
        <v>375</v>
      </c>
      <c r="F273" s="176" t="s">
        <v>376</v>
      </c>
      <c r="G273" s="177" t="s">
        <v>231</v>
      </c>
      <c r="H273" s="178">
        <v>0.54300000000000004</v>
      </c>
      <c r="I273" s="179"/>
      <c r="J273" s="180">
        <f>ROUND(I273*H273,2)</f>
        <v>0</v>
      </c>
      <c r="K273" s="176" t="s">
        <v>143</v>
      </c>
      <c r="L273" s="40"/>
      <c r="M273" s="181" t="s">
        <v>5</v>
      </c>
      <c r="N273" s="182" t="s">
        <v>46</v>
      </c>
      <c r="O273" s="183">
        <v>2.16</v>
      </c>
      <c r="P273" s="183">
        <f>O273*H273</f>
        <v>1.1728800000000001</v>
      </c>
      <c r="Q273" s="183">
        <v>0</v>
      </c>
      <c r="R273" s="184">
        <f>Q273*H273</f>
        <v>0</v>
      </c>
      <c r="AP273" s="23" t="s">
        <v>144</v>
      </c>
      <c r="AR273" s="23" t="s">
        <v>139</v>
      </c>
      <c r="AS273" s="23" t="s">
        <v>85</v>
      </c>
      <c r="AW273" s="23" t="s">
        <v>137</v>
      </c>
      <c r="BC273" s="185">
        <f>IF(N273="základní",J273,0)</f>
        <v>0</v>
      </c>
      <c r="BD273" s="185">
        <f>IF(N273="snížená",J273,0)</f>
        <v>0</v>
      </c>
      <c r="BE273" s="185">
        <f>IF(N273="zákl. přenesená",J273,0)</f>
        <v>0</v>
      </c>
      <c r="BF273" s="185">
        <f>IF(N273="sníž. přenesená",J273,0)</f>
        <v>0</v>
      </c>
      <c r="BG273" s="185">
        <f>IF(N273="nulová",J273,0)</f>
        <v>0</v>
      </c>
      <c r="BH273" s="23" t="s">
        <v>83</v>
      </c>
      <c r="BI273" s="185">
        <f>ROUND(I273*H273,2)</f>
        <v>0</v>
      </c>
      <c r="BJ273" s="23" t="s">
        <v>144</v>
      </c>
      <c r="BK273" s="23" t="s">
        <v>377</v>
      </c>
    </row>
    <row r="274" spans="2:63" s="1" customFormat="1">
      <c r="B274" s="40"/>
      <c r="D274" s="186" t="s">
        <v>146</v>
      </c>
      <c r="F274" s="187" t="s">
        <v>378</v>
      </c>
      <c r="I274" s="188"/>
      <c r="L274" s="40"/>
      <c r="M274" s="189"/>
      <c r="N274" s="41"/>
      <c r="O274" s="41"/>
      <c r="P274" s="41"/>
      <c r="Q274" s="41"/>
      <c r="R274" s="69"/>
      <c r="AR274" s="23" t="s">
        <v>146</v>
      </c>
      <c r="AS274" s="23" t="s">
        <v>85</v>
      </c>
    </row>
    <row r="275" spans="2:63" s="11" customFormat="1">
      <c r="B275" s="190"/>
      <c r="D275" s="186" t="s">
        <v>148</v>
      </c>
      <c r="E275" s="191" t="s">
        <v>5</v>
      </c>
      <c r="F275" s="192" t="s">
        <v>379</v>
      </c>
      <c r="H275" s="193">
        <v>0.54300000000000004</v>
      </c>
      <c r="I275" s="194"/>
      <c r="L275" s="190"/>
      <c r="M275" s="195"/>
      <c r="N275" s="196"/>
      <c r="O275" s="196"/>
      <c r="P275" s="196"/>
      <c r="Q275" s="196"/>
      <c r="R275" s="197"/>
      <c r="AR275" s="191" t="s">
        <v>148</v>
      </c>
      <c r="AS275" s="191" t="s">
        <v>85</v>
      </c>
      <c r="AT275" s="11" t="s">
        <v>85</v>
      </c>
      <c r="AU275" s="11" t="s">
        <v>39</v>
      </c>
      <c r="AV275" s="11" t="s">
        <v>75</v>
      </c>
      <c r="AW275" s="191" t="s">
        <v>137</v>
      </c>
    </row>
    <row r="276" spans="2:63" s="12" customFormat="1">
      <c r="B276" s="198"/>
      <c r="D276" s="199" t="s">
        <v>148</v>
      </c>
      <c r="E276" s="200" t="s">
        <v>5</v>
      </c>
      <c r="F276" s="201" t="s">
        <v>150</v>
      </c>
      <c r="H276" s="202">
        <v>0.54300000000000004</v>
      </c>
      <c r="I276" s="203"/>
      <c r="L276" s="198"/>
      <c r="M276" s="204"/>
      <c r="N276" s="205"/>
      <c r="O276" s="205"/>
      <c r="P276" s="205"/>
      <c r="Q276" s="205"/>
      <c r="R276" s="206"/>
      <c r="AR276" s="207" t="s">
        <v>148</v>
      </c>
      <c r="AS276" s="207" t="s">
        <v>85</v>
      </c>
      <c r="AT276" s="12" t="s">
        <v>144</v>
      </c>
      <c r="AU276" s="12" t="s">
        <v>39</v>
      </c>
      <c r="AV276" s="12" t="s">
        <v>83</v>
      </c>
      <c r="AW276" s="207" t="s">
        <v>137</v>
      </c>
    </row>
    <row r="277" spans="2:63" s="1" customFormat="1" ht="22.5" customHeight="1">
      <c r="B277" s="173"/>
      <c r="C277" s="174" t="s">
        <v>380</v>
      </c>
      <c r="D277" s="174" t="s">
        <v>139</v>
      </c>
      <c r="E277" s="175" t="s">
        <v>381</v>
      </c>
      <c r="F277" s="176" t="s">
        <v>382</v>
      </c>
      <c r="G277" s="177" t="s">
        <v>231</v>
      </c>
      <c r="H277" s="178">
        <v>1.629</v>
      </c>
      <c r="I277" s="179"/>
      <c r="J277" s="180">
        <f>ROUND(I277*H277,2)</f>
        <v>0</v>
      </c>
      <c r="K277" s="176" t="s">
        <v>143</v>
      </c>
      <c r="L277" s="40"/>
      <c r="M277" s="181" t="s">
        <v>5</v>
      </c>
      <c r="N277" s="182" t="s">
        <v>46</v>
      </c>
      <c r="O277" s="183">
        <v>2.45329</v>
      </c>
      <c r="P277" s="183">
        <f>O277*H277</f>
        <v>3.9964094100000001</v>
      </c>
      <c r="Q277" s="183">
        <v>0</v>
      </c>
      <c r="R277" s="184">
        <f>Q277*H277</f>
        <v>0</v>
      </c>
      <c r="AP277" s="23" t="s">
        <v>144</v>
      </c>
      <c r="AR277" s="23" t="s">
        <v>139</v>
      </c>
      <c r="AS277" s="23" t="s">
        <v>85</v>
      </c>
      <c r="AW277" s="23" t="s">
        <v>137</v>
      </c>
      <c r="BC277" s="185">
        <f>IF(N277="základní",J277,0)</f>
        <v>0</v>
      </c>
      <c r="BD277" s="185">
        <f>IF(N277="snížená",J277,0)</f>
        <v>0</v>
      </c>
      <c r="BE277" s="185">
        <f>IF(N277="zákl. přenesená",J277,0)</f>
        <v>0</v>
      </c>
      <c r="BF277" s="185">
        <f>IF(N277="sníž. přenesená",J277,0)</f>
        <v>0</v>
      </c>
      <c r="BG277" s="185">
        <f>IF(N277="nulová",J277,0)</f>
        <v>0</v>
      </c>
      <c r="BH277" s="23" t="s">
        <v>83</v>
      </c>
      <c r="BI277" s="185">
        <f>ROUND(I277*H277,2)</f>
        <v>0</v>
      </c>
      <c r="BJ277" s="23" t="s">
        <v>144</v>
      </c>
      <c r="BK277" s="23" t="s">
        <v>383</v>
      </c>
    </row>
    <row r="278" spans="2:63" s="1" customFormat="1">
      <c r="B278" s="40"/>
      <c r="D278" s="186" t="s">
        <v>146</v>
      </c>
      <c r="F278" s="187" t="s">
        <v>384</v>
      </c>
      <c r="I278" s="188"/>
      <c r="L278" s="40"/>
      <c r="M278" s="189"/>
      <c r="N278" s="41"/>
      <c r="O278" s="41"/>
      <c r="P278" s="41"/>
      <c r="Q278" s="41"/>
      <c r="R278" s="69"/>
      <c r="AR278" s="23" t="s">
        <v>146</v>
      </c>
      <c r="AS278" s="23" t="s">
        <v>85</v>
      </c>
    </row>
    <row r="279" spans="2:63" s="11" customFormat="1">
      <c r="B279" s="190"/>
      <c r="D279" s="186" t="s">
        <v>148</v>
      </c>
      <c r="E279" s="191" t="s">
        <v>5</v>
      </c>
      <c r="F279" s="192" t="s">
        <v>385</v>
      </c>
      <c r="H279" s="193">
        <v>1.629</v>
      </c>
      <c r="I279" s="194"/>
      <c r="L279" s="190"/>
      <c r="M279" s="195"/>
      <c r="N279" s="196"/>
      <c r="O279" s="196"/>
      <c r="P279" s="196"/>
      <c r="Q279" s="196"/>
      <c r="R279" s="197"/>
      <c r="AR279" s="191" t="s">
        <v>148</v>
      </c>
      <c r="AS279" s="191" t="s">
        <v>85</v>
      </c>
      <c r="AT279" s="11" t="s">
        <v>85</v>
      </c>
      <c r="AU279" s="11" t="s">
        <v>39</v>
      </c>
      <c r="AV279" s="11" t="s">
        <v>75</v>
      </c>
      <c r="AW279" s="191" t="s">
        <v>137</v>
      </c>
    </row>
    <row r="280" spans="2:63" s="12" customFormat="1">
      <c r="B280" s="198"/>
      <c r="D280" s="199" t="s">
        <v>148</v>
      </c>
      <c r="E280" s="200" t="s">
        <v>5</v>
      </c>
      <c r="F280" s="201" t="s">
        <v>150</v>
      </c>
      <c r="H280" s="202">
        <v>1.629</v>
      </c>
      <c r="I280" s="203"/>
      <c r="L280" s="198"/>
      <c r="M280" s="204"/>
      <c r="N280" s="205"/>
      <c r="O280" s="205"/>
      <c r="P280" s="205"/>
      <c r="Q280" s="205"/>
      <c r="R280" s="206"/>
      <c r="AR280" s="207" t="s">
        <v>148</v>
      </c>
      <c r="AS280" s="207" t="s">
        <v>85</v>
      </c>
      <c r="AT280" s="12" t="s">
        <v>144</v>
      </c>
      <c r="AU280" s="12" t="s">
        <v>39</v>
      </c>
      <c r="AV280" s="12" t="s">
        <v>83</v>
      </c>
      <c r="AW280" s="207" t="s">
        <v>137</v>
      </c>
    </row>
    <row r="281" spans="2:63" s="1" customFormat="1" ht="22.5" customHeight="1">
      <c r="B281" s="173"/>
      <c r="C281" s="174" t="s">
        <v>386</v>
      </c>
      <c r="D281" s="174" t="s">
        <v>139</v>
      </c>
      <c r="E281" s="175" t="s">
        <v>387</v>
      </c>
      <c r="F281" s="176" t="s">
        <v>388</v>
      </c>
      <c r="G281" s="177" t="s">
        <v>142</v>
      </c>
      <c r="H281" s="178">
        <v>3.03</v>
      </c>
      <c r="I281" s="179"/>
      <c r="J281" s="180">
        <f>ROUND(I281*H281,2)</f>
        <v>0</v>
      </c>
      <c r="K281" s="176" t="s">
        <v>143</v>
      </c>
      <c r="L281" s="40"/>
      <c r="M281" s="181" t="s">
        <v>5</v>
      </c>
      <c r="N281" s="182" t="s">
        <v>46</v>
      </c>
      <c r="O281" s="183">
        <v>4.5799999999999999E-3</v>
      </c>
      <c r="P281" s="183">
        <f>O281*H281</f>
        <v>1.3877399999999998E-2</v>
      </c>
      <c r="Q281" s="183">
        <v>0</v>
      </c>
      <c r="R281" s="184">
        <f>Q281*H281</f>
        <v>0</v>
      </c>
      <c r="AP281" s="23" t="s">
        <v>144</v>
      </c>
      <c r="AR281" s="23" t="s">
        <v>139</v>
      </c>
      <c r="AS281" s="23" t="s">
        <v>85</v>
      </c>
      <c r="AW281" s="23" t="s">
        <v>137</v>
      </c>
      <c r="BC281" s="185">
        <f>IF(N281="základní",J281,0)</f>
        <v>0</v>
      </c>
      <c r="BD281" s="185">
        <f>IF(N281="snížená",J281,0)</f>
        <v>0</v>
      </c>
      <c r="BE281" s="185">
        <f>IF(N281="zákl. přenesená",J281,0)</f>
        <v>0</v>
      </c>
      <c r="BF281" s="185">
        <f>IF(N281="sníž. přenesená",J281,0)</f>
        <v>0</v>
      </c>
      <c r="BG281" s="185">
        <f>IF(N281="nulová",J281,0)</f>
        <v>0</v>
      </c>
      <c r="BH281" s="23" t="s">
        <v>83</v>
      </c>
      <c r="BI281" s="185">
        <f>ROUND(I281*H281,2)</f>
        <v>0</v>
      </c>
      <c r="BJ281" s="23" t="s">
        <v>144</v>
      </c>
      <c r="BK281" s="23" t="s">
        <v>389</v>
      </c>
    </row>
    <row r="282" spans="2:63" s="1" customFormat="1">
      <c r="B282" s="40"/>
      <c r="D282" s="186" t="s">
        <v>146</v>
      </c>
      <c r="F282" s="187" t="s">
        <v>390</v>
      </c>
      <c r="I282" s="188"/>
      <c r="L282" s="40"/>
      <c r="M282" s="189"/>
      <c r="N282" s="41"/>
      <c r="O282" s="41"/>
      <c r="P282" s="41"/>
      <c r="Q282" s="41"/>
      <c r="R282" s="69"/>
      <c r="AR282" s="23" t="s">
        <v>146</v>
      </c>
      <c r="AS282" s="23" t="s">
        <v>85</v>
      </c>
    </row>
    <row r="283" spans="2:63" s="11" customFormat="1">
      <c r="B283" s="190"/>
      <c r="D283" s="186" t="s">
        <v>148</v>
      </c>
      <c r="E283" s="191" t="s">
        <v>5</v>
      </c>
      <c r="F283" s="192" t="s">
        <v>391</v>
      </c>
      <c r="H283" s="193">
        <v>3.03</v>
      </c>
      <c r="I283" s="194"/>
      <c r="L283" s="190"/>
      <c r="M283" s="195"/>
      <c r="N283" s="196"/>
      <c r="O283" s="196"/>
      <c r="P283" s="196"/>
      <c r="Q283" s="196"/>
      <c r="R283" s="197"/>
      <c r="AR283" s="191" t="s">
        <v>148</v>
      </c>
      <c r="AS283" s="191" t="s">
        <v>85</v>
      </c>
      <c r="AT283" s="11" t="s">
        <v>85</v>
      </c>
      <c r="AU283" s="11" t="s">
        <v>39</v>
      </c>
      <c r="AV283" s="11" t="s">
        <v>75</v>
      </c>
      <c r="AW283" s="191" t="s">
        <v>137</v>
      </c>
    </row>
    <row r="284" spans="2:63" s="12" customFormat="1">
      <c r="B284" s="198"/>
      <c r="D284" s="199" t="s">
        <v>148</v>
      </c>
      <c r="E284" s="200" t="s">
        <v>5</v>
      </c>
      <c r="F284" s="201" t="s">
        <v>150</v>
      </c>
      <c r="H284" s="202">
        <v>3.03</v>
      </c>
      <c r="I284" s="203"/>
      <c r="L284" s="198"/>
      <c r="M284" s="204"/>
      <c r="N284" s="205"/>
      <c r="O284" s="205"/>
      <c r="P284" s="205"/>
      <c r="Q284" s="205"/>
      <c r="R284" s="206"/>
      <c r="AR284" s="207" t="s">
        <v>148</v>
      </c>
      <c r="AS284" s="207" t="s">
        <v>85</v>
      </c>
      <c r="AT284" s="12" t="s">
        <v>144</v>
      </c>
      <c r="AU284" s="12" t="s">
        <v>39</v>
      </c>
      <c r="AV284" s="12" t="s">
        <v>83</v>
      </c>
      <c r="AW284" s="207" t="s">
        <v>137</v>
      </c>
    </row>
    <row r="285" spans="2:63" s="1" customFormat="1" ht="22.5" customHeight="1">
      <c r="B285" s="173"/>
      <c r="C285" s="174" t="s">
        <v>392</v>
      </c>
      <c r="D285" s="174" t="s">
        <v>139</v>
      </c>
      <c r="E285" s="175" t="s">
        <v>393</v>
      </c>
      <c r="F285" s="176" t="s">
        <v>394</v>
      </c>
      <c r="G285" s="177" t="s">
        <v>142</v>
      </c>
      <c r="H285" s="178">
        <v>3.03</v>
      </c>
      <c r="I285" s="179"/>
      <c r="J285" s="180">
        <f>ROUND(I285*H285,2)</f>
        <v>0</v>
      </c>
      <c r="K285" s="176" t="s">
        <v>143</v>
      </c>
      <c r="L285" s="40"/>
      <c r="M285" s="181" t="s">
        <v>5</v>
      </c>
      <c r="N285" s="182" t="s">
        <v>46</v>
      </c>
      <c r="O285" s="183">
        <v>0</v>
      </c>
      <c r="P285" s="183">
        <f>O285*H285</f>
        <v>0</v>
      </c>
      <c r="Q285" s="183">
        <v>0</v>
      </c>
      <c r="R285" s="184">
        <f>Q285*H285</f>
        <v>0</v>
      </c>
      <c r="AP285" s="23" t="s">
        <v>144</v>
      </c>
      <c r="AR285" s="23" t="s">
        <v>139</v>
      </c>
      <c r="AS285" s="23" t="s">
        <v>85</v>
      </c>
      <c r="AW285" s="23" t="s">
        <v>137</v>
      </c>
      <c r="BC285" s="185">
        <f>IF(N285="základní",J285,0)</f>
        <v>0</v>
      </c>
      <c r="BD285" s="185">
        <f>IF(N285="snížená",J285,0)</f>
        <v>0</v>
      </c>
      <c r="BE285" s="185">
        <f>IF(N285="zákl. přenesená",J285,0)</f>
        <v>0</v>
      </c>
      <c r="BF285" s="185">
        <f>IF(N285="sníž. přenesená",J285,0)</f>
        <v>0</v>
      </c>
      <c r="BG285" s="185">
        <f>IF(N285="nulová",J285,0)</f>
        <v>0</v>
      </c>
      <c r="BH285" s="23" t="s">
        <v>83</v>
      </c>
      <c r="BI285" s="185">
        <f>ROUND(I285*H285,2)</f>
        <v>0</v>
      </c>
      <c r="BJ285" s="23" t="s">
        <v>144</v>
      </c>
      <c r="BK285" s="23" t="s">
        <v>395</v>
      </c>
    </row>
    <row r="286" spans="2:63" s="1" customFormat="1">
      <c r="B286" s="40"/>
      <c r="D286" s="186" t="s">
        <v>146</v>
      </c>
      <c r="F286" s="187" t="s">
        <v>396</v>
      </c>
      <c r="I286" s="188"/>
      <c r="L286" s="40"/>
      <c r="M286" s="189"/>
      <c r="N286" s="41"/>
      <c r="O286" s="41"/>
      <c r="P286" s="41"/>
      <c r="Q286" s="41"/>
      <c r="R286" s="69"/>
      <c r="AR286" s="23" t="s">
        <v>146</v>
      </c>
      <c r="AS286" s="23" t="s">
        <v>85</v>
      </c>
    </row>
    <row r="287" spans="2:63" s="11" customFormat="1">
      <c r="B287" s="190"/>
      <c r="D287" s="186" t="s">
        <v>148</v>
      </c>
      <c r="E287" s="191" t="s">
        <v>5</v>
      </c>
      <c r="F287" s="192" t="s">
        <v>391</v>
      </c>
      <c r="H287" s="193">
        <v>3.03</v>
      </c>
      <c r="I287" s="194"/>
      <c r="L287" s="190"/>
      <c r="M287" s="195"/>
      <c r="N287" s="196"/>
      <c r="O287" s="196"/>
      <c r="P287" s="196"/>
      <c r="Q287" s="196"/>
      <c r="R287" s="197"/>
      <c r="AR287" s="191" t="s">
        <v>148</v>
      </c>
      <c r="AS287" s="191" t="s">
        <v>85</v>
      </c>
      <c r="AT287" s="11" t="s">
        <v>85</v>
      </c>
      <c r="AU287" s="11" t="s">
        <v>39</v>
      </c>
      <c r="AV287" s="11" t="s">
        <v>75</v>
      </c>
      <c r="AW287" s="191" t="s">
        <v>137</v>
      </c>
    </row>
    <row r="288" spans="2:63" s="12" customFormat="1">
      <c r="B288" s="198"/>
      <c r="D288" s="199" t="s">
        <v>148</v>
      </c>
      <c r="E288" s="200" t="s">
        <v>5</v>
      </c>
      <c r="F288" s="201" t="s">
        <v>150</v>
      </c>
      <c r="H288" s="202">
        <v>3.03</v>
      </c>
      <c r="I288" s="203"/>
      <c r="L288" s="198"/>
      <c r="M288" s="204"/>
      <c r="N288" s="205"/>
      <c r="O288" s="205"/>
      <c r="P288" s="205"/>
      <c r="Q288" s="205"/>
      <c r="R288" s="206"/>
      <c r="AR288" s="207" t="s">
        <v>148</v>
      </c>
      <c r="AS288" s="207" t="s">
        <v>85</v>
      </c>
      <c r="AT288" s="12" t="s">
        <v>144</v>
      </c>
      <c r="AU288" s="12" t="s">
        <v>39</v>
      </c>
      <c r="AV288" s="12" t="s">
        <v>83</v>
      </c>
      <c r="AW288" s="207" t="s">
        <v>137</v>
      </c>
    </row>
    <row r="289" spans="2:63" s="1" customFormat="1" ht="22.5" customHeight="1">
      <c r="B289" s="173"/>
      <c r="C289" s="174" t="s">
        <v>397</v>
      </c>
      <c r="D289" s="174" t="s">
        <v>139</v>
      </c>
      <c r="E289" s="175" t="s">
        <v>398</v>
      </c>
      <c r="F289" s="176" t="s">
        <v>399</v>
      </c>
      <c r="G289" s="177" t="s">
        <v>307</v>
      </c>
      <c r="H289" s="178">
        <v>0.10299999999999999</v>
      </c>
      <c r="I289" s="179"/>
      <c r="J289" s="180">
        <f>ROUND(I289*H289,2)</f>
        <v>0</v>
      </c>
      <c r="K289" s="176" t="s">
        <v>143</v>
      </c>
      <c r="L289" s="40"/>
      <c r="M289" s="181" t="s">
        <v>5</v>
      </c>
      <c r="N289" s="182" t="s">
        <v>46</v>
      </c>
      <c r="O289" s="183">
        <v>1.0530600000000001</v>
      </c>
      <c r="P289" s="183">
        <f>O289*H289</f>
        <v>0.10846518000000001</v>
      </c>
      <c r="Q289" s="183">
        <v>0</v>
      </c>
      <c r="R289" s="184">
        <f>Q289*H289</f>
        <v>0</v>
      </c>
      <c r="AP289" s="23" t="s">
        <v>144</v>
      </c>
      <c r="AR289" s="23" t="s">
        <v>139</v>
      </c>
      <c r="AS289" s="23" t="s">
        <v>85</v>
      </c>
      <c r="AW289" s="23" t="s">
        <v>137</v>
      </c>
      <c r="BC289" s="185">
        <f>IF(N289="základní",J289,0)</f>
        <v>0</v>
      </c>
      <c r="BD289" s="185">
        <f>IF(N289="snížená",J289,0)</f>
        <v>0</v>
      </c>
      <c r="BE289" s="185">
        <f>IF(N289="zákl. přenesená",J289,0)</f>
        <v>0</v>
      </c>
      <c r="BF289" s="185">
        <f>IF(N289="sníž. přenesená",J289,0)</f>
        <v>0</v>
      </c>
      <c r="BG289" s="185">
        <f>IF(N289="nulová",J289,0)</f>
        <v>0</v>
      </c>
      <c r="BH289" s="23" t="s">
        <v>83</v>
      </c>
      <c r="BI289" s="185">
        <f>ROUND(I289*H289,2)</f>
        <v>0</v>
      </c>
      <c r="BJ289" s="23" t="s">
        <v>144</v>
      </c>
      <c r="BK289" s="23" t="s">
        <v>400</v>
      </c>
    </row>
    <row r="290" spans="2:63" s="1" customFormat="1">
      <c r="B290" s="40"/>
      <c r="D290" s="186" t="s">
        <v>146</v>
      </c>
      <c r="F290" s="187" t="s">
        <v>401</v>
      </c>
      <c r="I290" s="188"/>
      <c r="L290" s="40"/>
      <c r="M290" s="189"/>
      <c r="N290" s="41"/>
      <c r="O290" s="41"/>
      <c r="P290" s="41"/>
      <c r="Q290" s="41"/>
      <c r="R290" s="69"/>
      <c r="AR290" s="23" t="s">
        <v>146</v>
      </c>
      <c r="AS290" s="23" t="s">
        <v>85</v>
      </c>
    </row>
    <row r="291" spans="2:63" s="11" customFormat="1">
      <c r="B291" s="190"/>
      <c r="D291" s="186" t="s">
        <v>148</v>
      </c>
      <c r="E291" s="191" t="s">
        <v>5</v>
      </c>
      <c r="F291" s="192" t="s">
        <v>402</v>
      </c>
      <c r="H291" s="193">
        <v>0.10299999999999999</v>
      </c>
      <c r="I291" s="194"/>
      <c r="L291" s="190"/>
      <c r="M291" s="195"/>
      <c r="N291" s="196"/>
      <c r="O291" s="196"/>
      <c r="P291" s="196"/>
      <c r="Q291" s="196"/>
      <c r="R291" s="197"/>
      <c r="AR291" s="191" t="s">
        <v>148</v>
      </c>
      <c r="AS291" s="191" t="s">
        <v>85</v>
      </c>
      <c r="AT291" s="11" t="s">
        <v>85</v>
      </c>
      <c r="AU291" s="11" t="s">
        <v>39</v>
      </c>
      <c r="AV291" s="11" t="s">
        <v>75</v>
      </c>
      <c r="AW291" s="191" t="s">
        <v>137</v>
      </c>
    </row>
    <row r="292" spans="2:63" s="12" customFormat="1">
      <c r="B292" s="198"/>
      <c r="D292" s="199" t="s">
        <v>148</v>
      </c>
      <c r="E292" s="200" t="s">
        <v>5</v>
      </c>
      <c r="F292" s="201" t="s">
        <v>150</v>
      </c>
      <c r="H292" s="202">
        <v>0.10299999999999999</v>
      </c>
      <c r="I292" s="203"/>
      <c r="L292" s="198"/>
      <c r="M292" s="204"/>
      <c r="N292" s="205"/>
      <c r="O292" s="205"/>
      <c r="P292" s="205"/>
      <c r="Q292" s="205"/>
      <c r="R292" s="206"/>
      <c r="AR292" s="207" t="s">
        <v>148</v>
      </c>
      <c r="AS292" s="207" t="s">
        <v>85</v>
      </c>
      <c r="AT292" s="12" t="s">
        <v>144</v>
      </c>
      <c r="AU292" s="12" t="s">
        <v>39</v>
      </c>
      <c r="AV292" s="12" t="s">
        <v>83</v>
      </c>
      <c r="AW292" s="207" t="s">
        <v>137</v>
      </c>
    </row>
    <row r="293" spans="2:63" s="1" customFormat="1" ht="31.5" customHeight="1">
      <c r="B293" s="173"/>
      <c r="C293" s="174" t="s">
        <v>403</v>
      </c>
      <c r="D293" s="174" t="s">
        <v>139</v>
      </c>
      <c r="E293" s="175" t="s">
        <v>175</v>
      </c>
      <c r="F293" s="176" t="s">
        <v>404</v>
      </c>
      <c r="G293" s="177" t="s">
        <v>142</v>
      </c>
      <c r="H293" s="178">
        <v>15.96</v>
      </c>
      <c r="I293" s="179"/>
      <c r="J293" s="180">
        <f>ROUND(I293*H293,2)</f>
        <v>0</v>
      </c>
      <c r="K293" s="176" t="s">
        <v>5</v>
      </c>
      <c r="L293" s="40"/>
      <c r="M293" s="181" t="s">
        <v>5</v>
      </c>
      <c r="N293" s="182" t="s">
        <v>46</v>
      </c>
      <c r="O293" s="183">
        <v>0.42831999999999998</v>
      </c>
      <c r="P293" s="183">
        <f>O293*H293</f>
        <v>6.8359871999999999</v>
      </c>
      <c r="Q293" s="183">
        <v>0</v>
      </c>
      <c r="R293" s="184">
        <f>Q293*H293</f>
        <v>0</v>
      </c>
      <c r="AP293" s="23" t="s">
        <v>144</v>
      </c>
      <c r="AR293" s="23" t="s">
        <v>139</v>
      </c>
      <c r="AS293" s="23" t="s">
        <v>85</v>
      </c>
      <c r="AW293" s="23" t="s">
        <v>137</v>
      </c>
      <c r="BC293" s="185">
        <f>IF(N293="základní",J293,0)</f>
        <v>0</v>
      </c>
      <c r="BD293" s="185">
        <f>IF(N293="snížená",J293,0)</f>
        <v>0</v>
      </c>
      <c r="BE293" s="185">
        <f>IF(N293="zákl. přenesená",J293,0)</f>
        <v>0</v>
      </c>
      <c r="BF293" s="185">
        <f>IF(N293="sníž. přenesená",J293,0)</f>
        <v>0</v>
      </c>
      <c r="BG293" s="185">
        <f>IF(N293="nulová",J293,0)</f>
        <v>0</v>
      </c>
      <c r="BH293" s="23" t="s">
        <v>83</v>
      </c>
      <c r="BI293" s="185">
        <f>ROUND(I293*H293,2)</f>
        <v>0</v>
      </c>
      <c r="BJ293" s="23" t="s">
        <v>144</v>
      </c>
      <c r="BK293" s="23" t="s">
        <v>405</v>
      </c>
    </row>
    <row r="294" spans="2:63" s="1" customFormat="1" ht="27">
      <c r="B294" s="40"/>
      <c r="D294" s="186" t="s">
        <v>146</v>
      </c>
      <c r="F294" s="187" t="s">
        <v>406</v>
      </c>
      <c r="I294" s="188"/>
      <c r="L294" s="40"/>
      <c r="M294" s="189"/>
      <c r="N294" s="41"/>
      <c r="O294" s="41"/>
      <c r="P294" s="41"/>
      <c r="Q294" s="41"/>
      <c r="R294" s="69"/>
      <c r="AR294" s="23" t="s">
        <v>146</v>
      </c>
      <c r="AS294" s="23" t="s">
        <v>85</v>
      </c>
    </row>
    <row r="295" spans="2:63" s="11" customFormat="1">
      <c r="B295" s="190"/>
      <c r="D295" s="186" t="s">
        <v>148</v>
      </c>
      <c r="E295" s="191" t="s">
        <v>5</v>
      </c>
      <c r="F295" s="192" t="s">
        <v>407</v>
      </c>
      <c r="H295" s="193">
        <v>15.96</v>
      </c>
      <c r="I295" s="194"/>
      <c r="L295" s="190"/>
      <c r="M295" s="195"/>
      <c r="N295" s="196"/>
      <c r="O295" s="196"/>
      <c r="P295" s="196"/>
      <c r="Q295" s="196"/>
      <c r="R295" s="197"/>
      <c r="AR295" s="191" t="s">
        <v>148</v>
      </c>
      <c r="AS295" s="191" t="s">
        <v>85</v>
      </c>
      <c r="AT295" s="11" t="s">
        <v>85</v>
      </c>
      <c r="AU295" s="11" t="s">
        <v>39</v>
      </c>
      <c r="AV295" s="11" t="s">
        <v>75</v>
      </c>
      <c r="AW295" s="191" t="s">
        <v>137</v>
      </c>
    </row>
    <row r="296" spans="2:63" s="12" customFormat="1">
      <c r="B296" s="198"/>
      <c r="D296" s="199" t="s">
        <v>148</v>
      </c>
      <c r="E296" s="200" t="s">
        <v>5</v>
      </c>
      <c r="F296" s="201" t="s">
        <v>150</v>
      </c>
      <c r="H296" s="202">
        <v>15.96</v>
      </c>
      <c r="I296" s="203"/>
      <c r="L296" s="198"/>
      <c r="M296" s="204"/>
      <c r="N296" s="205"/>
      <c r="O296" s="205"/>
      <c r="P296" s="205"/>
      <c r="Q296" s="205"/>
      <c r="R296" s="206"/>
      <c r="AR296" s="207" t="s">
        <v>148</v>
      </c>
      <c r="AS296" s="207" t="s">
        <v>85</v>
      </c>
      <c r="AT296" s="12" t="s">
        <v>144</v>
      </c>
      <c r="AU296" s="12" t="s">
        <v>39</v>
      </c>
      <c r="AV296" s="12" t="s">
        <v>83</v>
      </c>
      <c r="AW296" s="207" t="s">
        <v>137</v>
      </c>
    </row>
    <row r="297" spans="2:63" s="1" customFormat="1" ht="31.5" customHeight="1">
      <c r="B297" s="173"/>
      <c r="C297" s="174" t="s">
        <v>408</v>
      </c>
      <c r="D297" s="174" t="s">
        <v>139</v>
      </c>
      <c r="E297" s="175" t="s">
        <v>409</v>
      </c>
      <c r="F297" s="176" t="s">
        <v>410</v>
      </c>
      <c r="G297" s="177" t="s">
        <v>142</v>
      </c>
      <c r="H297" s="178">
        <v>6.9950000000000001</v>
      </c>
      <c r="I297" s="179"/>
      <c r="J297" s="180">
        <f>ROUND(I297*H297,2)</f>
        <v>0</v>
      </c>
      <c r="K297" s="176" t="s">
        <v>143</v>
      </c>
      <c r="L297" s="40"/>
      <c r="M297" s="181" t="s">
        <v>5</v>
      </c>
      <c r="N297" s="182" t="s">
        <v>46</v>
      </c>
      <c r="O297" s="183">
        <v>0.90802000000000005</v>
      </c>
      <c r="P297" s="183">
        <f>O297*H297</f>
        <v>6.3515999000000001</v>
      </c>
      <c r="Q297" s="183">
        <v>0</v>
      </c>
      <c r="R297" s="184">
        <f>Q297*H297</f>
        <v>0</v>
      </c>
      <c r="AP297" s="23" t="s">
        <v>144</v>
      </c>
      <c r="AR297" s="23" t="s">
        <v>139</v>
      </c>
      <c r="AS297" s="23" t="s">
        <v>85</v>
      </c>
      <c r="AW297" s="23" t="s">
        <v>137</v>
      </c>
      <c r="BC297" s="185">
        <f>IF(N297="základní",J297,0)</f>
        <v>0</v>
      </c>
      <c r="BD297" s="185">
        <f>IF(N297="snížená",J297,0)</f>
        <v>0</v>
      </c>
      <c r="BE297" s="185">
        <f>IF(N297="zákl. přenesená",J297,0)</f>
        <v>0</v>
      </c>
      <c r="BF297" s="185">
        <f>IF(N297="sníž. přenesená",J297,0)</f>
        <v>0</v>
      </c>
      <c r="BG297" s="185">
        <f>IF(N297="nulová",J297,0)</f>
        <v>0</v>
      </c>
      <c r="BH297" s="23" t="s">
        <v>83</v>
      </c>
      <c r="BI297" s="185">
        <f>ROUND(I297*H297,2)</f>
        <v>0</v>
      </c>
      <c r="BJ297" s="23" t="s">
        <v>144</v>
      </c>
      <c r="BK297" s="23" t="s">
        <v>411</v>
      </c>
    </row>
    <row r="298" spans="2:63" s="1" customFormat="1" ht="27">
      <c r="B298" s="40"/>
      <c r="D298" s="186" t="s">
        <v>146</v>
      </c>
      <c r="F298" s="187" t="s">
        <v>412</v>
      </c>
      <c r="I298" s="188"/>
      <c r="L298" s="40"/>
      <c r="M298" s="189"/>
      <c r="N298" s="41"/>
      <c r="O298" s="41"/>
      <c r="P298" s="41"/>
      <c r="Q298" s="41"/>
      <c r="R298" s="69"/>
      <c r="AR298" s="23" t="s">
        <v>146</v>
      </c>
      <c r="AS298" s="23" t="s">
        <v>85</v>
      </c>
    </row>
    <row r="299" spans="2:63" s="11" customFormat="1" ht="27">
      <c r="B299" s="190"/>
      <c r="D299" s="186" t="s">
        <v>148</v>
      </c>
      <c r="E299" s="191" t="s">
        <v>5</v>
      </c>
      <c r="F299" s="192" t="s">
        <v>413</v>
      </c>
      <c r="H299" s="193">
        <v>6.9950000000000001</v>
      </c>
      <c r="I299" s="194"/>
      <c r="L299" s="190"/>
      <c r="M299" s="195"/>
      <c r="N299" s="196"/>
      <c r="O299" s="196"/>
      <c r="P299" s="196"/>
      <c r="Q299" s="196"/>
      <c r="R299" s="197"/>
      <c r="AR299" s="191" t="s">
        <v>148</v>
      </c>
      <c r="AS299" s="191" t="s">
        <v>85</v>
      </c>
      <c r="AT299" s="11" t="s">
        <v>85</v>
      </c>
      <c r="AU299" s="11" t="s">
        <v>39</v>
      </c>
      <c r="AV299" s="11" t="s">
        <v>75</v>
      </c>
      <c r="AW299" s="191" t="s">
        <v>137</v>
      </c>
    </row>
    <row r="300" spans="2:63" s="12" customFormat="1">
      <c r="B300" s="198"/>
      <c r="D300" s="199" t="s">
        <v>148</v>
      </c>
      <c r="E300" s="200" t="s">
        <v>5</v>
      </c>
      <c r="F300" s="201" t="s">
        <v>150</v>
      </c>
      <c r="H300" s="202">
        <v>6.9950000000000001</v>
      </c>
      <c r="I300" s="203"/>
      <c r="L300" s="198"/>
      <c r="M300" s="204"/>
      <c r="N300" s="205"/>
      <c r="O300" s="205"/>
      <c r="P300" s="205"/>
      <c r="Q300" s="205"/>
      <c r="R300" s="206"/>
      <c r="AR300" s="207" t="s">
        <v>148</v>
      </c>
      <c r="AS300" s="207" t="s">
        <v>85</v>
      </c>
      <c r="AT300" s="12" t="s">
        <v>144</v>
      </c>
      <c r="AU300" s="12" t="s">
        <v>39</v>
      </c>
      <c r="AV300" s="12" t="s">
        <v>83</v>
      </c>
      <c r="AW300" s="207" t="s">
        <v>137</v>
      </c>
    </row>
    <row r="301" spans="2:63" s="1" customFormat="1" ht="22.5" customHeight="1">
      <c r="B301" s="173"/>
      <c r="C301" s="174" t="s">
        <v>414</v>
      </c>
      <c r="D301" s="174" t="s">
        <v>139</v>
      </c>
      <c r="E301" s="175" t="s">
        <v>415</v>
      </c>
      <c r="F301" s="176" t="s">
        <v>416</v>
      </c>
      <c r="G301" s="177" t="s">
        <v>307</v>
      </c>
      <c r="H301" s="178">
        <v>0.115</v>
      </c>
      <c r="I301" s="179"/>
      <c r="J301" s="180">
        <f>ROUND(I301*H301,2)</f>
        <v>0</v>
      </c>
      <c r="K301" s="176" t="s">
        <v>143</v>
      </c>
      <c r="L301" s="40"/>
      <c r="M301" s="181" t="s">
        <v>5</v>
      </c>
      <c r="N301" s="182" t="s">
        <v>46</v>
      </c>
      <c r="O301" s="183">
        <v>1.05871</v>
      </c>
      <c r="P301" s="183">
        <f>O301*H301</f>
        <v>0.12175165000000002</v>
      </c>
      <c r="Q301" s="183">
        <v>0</v>
      </c>
      <c r="R301" s="184">
        <f>Q301*H301</f>
        <v>0</v>
      </c>
      <c r="AP301" s="23" t="s">
        <v>144</v>
      </c>
      <c r="AR301" s="23" t="s">
        <v>139</v>
      </c>
      <c r="AS301" s="23" t="s">
        <v>85</v>
      </c>
      <c r="AW301" s="23" t="s">
        <v>137</v>
      </c>
      <c r="BC301" s="185">
        <f>IF(N301="základní",J301,0)</f>
        <v>0</v>
      </c>
      <c r="BD301" s="185">
        <f>IF(N301="snížená",J301,0)</f>
        <v>0</v>
      </c>
      <c r="BE301" s="185">
        <f>IF(N301="zákl. přenesená",J301,0)</f>
        <v>0</v>
      </c>
      <c r="BF301" s="185">
        <f>IF(N301="sníž. přenesená",J301,0)</f>
        <v>0</v>
      </c>
      <c r="BG301" s="185">
        <f>IF(N301="nulová",J301,0)</f>
        <v>0</v>
      </c>
      <c r="BH301" s="23" t="s">
        <v>83</v>
      </c>
      <c r="BI301" s="185">
        <f>ROUND(I301*H301,2)</f>
        <v>0</v>
      </c>
      <c r="BJ301" s="23" t="s">
        <v>144</v>
      </c>
      <c r="BK301" s="23" t="s">
        <v>417</v>
      </c>
    </row>
    <row r="302" spans="2:63" s="1" customFormat="1" ht="27">
      <c r="B302" s="40"/>
      <c r="D302" s="186" t="s">
        <v>146</v>
      </c>
      <c r="F302" s="187" t="s">
        <v>418</v>
      </c>
      <c r="I302" s="188"/>
      <c r="L302" s="40"/>
      <c r="M302" s="189"/>
      <c r="N302" s="41"/>
      <c r="O302" s="41"/>
      <c r="P302" s="41"/>
      <c r="Q302" s="41"/>
      <c r="R302" s="69"/>
      <c r="AR302" s="23" t="s">
        <v>146</v>
      </c>
      <c r="AS302" s="23" t="s">
        <v>85</v>
      </c>
    </row>
    <row r="303" spans="2:63" s="11" customFormat="1">
      <c r="B303" s="190"/>
      <c r="D303" s="186" t="s">
        <v>148</v>
      </c>
      <c r="E303" s="191" t="s">
        <v>5</v>
      </c>
      <c r="F303" s="192" t="s">
        <v>419</v>
      </c>
      <c r="H303" s="193">
        <v>7.0000000000000007E-2</v>
      </c>
      <c r="I303" s="194"/>
      <c r="L303" s="190"/>
      <c r="M303" s="195"/>
      <c r="N303" s="196"/>
      <c r="O303" s="196"/>
      <c r="P303" s="196"/>
      <c r="Q303" s="196"/>
      <c r="R303" s="197"/>
      <c r="AR303" s="191" t="s">
        <v>148</v>
      </c>
      <c r="AS303" s="191" t="s">
        <v>85</v>
      </c>
      <c r="AT303" s="11" t="s">
        <v>85</v>
      </c>
      <c r="AU303" s="11" t="s">
        <v>39</v>
      </c>
      <c r="AV303" s="11" t="s">
        <v>75</v>
      </c>
      <c r="AW303" s="191" t="s">
        <v>137</v>
      </c>
    </row>
    <row r="304" spans="2:63" s="11" customFormat="1" ht="27">
      <c r="B304" s="190"/>
      <c r="D304" s="186" t="s">
        <v>148</v>
      </c>
      <c r="E304" s="191" t="s">
        <v>5</v>
      </c>
      <c r="F304" s="192" t="s">
        <v>420</v>
      </c>
      <c r="H304" s="193">
        <v>0.02</v>
      </c>
      <c r="I304" s="194"/>
      <c r="L304" s="190"/>
      <c r="M304" s="195"/>
      <c r="N304" s="196"/>
      <c r="O304" s="196"/>
      <c r="P304" s="196"/>
      <c r="Q304" s="196"/>
      <c r="R304" s="197"/>
      <c r="AR304" s="191" t="s">
        <v>148</v>
      </c>
      <c r="AS304" s="191" t="s">
        <v>85</v>
      </c>
      <c r="AT304" s="11" t="s">
        <v>85</v>
      </c>
      <c r="AU304" s="11" t="s">
        <v>39</v>
      </c>
      <c r="AV304" s="11" t="s">
        <v>75</v>
      </c>
      <c r="AW304" s="191" t="s">
        <v>137</v>
      </c>
    </row>
    <row r="305" spans="2:63" s="13" customFormat="1" ht="27">
      <c r="B305" s="222"/>
      <c r="D305" s="186" t="s">
        <v>148</v>
      </c>
      <c r="E305" s="223" t="s">
        <v>5</v>
      </c>
      <c r="F305" s="224" t="s">
        <v>421</v>
      </c>
      <c r="H305" s="225" t="s">
        <v>5</v>
      </c>
      <c r="I305" s="226"/>
      <c r="L305" s="222"/>
      <c r="M305" s="227"/>
      <c r="N305" s="228"/>
      <c r="O305" s="228"/>
      <c r="P305" s="228"/>
      <c r="Q305" s="228"/>
      <c r="R305" s="229"/>
      <c r="AR305" s="225" t="s">
        <v>148</v>
      </c>
      <c r="AS305" s="225" t="s">
        <v>85</v>
      </c>
      <c r="AT305" s="13" t="s">
        <v>83</v>
      </c>
      <c r="AU305" s="13" t="s">
        <v>39</v>
      </c>
      <c r="AV305" s="13" t="s">
        <v>75</v>
      </c>
      <c r="AW305" s="225" t="s">
        <v>137</v>
      </c>
    </row>
    <row r="306" spans="2:63" s="11" customFormat="1">
      <c r="B306" s="190"/>
      <c r="D306" s="186" t="s">
        <v>148</v>
      </c>
      <c r="E306" s="191" t="s">
        <v>5</v>
      </c>
      <c r="F306" s="192" t="s">
        <v>422</v>
      </c>
      <c r="H306" s="193">
        <v>2.5000000000000001E-2</v>
      </c>
      <c r="I306" s="194"/>
      <c r="L306" s="190"/>
      <c r="M306" s="195"/>
      <c r="N306" s="196"/>
      <c r="O306" s="196"/>
      <c r="P306" s="196"/>
      <c r="Q306" s="196"/>
      <c r="R306" s="197"/>
      <c r="AR306" s="191" t="s">
        <v>148</v>
      </c>
      <c r="AS306" s="191" t="s">
        <v>85</v>
      </c>
      <c r="AT306" s="11" t="s">
        <v>85</v>
      </c>
      <c r="AU306" s="11" t="s">
        <v>39</v>
      </c>
      <c r="AV306" s="11" t="s">
        <v>75</v>
      </c>
      <c r="AW306" s="191" t="s">
        <v>137</v>
      </c>
    </row>
    <row r="307" spans="2:63" s="12" customFormat="1">
      <c r="B307" s="198"/>
      <c r="D307" s="186" t="s">
        <v>148</v>
      </c>
      <c r="E307" s="219" t="s">
        <v>5</v>
      </c>
      <c r="F307" s="220" t="s">
        <v>150</v>
      </c>
      <c r="H307" s="221">
        <v>0.115</v>
      </c>
      <c r="I307" s="203"/>
      <c r="L307" s="198"/>
      <c r="M307" s="204"/>
      <c r="N307" s="205"/>
      <c r="O307" s="205"/>
      <c r="P307" s="205"/>
      <c r="Q307" s="205"/>
      <c r="R307" s="206"/>
      <c r="AR307" s="207" t="s">
        <v>148</v>
      </c>
      <c r="AS307" s="207" t="s">
        <v>85</v>
      </c>
      <c r="AT307" s="12" t="s">
        <v>144</v>
      </c>
      <c r="AU307" s="12" t="s">
        <v>39</v>
      </c>
      <c r="AV307" s="12" t="s">
        <v>83</v>
      </c>
      <c r="AW307" s="207" t="s">
        <v>137</v>
      </c>
    </row>
    <row r="308" spans="2:63" s="10" customFormat="1" ht="29.85" customHeight="1">
      <c r="B308" s="159"/>
      <c r="D308" s="170" t="s">
        <v>74</v>
      </c>
      <c r="E308" s="171" t="s">
        <v>157</v>
      </c>
      <c r="F308" s="171" t="s">
        <v>423</v>
      </c>
      <c r="I308" s="162"/>
      <c r="J308" s="172">
        <f>BI308</f>
        <v>0</v>
      </c>
      <c r="L308" s="159"/>
      <c r="M308" s="164"/>
      <c r="N308" s="165"/>
      <c r="O308" s="165"/>
      <c r="P308" s="166">
        <f>SUM(P309:P340)</f>
        <v>4.7941680900000003</v>
      </c>
      <c r="Q308" s="165"/>
      <c r="R308" s="167">
        <f>SUM(R309:R340)</f>
        <v>0</v>
      </c>
      <c r="AP308" s="160" t="s">
        <v>83</v>
      </c>
      <c r="AR308" s="168" t="s">
        <v>74</v>
      </c>
      <c r="AS308" s="168" t="s">
        <v>83</v>
      </c>
      <c r="AW308" s="160" t="s">
        <v>137</v>
      </c>
      <c r="BI308" s="169">
        <f>SUM(BI309:BI340)</f>
        <v>0</v>
      </c>
    </row>
    <row r="309" spans="2:63" s="1" customFormat="1" ht="22.5" customHeight="1">
      <c r="B309" s="173"/>
      <c r="C309" s="174" t="s">
        <v>424</v>
      </c>
      <c r="D309" s="174" t="s">
        <v>139</v>
      </c>
      <c r="E309" s="175" t="s">
        <v>425</v>
      </c>
      <c r="F309" s="176" t="s">
        <v>426</v>
      </c>
      <c r="G309" s="177" t="s">
        <v>231</v>
      </c>
      <c r="H309" s="178">
        <v>1.4350000000000001</v>
      </c>
      <c r="I309" s="179"/>
      <c r="J309" s="180">
        <f>ROUND(I309*H309,2)</f>
        <v>0</v>
      </c>
      <c r="K309" s="176" t="s">
        <v>143</v>
      </c>
      <c r="L309" s="40"/>
      <c r="M309" s="181" t="s">
        <v>5</v>
      </c>
      <c r="N309" s="182" t="s">
        <v>46</v>
      </c>
      <c r="O309" s="183">
        <v>2.45329</v>
      </c>
      <c r="P309" s="183">
        <f>O309*H309</f>
        <v>3.5204711500000001</v>
      </c>
      <c r="Q309" s="183">
        <v>0</v>
      </c>
      <c r="R309" s="184">
        <f>Q309*H309</f>
        <v>0</v>
      </c>
      <c r="AP309" s="23" t="s">
        <v>144</v>
      </c>
      <c r="AR309" s="23" t="s">
        <v>139</v>
      </c>
      <c r="AS309" s="23" t="s">
        <v>85</v>
      </c>
      <c r="AW309" s="23" t="s">
        <v>137</v>
      </c>
      <c r="BC309" s="185">
        <f>IF(N309="základní",J309,0)</f>
        <v>0</v>
      </c>
      <c r="BD309" s="185">
        <f>IF(N309="snížená",J309,0)</f>
        <v>0</v>
      </c>
      <c r="BE309" s="185">
        <f>IF(N309="zákl. přenesená",J309,0)</f>
        <v>0</v>
      </c>
      <c r="BF309" s="185">
        <f>IF(N309="sníž. přenesená",J309,0)</f>
        <v>0</v>
      </c>
      <c r="BG309" s="185">
        <f>IF(N309="nulová",J309,0)</f>
        <v>0</v>
      </c>
      <c r="BH309" s="23" t="s">
        <v>83</v>
      </c>
      <c r="BI309" s="185">
        <f>ROUND(I309*H309,2)</f>
        <v>0</v>
      </c>
      <c r="BJ309" s="23" t="s">
        <v>144</v>
      </c>
      <c r="BK309" s="23" t="s">
        <v>427</v>
      </c>
    </row>
    <row r="310" spans="2:63" s="1" customFormat="1" ht="27">
      <c r="B310" s="40"/>
      <c r="D310" s="186" t="s">
        <v>146</v>
      </c>
      <c r="F310" s="187" t="s">
        <v>428</v>
      </c>
      <c r="I310" s="188"/>
      <c r="L310" s="40"/>
      <c r="M310" s="189"/>
      <c r="N310" s="41"/>
      <c r="O310" s="41"/>
      <c r="P310" s="41"/>
      <c r="Q310" s="41"/>
      <c r="R310" s="69"/>
      <c r="AR310" s="23" t="s">
        <v>146</v>
      </c>
      <c r="AS310" s="23" t="s">
        <v>85</v>
      </c>
    </row>
    <row r="311" spans="2:63" s="11" customFormat="1">
      <c r="B311" s="190"/>
      <c r="D311" s="186" t="s">
        <v>148</v>
      </c>
      <c r="E311" s="191" t="s">
        <v>5</v>
      </c>
      <c r="F311" s="192" t="s">
        <v>429</v>
      </c>
      <c r="H311" s="193">
        <v>1.4350000000000001</v>
      </c>
      <c r="I311" s="194"/>
      <c r="L311" s="190"/>
      <c r="M311" s="195"/>
      <c r="N311" s="196"/>
      <c r="O311" s="196"/>
      <c r="P311" s="196"/>
      <c r="Q311" s="196"/>
      <c r="R311" s="197"/>
      <c r="AR311" s="191" t="s">
        <v>148</v>
      </c>
      <c r="AS311" s="191" t="s">
        <v>85</v>
      </c>
      <c r="AT311" s="11" t="s">
        <v>85</v>
      </c>
      <c r="AU311" s="11" t="s">
        <v>39</v>
      </c>
      <c r="AV311" s="11" t="s">
        <v>75</v>
      </c>
      <c r="AW311" s="191" t="s">
        <v>137</v>
      </c>
    </row>
    <row r="312" spans="2:63" s="12" customFormat="1">
      <c r="B312" s="198"/>
      <c r="D312" s="199" t="s">
        <v>148</v>
      </c>
      <c r="E312" s="200" t="s">
        <v>5</v>
      </c>
      <c r="F312" s="201" t="s">
        <v>150</v>
      </c>
      <c r="H312" s="202">
        <v>1.4350000000000001</v>
      </c>
      <c r="I312" s="203"/>
      <c r="L312" s="198"/>
      <c r="M312" s="204"/>
      <c r="N312" s="205"/>
      <c r="O312" s="205"/>
      <c r="P312" s="205"/>
      <c r="Q312" s="205"/>
      <c r="R312" s="206"/>
      <c r="AR312" s="207" t="s">
        <v>148</v>
      </c>
      <c r="AS312" s="207" t="s">
        <v>85</v>
      </c>
      <c r="AT312" s="12" t="s">
        <v>144</v>
      </c>
      <c r="AU312" s="12" t="s">
        <v>39</v>
      </c>
      <c r="AV312" s="12" t="s">
        <v>83</v>
      </c>
      <c r="AW312" s="207" t="s">
        <v>137</v>
      </c>
    </row>
    <row r="313" spans="2:63" s="1" customFormat="1" ht="22.5" customHeight="1">
      <c r="B313" s="173"/>
      <c r="C313" s="174" t="s">
        <v>430</v>
      </c>
      <c r="D313" s="174" t="s">
        <v>139</v>
      </c>
      <c r="E313" s="175" t="s">
        <v>431</v>
      </c>
      <c r="F313" s="176" t="s">
        <v>432</v>
      </c>
      <c r="G313" s="177" t="s">
        <v>142</v>
      </c>
      <c r="H313" s="178">
        <v>7.64</v>
      </c>
      <c r="I313" s="179"/>
      <c r="J313" s="180">
        <f>ROUND(I313*H313,2)</f>
        <v>0</v>
      </c>
      <c r="K313" s="176" t="s">
        <v>143</v>
      </c>
      <c r="L313" s="40"/>
      <c r="M313" s="181" t="s">
        <v>5</v>
      </c>
      <c r="N313" s="182" t="s">
        <v>46</v>
      </c>
      <c r="O313" s="183">
        <v>1.09E-3</v>
      </c>
      <c r="P313" s="183">
        <f>O313*H313</f>
        <v>8.3275999999999992E-3</v>
      </c>
      <c r="Q313" s="183">
        <v>0</v>
      </c>
      <c r="R313" s="184">
        <f>Q313*H313</f>
        <v>0</v>
      </c>
      <c r="AP313" s="23" t="s">
        <v>144</v>
      </c>
      <c r="AR313" s="23" t="s">
        <v>139</v>
      </c>
      <c r="AS313" s="23" t="s">
        <v>85</v>
      </c>
      <c r="AW313" s="23" t="s">
        <v>137</v>
      </c>
      <c r="BC313" s="185">
        <f>IF(N313="základní",J313,0)</f>
        <v>0</v>
      </c>
      <c r="BD313" s="185">
        <f>IF(N313="snížená",J313,0)</f>
        <v>0</v>
      </c>
      <c r="BE313" s="185">
        <f>IF(N313="zákl. přenesená",J313,0)</f>
        <v>0</v>
      </c>
      <c r="BF313" s="185">
        <f>IF(N313="sníž. přenesená",J313,0)</f>
        <v>0</v>
      </c>
      <c r="BG313" s="185">
        <f>IF(N313="nulová",J313,0)</f>
        <v>0</v>
      </c>
      <c r="BH313" s="23" t="s">
        <v>83</v>
      </c>
      <c r="BI313" s="185">
        <f>ROUND(I313*H313,2)</f>
        <v>0</v>
      </c>
      <c r="BJ313" s="23" t="s">
        <v>144</v>
      </c>
      <c r="BK313" s="23" t="s">
        <v>433</v>
      </c>
    </row>
    <row r="314" spans="2:63" s="1" customFormat="1" ht="40.5">
      <c r="B314" s="40"/>
      <c r="D314" s="186" t="s">
        <v>146</v>
      </c>
      <c r="F314" s="187" t="s">
        <v>434</v>
      </c>
      <c r="I314" s="188"/>
      <c r="L314" s="40"/>
      <c r="M314" s="189"/>
      <c r="N314" s="41"/>
      <c r="O314" s="41"/>
      <c r="P314" s="41"/>
      <c r="Q314" s="41"/>
      <c r="R314" s="69"/>
      <c r="AR314" s="23" t="s">
        <v>146</v>
      </c>
      <c r="AS314" s="23" t="s">
        <v>85</v>
      </c>
    </row>
    <row r="315" spans="2:63" s="11" customFormat="1">
      <c r="B315" s="190"/>
      <c r="D315" s="186" t="s">
        <v>148</v>
      </c>
      <c r="E315" s="191" t="s">
        <v>5</v>
      </c>
      <c r="F315" s="192" t="s">
        <v>435</v>
      </c>
      <c r="H315" s="193">
        <v>7.64</v>
      </c>
      <c r="I315" s="194"/>
      <c r="L315" s="190"/>
      <c r="M315" s="195"/>
      <c r="N315" s="196"/>
      <c r="O315" s="196"/>
      <c r="P315" s="196"/>
      <c r="Q315" s="196"/>
      <c r="R315" s="197"/>
      <c r="AR315" s="191" t="s">
        <v>148</v>
      </c>
      <c r="AS315" s="191" t="s">
        <v>85</v>
      </c>
      <c r="AT315" s="11" t="s">
        <v>85</v>
      </c>
      <c r="AU315" s="11" t="s">
        <v>39</v>
      </c>
      <c r="AV315" s="11" t="s">
        <v>75</v>
      </c>
      <c r="AW315" s="191" t="s">
        <v>137</v>
      </c>
    </row>
    <row r="316" spans="2:63" s="12" customFormat="1">
      <c r="B316" s="198"/>
      <c r="D316" s="199" t="s">
        <v>148</v>
      </c>
      <c r="E316" s="200" t="s">
        <v>5</v>
      </c>
      <c r="F316" s="201" t="s">
        <v>150</v>
      </c>
      <c r="H316" s="202">
        <v>7.64</v>
      </c>
      <c r="I316" s="203"/>
      <c r="L316" s="198"/>
      <c r="M316" s="204"/>
      <c r="N316" s="205"/>
      <c r="O316" s="205"/>
      <c r="P316" s="205"/>
      <c r="Q316" s="205"/>
      <c r="R316" s="206"/>
      <c r="AR316" s="207" t="s">
        <v>148</v>
      </c>
      <c r="AS316" s="207" t="s">
        <v>85</v>
      </c>
      <c r="AT316" s="12" t="s">
        <v>144</v>
      </c>
      <c r="AU316" s="12" t="s">
        <v>39</v>
      </c>
      <c r="AV316" s="12" t="s">
        <v>83</v>
      </c>
      <c r="AW316" s="207" t="s">
        <v>137</v>
      </c>
    </row>
    <row r="317" spans="2:63" s="1" customFormat="1" ht="22.5" customHeight="1">
      <c r="B317" s="173"/>
      <c r="C317" s="174" t="s">
        <v>436</v>
      </c>
      <c r="D317" s="174" t="s">
        <v>139</v>
      </c>
      <c r="E317" s="175" t="s">
        <v>437</v>
      </c>
      <c r="F317" s="176" t="s">
        <v>438</v>
      </c>
      <c r="G317" s="177" t="s">
        <v>142</v>
      </c>
      <c r="H317" s="178">
        <v>7.64</v>
      </c>
      <c r="I317" s="179"/>
      <c r="J317" s="180">
        <f>ROUND(I317*H317,2)</f>
        <v>0</v>
      </c>
      <c r="K317" s="176" t="s">
        <v>143</v>
      </c>
      <c r="L317" s="40"/>
      <c r="M317" s="181" t="s">
        <v>5</v>
      </c>
      <c r="N317" s="182" t="s">
        <v>46</v>
      </c>
      <c r="O317" s="183">
        <v>0</v>
      </c>
      <c r="P317" s="183">
        <f>O317*H317</f>
        <v>0</v>
      </c>
      <c r="Q317" s="183">
        <v>0</v>
      </c>
      <c r="R317" s="184">
        <f>Q317*H317</f>
        <v>0</v>
      </c>
      <c r="AP317" s="23" t="s">
        <v>144</v>
      </c>
      <c r="AR317" s="23" t="s">
        <v>139</v>
      </c>
      <c r="AS317" s="23" t="s">
        <v>85</v>
      </c>
      <c r="AW317" s="23" t="s">
        <v>137</v>
      </c>
      <c r="BC317" s="185">
        <f>IF(N317="základní",J317,0)</f>
        <v>0</v>
      </c>
      <c r="BD317" s="185">
        <f>IF(N317="snížená",J317,0)</f>
        <v>0</v>
      </c>
      <c r="BE317" s="185">
        <f>IF(N317="zákl. přenesená",J317,0)</f>
        <v>0</v>
      </c>
      <c r="BF317" s="185">
        <f>IF(N317="sníž. přenesená",J317,0)</f>
        <v>0</v>
      </c>
      <c r="BG317" s="185">
        <f>IF(N317="nulová",J317,0)</f>
        <v>0</v>
      </c>
      <c r="BH317" s="23" t="s">
        <v>83</v>
      </c>
      <c r="BI317" s="185">
        <f>ROUND(I317*H317,2)</f>
        <v>0</v>
      </c>
      <c r="BJ317" s="23" t="s">
        <v>144</v>
      </c>
      <c r="BK317" s="23" t="s">
        <v>439</v>
      </c>
    </row>
    <row r="318" spans="2:63" s="1" customFormat="1" ht="40.5">
      <c r="B318" s="40"/>
      <c r="D318" s="186" t="s">
        <v>146</v>
      </c>
      <c r="F318" s="187" t="s">
        <v>440</v>
      </c>
      <c r="I318" s="188"/>
      <c r="L318" s="40"/>
      <c r="M318" s="189"/>
      <c r="N318" s="41"/>
      <c r="O318" s="41"/>
      <c r="P318" s="41"/>
      <c r="Q318" s="41"/>
      <c r="R318" s="69"/>
      <c r="AR318" s="23" t="s">
        <v>146</v>
      </c>
      <c r="AS318" s="23" t="s">
        <v>85</v>
      </c>
    </row>
    <row r="319" spans="2:63" s="11" customFormat="1">
      <c r="B319" s="190"/>
      <c r="D319" s="186" t="s">
        <v>148</v>
      </c>
      <c r="E319" s="191" t="s">
        <v>5</v>
      </c>
      <c r="F319" s="192" t="s">
        <v>435</v>
      </c>
      <c r="H319" s="193">
        <v>7.64</v>
      </c>
      <c r="I319" s="194"/>
      <c r="L319" s="190"/>
      <c r="M319" s="195"/>
      <c r="N319" s="196"/>
      <c r="O319" s="196"/>
      <c r="P319" s="196"/>
      <c r="Q319" s="196"/>
      <c r="R319" s="197"/>
      <c r="AR319" s="191" t="s">
        <v>148</v>
      </c>
      <c r="AS319" s="191" t="s">
        <v>85</v>
      </c>
      <c r="AT319" s="11" t="s">
        <v>85</v>
      </c>
      <c r="AU319" s="11" t="s">
        <v>39</v>
      </c>
      <c r="AV319" s="11" t="s">
        <v>75</v>
      </c>
      <c r="AW319" s="191" t="s">
        <v>137</v>
      </c>
    </row>
    <row r="320" spans="2:63" s="12" customFormat="1">
      <c r="B320" s="198"/>
      <c r="D320" s="199" t="s">
        <v>148</v>
      </c>
      <c r="E320" s="200" t="s">
        <v>5</v>
      </c>
      <c r="F320" s="201" t="s">
        <v>150</v>
      </c>
      <c r="H320" s="202">
        <v>7.64</v>
      </c>
      <c r="I320" s="203"/>
      <c r="L320" s="198"/>
      <c r="M320" s="204"/>
      <c r="N320" s="205"/>
      <c r="O320" s="205"/>
      <c r="P320" s="205"/>
      <c r="Q320" s="205"/>
      <c r="R320" s="206"/>
      <c r="AR320" s="207" t="s">
        <v>148</v>
      </c>
      <c r="AS320" s="207" t="s">
        <v>85</v>
      </c>
      <c r="AT320" s="12" t="s">
        <v>144</v>
      </c>
      <c r="AU320" s="12" t="s">
        <v>39</v>
      </c>
      <c r="AV320" s="12" t="s">
        <v>83</v>
      </c>
      <c r="AW320" s="207" t="s">
        <v>137</v>
      </c>
    </row>
    <row r="321" spans="2:63" s="1" customFormat="1" ht="22.5" customHeight="1">
      <c r="B321" s="173"/>
      <c r="C321" s="174" t="s">
        <v>441</v>
      </c>
      <c r="D321" s="174" t="s">
        <v>139</v>
      </c>
      <c r="E321" s="175" t="s">
        <v>442</v>
      </c>
      <c r="F321" s="176" t="s">
        <v>443</v>
      </c>
      <c r="G321" s="177" t="s">
        <v>307</v>
      </c>
      <c r="H321" s="178">
        <v>3.9E-2</v>
      </c>
      <c r="I321" s="179"/>
      <c r="J321" s="180">
        <f>ROUND(I321*H321,2)</f>
        <v>0</v>
      </c>
      <c r="K321" s="176" t="s">
        <v>143</v>
      </c>
      <c r="L321" s="40"/>
      <c r="M321" s="181" t="s">
        <v>5</v>
      </c>
      <c r="N321" s="182" t="s">
        <v>46</v>
      </c>
      <c r="O321" s="183">
        <v>1.0530600000000001</v>
      </c>
      <c r="P321" s="183">
        <f>O321*H321</f>
        <v>4.1069340000000003E-2</v>
      </c>
      <c r="Q321" s="183">
        <v>0</v>
      </c>
      <c r="R321" s="184">
        <f>Q321*H321</f>
        <v>0</v>
      </c>
      <c r="AP321" s="23" t="s">
        <v>144</v>
      </c>
      <c r="AR321" s="23" t="s">
        <v>139</v>
      </c>
      <c r="AS321" s="23" t="s">
        <v>85</v>
      </c>
      <c r="AW321" s="23" t="s">
        <v>137</v>
      </c>
      <c r="BC321" s="185">
        <f>IF(N321="základní",J321,0)</f>
        <v>0</v>
      </c>
      <c r="BD321" s="185">
        <f>IF(N321="snížená",J321,0)</f>
        <v>0</v>
      </c>
      <c r="BE321" s="185">
        <f>IF(N321="zákl. přenesená",J321,0)</f>
        <v>0</v>
      </c>
      <c r="BF321" s="185">
        <f>IF(N321="sníž. přenesená",J321,0)</f>
        <v>0</v>
      </c>
      <c r="BG321" s="185">
        <f>IF(N321="nulová",J321,0)</f>
        <v>0</v>
      </c>
      <c r="BH321" s="23" t="s">
        <v>83</v>
      </c>
      <c r="BI321" s="185">
        <f>ROUND(I321*H321,2)</f>
        <v>0</v>
      </c>
      <c r="BJ321" s="23" t="s">
        <v>144</v>
      </c>
      <c r="BK321" s="23" t="s">
        <v>444</v>
      </c>
    </row>
    <row r="322" spans="2:63" s="1" customFormat="1" ht="27">
      <c r="B322" s="40"/>
      <c r="D322" s="186" t="s">
        <v>146</v>
      </c>
      <c r="F322" s="187" t="s">
        <v>445</v>
      </c>
      <c r="I322" s="188"/>
      <c r="L322" s="40"/>
      <c r="M322" s="189"/>
      <c r="N322" s="41"/>
      <c r="O322" s="41"/>
      <c r="P322" s="41"/>
      <c r="Q322" s="41"/>
      <c r="R322" s="69"/>
      <c r="AR322" s="23" t="s">
        <v>146</v>
      </c>
      <c r="AS322" s="23" t="s">
        <v>85</v>
      </c>
    </row>
    <row r="323" spans="2:63" s="11" customFormat="1">
      <c r="B323" s="190"/>
      <c r="D323" s="186" t="s">
        <v>148</v>
      </c>
      <c r="E323" s="191" t="s">
        <v>5</v>
      </c>
      <c r="F323" s="192" t="s">
        <v>446</v>
      </c>
      <c r="H323" s="193">
        <v>3.9E-2</v>
      </c>
      <c r="I323" s="194"/>
      <c r="L323" s="190"/>
      <c r="M323" s="195"/>
      <c r="N323" s="196"/>
      <c r="O323" s="196"/>
      <c r="P323" s="196"/>
      <c r="Q323" s="196"/>
      <c r="R323" s="197"/>
      <c r="AR323" s="191" t="s">
        <v>148</v>
      </c>
      <c r="AS323" s="191" t="s">
        <v>85</v>
      </c>
      <c r="AT323" s="11" t="s">
        <v>85</v>
      </c>
      <c r="AU323" s="11" t="s">
        <v>39</v>
      </c>
      <c r="AV323" s="11" t="s">
        <v>75</v>
      </c>
      <c r="AW323" s="191" t="s">
        <v>137</v>
      </c>
    </row>
    <row r="324" spans="2:63" s="12" customFormat="1">
      <c r="B324" s="198"/>
      <c r="D324" s="199" t="s">
        <v>148</v>
      </c>
      <c r="E324" s="200" t="s">
        <v>5</v>
      </c>
      <c r="F324" s="201" t="s">
        <v>150</v>
      </c>
      <c r="H324" s="202">
        <v>3.9E-2</v>
      </c>
      <c r="I324" s="203"/>
      <c r="L324" s="198"/>
      <c r="M324" s="204"/>
      <c r="N324" s="205"/>
      <c r="O324" s="205"/>
      <c r="P324" s="205"/>
      <c r="Q324" s="205"/>
      <c r="R324" s="206"/>
      <c r="AR324" s="207" t="s">
        <v>148</v>
      </c>
      <c r="AS324" s="207" t="s">
        <v>85</v>
      </c>
      <c r="AT324" s="12" t="s">
        <v>144</v>
      </c>
      <c r="AU324" s="12" t="s">
        <v>39</v>
      </c>
      <c r="AV324" s="12" t="s">
        <v>83</v>
      </c>
      <c r="AW324" s="207" t="s">
        <v>137</v>
      </c>
    </row>
    <row r="325" spans="2:63" s="1" customFormat="1" ht="22.5" customHeight="1">
      <c r="B325" s="173"/>
      <c r="C325" s="174" t="s">
        <v>447</v>
      </c>
      <c r="D325" s="174" t="s">
        <v>139</v>
      </c>
      <c r="E325" s="175" t="s">
        <v>448</v>
      </c>
      <c r="F325" s="176" t="s">
        <v>449</v>
      </c>
      <c r="G325" s="177" t="s">
        <v>163</v>
      </c>
      <c r="H325" s="178">
        <v>13</v>
      </c>
      <c r="I325" s="179"/>
      <c r="J325" s="180">
        <f>ROUND(I325*H325,2)</f>
        <v>0</v>
      </c>
      <c r="K325" s="176" t="s">
        <v>143</v>
      </c>
      <c r="L325" s="40"/>
      <c r="M325" s="181" t="s">
        <v>5</v>
      </c>
      <c r="N325" s="182" t="s">
        <v>46</v>
      </c>
      <c r="O325" s="183">
        <v>2.588E-2</v>
      </c>
      <c r="P325" s="183">
        <f>O325*H325</f>
        <v>0.33644000000000002</v>
      </c>
      <c r="Q325" s="183">
        <v>0</v>
      </c>
      <c r="R325" s="184">
        <f>Q325*H325</f>
        <v>0</v>
      </c>
      <c r="AP325" s="23" t="s">
        <v>144</v>
      </c>
      <c r="AR325" s="23" t="s">
        <v>139</v>
      </c>
      <c r="AS325" s="23" t="s">
        <v>85</v>
      </c>
      <c r="AW325" s="23" t="s">
        <v>137</v>
      </c>
      <c r="BC325" s="185">
        <f>IF(N325="základní",J325,0)</f>
        <v>0</v>
      </c>
      <c r="BD325" s="185">
        <f>IF(N325="snížená",J325,0)</f>
        <v>0</v>
      </c>
      <c r="BE325" s="185">
        <f>IF(N325="zákl. přenesená",J325,0)</f>
        <v>0</v>
      </c>
      <c r="BF325" s="185">
        <f>IF(N325="sníž. přenesená",J325,0)</f>
        <v>0</v>
      </c>
      <c r="BG325" s="185">
        <f>IF(N325="nulová",J325,0)</f>
        <v>0</v>
      </c>
      <c r="BH325" s="23" t="s">
        <v>83</v>
      </c>
      <c r="BI325" s="185">
        <f>ROUND(I325*H325,2)</f>
        <v>0</v>
      </c>
      <c r="BJ325" s="23" t="s">
        <v>144</v>
      </c>
      <c r="BK325" s="23" t="s">
        <v>450</v>
      </c>
    </row>
    <row r="326" spans="2:63" s="1" customFormat="1" ht="27">
      <c r="B326" s="40"/>
      <c r="D326" s="186" t="s">
        <v>146</v>
      </c>
      <c r="F326" s="187" t="s">
        <v>451</v>
      </c>
      <c r="I326" s="188"/>
      <c r="L326" s="40"/>
      <c r="M326" s="189"/>
      <c r="N326" s="41"/>
      <c r="O326" s="41"/>
      <c r="P326" s="41"/>
      <c r="Q326" s="41"/>
      <c r="R326" s="69"/>
      <c r="AR326" s="23" t="s">
        <v>146</v>
      </c>
      <c r="AS326" s="23" t="s">
        <v>85</v>
      </c>
    </row>
    <row r="327" spans="2:63" s="11" customFormat="1">
      <c r="B327" s="190"/>
      <c r="D327" s="186" t="s">
        <v>148</v>
      </c>
      <c r="E327" s="191" t="s">
        <v>5</v>
      </c>
      <c r="F327" s="192" t="s">
        <v>452</v>
      </c>
      <c r="H327" s="193">
        <v>13</v>
      </c>
      <c r="I327" s="194"/>
      <c r="L327" s="190"/>
      <c r="M327" s="195"/>
      <c r="N327" s="196"/>
      <c r="O327" s="196"/>
      <c r="P327" s="196"/>
      <c r="Q327" s="196"/>
      <c r="R327" s="197"/>
      <c r="AR327" s="191" t="s">
        <v>148</v>
      </c>
      <c r="AS327" s="191" t="s">
        <v>85</v>
      </c>
      <c r="AT327" s="11" t="s">
        <v>85</v>
      </c>
      <c r="AU327" s="11" t="s">
        <v>39</v>
      </c>
      <c r="AV327" s="11" t="s">
        <v>75</v>
      </c>
      <c r="AW327" s="191" t="s">
        <v>137</v>
      </c>
    </row>
    <row r="328" spans="2:63" s="12" customFormat="1">
      <c r="B328" s="198"/>
      <c r="D328" s="199" t="s">
        <v>148</v>
      </c>
      <c r="E328" s="200" t="s">
        <v>5</v>
      </c>
      <c r="F328" s="201" t="s">
        <v>150</v>
      </c>
      <c r="H328" s="202">
        <v>13</v>
      </c>
      <c r="I328" s="203"/>
      <c r="L328" s="198"/>
      <c r="M328" s="204"/>
      <c r="N328" s="205"/>
      <c r="O328" s="205"/>
      <c r="P328" s="205"/>
      <c r="Q328" s="205"/>
      <c r="R328" s="206"/>
      <c r="AR328" s="207" t="s">
        <v>148</v>
      </c>
      <c r="AS328" s="207" t="s">
        <v>85</v>
      </c>
      <c r="AT328" s="12" t="s">
        <v>144</v>
      </c>
      <c r="AU328" s="12" t="s">
        <v>39</v>
      </c>
      <c r="AV328" s="12" t="s">
        <v>83</v>
      </c>
      <c r="AW328" s="207" t="s">
        <v>137</v>
      </c>
    </row>
    <row r="329" spans="2:63" s="1" customFormat="1" ht="22.5" customHeight="1">
      <c r="B329" s="173"/>
      <c r="C329" s="209" t="s">
        <v>453</v>
      </c>
      <c r="D329" s="209" t="s">
        <v>322</v>
      </c>
      <c r="E329" s="210" t="s">
        <v>454</v>
      </c>
      <c r="F329" s="211" t="s">
        <v>455</v>
      </c>
      <c r="G329" s="212" t="s">
        <v>163</v>
      </c>
      <c r="H329" s="213">
        <v>13</v>
      </c>
      <c r="I329" s="214"/>
      <c r="J329" s="215">
        <f>ROUND(I329*H329,2)</f>
        <v>0</v>
      </c>
      <c r="K329" s="211" t="s">
        <v>143</v>
      </c>
      <c r="L329" s="216"/>
      <c r="M329" s="217" t="s">
        <v>5</v>
      </c>
      <c r="N329" s="218" t="s">
        <v>46</v>
      </c>
      <c r="O329" s="183">
        <v>5.8000000000000003E-2</v>
      </c>
      <c r="P329" s="183">
        <f>O329*H329</f>
        <v>0.754</v>
      </c>
      <c r="Q329" s="183">
        <v>0</v>
      </c>
      <c r="R329" s="184">
        <f>Q329*H329</f>
        <v>0</v>
      </c>
      <c r="AP329" s="23" t="s">
        <v>186</v>
      </c>
      <c r="AR329" s="23" t="s">
        <v>322</v>
      </c>
      <c r="AS329" s="23" t="s">
        <v>85</v>
      </c>
      <c r="AW329" s="23" t="s">
        <v>137</v>
      </c>
      <c r="BC329" s="185">
        <f>IF(N329="základní",J329,0)</f>
        <v>0</v>
      </c>
      <c r="BD329" s="185">
        <f>IF(N329="snížená",J329,0)</f>
        <v>0</v>
      </c>
      <c r="BE329" s="185">
        <f>IF(N329="zákl. přenesená",J329,0)</f>
        <v>0</v>
      </c>
      <c r="BF329" s="185">
        <f>IF(N329="sníž. přenesená",J329,0)</f>
        <v>0</v>
      </c>
      <c r="BG329" s="185">
        <f>IF(N329="nulová",J329,0)</f>
        <v>0</v>
      </c>
      <c r="BH329" s="23" t="s">
        <v>83</v>
      </c>
      <c r="BI329" s="185">
        <f>ROUND(I329*H329,2)</f>
        <v>0</v>
      </c>
      <c r="BJ329" s="23" t="s">
        <v>144</v>
      </c>
      <c r="BK329" s="23" t="s">
        <v>456</v>
      </c>
    </row>
    <row r="330" spans="2:63" s="1" customFormat="1">
      <c r="B330" s="40"/>
      <c r="D330" s="186" t="s">
        <v>146</v>
      </c>
      <c r="F330" s="187" t="s">
        <v>457</v>
      </c>
      <c r="I330" s="188"/>
      <c r="L330" s="40"/>
      <c r="M330" s="189"/>
      <c r="N330" s="41"/>
      <c r="O330" s="41"/>
      <c r="P330" s="41"/>
      <c r="Q330" s="41"/>
      <c r="R330" s="69"/>
      <c r="AR330" s="23" t="s">
        <v>146</v>
      </c>
      <c r="AS330" s="23" t="s">
        <v>85</v>
      </c>
    </row>
    <row r="331" spans="2:63" s="11" customFormat="1">
      <c r="B331" s="190"/>
      <c r="D331" s="186" t="s">
        <v>148</v>
      </c>
      <c r="E331" s="191" t="s">
        <v>5</v>
      </c>
      <c r="F331" s="192" t="s">
        <v>452</v>
      </c>
      <c r="H331" s="193">
        <v>13</v>
      </c>
      <c r="I331" s="194"/>
      <c r="L331" s="190"/>
      <c r="M331" s="195"/>
      <c r="N331" s="196"/>
      <c r="O331" s="196"/>
      <c r="P331" s="196"/>
      <c r="Q331" s="196"/>
      <c r="R331" s="197"/>
      <c r="AR331" s="191" t="s">
        <v>148</v>
      </c>
      <c r="AS331" s="191" t="s">
        <v>85</v>
      </c>
      <c r="AT331" s="11" t="s">
        <v>85</v>
      </c>
      <c r="AU331" s="11" t="s">
        <v>39</v>
      </c>
      <c r="AV331" s="11" t="s">
        <v>75</v>
      </c>
      <c r="AW331" s="191" t="s">
        <v>137</v>
      </c>
    </row>
    <row r="332" spans="2:63" s="12" customFormat="1">
      <c r="B332" s="198"/>
      <c r="D332" s="199" t="s">
        <v>148</v>
      </c>
      <c r="E332" s="200" t="s">
        <v>5</v>
      </c>
      <c r="F332" s="201" t="s">
        <v>150</v>
      </c>
      <c r="H332" s="202">
        <v>13</v>
      </c>
      <c r="I332" s="203"/>
      <c r="L332" s="198"/>
      <c r="M332" s="204"/>
      <c r="N332" s="205"/>
      <c r="O332" s="205"/>
      <c r="P332" s="205"/>
      <c r="Q332" s="205"/>
      <c r="R332" s="206"/>
      <c r="AR332" s="207" t="s">
        <v>148</v>
      </c>
      <c r="AS332" s="207" t="s">
        <v>85</v>
      </c>
      <c r="AT332" s="12" t="s">
        <v>144</v>
      </c>
      <c r="AU332" s="12" t="s">
        <v>39</v>
      </c>
      <c r="AV332" s="12" t="s">
        <v>83</v>
      </c>
      <c r="AW332" s="207" t="s">
        <v>137</v>
      </c>
    </row>
    <row r="333" spans="2:63" s="1" customFormat="1" ht="22.5" customHeight="1">
      <c r="B333" s="173"/>
      <c r="C333" s="174" t="s">
        <v>458</v>
      </c>
      <c r="D333" s="174" t="s">
        <v>139</v>
      </c>
      <c r="E333" s="175" t="s">
        <v>459</v>
      </c>
      <c r="F333" s="176" t="s">
        <v>460</v>
      </c>
      <c r="G333" s="177" t="s">
        <v>163</v>
      </c>
      <c r="H333" s="178">
        <v>3</v>
      </c>
      <c r="I333" s="179"/>
      <c r="J333" s="180">
        <f>ROUND(I333*H333,2)</f>
        <v>0</v>
      </c>
      <c r="K333" s="176" t="s">
        <v>143</v>
      </c>
      <c r="L333" s="40"/>
      <c r="M333" s="181" t="s">
        <v>5</v>
      </c>
      <c r="N333" s="182" t="s">
        <v>46</v>
      </c>
      <c r="O333" s="183">
        <v>3.3509999999999998E-2</v>
      </c>
      <c r="P333" s="183">
        <f>O333*H333</f>
        <v>0.10052999999999999</v>
      </c>
      <c r="Q333" s="183">
        <v>0</v>
      </c>
      <c r="R333" s="184">
        <f>Q333*H333</f>
        <v>0</v>
      </c>
      <c r="AP333" s="23" t="s">
        <v>144</v>
      </c>
      <c r="AR333" s="23" t="s">
        <v>139</v>
      </c>
      <c r="AS333" s="23" t="s">
        <v>85</v>
      </c>
      <c r="AW333" s="23" t="s">
        <v>137</v>
      </c>
      <c r="BC333" s="185">
        <f>IF(N333="základní",J333,0)</f>
        <v>0</v>
      </c>
      <c r="BD333" s="185">
        <f>IF(N333="snížená",J333,0)</f>
        <v>0</v>
      </c>
      <c r="BE333" s="185">
        <f>IF(N333="zákl. přenesená",J333,0)</f>
        <v>0</v>
      </c>
      <c r="BF333" s="185">
        <f>IF(N333="sníž. přenesená",J333,0)</f>
        <v>0</v>
      </c>
      <c r="BG333" s="185">
        <f>IF(N333="nulová",J333,0)</f>
        <v>0</v>
      </c>
      <c r="BH333" s="23" t="s">
        <v>83</v>
      </c>
      <c r="BI333" s="185">
        <f>ROUND(I333*H333,2)</f>
        <v>0</v>
      </c>
      <c r="BJ333" s="23" t="s">
        <v>144</v>
      </c>
      <c r="BK333" s="23" t="s">
        <v>461</v>
      </c>
    </row>
    <row r="334" spans="2:63" s="1" customFormat="1">
      <c r="B334" s="40"/>
      <c r="D334" s="186" t="s">
        <v>146</v>
      </c>
      <c r="F334" s="187" t="s">
        <v>462</v>
      </c>
      <c r="I334" s="188"/>
      <c r="L334" s="40"/>
      <c r="M334" s="189"/>
      <c r="N334" s="41"/>
      <c r="O334" s="41"/>
      <c r="P334" s="41"/>
      <c r="Q334" s="41"/>
      <c r="R334" s="69"/>
      <c r="AR334" s="23" t="s">
        <v>146</v>
      </c>
      <c r="AS334" s="23" t="s">
        <v>85</v>
      </c>
    </row>
    <row r="335" spans="2:63" s="11" customFormat="1">
      <c r="B335" s="190"/>
      <c r="D335" s="186" t="s">
        <v>148</v>
      </c>
      <c r="E335" s="191" t="s">
        <v>5</v>
      </c>
      <c r="F335" s="192" t="s">
        <v>463</v>
      </c>
      <c r="H335" s="193">
        <v>3</v>
      </c>
      <c r="I335" s="194"/>
      <c r="L335" s="190"/>
      <c r="M335" s="195"/>
      <c r="N335" s="196"/>
      <c r="O335" s="196"/>
      <c r="P335" s="196"/>
      <c r="Q335" s="196"/>
      <c r="R335" s="197"/>
      <c r="AR335" s="191" t="s">
        <v>148</v>
      </c>
      <c r="AS335" s="191" t="s">
        <v>85</v>
      </c>
      <c r="AT335" s="11" t="s">
        <v>85</v>
      </c>
      <c r="AU335" s="11" t="s">
        <v>39</v>
      </c>
      <c r="AV335" s="11" t="s">
        <v>75</v>
      </c>
      <c r="AW335" s="191" t="s">
        <v>137</v>
      </c>
    </row>
    <row r="336" spans="2:63" s="12" customFormat="1">
      <c r="B336" s="198"/>
      <c r="D336" s="199" t="s">
        <v>148</v>
      </c>
      <c r="E336" s="200" t="s">
        <v>5</v>
      </c>
      <c r="F336" s="201" t="s">
        <v>150</v>
      </c>
      <c r="H336" s="202">
        <v>3</v>
      </c>
      <c r="I336" s="203"/>
      <c r="L336" s="198"/>
      <c r="M336" s="204"/>
      <c r="N336" s="205"/>
      <c r="O336" s="205"/>
      <c r="P336" s="205"/>
      <c r="Q336" s="205"/>
      <c r="R336" s="206"/>
      <c r="AR336" s="207" t="s">
        <v>148</v>
      </c>
      <c r="AS336" s="207" t="s">
        <v>85</v>
      </c>
      <c r="AT336" s="12" t="s">
        <v>144</v>
      </c>
      <c r="AU336" s="12" t="s">
        <v>39</v>
      </c>
      <c r="AV336" s="12" t="s">
        <v>83</v>
      </c>
      <c r="AW336" s="207" t="s">
        <v>137</v>
      </c>
    </row>
    <row r="337" spans="2:63" s="1" customFormat="1" ht="22.5" customHeight="1">
      <c r="B337" s="173"/>
      <c r="C337" s="209" t="s">
        <v>464</v>
      </c>
      <c r="D337" s="209" t="s">
        <v>322</v>
      </c>
      <c r="E337" s="321" t="s">
        <v>181</v>
      </c>
      <c r="F337" s="211" t="s">
        <v>1476</v>
      </c>
      <c r="G337" s="212" t="s">
        <v>163</v>
      </c>
      <c r="H337" s="213">
        <v>3.03</v>
      </c>
      <c r="I337" s="214"/>
      <c r="J337" s="215">
        <f>ROUND(I337*H337,2)</f>
        <v>0</v>
      </c>
      <c r="K337" s="211"/>
      <c r="L337" s="216"/>
      <c r="M337" s="217" t="s">
        <v>5</v>
      </c>
      <c r="N337" s="218" t="s">
        <v>46</v>
      </c>
      <c r="O337" s="183">
        <v>1.0999999999999999E-2</v>
      </c>
      <c r="P337" s="183">
        <f>O337*H337</f>
        <v>3.3329999999999999E-2</v>
      </c>
      <c r="Q337" s="183">
        <v>0</v>
      </c>
      <c r="R337" s="184">
        <f>Q337*H337</f>
        <v>0</v>
      </c>
      <c r="AP337" s="23" t="s">
        <v>186</v>
      </c>
      <c r="AR337" s="23" t="s">
        <v>322</v>
      </c>
      <c r="AS337" s="23" t="s">
        <v>85</v>
      </c>
      <c r="AW337" s="23" t="s">
        <v>137</v>
      </c>
      <c r="BC337" s="185">
        <f>IF(N337="základní",J337,0)</f>
        <v>0</v>
      </c>
      <c r="BD337" s="185">
        <f>IF(N337="snížená",J337,0)</f>
        <v>0</v>
      </c>
      <c r="BE337" s="185">
        <f>IF(N337="zákl. přenesená",J337,0)</f>
        <v>0</v>
      </c>
      <c r="BF337" s="185">
        <f>IF(N337="sníž. přenesená",J337,0)</f>
        <v>0</v>
      </c>
      <c r="BG337" s="185">
        <f>IF(N337="nulová",J337,0)</f>
        <v>0</v>
      </c>
      <c r="BH337" s="23" t="s">
        <v>83</v>
      </c>
      <c r="BI337" s="185">
        <f>ROUND(I337*H337,2)</f>
        <v>0</v>
      </c>
      <c r="BJ337" s="23" t="s">
        <v>144</v>
      </c>
      <c r="BK337" s="23" t="s">
        <v>465</v>
      </c>
    </row>
    <row r="338" spans="2:63" s="1" customFormat="1">
      <c r="B338" s="40"/>
      <c r="D338" s="186" t="s">
        <v>146</v>
      </c>
      <c r="F338" s="187" t="s">
        <v>466</v>
      </c>
      <c r="I338" s="188"/>
      <c r="L338" s="40"/>
      <c r="M338" s="189"/>
      <c r="N338" s="41"/>
      <c r="O338" s="41"/>
      <c r="P338" s="41"/>
      <c r="Q338" s="41"/>
      <c r="R338" s="69"/>
      <c r="AR338" s="23" t="s">
        <v>146</v>
      </c>
      <c r="AS338" s="23" t="s">
        <v>85</v>
      </c>
    </row>
    <row r="339" spans="2:63" s="11" customFormat="1">
      <c r="B339" s="190"/>
      <c r="D339" s="186" t="s">
        <v>148</v>
      </c>
      <c r="E339" s="191" t="s">
        <v>5</v>
      </c>
      <c r="F339" s="192" t="s">
        <v>467</v>
      </c>
      <c r="H339" s="193">
        <v>3.03</v>
      </c>
      <c r="I339" s="194"/>
      <c r="L339" s="190"/>
      <c r="M339" s="195"/>
      <c r="N339" s="196"/>
      <c r="O339" s="196"/>
      <c r="P339" s="196"/>
      <c r="Q339" s="196"/>
      <c r="R339" s="197"/>
      <c r="AR339" s="191" t="s">
        <v>148</v>
      </c>
      <c r="AS339" s="191" t="s">
        <v>85</v>
      </c>
      <c r="AT339" s="11" t="s">
        <v>85</v>
      </c>
      <c r="AU339" s="11" t="s">
        <v>39</v>
      </c>
      <c r="AV339" s="11" t="s">
        <v>75</v>
      </c>
      <c r="AW339" s="191" t="s">
        <v>137</v>
      </c>
    </row>
    <row r="340" spans="2:63" s="12" customFormat="1">
      <c r="B340" s="198"/>
      <c r="D340" s="186" t="s">
        <v>148</v>
      </c>
      <c r="E340" s="219" t="s">
        <v>5</v>
      </c>
      <c r="F340" s="220" t="s">
        <v>150</v>
      </c>
      <c r="H340" s="221">
        <v>3.03</v>
      </c>
      <c r="I340" s="203"/>
      <c r="L340" s="198"/>
      <c r="M340" s="204"/>
      <c r="N340" s="205"/>
      <c r="O340" s="205"/>
      <c r="P340" s="205"/>
      <c r="Q340" s="205"/>
      <c r="R340" s="206"/>
      <c r="AR340" s="207" t="s">
        <v>148</v>
      </c>
      <c r="AS340" s="207" t="s">
        <v>85</v>
      </c>
      <c r="AT340" s="12" t="s">
        <v>144</v>
      </c>
      <c r="AU340" s="12" t="s">
        <v>39</v>
      </c>
      <c r="AV340" s="12" t="s">
        <v>83</v>
      </c>
      <c r="AW340" s="207" t="s">
        <v>137</v>
      </c>
    </row>
    <row r="341" spans="2:63" s="10" customFormat="1" ht="29.85" customHeight="1">
      <c r="B341" s="159"/>
      <c r="D341" s="170" t="s">
        <v>74</v>
      </c>
      <c r="E341" s="171" t="s">
        <v>144</v>
      </c>
      <c r="F341" s="171" t="s">
        <v>468</v>
      </c>
      <c r="I341" s="162"/>
      <c r="J341" s="172">
        <f>BI341</f>
        <v>0</v>
      </c>
      <c r="L341" s="159"/>
      <c r="M341" s="164"/>
      <c r="N341" s="165"/>
      <c r="O341" s="165"/>
      <c r="P341" s="166">
        <f>SUM(P342:P401)</f>
        <v>8.521945689999999</v>
      </c>
      <c r="Q341" s="165"/>
      <c r="R341" s="167">
        <f>SUM(R342:R401)</f>
        <v>0</v>
      </c>
      <c r="AP341" s="160" t="s">
        <v>83</v>
      </c>
      <c r="AR341" s="168" t="s">
        <v>74</v>
      </c>
      <c r="AS341" s="168" t="s">
        <v>83</v>
      </c>
      <c r="AW341" s="160" t="s">
        <v>137</v>
      </c>
      <c r="BI341" s="169">
        <f>SUM(BI342:BI401)</f>
        <v>0</v>
      </c>
    </row>
    <row r="342" spans="2:63" s="1" customFormat="1" ht="22.5" customHeight="1">
      <c r="B342" s="173"/>
      <c r="C342" s="174" t="s">
        <v>469</v>
      </c>
      <c r="D342" s="174" t="s">
        <v>139</v>
      </c>
      <c r="E342" s="175" t="s">
        <v>470</v>
      </c>
      <c r="F342" s="176" t="s">
        <v>471</v>
      </c>
      <c r="G342" s="177" t="s">
        <v>231</v>
      </c>
      <c r="H342" s="178">
        <v>0.5</v>
      </c>
      <c r="I342" s="179"/>
      <c r="J342" s="180">
        <f>ROUND(I342*H342,2)</f>
        <v>0</v>
      </c>
      <c r="K342" s="176" t="s">
        <v>143</v>
      </c>
      <c r="L342" s="40"/>
      <c r="M342" s="181" t="s">
        <v>5</v>
      </c>
      <c r="N342" s="182" t="s">
        <v>46</v>
      </c>
      <c r="O342" s="183">
        <v>2.45343</v>
      </c>
      <c r="P342" s="183">
        <f>O342*H342</f>
        <v>1.226715</v>
      </c>
      <c r="Q342" s="183">
        <v>0</v>
      </c>
      <c r="R342" s="184">
        <f>Q342*H342</f>
        <v>0</v>
      </c>
      <c r="AP342" s="23" t="s">
        <v>144</v>
      </c>
      <c r="AR342" s="23" t="s">
        <v>139</v>
      </c>
      <c r="AS342" s="23" t="s">
        <v>85</v>
      </c>
      <c r="AW342" s="23" t="s">
        <v>137</v>
      </c>
      <c r="BC342" s="185">
        <f>IF(N342="základní",J342,0)</f>
        <v>0</v>
      </c>
      <c r="BD342" s="185">
        <f>IF(N342="snížená",J342,0)</f>
        <v>0</v>
      </c>
      <c r="BE342" s="185">
        <f>IF(N342="zákl. přenesená",J342,0)</f>
        <v>0</v>
      </c>
      <c r="BF342" s="185">
        <f>IF(N342="sníž. přenesená",J342,0)</f>
        <v>0</v>
      </c>
      <c r="BG342" s="185">
        <f>IF(N342="nulová",J342,0)</f>
        <v>0</v>
      </c>
      <c r="BH342" s="23" t="s">
        <v>83</v>
      </c>
      <c r="BI342" s="185">
        <f>ROUND(I342*H342,2)</f>
        <v>0</v>
      </c>
      <c r="BJ342" s="23" t="s">
        <v>144</v>
      </c>
      <c r="BK342" s="23" t="s">
        <v>472</v>
      </c>
    </row>
    <row r="343" spans="2:63" s="1" customFormat="1" ht="27">
      <c r="B343" s="40"/>
      <c r="D343" s="186" t="s">
        <v>146</v>
      </c>
      <c r="F343" s="187" t="s">
        <v>473</v>
      </c>
      <c r="I343" s="188"/>
      <c r="L343" s="40"/>
      <c r="M343" s="189"/>
      <c r="N343" s="41"/>
      <c r="O343" s="41"/>
      <c r="P343" s="41"/>
      <c r="Q343" s="41"/>
      <c r="R343" s="69"/>
      <c r="AR343" s="23" t="s">
        <v>146</v>
      </c>
      <c r="AS343" s="23" t="s">
        <v>85</v>
      </c>
    </row>
    <row r="344" spans="2:63" s="11" customFormat="1" ht="27">
      <c r="B344" s="190"/>
      <c r="D344" s="186" t="s">
        <v>148</v>
      </c>
      <c r="E344" s="191" t="s">
        <v>5</v>
      </c>
      <c r="F344" s="192" t="s">
        <v>474</v>
      </c>
      <c r="H344" s="193">
        <v>0.5</v>
      </c>
      <c r="I344" s="194"/>
      <c r="L344" s="190"/>
      <c r="M344" s="195"/>
      <c r="N344" s="196"/>
      <c r="O344" s="196"/>
      <c r="P344" s="196"/>
      <c r="Q344" s="196"/>
      <c r="R344" s="197"/>
      <c r="AR344" s="191" t="s">
        <v>148</v>
      </c>
      <c r="AS344" s="191" t="s">
        <v>85</v>
      </c>
      <c r="AT344" s="11" t="s">
        <v>85</v>
      </c>
      <c r="AU344" s="11" t="s">
        <v>39</v>
      </c>
      <c r="AV344" s="11" t="s">
        <v>75</v>
      </c>
      <c r="AW344" s="191" t="s">
        <v>137</v>
      </c>
    </row>
    <row r="345" spans="2:63" s="12" customFormat="1">
      <c r="B345" s="198"/>
      <c r="D345" s="199" t="s">
        <v>148</v>
      </c>
      <c r="E345" s="200" t="s">
        <v>5</v>
      </c>
      <c r="F345" s="201" t="s">
        <v>150</v>
      </c>
      <c r="H345" s="202">
        <v>0.5</v>
      </c>
      <c r="I345" s="203"/>
      <c r="L345" s="198"/>
      <c r="M345" s="204"/>
      <c r="N345" s="205"/>
      <c r="O345" s="205"/>
      <c r="P345" s="205"/>
      <c r="Q345" s="205"/>
      <c r="R345" s="206"/>
      <c r="AR345" s="207" t="s">
        <v>148</v>
      </c>
      <c r="AS345" s="207" t="s">
        <v>85</v>
      </c>
      <c r="AT345" s="12" t="s">
        <v>144</v>
      </c>
      <c r="AU345" s="12" t="s">
        <v>39</v>
      </c>
      <c r="AV345" s="12" t="s">
        <v>83</v>
      </c>
      <c r="AW345" s="207" t="s">
        <v>137</v>
      </c>
    </row>
    <row r="346" spans="2:63" s="1" customFormat="1" ht="22.5" customHeight="1">
      <c r="B346" s="173"/>
      <c r="C346" s="174" t="s">
        <v>475</v>
      </c>
      <c r="D346" s="174" t="s">
        <v>139</v>
      </c>
      <c r="E346" s="175" t="s">
        <v>476</v>
      </c>
      <c r="F346" s="176" t="s">
        <v>477</v>
      </c>
      <c r="G346" s="177" t="s">
        <v>142</v>
      </c>
      <c r="H346" s="178">
        <v>1.8620000000000001</v>
      </c>
      <c r="I346" s="179"/>
      <c r="J346" s="180">
        <f>ROUND(I346*H346,2)</f>
        <v>0</v>
      </c>
      <c r="K346" s="176" t="s">
        <v>143</v>
      </c>
      <c r="L346" s="40"/>
      <c r="M346" s="181" t="s">
        <v>5</v>
      </c>
      <c r="N346" s="182" t="s">
        <v>46</v>
      </c>
      <c r="O346" s="183">
        <v>2.15E-3</v>
      </c>
      <c r="P346" s="183">
        <f>O346*H346</f>
        <v>4.0033000000000004E-3</v>
      </c>
      <c r="Q346" s="183">
        <v>0</v>
      </c>
      <c r="R346" s="184">
        <f>Q346*H346</f>
        <v>0</v>
      </c>
      <c r="AP346" s="23" t="s">
        <v>144</v>
      </c>
      <c r="AR346" s="23" t="s">
        <v>139</v>
      </c>
      <c r="AS346" s="23" t="s">
        <v>85</v>
      </c>
      <c r="AW346" s="23" t="s">
        <v>137</v>
      </c>
      <c r="BC346" s="185">
        <f>IF(N346="základní",J346,0)</f>
        <v>0</v>
      </c>
      <c r="BD346" s="185">
        <f>IF(N346="snížená",J346,0)</f>
        <v>0</v>
      </c>
      <c r="BE346" s="185">
        <f>IF(N346="zákl. přenesená",J346,0)</f>
        <v>0</v>
      </c>
      <c r="BF346" s="185">
        <f>IF(N346="sníž. přenesená",J346,0)</f>
        <v>0</v>
      </c>
      <c r="BG346" s="185">
        <f>IF(N346="nulová",J346,0)</f>
        <v>0</v>
      </c>
      <c r="BH346" s="23" t="s">
        <v>83</v>
      </c>
      <c r="BI346" s="185">
        <f>ROUND(I346*H346,2)</f>
        <v>0</v>
      </c>
      <c r="BJ346" s="23" t="s">
        <v>144</v>
      </c>
      <c r="BK346" s="23" t="s">
        <v>478</v>
      </c>
    </row>
    <row r="347" spans="2:63" s="1" customFormat="1" ht="27">
      <c r="B347" s="40"/>
      <c r="D347" s="186" t="s">
        <v>146</v>
      </c>
      <c r="F347" s="187" t="s">
        <v>479</v>
      </c>
      <c r="I347" s="188"/>
      <c r="L347" s="40"/>
      <c r="M347" s="189"/>
      <c r="N347" s="41"/>
      <c r="O347" s="41"/>
      <c r="P347" s="41"/>
      <c r="Q347" s="41"/>
      <c r="R347" s="69"/>
      <c r="AR347" s="23" t="s">
        <v>146</v>
      </c>
      <c r="AS347" s="23" t="s">
        <v>85</v>
      </c>
    </row>
    <row r="348" spans="2:63" s="11" customFormat="1" ht="27">
      <c r="B348" s="190"/>
      <c r="D348" s="186" t="s">
        <v>148</v>
      </c>
      <c r="E348" s="191" t="s">
        <v>5</v>
      </c>
      <c r="F348" s="192" t="s">
        <v>480</v>
      </c>
      <c r="H348" s="193">
        <v>1.8620000000000001</v>
      </c>
      <c r="I348" s="194"/>
      <c r="L348" s="190"/>
      <c r="M348" s="195"/>
      <c r="N348" s="196"/>
      <c r="O348" s="196"/>
      <c r="P348" s="196"/>
      <c r="Q348" s="196"/>
      <c r="R348" s="197"/>
      <c r="AR348" s="191" t="s">
        <v>148</v>
      </c>
      <c r="AS348" s="191" t="s">
        <v>85</v>
      </c>
      <c r="AT348" s="11" t="s">
        <v>85</v>
      </c>
      <c r="AU348" s="11" t="s">
        <v>39</v>
      </c>
      <c r="AV348" s="11" t="s">
        <v>75</v>
      </c>
      <c r="AW348" s="191" t="s">
        <v>137</v>
      </c>
    </row>
    <row r="349" spans="2:63" s="12" customFormat="1">
      <c r="B349" s="198"/>
      <c r="D349" s="199" t="s">
        <v>148</v>
      </c>
      <c r="E349" s="200" t="s">
        <v>5</v>
      </c>
      <c r="F349" s="201" t="s">
        <v>150</v>
      </c>
      <c r="H349" s="202">
        <v>1.8620000000000001</v>
      </c>
      <c r="I349" s="203"/>
      <c r="L349" s="198"/>
      <c r="M349" s="204"/>
      <c r="N349" s="205"/>
      <c r="O349" s="205"/>
      <c r="P349" s="205"/>
      <c r="Q349" s="205"/>
      <c r="R349" s="206"/>
      <c r="AR349" s="207" t="s">
        <v>148</v>
      </c>
      <c r="AS349" s="207" t="s">
        <v>85</v>
      </c>
      <c r="AT349" s="12" t="s">
        <v>144</v>
      </c>
      <c r="AU349" s="12" t="s">
        <v>39</v>
      </c>
      <c r="AV349" s="12" t="s">
        <v>83</v>
      </c>
      <c r="AW349" s="207" t="s">
        <v>137</v>
      </c>
    </row>
    <row r="350" spans="2:63" s="1" customFormat="1" ht="22.5" customHeight="1">
      <c r="B350" s="173"/>
      <c r="C350" s="174" t="s">
        <v>481</v>
      </c>
      <c r="D350" s="174" t="s">
        <v>139</v>
      </c>
      <c r="E350" s="175" t="s">
        <v>482</v>
      </c>
      <c r="F350" s="176" t="s">
        <v>483</v>
      </c>
      <c r="G350" s="177" t="s">
        <v>142</v>
      </c>
      <c r="H350" s="178">
        <v>1.8620000000000001</v>
      </c>
      <c r="I350" s="179"/>
      <c r="J350" s="180">
        <f>ROUND(I350*H350,2)</f>
        <v>0</v>
      </c>
      <c r="K350" s="176" t="s">
        <v>143</v>
      </c>
      <c r="L350" s="40"/>
      <c r="M350" s="181" t="s">
        <v>5</v>
      </c>
      <c r="N350" s="182" t="s">
        <v>46</v>
      </c>
      <c r="O350" s="183">
        <v>0</v>
      </c>
      <c r="P350" s="183">
        <f>O350*H350</f>
        <v>0</v>
      </c>
      <c r="Q350" s="183">
        <v>0</v>
      </c>
      <c r="R350" s="184">
        <f>Q350*H350</f>
        <v>0</v>
      </c>
      <c r="AP350" s="23" t="s">
        <v>144</v>
      </c>
      <c r="AR350" s="23" t="s">
        <v>139</v>
      </c>
      <c r="AS350" s="23" t="s">
        <v>85</v>
      </c>
      <c r="AW350" s="23" t="s">
        <v>137</v>
      </c>
      <c r="BC350" s="185">
        <f>IF(N350="základní",J350,0)</f>
        <v>0</v>
      </c>
      <c r="BD350" s="185">
        <f>IF(N350="snížená",J350,0)</f>
        <v>0</v>
      </c>
      <c r="BE350" s="185">
        <f>IF(N350="zákl. přenesená",J350,0)</f>
        <v>0</v>
      </c>
      <c r="BF350" s="185">
        <f>IF(N350="sníž. přenesená",J350,0)</f>
        <v>0</v>
      </c>
      <c r="BG350" s="185">
        <f>IF(N350="nulová",J350,0)</f>
        <v>0</v>
      </c>
      <c r="BH350" s="23" t="s">
        <v>83</v>
      </c>
      <c r="BI350" s="185">
        <f>ROUND(I350*H350,2)</f>
        <v>0</v>
      </c>
      <c r="BJ350" s="23" t="s">
        <v>144</v>
      </c>
      <c r="BK350" s="23" t="s">
        <v>484</v>
      </c>
    </row>
    <row r="351" spans="2:63" s="1" customFormat="1" ht="27">
      <c r="B351" s="40"/>
      <c r="D351" s="186" t="s">
        <v>146</v>
      </c>
      <c r="F351" s="187" t="s">
        <v>485</v>
      </c>
      <c r="I351" s="188"/>
      <c r="L351" s="40"/>
      <c r="M351" s="189"/>
      <c r="N351" s="41"/>
      <c r="O351" s="41"/>
      <c r="P351" s="41"/>
      <c r="Q351" s="41"/>
      <c r="R351" s="69"/>
      <c r="AR351" s="23" t="s">
        <v>146</v>
      </c>
      <c r="AS351" s="23" t="s">
        <v>85</v>
      </c>
    </row>
    <row r="352" spans="2:63" s="11" customFormat="1" ht="27">
      <c r="B352" s="190"/>
      <c r="D352" s="186" t="s">
        <v>148</v>
      </c>
      <c r="E352" s="191" t="s">
        <v>5</v>
      </c>
      <c r="F352" s="192" t="s">
        <v>480</v>
      </c>
      <c r="H352" s="193">
        <v>1.8620000000000001</v>
      </c>
      <c r="I352" s="194"/>
      <c r="L352" s="190"/>
      <c r="M352" s="195"/>
      <c r="N352" s="196"/>
      <c r="O352" s="196"/>
      <c r="P352" s="196"/>
      <c r="Q352" s="196"/>
      <c r="R352" s="197"/>
      <c r="AR352" s="191" t="s">
        <v>148</v>
      </c>
      <c r="AS352" s="191" t="s">
        <v>85</v>
      </c>
      <c r="AT352" s="11" t="s">
        <v>85</v>
      </c>
      <c r="AU352" s="11" t="s">
        <v>39</v>
      </c>
      <c r="AV352" s="11" t="s">
        <v>75</v>
      </c>
      <c r="AW352" s="191" t="s">
        <v>137</v>
      </c>
    </row>
    <row r="353" spans="2:63" s="12" customFormat="1">
      <c r="B353" s="198"/>
      <c r="D353" s="199" t="s">
        <v>148</v>
      </c>
      <c r="E353" s="200" t="s">
        <v>5</v>
      </c>
      <c r="F353" s="201" t="s">
        <v>150</v>
      </c>
      <c r="H353" s="202">
        <v>1.8620000000000001</v>
      </c>
      <c r="I353" s="203"/>
      <c r="L353" s="198"/>
      <c r="M353" s="204"/>
      <c r="N353" s="205"/>
      <c r="O353" s="205"/>
      <c r="P353" s="205"/>
      <c r="Q353" s="205"/>
      <c r="R353" s="206"/>
      <c r="AR353" s="207" t="s">
        <v>148</v>
      </c>
      <c r="AS353" s="207" t="s">
        <v>85</v>
      </c>
      <c r="AT353" s="12" t="s">
        <v>144</v>
      </c>
      <c r="AU353" s="12" t="s">
        <v>39</v>
      </c>
      <c r="AV353" s="12" t="s">
        <v>83</v>
      </c>
      <c r="AW353" s="207" t="s">
        <v>137</v>
      </c>
    </row>
    <row r="354" spans="2:63" s="1" customFormat="1" ht="22.5" customHeight="1">
      <c r="B354" s="173"/>
      <c r="C354" s="174" t="s">
        <v>486</v>
      </c>
      <c r="D354" s="174" t="s">
        <v>139</v>
      </c>
      <c r="E354" s="175" t="s">
        <v>487</v>
      </c>
      <c r="F354" s="176" t="s">
        <v>488</v>
      </c>
      <c r="G354" s="177" t="s">
        <v>307</v>
      </c>
      <c r="H354" s="178">
        <v>4.1000000000000002E-2</v>
      </c>
      <c r="I354" s="179"/>
      <c r="J354" s="180">
        <f>ROUND(I354*H354,2)</f>
        <v>0</v>
      </c>
      <c r="K354" s="176" t="s">
        <v>143</v>
      </c>
      <c r="L354" s="40"/>
      <c r="M354" s="181" t="s">
        <v>5</v>
      </c>
      <c r="N354" s="182" t="s">
        <v>46</v>
      </c>
      <c r="O354" s="183">
        <v>1.0530600000000001</v>
      </c>
      <c r="P354" s="183">
        <f>O354*H354</f>
        <v>4.3175460000000006E-2</v>
      </c>
      <c r="Q354" s="183">
        <v>0</v>
      </c>
      <c r="R354" s="184">
        <f>Q354*H354</f>
        <v>0</v>
      </c>
      <c r="AP354" s="23" t="s">
        <v>144</v>
      </c>
      <c r="AR354" s="23" t="s">
        <v>139</v>
      </c>
      <c r="AS354" s="23" t="s">
        <v>85</v>
      </c>
      <c r="AW354" s="23" t="s">
        <v>137</v>
      </c>
      <c r="BC354" s="185">
        <f>IF(N354="základní",J354,0)</f>
        <v>0</v>
      </c>
      <c r="BD354" s="185">
        <f>IF(N354="snížená",J354,0)</f>
        <v>0</v>
      </c>
      <c r="BE354" s="185">
        <f>IF(N354="zákl. přenesená",J354,0)</f>
        <v>0</v>
      </c>
      <c r="BF354" s="185">
        <f>IF(N354="sníž. přenesená",J354,0)</f>
        <v>0</v>
      </c>
      <c r="BG354" s="185">
        <f>IF(N354="nulová",J354,0)</f>
        <v>0</v>
      </c>
      <c r="BH354" s="23" t="s">
        <v>83</v>
      </c>
      <c r="BI354" s="185">
        <f>ROUND(I354*H354,2)</f>
        <v>0</v>
      </c>
      <c r="BJ354" s="23" t="s">
        <v>144</v>
      </c>
      <c r="BK354" s="23" t="s">
        <v>489</v>
      </c>
    </row>
    <row r="355" spans="2:63" s="1" customFormat="1" ht="54">
      <c r="B355" s="40"/>
      <c r="D355" s="186" t="s">
        <v>146</v>
      </c>
      <c r="F355" s="187" t="s">
        <v>490</v>
      </c>
      <c r="I355" s="188"/>
      <c r="L355" s="40"/>
      <c r="M355" s="189"/>
      <c r="N355" s="41"/>
      <c r="O355" s="41"/>
      <c r="P355" s="41"/>
      <c r="Q355" s="41"/>
      <c r="R355" s="69"/>
      <c r="AR355" s="23" t="s">
        <v>146</v>
      </c>
      <c r="AS355" s="23" t="s">
        <v>85</v>
      </c>
    </row>
    <row r="356" spans="2:63" s="11" customFormat="1" ht="27">
      <c r="B356" s="190"/>
      <c r="D356" s="186" t="s">
        <v>148</v>
      </c>
      <c r="E356" s="191" t="s">
        <v>5</v>
      </c>
      <c r="F356" s="192" t="s">
        <v>491</v>
      </c>
      <c r="H356" s="193">
        <v>4.1000000000000002E-2</v>
      </c>
      <c r="I356" s="194"/>
      <c r="L356" s="190"/>
      <c r="M356" s="195"/>
      <c r="N356" s="196"/>
      <c r="O356" s="196"/>
      <c r="P356" s="196"/>
      <c r="Q356" s="196"/>
      <c r="R356" s="197"/>
      <c r="AR356" s="191" t="s">
        <v>148</v>
      </c>
      <c r="AS356" s="191" t="s">
        <v>85</v>
      </c>
      <c r="AT356" s="11" t="s">
        <v>85</v>
      </c>
      <c r="AU356" s="11" t="s">
        <v>39</v>
      </c>
      <c r="AV356" s="11" t="s">
        <v>75</v>
      </c>
      <c r="AW356" s="191" t="s">
        <v>137</v>
      </c>
    </row>
    <row r="357" spans="2:63" s="12" customFormat="1">
      <c r="B357" s="198"/>
      <c r="D357" s="199" t="s">
        <v>148</v>
      </c>
      <c r="E357" s="200" t="s">
        <v>5</v>
      </c>
      <c r="F357" s="201" t="s">
        <v>150</v>
      </c>
      <c r="H357" s="202">
        <v>4.1000000000000002E-2</v>
      </c>
      <c r="I357" s="203"/>
      <c r="L357" s="198"/>
      <c r="M357" s="204"/>
      <c r="N357" s="205"/>
      <c r="O357" s="205"/>
      <c r="P357" s="205"/>
      <c r="Q357" s="205"/>
      <c r="R357" s="206"/>
      <c r="AR357" s="207" t="s">
        <v>148</v>
      </c>
      <c r="AS357" s="207" t="s">
        <v>85</v>
      </c>
      <c r="AT357" s="12" t="s">
        <v>144</v>
      </c>
      <c r="AU357" s="12" t="s">
        <v>39</v>
      </c>
      <c r="AV357" s="12" t="s">
        <v>83</v>
      </c>
      <c r="AW357" s="207" t="s">
        <v>137</v>
      </c>
    </row>
    <row r="358" spans="2:63" s="1" customFormat="1" ht="22.5" customHeight="1">
      <c r="B358" s="173"/>
      <c r="C358" s="174" t="s">
        <v>492</v>
      </c>
      <c r="D358" s="174" t="s">
        <v>139</v>
      </c>
      <c r="E358" s="175" t="s">
        <v>493</v>
      </c>
      <c r="F358" s="176" t="s">
        <v>494</v>
      </c>
      <c r="G358" s="177" t="s">
        <v>307</v>
      </c>
      <c r="H358" s="178">
        <v>0.13700000000000001</v>
      </c>
      <c r="I358" s="179"/>
      <c r="J358" s="180">
        <f>ROUND(I358*H358,2)</f>
        <v>0</v>
      </c>
      <c r="K358" s="176" t="s">
        <v>143</v>
      </c>
      <c r="L358" s="40"/>
      <c r="M358" s="181" t="s">
        <v>5</v>
      </c>
      <c r="N358" s="182" t="s">
        <v>46</v>
      </c>
      <c r="O358" s="183">
        <v>1.7090000000000001E-2</v>
      </c>
      <c r="P358" s="183">
        <f>O358*H358</f>
        <v>2.3413300000000004E-3</v>
      </c>
      <c r="Q358" s="183">
        <v>0</v>
      </c>
      <c r="R358" s="184">
        <f>Q358*H358</f>
        <v>0</v>
      </c>
      <c r="AP358" s="23" t="s">
        <v>144</v>
      </c>
      <c r="AR358" s="23" t="s">
        <v>139</v>
      </c>
      <c r="AS358" s="23" t="s">
        <v>85</v>
      </c>
      <c r="AW358" s="23" t="s">
        <v>137</v>
      </c>
      <c r="BC358" s="185">
        <f>IF(N358="základní",J358,0)</f>
        <v>0</v>
      </c>
      <c r="BD358" s="185">
        <f>IF(N358="snížená",J358,0)</f>
        <v>0</v>
      </c>
      <c r="BE358" s="185">
        <f>IF(N358="zákl. přenesená",J358,0)</f>
        <v>0</v>
      </c>
      <c r="BF358" s="185">
        <f>IF(N358="sníž. přenesená",J358,0)</f>
        <v>0</v>
      </c>
      <c r="BG358" s="185">
        <f>IF(N358="nulová",J358,0)</f>
        <v>0</v>
      </c>
      <c r="BH358" s="23" t="s">
        <v>83</v>
      </c>
      <c r="BI358" s="185">
        <f>ROUND(I358*H358,2)</f>
        <v>0</v>
      </c>
      <c r="BJ358" s="23" t="s">
        <v>144</v>
      </c>
      <c r="BK358" s="23" t="s">
        <v>495</v>
      </c>
    </row>
    <row r="359" spans="2:63" s="1" customFormat="1" ht="27">
      <c r="B359" s="40"/>
      <c r="D359" s="186" t="s">
        <v>146</v>
      </c>
      <c r="F359" s="187" t="s">
        <v>496</v>
      </c>
      <c r="I359" s="188"/>
      <c r="L359" s="40"/>
      <c r="M359" s="189"/>
      <c r="N359" s="41"/>
      <c r="O359" s="41"/>
      <c r="P359" s="41"/>
      <c r="Q359" s="41"/>
      <c r="R359" s="69"/>
      <c r="AR359" s="23" t="s">
        <v>146</v>
      </c>
      <c r="AS359" s="23" t="s">
        <v>85</v>
      </c>
    </row>
    <row r="360" spans="2:63" s="11" customFormat="1">
      <c r="B360" s="190"/>
      <c r="D360" s="186" t="s">
        <v>148</v>
      </c>
      <c r="E360" s="191" t="s">
        <v>5</v>
      </c>
      <c r="F360" s="192" t="s">
        <v>497</v>
      </c>
      <c r="H360" s="193">
        <v>0.125</v>
      </c>
      <c r="I360" s="194"/>
      <c r="L360" s="190"/>
      <c r="M360" s="195"/>
      <c r="N360" s="196"/>
      <c r="O360" s="196"/>
      <c r="P360" s="196"/>
      <c r="Q360" s="196"/>
      <c r="R360" s="197"/>
      <c r="AR360" s="191" t="s">
        <v>148</v>
      </c>
      <c r="AS360" s="191" t="s">
        <v>85</v>
      </c>
      <c r="AT360" s="11" t="s">
        <v>85</v>
      </c>
      <c r="AU360" s="11" t="s">
        <v>39</v>
      </c>
      <c r="AV360" s="11" t="s">
        <v>75</v>
      </c>
      <c r="AW360" s="191" t="s">
        <v>137</v>
      </c>
    </row>
    <row r="361" spans="2:63" s="11" customFormat="1">
      <c r="B361" s="190"/>
      <c r="D361" s="186" t="s">
        <v>148</v>
      </c>
      <c r="E361" s="191" t="s">
        <v>5</v>
      </c>
      <c r="F361" s="192" t="s">
        <v>498</v>
      </c>
      <c r="H361" s="193">
        <v>1.2E-2</v>
      </c>
      <c r="I361" s="194"/>
      <c r="L361" s="190"/>
      <c r="M361" s="195"/>
      <c r="N361" s="196"/>
      <c r="O361" s="196"/>
      <c r="P361" s="196"/>
      <c r="Q361" s="196"/>
      <c r="R361" s="197"/>
      <c r="AR361" s="191" t="s">
        <v>148</v>
      </c>
      <c r="AS361" s="191" t="s">
        <v>85</v>
      </c>
      <c r="AT361" s="11" t="s">
        <v>85</v>
      </c>
      <c r="AU361" s="11" t="s">
        <v>39</v>
      </c>
      <c r="AV361" s="11" t="s">
        <v>75</v>
      </c>
      <c r="AW361" s="191" t="s">
        <v>137</v>
      </c>
    </row>
    <row r="362" spans="2:63" s="12" customFormat="1">
      <c r="B362" s="198"/>
      <c r="D362" s="199" t="s">
        <v>148</v>
      </c>
      <c r="E362" s="200" t="s">
        <v>5</v>
      </c>
      <c r="F362" s="201" t="s">
        <v>150</v>
      </c>
      <c r="H362" s="202">
        <v>0.13700000000000001</v>
      </c>
      <c r="I362" s="203"/>
      <c r="L362" s="198"/>
      <c r="M362" s="204"/>
      <c r="N362" s="205"/>
      <c r="O362" s="205"/>
      <c r="P362" s="205"/>
      <c r="Q362" s="205"/>
      <c r="R362" s="206"/>
      <c r="AR362" s="207" t="s">
        <v>148</v>
      </c>
      <c r="AS362" s="207" t="s">
        <v>85</v>
      </c>
      <c r="AT362" s="12" t="s">
        <v>144</v>
      </c>
      <c r="AU362" s="12" t="s">
        <v>39</v>
      </c>
      <c r="AV362" s="12" t="s">
        <v>83</v>
      </c>
      <c r="AW362" s="207" t="s">
        <v>137</v>
      </c>
    </row>
    <row r="363" spans="2:63" s="1" customFormat="1" ht="22.5" customHeight="1">
      <c r="B363" s="173"/>
      <c r="C363" s="209" t="s">
        <v>499</v>
      </c>
      <c r="D363" s="209" t="s">
        <v>322</v>
      </c>
      <c r="E363" s="210" t="s">
        <v>500</v>
      </c>
      <c r="F363" s="211" t="s">
        <v>501</v>
      </c>
      <c r="G363" s="212" t="s">
        <v>307</v>
      </c>
      <c r="H363" s="213">
        <v>0.13700000000000001</v>
      </c>
      <c r="I363" s="214"/>
      <c r="J363" s="215">
        <f>ROUND(I363*H363,2)</f>
        <v>0</v>
      </c>
      <c r="K363" s="211" t="s">
        <v>143</v>
      </c>
      <c r="L363" s="216"/>
      <c r="M363" s="217" t="s">
        <v>5</v>
      </c>
      <c r="N363" s="218" t="s">
        <v>46</v>
      </c>
      <c r="O363" s="183">
        <v>1</v>
      </c>
      <c r="P363" s="183">
        <f>O363*H363</f>
        <v>0.13700000000000001</v>
      </c>
      <c r="Q363" s="183">
        <v>0</v>
      </c>
      <c r="R363" s="184">
        <f>Q363*H363</f>
        <v>0</v>
      </c>
      <c r="AP363" s="23" t="s">
        <v>186</v>
      </c>
      <c r="AR363" s="23" t="s">
        <v>322</v>
      </c>
      <c r="AS363" s="23" t="s">
        <v>85</v>
      </c>
      <c r="AW363" s="23" t="s">
        <v>137</v>
      </c>
      <c r="BC363" s="185">
        <f>IF(N363="základní",J363,0)</f>
        <v>0</v>
      </c>
      <c r="BD363" s="185">
        <f>IF(N363="snížená",J363,0)</f>
        <v>0</v>
      </c>
      <c r="BE363" s="185">
        <f>IF(N363="zákl. přenesená",J363,0)</f>
        <v>0</v>
      </c>
      <c r="BF363" s="185">
        <f>IF(N363="sníž. přenesená",J363,0)</f>
        <v>0</v>
      </c>
      <c r="BG363" s="185">
        <f>IF(N363="nulová",J363,0)</f>
        <v>0</v>
      </c>
      <c r="BH363" s="23" t="s">
        <v>83</v>
      </c>
      <c r="BI363" s="185">
        <f>ROUND(I363*H363,2)</f>
        <v>0</v>
      </c>
      <c r="BJ363" s="23" t="s">
        <v>144</v>
      </c>
      <c r="BK363" s="23" t="s">
        <v>502</v>
      </c>
    </row>
    <row r="364" spans="2:63" s="1" customFormat="1">
      <c r="B364" s="40"/>
      <c r="D364" s="186" t="s">
        <v>146</v>
      </c>
      <c r="F364" s="187" t="s">
        <v>501</v>
      </c>
      <c r="I364" s="188"/>
      <c r="L364" s="40"/>
      <c r="M364" s="189"/>
      <c r="N364" s="41"/>
      <c r="O364" s="41"/>
      <c r="P364" s="41"/>
      <c r="Q364" s="41"/>
      <c r="R364" s="69"/>
      <c r="AR364" s="23" t="s">
        <v>146</v>
      </c>
      <c r="AS364" s="23" t="s">
        <v>85</v>
      </c>
    </row>
    <row r="365" spans="2:63" s="1" customFormat="1" ht="27">
      <c r="B365" s="40"/>
      <c r="D365" s="186" t="s">
        <v>310</v>
      </c>
      <c r="F365" s="208" t="s">
        <v>503</v>
      </c>
      <c r="I365" s="188"/>
      <c r="L365" s="40"/>
      <c r="M365" s="189"/>
      <c r="N365" s="41"/>
      <c r="O365" s="41"/>
      <c r="P365" s="41"/>
      <c r="Q365" s="41"/>
      <c r="R365" s="69"/>
      <c r="AR365" s="23" t="s">
        <v>310</v>
      </c>
      <c r="AS365" s="23" t="s">
        <v>85</v>
      </c>
    </row>
    <row r="366" spans="2:63" s="11" customFormat="1">
      <c r="B366" s="190"/>
      <c r="D366" s="186" t="s">
        <v>148</v>
      </c>
      <c r="E366" s="191" t="s">
        <v>5</v>
      </c>
      <c r="F366" s="192" t="s">
        <v>504</v>
      </c>
      <c r="H366" s="193">
        <v>0.13700000000000001</v>
      </c>
      <c r="I366" s="194"/>
      <c r="L366" s="190"/>
      <c r="M366" s="195"/>
      <c r="N366" s="196"/>
      <c r="O366" s="196"/>
      <c r="P366" s="196"/>
      <c r="Q366" s="196"/>
      <c r="R366" s="197"/>
      <c r="AR366" s="191" t="s">
        <v>148</v>
      </c>
      <c r="AS366" s="191" t="s">
        <v>85</v>
      </c>
      <c r="AT366" s="11" t="s">
        <v>85</v>
      </c>
      <c r="AU366" s="11" t="s">
        <v>39</v>
      </c>
      <c r="AV366" s="11" t="s">
        <v>75</v>
      </c>
      <c r="AW366" s="191" t="s">
        <v>137</v>
      </c>
    </row>
    <row r="367" spans="2:63" s="12" customFormat="1">
      <c r="B367" s="198"/>
      <c r="D367" s="199" t="s">
        <v>148</v>
      </c>
      <c r="E367" s="200" t="s">
        <v>5</v>
      </c>
      <c r="F367" s="201" t="s">
        <v>150</v>
      </c>
      <c r="H367" s="202">
        <v>0.13700000000000001</v>
      </c>
      <c r="I367" s="203"/>
      <c r="L367" s="198"/>
      <c r="M367" s="204"/>
      <c r="N367" s="205"/>
      <c r="O367" s="205"/>
      <c r="P367" s="205"/>
      <c r="Q367" s="205"/>
      <c r="R367" s="206"/>
      <c r="AR367" s="207" t="s">
        <v>148</v>
      </c>
      <c r="AS367" s="207" t="s">
        <v>85</v>
      </c>
      <c r="AT367" s="12" t="s">
        <v>144</v>
      </c>
      <c r="AU367" s="12" t="s">
        <v>39</v>
      </c>
      <c r="AV367" s="12" t="s">
        <v>83</v>
      </c>
      <c r="AW367" s="207" t="s">
        <v>137</v>
      </c>
    </row>
    <row r="368" spans="2:63" s="1" customFormat="1" ht="22.5" customHeight="1">
      <c r="B368" s="173"/>
      <c r="C368" s="209" t="s">
        <v>505</v>
      </c>
      <c r="D368" s="209" t="s">
        <v>322</v>
      </c>
      <c r="E368" s="210" t="s">
        <v>506</v>
      </c>
      <c r="F368" s="211" t="s">
        <v>507</v>
      </c>
      <c r="G368" s="212" t="s">
        <v>307</v>
      </c>
      <c r="H368" s="213">
        <v>1.2999999999999999E-2</v>
      </c>
      <c r="I368" s="214"/>
      <c r="J368" s="215">
        <f>ROUND(I368*H368,2)</f>
        <v>0</v>
      </c>
      <c r="K368" s="211" t="s">
        <v>143</v>
      </c>
      <c r="L368" s="216"/>
      <c r="M368" s="217" t="s">
        <v>5</v>
      </c>
      <c r="N368" s="218" t="s">
        <v>46</v>
      </c>
      <c r="O368" s="183">
        <v>1</v>
      </c>
      <c r="P368" s="183">
        <f>O368*H368</f>
        <v>1.2999999999999999E-2</v>
      </c>
      <c r="Q368" s="183">
        <v>0</v>
      </c>
      <c r="R368" s="184">
        <f>Q368*H368</f>
        <v>0</v>
      </c>
      <c r="AP368" s="23" t="s">
        <v>186</v>
      </c>
      <c r="AR368" s="23" t="s">
        <v>322</v>
      </c>
      <c r="AS368" s="23" t="s">
        <v>85</v>
      </c>
      <c r="AW368" s="23" t="s">
        <v>137</v>
      </c>
      <c r="BC368" s="185">
        <f>IF(N368="základní",J368,0)</f>
        <v>0</v>
      </c>
      <c r="BD368" s="185">
        <f>IF(N368="snížená",J368,0)</f>
        <v>0</v>
      </c>
      <c r="BE368" s="185">
        <f>IF(N368="zákl. přenesená",J368,0)</f>
        <v>0</v>
      </c>
      <c r="BF368" s="185">
        <f>IF(N368="sníž. přenesená",J368,0)</f>
        <v>0</v>
      </c>
      <c r="BG368" s="185">
        <f>IF(N368="nulová",J368,0)</f>
        <v>0</v>
      </c>
      <c r="BH368" s="23" t="s">
        <v>83</v>
      </c>
      <c r="BI368" s="185">
        <f>ROUND(I368*H368,2)</f>
        <v>0</v>
      </c>
      <c r="BJ368" s="23" t="s">
        <v>144</v>
      </c>
      <c r="BK368" s="23" t="s">
        <v>508</v>
      </c>
    </row>
    <row r="369" spans="2:63" s="1" customFormat="1">
      <c r="B369" s="40"/>
      <c r="D369" s="186" t="s">
        <v>146</v>
      </c>
      <c r="F369" s="187" t="s">
        <v>507</v>
      </c>
      <c r="I369" s="188"/>
      <c r="L369" s="40"/>
      <c r="M369" s="189"/>
      <c r="N369" s="41"/>
      <c r="O369" s="41"/>
      <c r="P369" s="41"/>
      <c r="Q369" s="41"/>
      <c r="R369" s="69"/>
      <c r="AR369" s="23" t="s">
        <v>146</v>
      </c>
      <c r="AS369" s="23" t="s">
        <v>85</v>
      </c>
    </row>
    <row r="370" spans="2:63" s="1" customFormat="1" ht="27">
      <c r="B370" s="40"/>
      <c r="D370" s="186" t="s">
        <v>310</v>
      </c>
      <c r="F370" s="208" t="s">
        <v>509</v>
      </c>
      <c r="I370" s="188"/>
      <c r="L370" s="40"/>
      <c r="M370" s="189"/>
      <c r="N370" s="41"/>
      <c r="O370" s="41"/>
      <c r="P370" s="41"/>
      <c r="Q370" s="41"/>
      <c r="R370" s="69"/>
      <c r="AR370" s="23" t="s">
        <v>310</v>
      </c>
      <c r="AS370" s="23" t="s">
        <v>85</v>
      </c>
    </row>
    <row r="371" spans="2:63" s="11" customFormat="1">
      <c r="B371" s="190"/>
      <c r="D371" s="186" t="s">
        <v>148</v>
      </c>
      <c r="E371" s="191" t="s">
        <v>5</v>
      </c>
      <c r="F371" s="192" t="s">
        <v>510</v>
      </c>
      <c r="H371" s="193">
        <v>1.2999999999999999E-2</v>
      </c>
      <c r="I371" s="194"/>
      <c r="L371" s="190"/>
      <c r="M371" s="195"/>
      <c r="N371" s="196"/>
      <c r="O371" s="196"/>
      <c r="P371" s="196"/>
      <c r="Q371" s="196"/>
      <c r="R371" s="197"/>
      <c r="AR371" s="191" t="s">
        <v>148</v>
      </c>
      <c r="AS371" s="191" t="s">
        <v>85</v>
      </c>
      <c r="AT371" s="11" t="s">
        <v>85</v>
      </c>
      <c r="AU371" s="11" t="s">
        <v>39</v>
      </c>
      <c r="AV371" s="11" t="s">
        <v>75</v>
      </c>
      <c r="AW371" s="191" t="s">
        <v>137</v>
      </c>
    </row>
    <row r="372" spans="2:63" s="12" customFormat="1">
      <c r="B372" s="198"/>
      <c r="D372" s="199" t="s">
        <v>148</v>
      </c>
      <c r="E372" s="200" t="s">
        <v>5</v>
      </c>
      <c r="F372" s="201" t="s">
        <v>150</v>
      </c>
      <c r="H372" s="202">
        <v>1.2999999999999999E-2</v>
      </c>
      <c r="I372" s="203"/>
      <c r="L372" s="198"/>
      <c r="M372" s="204"/>
      <c r="N372" s="205"/>
      <c r="O372" s="205"/>
      <c r="P372" s="205"/>
      <c r="Q372" s="205"/>
      <c r="R372" s="206"/>
      <c r="AR372" s="207" t="s">
        <v>148</v>
      </c>
      <c r="AS372" s="207" t="s">
        <v>85</v>
      </c>
      <c r="AT372" s="12" t="s">
        <v>144</v>
      </c>
      <c r="AU372" s="12" t="s">
        <v>39</v>
      </c>
      <c r="AV372" s="12" t="s">
        <v>83</v>
      </c>
      <c r="AW372" s="207" t="s">
        <v>137</v>
      </c>
    </row>
    <row r="373" spans="2:63" s="1" customFormat="1" ht="22.5" customHeight="1">
      <c r="B373" s="173"/>
      <c r="C373" s="174" t="s">
        <v>511</v>
      </c>
      <c r="D373" s="174" t="s">
        <v>139</v>
      </c>
      <c r="E373" s="175" t="s">
        <v>512</v>
      </c>
      <c r="F373" s="176" t="s">
        <v>513</v>
      </c>
      <c r="G373" s="177" t="s">
        <v>231</v>
      </c>
      <c r="H373" s="178">
        <v>0.76</v>
      </c>
      <c r="I373" s="179"/>
      <c r="J373" s="180">
        <f>ROUND(I373*H373,2)</f>
        <v>0</v>
      </c>
      <c r="K373" s="176" t="s">
        <v>143</v>
      </c>
      <c r="L373" s="40"/>
      <c r="M373" s="181" t="s">
        <v>5</v>
      </c>
      <c r="N373" s="182" t="s">
        <v>46</v>
      </c>
      <c r="O373" s="183">
        <v>0</v>
      </c>
      <c r="P373" s="183">
        <f>O373*H373</f>
        <v>0</v>
      </c>
      <c r="Q373" s="183">
        <v>0</v>
      </c>
      <c r="R373" s="184">
        <f>Q373*H373</f>
        <v>0</v>
      </c>
      <c r="AP373" s="23" t="s">
        <v>144</v>
      </c>
      <c r="AR373" s="23" t="s">
        <v>139</v>
      </c>
      <c r="AS373" s="23" t="s">
        <v>85</v>
      </c>
      <c r="AW373" s="23" t="s">
        <v>137</v>
      </c>
      <c r="BC373" s="185">
        <f>IF(N373="základní",J373,0)</f>
        <v>0</v>
      </c>
      <c r="BD373" s="185">
        <f>IF(N373="snížená",J373,0)</f>
        <v>0</v>
      </c>
      <c r="BE373" s="185">
        <f>IF(N373="zákl. přenesená",J373,0)</f>
        <v>0</v>
      </c>
      <c r="BF373" s="185">
        <f>IF(N373="sníž. přenesená",J373,0)</f>
        <v>0</v>
      </c>
      <c r="BG373" s="185">
        <f>IF(N373="nulová",J373,0)</f>
        <v>0</v>
      </c>
      <c r="BH373" s="23" t="s">
        <v>83</v>
      </c>
      <c r="BI373" s="185">
        <f>ROUND(I373*H373,2)</f>
        <v>0</v>
      </c>
      <c r="BJ373" s="23" t="s">
        <v>144</v>
      </c>
      <c r="BK373" s="23" t="s">
        <v>514</v>
      </c>
    </row>
    <row r="374" spans="2:63" s="1" customFormat="1" ht="27">
      <c r="B374" s="40"/>
      <c r="D374" s="186" t="s">
        <v>146</v>
      </c>
      <c r="F374" s="187" t="s">
        <v>515</v>
      </c>
      <c r="I374" s="188"/>
      <c r="L374" s="40"/>
      <c r="M374" s="189"/>
      <c r="N374" s="41"/>
      <c r="O374" s="41"/>
      <c r="P374" s="41"/>
      <c r="Q374" s="41"/>
      <c r="R374" s="69"/>
      <c r="AR374" s="23" t="s">
        <v>146</v>
      </c>
      <c r="AS374" s="23" t="s">
        <v>85</v>
      </c>
    </row>
    <row r="375" spans="2:63" s="11" customFormat="1">
      <c r="B375" s="190"/>
      <c r="D375" s="186" t="s">
        <v>148</v>
      </c>
      <c r="E375" s="191" t="s">
        <v>5</v>
      </c>
      <c r="F375" s="192" t="s">
        <v>516</v>
      </c>
      <c r="H375" s="193">
        <v>0.76</v>
      </c>
      <c r="I375" s="194"/>
      <c r="L375" s="190"/>
      <c r="M375" s="195"/>
      <c r="N375" s="196"/>
      <c r="O375" s="196"/>
      <c r="P375" s="196"/>
      <c r="Q375" s="196"/>
      <c r="R375" s="197"/>
      <c r="AR375" s="191" t="s">
        <v>148</v>
      </c>
      <c r="AS375" s="191" t="s">
        <v>85</v>
      </c>
      <c r="AT375" s="11" t="s">
        <v>85</v>
      </c>
      <c r="AU375" s="11" t="s">
        <v>39</v>
      </c>
      <c r="AV375" s="11" t="s">
        <v>75</v>
      </c>
      <c r="AW375" s="191" t="s">
        <v>137</v>
      </c>
    </row>
    <row r="376" spans="2:63" s="12" customFormat="1">
      <c r="B376" s="198"/>
      <c r="D376" s="199" t="s">
        <v>148</v>
      </c>
      <c r="E376" s="200" t="s">
        <v>5</v>
      </c>
      <c r="F376" s="201" t="s">
        <v>150</v>
      </c>
      <c r="H376" s="202">
        <v>0.76</v>
      </c>
      <c r="I376" s="203"/>
      <c r="L376" s="198"/>
      <c r="M376" s="204"/>
      <c r="N376" s="205"/>
      <c r="O376" s="205"/>
      <c r="P376" s="205"/>
      <c r="Q376" s="205"/>
      <c r="R376" s="206"/>
      <c r="AR376" s="207" t="s">
        <v>148</v>
      </c>
      <c r="AS376" s="207" t="s">
        <v>85</v>
      </c>
      <c r="AT376" s="12" t="s">
        <v>144</v>
      </c>
      <c r="AU376" s="12" t="s">
        <v>39</v>
      </c>
      <c r="AV376" s="12" t="s">
        <v>83</v>
      </c>
      <c r="AW376" s="207" t="s">
        <v>137</v>
      </c>
    </row>
    <row r="377" spans="2:63" s="1" customFormat="1" ht="22.5" customHeight="1">
      <c r="B377" s="173"/>
      <c r="C377" s="174" t="s">
        <v>517</v>
      </c>
      <c r="D377" s="174" t="s">
        <v>139</v>
      </c>
      <c r="E377" s="175" t="s">
        <v>518</v>
      </c>
      <c r="F377" s="176" t="s">
        <v>519</v>
      </c>
      <c r="G377" s="177" t="s">
        <v>163</v>
      </c>
      <c r="H377" s="178">
        <v>1</v>
      </c>
      <c r="I377" s="179"/>
      <c r="J377" s="180">
        <f>ROUND(I377*H377,2)</f>
        <v>0</v>
      </c>
      <c r="K377" s="176" t="s">
        <v>143</v>
      </c>
      <c r="L377" s="40"/>
      <c r="M377" s="181" t="s">
        <v>5</v>
      </c>
      <c r="N377" s="182" t="s">
        <v>46</v>
      </c>
      <c r="O377" s="183">
        <v>6.6E-3</v>
      </c>
      <c r="P377" s="183">
        <f>O377*H377</f>
        <v>6.6E-3</v>
      </c>
      <c r="Q377" s="183">
        <v>0</v>
      </c>
      <c r="R377" s="184">
        <f>Q377*H377</f>
        <v>0</v>
      </c>
      <c r="AP377" s="23" t="s">
        <v>144</v>
      </c>
      <c r="AR377" s="23" t="s">
        <v>139</v>
      </c>
      <c r="AS377" s="23" t="s">
        <v>85</v>
      </c>
      <c r="AW377" s="23" t="s">
        <v>137</v>
      </c>
      <c r="BC377" s="185">
        <f>IF(N377="základní",J377,0)</f>
        <v>0</v>
      </c>
      <c r="BD377" s="185">
        <f>IF(N377="snížená",J377,0)</f>
        <v>0</v>
      </c>
      <c r="BE377" s="185">
        <f>IF(N377="zákl. přenesená",J377,0)</f>
        <v>0</v>
      </c>
      <c r="BF377" s="185">
        <f>IF(N377="sníž. přenesená",J377,0)</f>
        <v>0</v>
      </c>
      <c r="BG377" s="185">
        <f>IF(N377="nulová",J377,0)</f>
        <v>0</v>
      </c>
      <c r="BH377" s="23" t="s">
        <v>83</v>
      </c>
      <c r="BI377" s="185">
        <f>ROUND(I377*H377,2)</f>
        <v>0</v>
      </c>
      <c r="BJ377" s="23" t="s">
        <v>144</v>
      </c>
      <c r="BK377" s="23" t="s">
        <v>520</v>
      </c>
    </row>
    <row r="378" spans="2:63" s="1" customFormat="1" ht="27">
      <c r="B378" s="40"/>
      <c r="D378" s="186" t="s">
        <v>146</v>
      </c>
      <c r="F378" s="187" t="s">
        <v>521</v>
      </c>
      <c r="I378" s="188"/>
      <c r="L378" s="40"/>
      <c r="M378" s="189"/>
      <c r="N378" s="41"/>
      <c r="O378" s="41"/>
      <c r="P378" s="41"/>
      <c r="Q378" s="41"/>
      <c r="R378" s="69"/>
      <c r="AR378" s="23" t="s">
        <v>146</v>
      </c>
      <c r="AS378" s="23" t="s">
        <v>85</v>
      </c>
    </row>
    <row r="379" spans="2:63" s="11" customFormat="1">
      <c r="B379" s="190"/>
      <c r="D379" s="186" t="s">
        <v>148</v>
      </c>
      <c r="E379" s="191" t="s">
        <v>5</v>
      </c>
      <c r="F379" s="192" t="s">
        <v>522</v>
      </c>
      <c r="H379" s="193">
        <v>1</v>
      </c>
      <c r="I379" s="194"/>
      <c r="L379" s="190"/>
      <c r="M379" s="195"/>
      <c r="N379" s="196"/>
      <c r="O379" s="196"/>
      <c r="P379" s="196"/>
      <c r="Q379" s="196"/>
      <c r="R379" s="197"/>
      <c r="AR379" s="191" t="s">
        <v>148</v>
      </c>
      <c r="AS379" s="191" t="s">
        <v>85</v>
      </c>
      <c r="AT379" s="11" t="s">
        <v>85</v>
      </c>
      <c r="AU379" s="11" t="s">
        <v>39</v>
      </c>
      <c r="AV379" s="11" t="s">
        <v>75</v>
      </c>
      <c r="AW379" s="191" t="s">
        <v>137</v>
      </c>
    </row>
    <row r="380" spans="2:63" s="12" customFormat="1">
      <c r="B380" s="198"/>
      <c r="D380" s="199" t="s">
        <v>148</v>
      </c>
      <c r="E380" s="200" t="s">
        <v>5</v>
      </c>
      <c r="F380" s="201" t="s">
        <v>150</v>
      </c>
      <c r="H380" s="202">
        <v>1</v>
      </c>
      <c r="I380" s="203"/>
      <c r="L380" s="198"/>
      <c r="M380" s="204"/>
      <c r="N380" s="205"/>
      <c r="O380" s="205"/>
      <c r="P380" s="205"/>
      <c r="Q380" s="205"/>
      <c r="R380" s="206"/>
      <c r="AR380" s="207" t="s">
        <v>148</v>
      </c>
      <c r="AS380" s="207" t="s">
        <v>85</v>
      </c>
      <c r="AT380" s="12" t="s">
        <v>144</v>
      </c>
      <c r="AU380" s="12" t="s">
        <v>39</v>
      </c>
      <c r="AV380" s="12" t="s">
        <v>83</v>
      </c>
      <c r="AW380" s="207" t="s">
        <v>137</v>
      </c>
    </row>
    <row r="381" spans="2:63" s="1" customFormat="1" ht="22.5" customHeight="1">
      <c r="B381" s="173"/>
      <c r="C381" s="209" t="s">
        <v>523</v>
      </c>
      <c r="D381" s="209" t="s">
        <v>322</v>
      </c>
      <c r="E381" s="210" t="s">
        <v>524</v>
      </c>
      <c r="F381" s="211" t="s">
        <v>525</v>
      </c>
      <c r="G381" s="212" t="s">
        <v>163</v>
      </c>
      <c r="H381" s="213">
        <v>1.01</v>
      </c>
      <c r="I381" s="214"/>
      <c r="J381" s="215">
        <f>ROUND(I381*H381,2)</f>
        <v>0</v>
      </c>
      <c r="K381" s="211" t="s">
        <v>143</v>
      </c>
      <c r="L381" s="216"/>
      <c r="M381" s="217" t="s">
        <v>5</v>
      </c>
      <c r="N381" s="218" t="s">
        <v>46</v>
      </c>
      <c r="O381" s="183">
        <v>5.3999999999999999E-2</v>
      </c>
      <c r="P381" s="183">
        <f>O381*H381</f>
        <v>5.4539999999999998E-2</v>
      </c>
      <c r="Q381" s="183">
        <v>0</v>
      </c>
      <c r="R381" s="184">
        <f>Q381*H381</f>
        <v>0</v>
      </c>
      <c r="AP381" s="23" t="s">
        <v>186</v>
      </c>
      <c r="AR381" s="23" t="s">
        <v>322</v>
      </c>
      <c r="AS381" s="23" t="s">
        <v>85</v>
      </c>
      <c r="AW381" s="23" t="s">
        <v>137</v>
      </c>
      <c r="BC381" s="185">
        <f>IF(N381="základní",J381,0)</f>
        <v>0</v>
      </c>
      <c r="BD381" s="185">
        <f>IF(N381="snížená",J381,0)</f>
        <v>0</v>
      </c>
      <c r="BE381" s="185">
        <f>IF(N381="zákl. přenesená",J381,0)</f>
        <v>0</v>
      </c>
      <c r="BF381" s="185">
        <f>IF(N381="sníž. přenesená",J381,0)</f>
        <v>0</v>
      </c>
      <c r="BG381" s="185">
        <f>IF(N381="nulová",J381,0)</f>
        <v>0</v>
      </c>
      <c r="BH381" s="23" t="s">
        <v>83</v>
      </c>
      <c r="BI381" s="185">
        <f>ROUND(I381*H381,2)</f>
        <v>0</v>
      </c>
      <c r="BJ381" s="23" t="s">
        <v>144</v>
      </c>
      <c r="BK381" s="23" t="s">
        <v>526</v>
      </c>
    </row>
    <row r="382" spans="2:63" s="1" customFormat="1" ht="27">
      <c r="B382" s="40"/>
      <c r="D382" s="186" t="s">
        <v>146</v>
      </c>
      <c r="F382" s="187" t="s">
        <v>527</v>
      </c>
      <c r="I382" s="188"/>
      <c r="L382" s="40"/>
      <c r="M382" s="189"/>
      <c r="N382" s="41"/>
      <c r="O382" s="41"/>
      <c r="P382" s="41"/>
      <c r="Q382" s="41"/>
      <c r="R382" s="69"/>
      <c r="AR382" s="23" t="s">
        <v>146</v>
      </c>
      <c r="AS382" s="23" t="s">
        <v>85</v>
      </c>
    </row>
    <row r="383" spans="2:63" s="11" customFormat="1">
      <c r="B383" s="190"/>
      <c r="D383" s="186" t="s">
        <v>148</v>
      </c>
      <c r="E383" s="191" t="s">
        <v>5</v>
      </c>
      <c r="F383" s="192" t="s">
        <v>528</v>
      </c>
      <c r="H383" s="193">
        <v>1.01</v>
      </c>
      <c r="I383" s="194"/>
      <c r="L383" s="190"/>
      <c r="M383" s="195"/>
      <c r="N383" s="196"/>
      <c r="O383" s="196"/>
      <c r="P383" s="196"/>
      <c r="Q383" s="196"/>
      <c r="R383" s="197"/>
      <c r="AR383" s="191" t="s">
        <v>148</v>
      </c>
      <c r="AS383" s="191" t="s">
        <v>85</v>
      </c>
      <c r="AT383" s="11" t="s">
        <v>85</v>
      </c>
      <c r="AU383" s="11" t="s">
        <v>39</v>
      </c>
      <c r="AV383" s="11" t="s">
        <v>75</v>
      </c>
      <c r="AW383" s="191" t="s">
        <v>137</v>
      </c>
    </row>
    <row r="384" spans="2:63" s="12" customFormat="1">
      <c r="B384" s="198"/>
      <c r="D384" s="199" t="s">
        <v>148</v>
      </c>
      <c r="E384" s="200" t="s">
        <v>5</v>
      </c>
      <c r="F384" s="201" t="s">
        <v>150</v>
      </c>
      <c r="H384" s="202">
        <v>1.01</v>
      </c>
      <c r="I384" s="203"/>
      <c r="L384" s="198"/>
      <c r="M384" s="204"/>
      <c r="N384" s="205"/>
      <c r="O384" s="205"/>
      <c r="P384" s="205"/>
      <c r="Q384" s="205"/>
      <c r="R384" s="206"/>
      <c r="AR384" s="207" t="s">
        <v>148</v>
      </c>
      <c r="AS384" s="207" t="s">
        <v>85</v>
      </c>
      <c r="AT384" s="12" t="s">
        <v>144</v>
      </c>
      <c r="AU384" s="12" t="s">
        <v>39</v>
      </c>
      <c r="AV384" s="12" t="s">
        <v>83</v>
      </c>
      <c r="AW384" s="207" t="s">
        <v>137</v>
      </c>
    </row>
    <row r="385" spans="2:63" s="1" customFormat="1" ht="22.5" customHeight="1">
      <c r="B385" s="173"/>
      <c r="C385" s="174" t="s">
        <v>529</v>
      </c>
      <c r="D385" s="174" t="s">
        <v>139</v>
      </c>
      <c r="E385" s="175" t="s">
        <v>186</v>
      </c>
      <c r="F385" s="176" t="s">
        <v>530</v>
      </c>
      <c r="G385" s="177" t="s">
        <v>163</v>
      </c>
      <c r="H385" s="178">
        <v>2</v>
      </c>
      <c r="I385" s="179"/>
      <c r="J385" s="180">
        <f>ROUND(I385*H385,2)</f>
        <v>0</v>
      </c>
      <c r="K385" s="176" t="s">
        <v>5</v>
      </c>
      <c r="L385" s="40"/>
      <c r="M385" s="181" t="s">
        <v>5</v>
      </c>
      <c r="N385" s="182" t="s">
        <v>46</v>
      </c>
      <c r="O385" s="183">
        <v>0</v>
      </c>
      <c r="P385" s="183">
        <f>O385*H385</f>
        <v>0</v>
      </c>
      <c r="Q385" s="183">
        <v>0</v>
      </c>
      <c r="R385" s="184">
        <f>Q385*H385</f>
        <v>0</v>
      </c>
      <c r="AP385" s="23" t="s">
        <v>144</v>
      </c>
      <c r="AR385" s="23" t="s">
        <v>139</v>
      </c>
      <c r="AS385" s="23" t="s">
        <v>85</v>
      </c>
      <c r="AW385" s="23" t="s">
        <v>137</v>
      </c>
      <c r="BC385" s="185">
        <f>IF(N385="základní",J385,0)</f>
        <v>0</v>
      </c>
      <c r="BD385" s="185">
        <f>IF(N385="snížená",J385,0)</f>
        <v>0</v>
      </c>
      <c r="BE385" s="185">
        <f>IF(N385="zákl. přenesená",J385,0)</f>
        <v>0</v>
      </c>
      <c r="BF385" s="185">
        <f>IF(N385="sníž. přenesená",J385,0)</f>
        <v>0</v>
      </c>
      <c r="BG385" s="185">
        <f>IF(N385="nulová",J385,0)</f>
        <v>0</v>
      </c>
      <c r="BH385" s="23" t="s">
        <v>83</v>
      </c>
      <c r="BI385" s="185">
        <f>ROUND(I385*H385,2)</f>
        <v>0</v>
      </c>
      <c r="BJ385" s="23" t="s">
        <v>144</v>
      </c>
      <c r="BK385" s="23" t="s">
        <v>531</v>
      </c>
    </row>
    <row r="386" spans="2:63" s="1" customFormat="1" ht="162">
      <c r="B386" s="40"/>
      <c r="D386" s="186" t="s">
        <v>146</v>
      </c>
      <c r="F386" s="187" t="s">
        <v>532</v>
      </c>
      <c r="I386" s="188"/>
      <c r="L386" s="40"/>
      <c r="M386" s="189"/>
      <c r="N386" s="41"/>
      <c r="O386" s="41"/>
      <c r="P386" s="41"/>
      <c r="Q386" s="41"/>
      <c r="R386" s="69"/>
      <c r="AR386" s="23" t="s">
        <v>146</v>
      </c>
      <c r="AS386" s="23" t="s">
        <v>85</v>
      </c>
    </row>
    <row r="387" spans="2:63" s="11" customFormat="1">
      <c r="B387" s="190"/>
      <c r="D387" s="186" t="s">
        <v>148</v>
      </c>
      <c r="E387" s="191" t="s">
        <v>5</v>
      </c>
      <c r="F387" s="192" t="s">
        <v>533</v>
      </c>
      <c r="H387" s="193">
        <v>2</v>
      </c>
      <c r="I387" s="194"/>
      <c r="L387" s="190"/>
      <c r="M387" s="195"/>
      <c r="N387" s="196"/>
      <c r="O387" s="196"/>
      <c r="P387" s="196"/>
      <c r="Q387" s="196"/>
      <c r="R387" s="197"/>
      <c r="AR387" s="191" t="s">
        <v>148</v>
      </c>
      <c r="AS387" s="191" t="s">
        <v>85</v>
      </c>
      <c r="AT387" s="11" t="s">
        <v>85</v>
      </c>
      <c r="AU387" s="11" t="s">
        <v>39</v>
      </c>
      <c r="AV387" s="11" t="s">
        <v>75</v>
      </c>
      <c r="AW387" s="191" t="s">
        <v>137</v>
      </c>
    </row>
    <row r="388" spans="2:63" s="12" customFormat="1">
      <c r="B388" s="198"/>
      <c r="D388" s="199" t="s">
        <v>148</v>
      </c>
      <c r="E388" s="200" t="s">
        <v>5</v>
      </c>
      <c r="F388" s="201" t="s">
        <v>150</v>
      </c>
      <c r="H388" s="202">
        <v>2</v>
      </c>
      <c r="I388" s="203"/>
      <c r="L388" s="198"/>
      <c r="M388" s="204"/>
      <c r="N388" s="205"/>
      <c r="O388" s="205"/>
      <c r="P388" s="205"/>
      <c r="Q388" s="205"/>
      <c r="R388" s="206"/>
      <c r="AR388" s="207" t="s">
        <v>148</v>
      </c>
      <c r="AS388" s="207" t="s">
        <v>85</v>
      </c>
      <c r="AT388" s="12" t="s">
        <v>144</v>
      </c>
      <c r="AU388" s="12" t="s">
        <v>39</v>
      </c>
      <c r="AV388" s="12" t="s">
        <v>83</v>
      </c>
      <c r="AW388" s="207" t="s">
        <v>137</v>
      </c>
    </row>
    <row r="389" spans="2:63" s="1" customFormat="1" ht="22.5" customHeight="1">
      <c r="B389" s="173"/>
      <c r="C389" s="174" t="s">
        <v>534</v>
      </c>
      <c r="D389" s="174" t="s">
        <v>139</v>
      </c>
      <c r="E389" s="175" t="s">
        <v>535</v>
      </c>
      <c r="F389" s="176" t="s">
        <v>536</v>
      </c>
      <c r="G389" s="177" t="s">
        <v>231</v>
      </c>
      <c r="H389" s="178">
        <v>2.8490000000000002</v>
      </c>
      <c r="I389" s="179"/>
      <c r="J389" s="180">
        <f>ROUND(I389*H389,2)</f>
        <v>0</v>
      </c>
      <c r="K389" s="176" t="s">
        <v>143</v>
      </c>
      <c r="L389" s="40"/>
      <c r="M389" s="181" t="s">
        <v>5</v>
      </c>
      <c r="N389" s="182" t="s">
        <v>46</v>
      </c>
      <c r="O389" s="183">
        <v>2.4289999999999998</v>
      </c>
      <c r="P389" s="183">
        <f>O389*H389</f>
        <v>6.9202209999999997</v>
      </c>
      <c r="Q389" s="183">
        <v>0</v>
      </c>
      <c r="R389" s="184">
        <f>Q389*H389</f>
        <v>0</v>
      </c>
      <c r="AP389" s="23" t="s">
        <v>144</v>
      </c>
      <c r="AR389" s="23" t="s">
        <v>139</v>
      </c>
      <c r="AS389" s="23" t="s">
        <v>85</v>
      </c>
      <c r="AW389" s="23" t="s">
        <v>137</v>
      </c>
      <c r="BC389" s="185">
        <f>IF(N389="základní",J389,0)</f>
        <v>0</v>
      </c>
      <c r="BD389" s="185">
        <f>IF(N389="snížená",J389,0)</f>
        <v>0</v>
      </c>
      <c r="BE389" s="185">
        <f>IF(N389="zákl. přenesená",J389,0)</f>
        <v>0</v>
      </c>
      <c r="BF389" s="185">
        <f>IF(N389="sníž. přenesená",J389,0)</f>
        <v>0</v>
      </c>
      <c r="BG389" s="185">
        <f>IF(N389="nulová",J389,0)</f>
        <v>0</v>
      </c>
      <c r="BH389" s="23" t="s">
        <v>83</v>
      </c>
      <c r="BI389" s="185">
        <f>ROUND(I389*H389,2)</f>
        <v>0</v>
      </c>
      <c r="BJ389" s="23" t="s">
        <v>144</v>
      </c>
      <c r="BK389" s="23" t="s">
        <v>537</v>
      </c>
    </row>
    <row r="390" spans="2:63" s="1" customFormat="1" ht="27">
      <c r="B390" s="40"/>
      <c r="D390" s="186" t="s">
        <v>146</v>
      </c>
      <c r="F390" s="187" t="s">
        <v>538</v>
      </c>
      <c r="I390" s="188"/>
      <c r="L390" s="40"/>
      <c r="M390" s="189"/>
      <c r="N390" s="41"/>
      <c r="O390" s="41"/>
      <c r="P390" s="41"/>
      <c r="Q390" s="41"/>
      <c r="R390" s="69"/>
      <c r="AR390" s="23" t="s">
        <v>146</v>
      </c>
      <c r="AS390" s="23" t="s">
        <v>85</v>
      </c>
    </row>
    <row r="391" spans="2:63" s="11" customFormat="1">
      <c r="B391" s="190"/>
      <c r="D391" s="186" t="s">
        <v>148</v>
      </c>
      <c r="E391" s="191" t="s">
        <v>5</v>
      </c>
      <c r="F391" s="192" t="s">
        <v>539</v>
      </c>
      <c r="H391" s="193">
        <v>0.25</v>
      </c>
      <c r="I391" s="194"/>
      <c r="L391" s="190"/>
      <c r="M391" s="195"/>
      <c r="N391" s="196"/>
      <c r="O391" s="196"/>
      <c r="P391" s="196"/>
      <c r="Q391" s="196"/>
      <c r="R391" s="197"/>
      <c r="AR391" s="191" t="s">
        <v>148</v>
      </c>
      <c r="AS391" s="191" t="s">
        <v>85</v>
      </c>
      <c r="AT391" s="11" t="s">
        <v>85</v>
      </c>
      <c r="AU391" s="11" t="s">
        <v>39</v>
      </c>
      <c r="AV391" s="11" t="s">
        <v>75</v>
      </c>
      <c r="AW391" s="191" t="s">
        <v>137</v>
      </c>
    </row>
    <row r="392" spans="2:63" s="11" customFormat="1">
      <c r="B392" s="190"/>
      <c r="D392" s="186" t="s">
        <v>148</v>
      </c>
      <c r="E392" s="191" t="s">
        <v>5</v>
      </c>
      <c r="F392" s="192" t="s">
        <v>540</v>
      </c>
      <c r="H392" s="193">
        <v>2.5990000000000002</v>
      </c>
      <c r="I392" s="194"/>
      <c r="L392" s="190"/>
      <c r="M392" s="195"/>
      <c r="N392" s="196"/>
      <c r="O392" s="196"/>
      <c r="P392" s="196"/>
      <c r="Q392" s="196"/>
      <c r="R392" s="197"/>
      <c r="AR392" s="191" t="s">
        <v>148</v>
      </c>
      <c r="AS392" s="191" t="s">
        <v>85</v>
      </c>
      <c r="AT392" s="11" t="s">
        <v>85</v>
      </c>
      <c r="AU392" s="11" t="s">
        <v>39</v>
      </c>
      <c r="AV392" s="11" t="s">
        <v>75</v>
      </c>
      <c r="AW392" s="191" t="s">
        <v>137</v>
      </c>
    </row>
    <row r="393" spans="2:63" s="12" customFormat="1">
      <c r="B393" s="198"/>
      <c r="D393" s="199" t="s">
        <v>148</v>
      </c>
      <c r="E393" s="200" t="s">
        <v>5</v>
      </c>
      <c r="F393" s="201" t="s">
        <v>150</v>
      </c>
      <c r="H393" s="202">
        <v>2.8490000000000002</v>
      </c>
      <c r="I393" s="203"/>
      <c r="L393" s="198"/>
      <c r="M393" s="204"/>
      <c r="N393" s="205"/>
      <c r="O393" s="205"/>
      <c r="P393" s="205"/>
      <c r="Q393" s="205"/>
      <c r="R393" s="206"/>
      <c r="AR393" s="207" t="s">
        <v>148</v>
      </c>
      <c r="AS393" s="207" t="s">
        <v>85</v>
      </c>
      <c r="AT393" s="12" t="s">
        <v>144</v>
      </c>
      <c r="AU393" s="12" t="s">
        <v>39</v>
      </c>
      <c r="AV393" s="12" t="s">
        <v>83</v>
      </c>
      <c r="AW393" s="207" t="s">
        <v>137</v>
      </c>
    </row>
    <row r="394" spans="2:63" s="1" customFormat="1" ht="31.5" customHeight="1">
      <c r="B394" s="173"/>
      <c r="C394" s="174" t="s">
        <v>541</v>
      </c>
      <c r="D394" s="174" t="s">
        <v>139</v>
      </c>
      <c r="E394" s="175" t="s">
        <v>542</v>
      </c>
      <c r="F394" s="176" t="s">
        <v>543</v>
      </c>
      <c r="G394" s="177" t="s">
        <v>142</v>
      </c>
      <c r="H394" s="178">
        <v>2</v>
      </c>
      <c r="I394" s="179"/>
      <c r="J394" s="180">
        <f>ROUND(I394*H394,2)</f>
        <v>0</v>
      </c>
      <c r="K394" s="176" t="s">
        <v>143</v>
      </c>
      <c r="L394" s="40"/>
      <c r="M394" s="181" t="s">
        <v>5</v>
      </c>
      <c r="N394" s="182" t="s">
        <v>46</v>
      </c>
      <c r="O394" s="183">
        <v>6.3200000000000001E-3</v>
      </c>
      <c r="P394" s="183">
        <f>O394*H394</f>
        <v>1.264E-2</v>
      </c>
      <c r="Q394" s="183">
        <v>0</v>
      </c>
      <c r="R394" s="184">
        <f>Q394*H394</f>
        <v>0</v>
      </c>
      <c r="AP394" s="23" t="s">
        <v>144</v>
      </c>
      <c r="AR394" s="23" t="s">
        <v>139</v>
      </c>
      <c r="AS394" s="23" t="s">
        <v>85</v>
      </c>
      <c r="AW394" s="23" t="s">
        <v>137</v>
      </c>
      <c r="BC394" s="185">
        <f>IF(N394="základní",J394,0)</f>
        <v>0</v>
      </c>
      <c r="BD394" s="185">
        <f>IF(N394="snížená",J394,0)</f>
        <v>0</v>
      </c>
      <c r="BE394" s="185">
        <f>IF(N394="zákl. přenesená",J394,0)</f>
        <v>0</v>
      </c>
      <c r="BF394" s="185">
        <f>IF(N394="sníž. přenesená",J394,0)</f>
        <v>0</v>
      </c>
      <c r="BG394" s="185">
        <f>IF(N394="nulová",J394,0)</f>
        <v>0</v>
      </c>
      <c r="BH394" s="23" t="s">
        <v>83</v>
      </c>
      <c r="BI394" s="185">
        <f>ROUND(I394*H394,2)</f>
        <v>0</v>
      </c>
      <c r="BJ394" s="23" t="s">
        <v>144</v>
      </c>
      <c r="BK394" s="23" t="s">
        <v>544</v>
      </c>
    </row>
    <row r="395" spans="2:63" s="1" customFormat="1" ht="27">
      <c r="B395" s="40"/>
      <c r="D395" s="186" t="s">
        <v>146</v>
      </c>
      <c r="F395" s="187" t="s">
        <v>545</v>
      </c>
      <c r="I395" s="188"/>
      <c r="L395" s="40"/>
      <c r="M395" s="189"/>
      <c r="N395" s="41"/>
      <c r="O395" s="41"/>
      <c r="P395" s="41"/>
      <c r="Q395" s="41"/>
      <c r="R395" s="69"/>
      <c r="AR395" s="23" t="s">
        <v>146</v>
      </c>
      <c r="AS395" s="23" t="s">
        <v>85</v>
      </c>
    </row>
    <row r="396" spans="2:63" s="11" customFormat="1">
      <c r="B396" s="190"/>
      <c r="D396" s="186" t="s">
        <v>148</v>
      </c>
      <c r="E396" s="191" t="s">
        <v>5</v>
      </c>
      <c r="F396" s="192" t="s">
        <v>546</v>
      </c>
      <c r="H396" s="193">
        <v>2</v>
      </c>
      <c r="I396" s="194"/>
      <c r="L396" s="190"/>
      <c r="M396" s="195"/>
      <c r="N396" s="196"/>
      <c r="O396" s="196"/>
      <c r="P396" s="196"/>
      <c r="Q396" s="196"/>
      <c r="R396" s="197"/>
      <c r="AR396" s="191" t="s">
        <v>148</v>
      </c>
      <c r="AS396" s="191" t="s">
        <v>85</v>
      </c>
      <c r="AT396" s="11" t="s">
        <v>85</v>
      </c>
      <c r="AU396" s="11" t="s">
        <v>39</v>
      </c>
      <c r="AV396" s="11" t="s">
        <v>75</v>
      </c>
      <c r="AW396" s="191" t="s">
        <v>137</v>
      </c>
    </row>
    <row r="397" spans="2:63" s="12" customFormat="1">
      <c r="B397" s="198"/>
      <c r="D397" s="199" t="s">
        <v>148</v>
      </c>
      <c r="E397" s="200" t="s">
        <v>5</v>
      </c>
      <c r="F397" s="201" t="s">
        <v>150</v>
      </c>
      <c r="H397" s="202">
        <v>2</v>
      </c>
      <c r="I397" s="203"/>
      <c r="L397" s="198"/>
      <c r="M397" s="204"/>
      <c r="N397" s="205"/>
      <c r="O397" s="205"/>
      <c r="P397" s="205"/>
      <c r="Q397" s="205"/>
      <c r="R397" s="206"/>
      <c r="AR397" s="207" t="s">
        <v>148</v>
      </c>
      <c r="AS397" s="207" t="s">
        <v>85</v>
      </c>
      <c r="AT397" s="12" t="s">
        <v>144</v>
      </c>
      <c r="AU397" s="12" t="s">
        <v>39</v>
      </c>
      <c r="AV397" s="12" t="s">
        <v>83</v>
      </c>
      <c r="AW397" s="207" t="s">
        <v>137</v>
      </c>
    </row>
    <row r="398" spans="2:63" s="1" customFormat="1" ht="31.5" customHeight="1">
      <c r="B398" s="173"/>
      <c r="C398" s="174" t="s">
        <v>547</v>
      </c>
      <c r="D398" s="174" t="s">
        <v>139</v>
      </c>
      <c r="E398" s="175" t="s">
        <v>548</v>
      </c>
      <c r="F398" s="176" t="s">
        <v>549</v>
      </c>
      <c r="G398" s="177" t="s">
        <v>307</v>
      </c>
      <c r="H398" s="178">
        <v>0.12</v>
      </c>
      <c r="I398" s="179"/>
      <c r="J398" s="180">
        <f>ROUND(I398*H398,2)</f>
        <v>0</v>
      </c>
      <c r="K398" s="176" t="s">
        <v>143</v>
      </c>
      <c r="L398" s="40"/>
      <c r="M398" s="181" t="s">
        <v>5</v>
      </c>
      <c r="N398" s="182" t="s">
        <v>46</v>
      </c>
      <c r="O398" s="183">
        <v>0.84758</v>
      </c>
      <c r="P398" s="183">
        <f>O398*H398</f>
        <v>0.1017096</v>
      </c>
      <c r="Q398" s="183">
        <v>0</v>
      </c>
      <c r="R398" s="184">
        <f>Q398*H398</f>
        <v>0</v>
      </c>
      <c r="AP398" s="23" t="s">
        <v>144</v>
      </c>
      <c r="AR398" s="23" t="s">
        <v>139</v>
      </c>
      <c r="AS398" s="23" t="s">
        <v>85</v>
      </c>
      <c r="AW398" s="23" t="s">
        <v>137</v>
      </c>
      <c r="BC398" s="185">
        <f>IF(N398="základní",J398,0)</f>
        <v>0</v>
      </c>
      <c r="BD398" s="185">
        <f>IF(N398="snížená",J398,0)</f>
        <v>0</v>
      </c>
      <c r="BE398" s="185">
        <f>IF(N398="zákl. přenesená",J398,0)</f>
        <v>0</v>
      </c>
      <c r="BF398" s="185">
        <f>IF(N398="sníž. přenesená",J398,0)</f>
        <v>0</v>
      </c>
      <c r="BG398" s="185">
        <f>IF(N398="nulová",J398,0)</f>
        <v>0</v>
      </c>
      <c r="BH398" s="23" t="s">
        <v>83</v>
      </c>
      <c r="BI398" s="185">
        <f>ROUND(I398*H398,2)</f>
        <v>0</v>
      </c>
      <c r="BJ398" s="23" t="s">
        <v>144</v>
      </c>
      <c r="BK398" s="23" t="s">
        <v>550</v>
      </c>
    </row>
    <row r="399" spans="2:63" s="1" customFormat="1">
      <c r="B399" s="40"/>
      <c r="D399" s="186" t="s">
        <v>146</v>
      </c>
      <c r="F399" s="187" t="s">
        <v>551</v>
      </c>
      <c r="I399" s="188"/>
      <c r="L399" s="40"/>
      <c r="M399" s="189"/>
      <c r="N399" s="41"/>
      <c r="O399" s="41"/>
      <c r="P399" s="41"/>
      <c r="Q399" s="41"/>
      <c r="R399" s="69"/>
      <c r="AR399" s="23" t="s">
        <v>146</v>
      </c>
      <c r="AS399" s="23" t="s">
        <v>85</v>
      </c>
    </row>
    <row r="400" spans="2:63" s="11" customFormat="1">
      <c r="B400" s="190"/>
      <c r="D400" s="186" t="s">
        <v>148</v>
      </c>
      <c r="E400" s="191" t="s">
        <v>5</v>
      </c>
      <c r="F400" s="192" t="s">
        <v>552</v>
      </c>
      <c r="H400" s="193">
        <v>0.12</v>
      </c>
      <c r="I400" s="194"/>
      <c r="L400" s="190"/>
      <c r="M400" s="195"/>
      <c r="N400" s="196"/>
      <c r="O400" s="196"/>
      <c r="P400" s="196"/>
      <c r="Q400" s="196"/>
      <c r="R400" s="197"/>
      <c r="AR400" s="191" t="s">
        <v>148</v>
      </c>
      <c r="AS400" s="191" t="s">
        <v>85</v>
      </c>
      <c r="AT400" s="11" t="s">
        <v>85</v>
      </c>
      <c r="AU400" s="11" t="s">
        <v>39</v>
      </c>
      <c r="AV400" s="11" t="s">
        <v>75</v>
      </c>
      <c r="AW400" s="191" t="s">
        <v>137</v>
      </c>
    </row>
    <row r="401" spans="2:63" s="12" customFormat="1">
      <c r="B401" s="198"/>
      <c r="D401" s="186" t="s">
        <v>148</v>
      </c>
      <c r="E401" s="219" t="s">
        <v>5</v>
      </c>
      <c r="F401" s="220" t="s">
        <v>150</v>
      </c>
      <c r="H401" s="221">
        <v>0.12</v>
      </c>
      <c r="I401" s="203"/>
      <c r="L401" s="198"/>
      <c r="M401" s="204"/>
      <c r="N401" s="205"/>
      <c r="O401" s="205"/>
      <c r="P401" s="205"/>
      <c r="Q401" s="205"/>
      <c r="R401" s="206"/>
      <c r="AR401" s="207" t="s">
        <v>148</v>
      </c>
      <c r="AS401" s="207" t="s">
        <v>85</v>
      </c>
      <c r="AT401" s="12" t="s">
        <v>144</v>
      </c>
      <c r="AU401" s="12" t="s">
        <v>39</v>
      </c>
      <c r="AV401" s="12" t="s">
        <v>83</v>
      </c>
      <c r="AW401" s="207" t="s">
        <v>137</v>
      </c>
    </row>
    <row r="402" spans="2:63" s="10" customFormat="1" ht="29.85" customHeight="1">
      <c r="B402" s="159"/>
      <c r="D402" s="170" t="s">
        <v>74</v>
      </c>
      <c r="E402" s="171" t="s">
        <v>167</v>
      </c>
      <c r="F402" s="171" t="s">
        <v>553</v>
      </c>
      <c r="I402" s="162"/>
      <c r="J402" s="172">
        <f>BI402</f>
        <v>0</v>
      </c>
      <c r="L402" s="159"/>
      <c r="M402" s="164"/>
      <c r="N402" s="165"/>
      <c r="O402" s="165"/>
      <c r="P402" s="166">
        <f>SUM(P403:P471)</f>
        <v>86.362780999999998</v>
      </c>
      <c r="Q402" s="165"/>
      <c r="R402" s="167">
        <f>SUM(R403:R471)</f>
        <v>0</v>
      </c>
      <c r="AP402" s="160" t="s">
        <v>83</v>
      </c>
      <c r="AR402" s="168" t="s">
        <v>74</v>
      </c>
      <c r="AS402" s="168" t="s">
        <v>83</v>
      </c>
      <c r="AW402" s="160" t="s">
        <v>137</v>
      </c>
      <c r="BI402" s="169">
        <f>SUM(BI403:BI471)</f>
        <v>0</v>
      </c>
    </row>
    <row r="403" spans="2:63" s="1" customFormat="1" ht="22.5" customHeight="1">
      <c r="B403" s="173"/>
      <c r="C403" s="174" t="s">
        <v>554</v>
      </c>
      <c r="D403" s="174" t="s">
        <v>139</v>
      </c>
      <c r="E403" s="175" t="s">
        <v>191</v>
      </c>
      <c r="F403" s="176" t="s">
        <v>555</v>
      </c>
      <c r="G403" s="177" t="s">
        <v>142</v>
      </c>
      <c r="H403" s="178">
        <v>61.375</v>
      </c>
      <c r="I403" s="179"/>
      <c r="J403" s="180">
        <f>ROUND(I403*H403,2)</f>
        <v>0</v>
      </c>
      <c r="K403" s="176" t="s">
        <v>5</v>
      </c>
      <c r="L403" s="40"/>
      <c r="M403" s="181" t="s">
        <v>5</v>
      </c>
      <c r="N403" s="182" t="s">
        <v>46</v>
      </c>
      <c r="O403" s="183">
        <v>0</v>
      </c>
      <c r="P403" s="183">
        <f>O403*H403</f>
        <v>0</v>
      </c>
      <c r="Q403" s="183">
        <v>0</v>
      </c>
      <c r="R403" s="184">
        <f>Q403*H403</f>
        <v>0</v>
      </c>
      <c r="AP403" s="23" t="s">
        <v>144</v>
      </c>
      <c r="AR403" s="23" t="s">
        <v>139</v>
      </c>
      <c r="AS403" s="23" t="s">
        <v>85</v>
      </c>
      <c r="AW403" s="23" t="s">
        <v>137</v>
      </c>
      <c r="BC403" s="185">
        <f>IF(N403="základní",J403,0)</f>
        <v>0</v>
      </c>
      <c r="BD403" s="185">
        <f>IF(N403="snížená",J403,0)</f>
        <v>0</v>
      </c>
      <c r="BE403" s="185">
        <f>IF(N403="zákl. přenesená",J403,0)</f>
        <v>0</v>
      </c>
      <c r="BF403" s="185">
        <f>IF(N403="sníž. přenesená",J403,0)</f>
        <v>0</v>
      </c>
      <c r="BG403" s="185">
        <f>IF(N403="nulová",J403,0)</f>
        <v>0</v>
      </c>
      <c r="BH403" s="23" t="s">
        <v>83</v>
      </c>
      <c r="BI403" s="185">
        <f>ROUND(I403*H403,2)</f>
        <v>0</v>
      </c>
      <c r="BJ403" s="23" t="s">
        <v>144</v>
      </c>
      <c r="BK403" s="23" t="s">
        <v>556</v>
      </c>
    </row>
    <row r="404" spans="2:63" s="1" customFormat="1">
      <c r="B404" s="40"/>
      <c r="D404" s="186" t="s">
        <v>146</v>
      </c>
      <c r="F404" s="187" t="s">
        <v>555</v>
      </c>
      <c r="I404" s="188"/>
      <c r="L404" s="40"/>
      <c r="M404" s="189"/>
      <c r="N404" s="41"/>
      <c r="O404" s="41"/>
      <c r="P404" s="41"/>
      <c r="Q404" s="41"/>
      <c r="R404" s="69"/>
      <c r="AR404" s="23" t="s">
        <v>146</v>
      </c>
      <c r="AS404" s="23" t="s">
        <v>85</v>
      </c>
    </row>
    <row r="405" spans="2:63" s="11" customFormat="1">
      <c r="B405" s="190"/>
      <c r="D405" s="186" t="s">
        <v>148</v>
      </c>
      <c r="E405" s="191" t="s">
        <v>5</v>
      </c>
      <c r="F405" s="192" t="s">
        <v>557</v>
      </c>
      <c r="H405" s="193">
        <v>56</v>
      </c>
      <c r="I405" s="194"/>
      <c r="L405" s="190"/>
      <c r="M405" s="195"/>
      <c r="N405" s="196"/>
      <c r="O405" s="196"/>
      <c r="P405" s="196"/>
      <c r="Q405" s="196"/>
      <c r="R405" s="197"/>
      <c r="AR405" s="191" t="s">
        <v>148</v>
      </c>
      <c r="AS405" s="191" t="s">
        <v>85</v>
      </c>
      <c r="AT405" s="11" t="s">
        <v>85</v>
      </c>
      <c r="AU405" s="11" t="s">
        <v>39</v>
      </c>
      <c r="AV405" s="11" t="s">
        <v>75</v>
      </c>
      <c r="AW405" s="191" t="s">
        <v>137</v>
      </c>
    </row>
    <row r="406" spans="2:63" s="11" customFormat="1">
      <c r="B406" s="190"/>
      <c r="D406" s="186" t="s">
        <v>148</v>
      </c>
      <c r="E406" s="191" t="s">
        <v>5</v>
      </c>
      <c r="F406" s="192" t="s">
        <v>558</v>
      </c>
      <c r="H406" s="193">
        <v>5.375</v>
      </c>
      <c r="I406" s="194"/>
      <c r="L406" s="190"/>
      <c r="M406" s="195"/>
      <c r="N406" s="196"/>
      <c r="O406" s="196"/>
      <c r="P406" s="196"/>
      <c r="Q406" s="196"/>
      <c r="R406" s="197"/>
      <c r="AR406" s="191" t="s">
        <v>148</v>
      </c>
      <c r="AS406" s="191" t="s">
        <v>85</v>
      </c>
      <c r="AT406" s="11" t="s">
        <v>85</v>
      </c>
      <c r="AU406" s="11" t="s">
        <v>39</v>
      </c>
      <c r="AV406" s="11" t="s">
        <v>75</v>
      </c>
      <c r="AW406" s="191" t="s">
        <v>137</v>
      </c>
    </row>
    <row r="407" spans="2:63" s="12" customFormat="1">
      <c r="B407" s="198"/>
      <c r="D407" s="199" t="s">
        <v>148</v>
      </c>
      <c r="E407" s="200" t="s">
        <v>5</v>
      </c>
      <c r="F407" s="201" t="s">
        <v>150</v>
      </c>
      <c r="H407" s="202">
        <v>61.375</v>
      </c>
      <c r="I407" s="203"/>
      <c r="L407" s="198"/>
      <c r="M407" s="204"/>
      <c r="N407" s="205"/>
      <c r="O407" s="205"/>
      <c r="P407" s="205"/>
      <c r="Q407" s="205"/>
      <c r="R407" s="206"/>
      <c r="AR407" s="207" t="s">
        <v>148</v>
      </c>
      <c r="AS407" s="207" t="s">
        <v>85</v>
      </c>
      <c r="AT407" s="12" t="s">
        <v>144</v>
      </c>
      <c r="AU407" s="12" t="s">
        <v>39</v>
      </c>
      <c r="AV407" s="12" t="s">
        <v>83</v>
      </c>
      <c r="AW407" s="207" t="s">
        <v>137</v>
      </c>
    </row>
    <row r="408" spans="2:63" s="1" customFormat="1" ht="22.5" customHeight="1">
      <c r="B408" s="173"/>
      <c r="C408" s="174" t="s">
        <v>559</v>
      </c>
      <c r="D408" s="174" t="s">
        <v>139</v>
      </c>
      <c r="E408" s="175" t="s">
        <v>560</v>
      </c>
      <c r="F408" s="176" t="s">
        <v>561</v>
      </c>
      <c r="G408" s="177" t="s">
        <v>142</v>
      </c>
      <c r="H408" s="178">
        <v>7.05</v>
      </c>
      <c r="I408" s="179"/>
      <c r="J408" s="180">
        <f>ROUND(I408*H408,2)</f>
        <v>0</v>
      </c>
      <c r="K408" s="176" t="s">
        <v>143</v>
      </c>
      <c r="L408" s="40"/>
      <c r="M408" s="181" t="s">
        <v>5</v>
      </c>
      <c r="N408" s="182" t="s">
        <v>46</v>
      </c>
      <c r="O408" s="183">
        <v>0.27994000000000002</v>
      </c>
      <c r="P408" s="183">
        <f>O408*H408</f>
        <v>1.9735770000000001</v>
      </c>
      <c r="Q408" s="183">
        <v>0</v>
      </c>
      <c r="R408" s="184">
        <f>Q408*H408</f>
        <v>0</v>
      </c>
      <c r="AP408" s="23" t="s">
        <v>144</v>
      </c>
      <c r="AR408" s="23" t="s">
        <v>139</v>
      </c>
      <c r="AS408" s="23" t="s">
        <v>85</v>
      </c>
      <c r="AW408" s="23" t="s">
        <v>137</v>
      </c>
      <c r="BC408" s="185">
        <f>IF(N408="základní",J408,0)</f>
        <v>0</v>
      </c>
      <c r="BD408" s="185">
        <f>IF(N408="snížená",J408,0)</f>
        <v>0</v>
      </c>
      <c r="BE408" s="185">
        <f>IF(N408="zákl. přenesená",J408,0)</f>
        <v>0</v>
      </c>
      <c r="BF408" s="185">
        <f>IF(N408="sníž. přenesená",J408,0)</f>
        <v>0</v>
      </c>
      <c r="BG408" s="185">
        <f>IF(N408="nulová",J408,0)</f>
        <v>0</v>
      </c>
      <c r="BH408" s="23" t="s">
        <v>83</v>
      </c>
      <c r="BI408" s="185">
        <f>ROUND(I408*H408,2)</f>
        <v>0</v>
      </c>
      <c r="BJ408" s="23" t="s">
        <v>144</v>
      </c>
      <c r="BK408" s="23" t="s">
        <v>562</v>
      </c>
    </row>
    <row r="409" spans="2:63" s="1" customFormat="1">
      <c r="B409" s="40"/>
      <c r="D409" s="186" t="s">
        <v>146</v>
      </c>
      <c r="F409" s="187" t="s">
        <v>563</v>
      </c>
      <c r="I409" s="188"/>
      <c r="L409" s="40"/>
      <c r="M409" s="189"/>
      <c r="N409" s="41"/>
      <c r="O409" s="41"/>
      <c r="P409" s="41"/>
      <c r="Q409" s="41"/>
      <c r="R409" s="69"/>
      <c r="AR409" s="23" t="s">
        <v>146</v>
      </c>
      <c r="AS409" s="23" t="s">
        <v>85</v>
      </c>
    </row>
    <row r="410" spans="2:63" s="11" customFormat="1">
      <c r="B410" s="190"/>
      <c r="D410" s="186" t="s">
        <v>148</v>
      </c>
      <c r="E410" s="191" t="s">
        <v>5</v>
      </c>
      <c r="F410" s="192" t="s">
        <v>564</v>
      </c>
      <c r="H410" s="193">
        <v>2.25</v>
      </c>
      <c r="I410" s="194"/>
      <c r="L410" s="190"/>
      <c r="M410" s="195"/>
      <c r="N410" s="196"/>
      <c r="O410" s="196"/>
      <c r="P410" s="196"/>
      <c r="Q410" s="196"/>
      <c r="R410" s="197"/>
      <c r="AR410" s="191" t="s">
        <v>148</v>
      </c>
      <c r="AS410" s="191" t="s">
        <v>85</v>
      </c>
      <c r="AT410" s="11" t="s">
        <v>85</v>
      </c>
      <c r="AU410" s="11" t="s">
        <v>39</v>
      </c>
      <c r="AV410" s="11" t="s">
        <v>75</v>
      </c>
      <c r="AW410" s="191" t="s">
        <v>137</v>
      </c>
    </row>
    <row r="411" spans="2:63" s="11" customFormat="1" ht="27">
      <c r="B411" s="190"/>
      <c r="D411" s="186" t="s">
        <v>148</v>
      </c>
      <c r="E411" s="191" t="s">
        <v>5</v>
      </c>
      <c r="F411" s="192" t="s">
        <v>565</v>
      </c>
      <c r="H411" s="193">
        <v>3.15</v>
      </c>
      <c r="I411" s="194"/>
      <c r="L411" s="190"/>
      <c r="M411" s="195"/>
      <c r="N411" s="196"/>
      <c r="O411" s="196"/>
      <c r="P411" s="196"/>
      <c r="Q411" s="196"/>
      <c r="R411" s="197"/>
      <c r="AR411" s="191" t="s">
        <v>148</v>
      </c>
      <c r="AS411" s="191" t="s">
        <v>85</v>
      </c>
      <c r="AT411" s="11" t="s">
        <v>85</v>
      </c>
      <c r="AU411" s="11" t="s">
        <v>39</v>
      </c>
      <c r="AV411" s="11" t="s">
        <v>75</v>
      </c>
      <c r="AW411" s="191" t="s">
        <v>137</v>
      </c>
    </row>
    <row r="412" spans="2:63" s="11" customFormat="1">
      <c r="B412" s="190"/>
      <c r="D412" s="186" t="s">
        <v>148</v>
      </c>
      <c r="E412" s="191" t="s">
        <v>5</v>
      </c>
      <c r="F412" s="192" t="s">
        <v>566</v>
      </c>
      <c r="H412" s="193">
        <v>1.65</v>
      </c>
      <c r="I412" s="194"/>
      <c r="L412" s="190"/>
      <c r="M412" s="195"/>
      <c r="N412" s="196"/>
      <c r="O412" s="196"/>
      <c r="P412" s="196"/>
      <c r="Q412" s="196"/>
      <c r="R412" s="197"/>
      <c r="AR412" s="191" t="s">
        <v>148</v>
      </c>
      <c r="AS412" s="191" t="s">
        <v>85</v>
      </c>
      <c r="AT412" s="11" t="s">
        <v>85</v>
      </c>
      <c r="AU412" s="11" t="s">
        <v>39</v>
      </c>
      <c r="AV412" s="11" t="s">
        <v>75</v>
      </c>
      <c r="AW412" s="191" t="s">
        <v>137</v>
      </c>
    </row>
    <row r="413" spans="2:63" s="12" customFormat="1">
      <c r="B413" s="198"/>
      <c r="D413" s="199" t="s">
        <v>148</v>
      </c>
      <c r="E413" s="200" t="s">
        <v>5</v>
      </c>
      <c r="F413" s="201" t="s">
        <v>150</v>
      </c>
      <c r="H413" s="202">
        <v>7.05</v>
      </c>
      <c r="I413" s="203"/>
      <c r="L413" s="198"/>
      <c r="M413" s="204"/>
      <c r="N413" s="205"/>
      <c r="O413" s="205"/>
      <c r="P413" s="205"/>
      <c r="Q413" s="205"/>
      <c r="R413" s="206"/>
      <c r="AR413" s="207" t="s">
        <v>148</v>
      </c>
      <c r="AS413" s="207" t="s">
        <v>85</v>
      </c>
      <c r="AT413" s="12" t="s">
        <v>144</v>
      </c>
      <c r="AU413" s="12" t="s">
        <v>39</v>
      </c>
      <c r="AV413" s="12" t="s">
        <v>83</v>
      </c>
      <c r="AW413" s="207" t="s">
        <v>137</v>
      </c>
    </row>
    <row r="414" spans="2:63" s="1" customFormat="1" ht="22.5" customHeight="1">
      <c r="B414" s="173"/>
      <c r="C414" s="174" t="s">
        <v>567</v>
      </c>
      <c r="D414" s="174" t="s">
        <v>139</v>
      </c>
      <c r="E414" s="175" t="s">
        <v>568</v>
      </c>
      <c r="F414" s="176" t="s">
        <v>569</v>
      </c>
      <c r="G414" s="177" t="s">
        <v>142</v>
      </c>
      <c r="H414" s="178">
        <v>122.75</v>
      </c>
      <c r="I414" s="179"/>
      <c r="J414" s="180">
        <f>ROUND(I414*H414,2)</f>
        <v>0</v>
      </c>
      <c r="K414" s="176" t="s">
        <v>143</v>
      </c>
      <c r="L414" s="40"/>
      <c r="M414" s="181" t="s">
        <v>5</v>
      </c>
      <c r="N414" s="182" t="s">
        <v>46</v>
      </c>
      <c r="O414" s="183">
        <v>0.33445999999999998</v>
      </c>
      <c r="P414" s="183">
        <f>O414*H414</f>
        <v>41.054964999999996</v>
      </c>
      <c r="Q414" s="183">
        <v>0</v>
      </c>
      <c r="R414" s="184">
        <f>Q414*H414</f>
        <v>0</v>
      </c>
      <c r="AP414" s="23" t="s">
        <v>144</v>
      </c>
      <c r="AR414" s="23" t="s">
        <v>139</v>
      </c>
      <c r="AS414" s="23" t="s">
        <v>85</v>
      </c>
      <c r="AW414" s="23" t="s">
        <v>137</v>
      </c>
      <c r="BC414" s="185">
        <f>IF(N414="základní",J414,0)</f>
        <v>0</v>
      </c>
      <c r="BD414" s="185">
        <f>IF(N414="snížená",J414,0)</f>
        <v>0</v>
      </c>
      <c r="BE414" s="185">
        <f>IF(N414="zákl. přenesená",J414,0)</f>
        <v>0</v>
      </c>
      <c r="BF414" s="185">
        <f>IF(N414="sníž. přenesená",J414,0)</f>
        <v>0</v>
      </c>
      <c r="BG414" s="185">
        <f>IF(N414="nulová",J414,0)</f>
        <v>0</v>
      </c>
      <c r="BH414" s="23" t="s">
        <v>83</v>
      </c>
      <c r="BI414" s="185">
        <f>ROUND(I414*H414,2)</f>
        <v>0</v>
      </c>
      <c r="BJ414" s="23" t="s">
        <v>144</v>
      </c>
      <c r="BK414" s="23" t="s">
        <v>570</v>
      </c>
    </row>
    <row r="415" spans="2:63" s="1" customFormat="1">
      <c r="B415" s="40"/>
      <c r="D415" s="186" t="s">
        <v>146</v>
      </c>
      <c r="F415" s="187" t="s">
        <v>571</v>
      </c>
      <c r="I415" s="188"/>
      <c r="L415" s="40"/>
      <c r="M415" s="189"/>
      <c r="N415" s="41"/>
      <c r="O415" s="41"/>
      <c r="P415" s="41"/>
      <c r="Q415" s="41"/>
      <c r="R415" s="69"/>
      <c r="AR415" s="23" t="s">
        <v>146</v>
      </c>
      <c r="AS415" s="23" t="s">
        <v>85</v>
      </c>
    </row>
    <row r="416" spans="2:63" s="11" customFormat="1">
      <c r="B416" s="190"/>
      <c r="D416" s="186" t="s">
        <v>148</v>
      </c>
      <c r="E416" s="191" t="s">
        <v>5</v>
      </c>
      <c r="F416" s="192" t="s">
        <v>572</v>
      </c>
      <c r="H416" s="193">
        <v>112</v>
      </c>
      <c r="I416" s="194"/>
      <c r="L416" s="190"/>
      <c r="M416" s="195"/>
      <c r="N416" s="196"/>
      <c r="O416" s="196"/>
      <c r="P416" s="196"/>
      <c r="Q416" s="196"/>
      <c r="R416" s="197"/>
      <c r="AR416" s="191" t="s">
        <v>148</v>
      </c>
      <c r="AS416" s="191" t="s">
        <v>85</v>
      </c>
      <c r="AT416" s="11" t="s">
        <v>85</v>
      </c>
      <c r="AU416" s="11" t="s">
        <v>39</v>
      </c>
      <c r="AV416" s="11" t="s">
        <v>75</v>
      </c>
      <c r="AW416" s="191" t="s">
        <v>137</v>
      </c>
    </row>
    <row r="417" spans="2:63" s="11" customFormat="1">
      <c r="B417" s="190"/>
      <c r="D417" s="186" t="s">
        <v>148</v>
      </c>
      <c r="E417" s="191" t="s">
        <v>5</v>
      </c>
      <c r="F417" s="192" t="s">
        <v>573</v>
      </c>
      <c r="H417" s="193">
        <v>10.75</v>
      </c>
      <c r="I417" s="194"/>
      <c r="L417" s="190"/>
      <c r="M417" s="195"/>
      <c r="N417" s="196"/>
      <c r="O417" s="196"/>
      <c r="P417" s="196"/>
      <c r="Q417" s="196"/>
      <c r="R417" s="197"/>
      <c r="AR417" s="191" t="s">
        <v>148</v>
      </c>
      <c r="AS417" s="191" t="s">
        <v>85</v>
      </c>
      <c r="AT417" s="11" t="s">
        <v>85</v>
      </c>
      <c r="AU417" s="11" t="s">
        <v>39</v>
      </c>
      <c r="AV417" s="11" t="s">
        <v>75</v>
      </c>
      <c r="AW417" s="191" t="s">
        <v>137</v>
      </c>
    </row>
    <row r="418" spans="2:63" s="12" customFormat="1">
      <c r="B418" s="198"/>
      <c r="D418" s="199" t="s">
        <v>148</v>
      </c>
      <c r="E418" s="200" t="s">
        <v>5</v>
      </c>
      <c r="F418" s="201" t="s">
        <v>150</v>
      </c>
      <c r="H418" s="202">
        <v>122.75</v>
      </c>
      <c r="I418" s="203"/>
      <c r="L418" s="198"/>
      <c r="M418" s="204"/>
      <c r="N418" s="205"/>
      <c r="O418" s="205"/>
      <c r="P418" s="205"/>
      <c r="Q418" s="205"/>
      <c r="R418" s="206"/>
      <c r="AR418" s="207" t="s">
        <v>148</v>
      </c>
      <c r="AS418" s="207" t="s">
        <v>85</v>
      </c>
      <c r="AT418" s="12" t="s">
        <v>144</v>
      </c>
      <c r="AU418" s="12" t="s">
        <v>39</v>
      </c>
      <c r="AV418" s="12" t="s">
        <v>83</v>
      </c>
      <c r="AW418" s="207" t="s">
        <v>137</v>
      </c>
    </row>
    <row r="419" spans="2:63" s="1" customFormat="1" ht="22.5" customHeight="1">
      <c r="B419" s="173"/>
      <c r="C419" s="174" t="s">
        <v>574</v>
      </c>
      <c r="D419" s="174" t="s">
        <v>139</v>
      </c>
      <c r="E419" s="175" t="s">
        <v>575</v>
      </c>
      <c r="F419" s="176" t="s">
        <v>576</v>
      </c>
      <c r="G419" s="177" t="s">
        <v>142</v>
      </c>
      <c r="H419" s="178">
        <v>61.375</v>
      </c>
      <c r="I419" s="179"/>
      <c r="J419" s="180">
        <f>ROUND(I419*H419,2)</f>
        <v>0</v>
      </c>
      <c r="K419" s="176" t="s">
        <v>143</v>
      </c>
      <c r="L419" s="40"/>
      <c r="M419" s="181" t="s">
        <v>5</v>
      </c>
      <c r="N419" s="182" t="s">
        <v>46</v>
      </c>
      <c r="O419" s="183">
        <v>0.21099999999999999</v>
      </c>
      <c r="P419" s="183">
        <f>O419*H419</f>
        <v>12.950125</v>
      </c>
      <c r="Q419" s="183">
        <v>0</v>
      </c>
      <c r="R419" s="184">
        <f>Q419*H419</f>
        <v>0</v>
      </c>
      <c r="AP419" s="23" t="s">
        <v>144</v>
      </c>
      <c r="AR419" s="23" t="s">
        <v>139</v>
      </c>
      <c r="AS419" s="23" t="s">
        <v>85</v>
      </c>
      <c r="AW419" s="23" t="s">
        <v>137</v>
      </c>
      <c r="BC419" s="185">
        <f>IF(N419="základní",J419,0)</f>
        <v>0</v>
      </c>
      <c r="BD419" s="185">
        <f>IF(N419="snížená",J419,0)</f>
        <v>0</v>
      </c>
      <c r="BE419" s="185">
        <f>IF(N419="zákl. přenesená",J419,0)</f>
        <v>0</v>
      </c>
      <c r="BF419" s="185">
        <f>IF(N419="sníž. přenesená",J419,0)</f>
        <v>0</v>
      </c>
      <c r="BG419" s="185">
        <f>IF(N419="nulová",J419,0)</f>
        <v>0</v>
      </c>
      <c r="BH419" s="23" t="s">
        <v>83</v>
      </c>
      <c r="BI419" s="185">
        <f>ROUND(I419*H419,2)</f>
        <v>0</v>
      </c>
      <c r="BJ419" s="23" t="s">
        <v>144</v>
      </c>
      <c r="BK419" s="23" t="s">
        <v>577</v>
      </c>
    </row>
    <row r="420" spans="2:63" s="1" customFormat="1" ht="27">
      <c r="B420" s="40"/>
      <c r="D420" s="186" t="s">
        <v>146</v>
      </c>
      <c r="F420" s="187" t="s">
        <v>578</v>
      </c>
      <c r="I420" s="188"/>
      <c r="L420" s="40"/>
      <c r="M420" s="189"/>
      <c r="N420" s="41"/>
      <c r="O420" s="41"/>
      <c r="P420" s="41"/>
      <c r="Q420" s="41"/>
      <c r="R420" s="69"/>
      <c r="AR420" s="23" t="s">
        <v>146</v>
      </c>
      <c r="AS420" s="23" t="s">
        <v>85</v>
      </c>
    </row>
    <row r="421" spans="2:63" s="11" customFormat="1">
      <c r="B421" s="190"/>
      <c r="D421" s="186" t="s">
        <v>148</v>
      </c>
      <c r="E421" s="191" t="s">
        <v>5</v>
      </c>
      <c r="F421" s="192" t="s">
        <v>557</v>
      </c>
      <c r="H421" s="193">
        <v>56</v>
      </c>
      <c r="I421" s="194"/>
      <c r="L421" s="190"/>
      <c r="M421" s="195"/>
      <c r="N421" s="196"/>
      <c r="O421" s="196"/>
      <c r="P421" s="196"/>
      <c r="Q421" s="196"/>
      <c r="R421" s="197"/>
      <c r="AR421" s="191" t="s">
        <v>148</v>
      </c>
      <c r="AS421" s="191" t="s">
        <v>85</v>
      </c>
      <c r="AT421" s="11" t="s">
        <v>85</v>
      </c>
      <c r="AU421" s="11" t="s">
        <v>39</v>
      </c>
      <c r="AV421" s="11" t="s">
        <v>75</v>
      </c>
      <c r="AW421" s="191" t="s">
        <v>137</v>
      </c>
    </row>
    <row r="422" spans="2:63" s="11" customFormat="1">
      <c r="B422" s="190"/>
      <c r="D422" s="186" t="s">
        <v>148</v>
      </c>
      <c r="E422" s="191" t="s">
        <v>5</v>
      </c>
      <c r="F422" s="192" t="s">
        <v>558</v>
      </c>
      <c r="H422" s="193">
        <v>5.375</v>
      </c>
      <c r="I422" s="194"/>
      <c r="L422" s="190"/>
      <c r="M422" s="195"/>
      <c r="N422" s="196"/>
      <c r="O422" s="196"/>
      <c r="P422" s="196"/>
      <c r="Q422" s="196"/>
      <c r="R422" s="197"/>
      <c r="AR422" s="191" t="s">
        <v>148</v>
      </c>
      <c r="AS422" s="191" t="s">
        <v>85</v>
      </c>
      <c r="AT422" s="11" t="s">
        <v>85</v>
      </c>
      <c r="AU422" s="11" t="s">
        <v>39</v>
      </c>
      <c r="AV422" s="11" t="s">
        <v>75</v>
      </c>
      <c r="AW422" s="191" t="s">
        <v>137</v>
      </c>
    </row>
    <row r="423" spans="2:63" s="12" customFormat="1">
      <c r="B423" s="198"/>
      <c r="D423" s="199" t="s">
        <v>148</v>
      </c>
      <c r="E423" s="200" t="s">
        <v>5</v>
      </c>
      <c r="F423" s="201" t="s">
        <v>150</v>
      </c>
      <c r="H423" s="202">
        <v>61.375</v>
      </c>
      <c r="I423" s="203"/>
      <c r="L423" s="198"/>
      <c r="M423" s="204"/>
      <c r="N423" s="205"/>
      <c r="O423" s="205"/>
      <c r="P423" s="205"/>
      <c r="Q423" s="205"/>
      <c r="R423" s="206"/>
      <c r="AR423" s="207" t="s">
        <v>148</v>
      </c>
      <c r="AS423" s="207" t="s">
        <v>85</v>
      </c>
      <c r="AT423" s="12" t="s">
        <v>144</v>
      </c>
      <c r="AU423" s="12" t="s">
        <v>39</v>
      </c>
      <c r="AV423" s="12" t="s">
        <v>83</v>
      </c>
      <c r="AW423" s="207" t="s">
        <v>137</v>
      </c>
    </row>
    <row r="424" spans="2:63" s="1" customFormat="1" ht="22.5" customHeight="1">
      <c r="B424" s="173"/>
      <c r="C424" s="174" t="s">
        <v>579</v>
      </c>
      <c r="D424" s="174" t="s">
        <v>139</v>
      </c>
      <c r="E424" s="175" t="s">
        <v>580</v>
      </c>
      <c r="F424" s="176" t="s">
        <v>581</v>
      </c>
      <c r="G424" s="177" t="s">
        <v>142</v>
      </c>
      <c r="H424" s="178">
        <v>61.375</v>
      </c>
      <c r="I424" s="179"/>
      <c r="J424" s="180">
        <f>ROUND(I424*H424,2)</f>
        <v>0</v>
      </c>
      <c r="K424" s="176" t="s">
        <v>143</v>
      </c>
      <c r="L424" s="40"/>
      <c r="M424" s="181" t="s">
        <v>5</v>
      </c>
      <c r="N424" s="182" t="s">
        <v>46</v>
      </c>
      <c r="O424" s="183">
        <v>0.30651</v>
      </c>
      <c r="P424" s="183">
        <f>O424*H424</f>
        <v>18.81205125</v>
      </c>
      <c r="Q424" s="183">
        <v>0</v>
      </c>
      <c r="R424" s="184">
        <f>Q424*H424</f>
        <v>0</v>
      </c>
      <c r="AP424" s="23" t="s">
        <v>144</v>
      </c>
      <c r="AR424" s="23" t="s">
        <v>139</v>
      </c>
      <c r="AS424" s="23" t="s">
        <v>85</v>
      </c>
      <c r="AW424" s="23" t="s">
        <v>137</v>
      </c>
      <c r="BC424" s="185">
        <f>IF(N424="základní",J424,0)</f>
        <v>0</v>
      </c>
      <c r="BD424" s="185">
        <f>IF(N424="snížená",J424,0)</f>
        <v>0</v>
      </c>
      <c r="BE424" s="185">
        <f>IF(N424="zákl. přenesená",J424,0)</f>
        <v>0</v>
      </c>
      <c r="BF424" s="185">
        <f>IF(N424="sníž. přenesená",J424,0)</f>
        <v>0</v>
      </c>
      <c r="BG424" s="185">
        <f>IF(N424="nulová",J424,0)</f>
        <v>0</v>
      </c>
      <c r="BH424" s="23" t="s">
        <v>83</v>
      </c>
      <c r="BI424" s="185">
        <f>ROUND(I424*H424,2)</f>
        <v>0</v>
      </c>
      <c r="BJ424" s="23" t="s">
        <v>144</v>
      </c>
      <c r="BK424" s="23" t="s">
        <v>582</v>
      </c>
    </row>
    <row r="425" spans="2:63" s="1" customFormat="1" ht="27">
      <c r="B425" s="40"/>
      <c r="D425" s="186" t="s">
        <v>146</v>
      </c>
      <c r="F425" s="187" t="s">
        <v>583</v>
      </c>
      <c r="I425" s="188"/>
      <c r="L425" s="40"/>
      <c r="M425" s="189"/>
      <c r="N425" s="41"/>
      <c r="O425" s="41"/>
      <c r="P425" s="41"/>
      <c r="Q425" s="41"/>
      <c r="R425" s="69"/>
      <c r="AR425" s="23" t="s">
        <v>146</v>
      </c>
      <c r="AS425" s="23" t="s">
        <v>85</v>
      </c>
    </row>
    <row r="426" spans="2:63" s="11" customFormat="1">
      <c r="B426" s="190"/>
      <c r="D426" s="186" t="s">
        <v>148</v>
      </c>
      <c r="E426" s="191" t="s">
        <v>5</v>
      </c>
      <c r="F426" s="192" t="s">
        <v>557</v>
      </c>
      <c r="H426" s="193">
        <v>56</v>
      </c>
      <c r="I426" s="194"/>
      <c r="L426" s="190"/>
      <c r="M426" s="195"/>
      <c r="N426" s="196"/>
      <c r="O426" s="196"/>
      <c r="P426" s="196"/>
      <c r="Q426" s="196"/>
      <c r="R426" s="197"/>
      <c r="AR426" s="191" t="s">
        <v>148</v>
      </c>
      <c r="AS426" s="191" t="s">
        <v>85</v>
      </c>
      <c r="AT426" s="11" t="s">
        <v>85</v>
      </c>
      <c r="AU426" s="11" t="s">
        <v>39</v>
      </c>
      <c r="AV426" s="11" t="s">
        <v>75</v>
      </c>
      <c r="AW426" s="191" t="s">
        <v>137</v>
      </c>
    </row>
    <row r="427" spans="2:63" s="11" customFormat="1">
      <c r="B427" s="190"/>
      <c r="D427" s="186" t="s">
        <v>148</v>
      </c>
      <c r="E427" s="191" t="s">
        <v>5</v>
      </c>
      <c r="F427" s="192" t="s">
        <v>558</v>
      </c>
      <c r="H427" s="193">
        <v>5.375</v>
      </c>
      <c r="I427" s="194"/>
      <c r="L427" s="190"/>
      <c r="M427" s="195"/>
      <c r="N427" s="196"/>
      <c r="O427" s="196"/>
      <c r="P427" s="196"/>
      <c r="Q427" s="196"/>
      <c r="R427" s="197"/>
      <c r="AR427" s="191" t="s">
        <v>148</v>
      </c>
      <c r="AS427" s="191" t="s">
        <v>85</v>
      </c>
      <c r="AT427" s="11" t="s">
        <v>85</v>
      </c>
      <c r="AU427" s="11" t="s">
        <v>39</v>
      </c>
      <c r="AV427" s="11" t="s">
        <v>75</v>
      </c>
      <c r="AW427" s="191" t="s">
        <v>137</v>
      </c>
    </row>
    <row r="428" spans="2:63" s="12" customFormat="1">
      <c r="B428" s="198"/>
      <c r="D428" s="199" t="s">
        <v>148</v>
      </c>
      <c r="E428" s="200" t="s">
        <v>5</v>
      </c>
      <c r="F428" s="201" t="s">
        <v>150</v>
      </c>
      <c r="H428" s="202">
        <v>61.375</v>
      </c>
      <c r="I428" s="203"/>
      <c r="L428" s="198"/>
      <c r="M428" s="204"/>
      <c r="N428" s="205"/>
      <c r="O428" s="205"/>
      <c r="P428" s="205"/>
      <c r="Q428" s="205"/>
      <c r="R428" s="206"/>
      <c r="AR428" s="207" t="s">
        <v>148</v>
      </c>
      <c r="AS428" s="207" t="s">
        <v>85</v>
      </c>
      <c r="AT428" s="12" t="s">
        <v>144</v>
      </c>
      <c r="AU428" s="12" t="s">
        <v>39</v>
      </c>
      <c r="AV428" s="12" t="s">
        <v>83</v>
      </c>
      <c r="AW428" s="207" t="s">
        <v>137</v>
      </c>
    </row>
    <row r="429" spans="2:63" s="1" customFormat="1" ht="22.5" customHeight="1">
      <c r="B429" s="173"/>
      <c r="C429" s="174" t="s">
        <v>584</v>
      </c>
      <c r="D429" s="174" t="s">
        <v>139</v>
      </c>
      <c r="E429" s="175" t="s">
        <v>585</v>
      </c>
      <c r="F429" s="176" t="s">
        <v>586</v>
      </c>
      <c r="G429" s="177" t="s">
        <v>142</v>
      </c>
      <c r="H429" s="178">
        <v>61.375</v>
      </c>
      <c r="I429" s="179"/>
      <c r="J429" s="180">
        <f>ROUND(I429*H429,2)</f>
        <v>0</v>
      </c>
      <c r="K429" s="176" t="s">
        <v>143</v>
      </c>
      <c r="L429" s="40"/>
      <c r="M429" s="181" t="s">
        <v>5</v>
      </c>
      <c r="N429" s="182" t="s">
        <v>46</v>
      </c>
      <c r="O429" s="183">
        <v>5.6100000000000004E-3</v>
      </c>
      <c r="P429" s="183">
        <f>O429*H429</f>
        <v>0.34431375000000003</v>
      </c>
      <c r="Q429" s="183">
        <v>0</v>
      </c>
      <c r="R429" s="184">
        <f>Q429*H429</f>
        <v>0</v>
      </c>
      <c r="AP429" s="23" t="s">
        <v>144</v>
      </c>
      <c r="AR429" s="23" t="s">
        <v>139</v>
      </c>
      <c r="AS429" s="23" t="s">
        <v>85</v>
      </c>
      <c r="AW429" s="23" t="s">
        <v>137</v>
      </c>
      <c r="BC429" s="185">
        <f>IF(N429="základní",J429,0)</f>
        <v>0</v>
      </c>
      <c r="BD429" s="185">
        <f>IF(N429="snížená",J429,0)</f>
        <v>0</v>
      </c>
      <c r="BE429" s="185">
        <f>IF(N429="zákl. přenesená",J429,0)</f>
        <v>0</v>
      </c>
      <c r="BF429" s="185">
        <f>IF(N429="sníž. přenesená",J429,0)</f>
        <v>0</v>
      </c>
      <c r="BG429" s="185">
        <f>IF(N429="nulová",J429,0)</f>
        <v>0</v>
      </c>
      <c r="BH429" s="23" t="s">
        <v>83</v>
      </c>
      <c r="BI429" s="185">
        <f>ROUND(I429*H429,2)</f>
        <v>0</v>
      </c>
      <c r="BJ429" s="23" t="s">
        <v>144</v>
      </c>
      <c r="BK429" s="23" t="s">
        <v>587</v>
      </c>
    </row>
    <row r="430" spans="2:63" s="1" customFormat="1">
      <c r="B430" s="40"/>
      <c r="D430" s="186" t="s">
        <v>146</v>
      </c>
      <c r="F430" s="187" t="s">
        <v>588</v>
      </c>
      <c r="I430" s="188"/>
      <c r="L430" s="40"/>
      <c r="M430" s="189"/>
      <c r="N430" s="41"/>
      <c r="O430" s="41"/>
      <c r="P430" s="41"/>
      <c r="Q430" s="41"/>
      <c r="R430" s="69"/>
      <c r="AR430" s="23" t="s">
        <v>146</v>
      </c>
      <c r="AS430" s="23" t="s">
        <v>85</v>
      </c>
    </row>
    <row r="431" spans="2:63" s="11" customFormat="1">
      <c r="B431" s="190"/>
      <c r="D431" s="186" t="s">
        <v>148</v>
      </c>
      <c r="E431" s="191" t="s">
        <v>5</v>
      </c>
      <c r="F431" s="192" t="s">
        <v>557</v>
      </c>
      <c r="H431" s="193">
        <v>56</v>
      </c>
      <c r="I431" s="194"/>
      <c r="L431" s="190"/>
      <c r="M431" s="195"/>
      <c r="N431" s="196"/>
      <c r="O431" s="196"/>
      <c r="P431" s="196"/>
      <c r="Q431" s="196"/>
      <c r="R431" s="197"/>
      <c r="AR431" s="191" t="s">
        <v>148</v>
      </c>
      <c r="AS431" s="191" t="s">
        <v>85</v>
      </c>
      <c r="AT431" s="11" t="s">
        <v>85</v>
      </c>
      <c r="AU431" s="11" t="s">
        <v>39</v>
      </c>
      <c r="AV431" s="11" t="s">
        <v>75</v>
      </c>
      <c r="AW431" s="191" t="s">
        <v>137</v>
      </c>
    </row>
    <row r="432" spans="2:63" s="11" customFormat="1">
      <c r="B432" s="190"/>
      <c r="D432" s="186" t="s">
        <v>148</v>
      </c>
      <c r="E432" s="191" t="s">
        <v>5</v>
      </c>
      <c r="F432" s="192" t="s">
        <v>558</v>
      </c>
      <c r="H432" s="193">
        <v>5.375</v>
      </c>
      <c r="I432" s="194"/>
      <c r="L432" s="190"/>
      <c r="M432" s="195"/>
      <c r="N432" s="196"/>
      <c r="O432" s="196"/>
      <c r="P432" s="196"/>
      <c r="Q432" s="196"/>
      <c r="R432" s="197"/>
      <c r="AR432" s="191" t="s">
        <v>148</v>
      </c>
      <c r="AS432" s="191" t="s">
        <v>85</v>
      </c>
      <c r="AT432" s="11" t="s">
        <v>85</v>
      </c>
      <c r="AU432" s="11" t="s">
        <v>39</v>
      </c>
      <c r="AV432" s="11" t="s">
        <v>75</v>
      </c>
      <c r="AW432" s="191" t="s">
        <v>137</v>
      </c>
    </row>
    <row r="433" spans="2:63" s="12" customFormat="1">
      <c r="B433" s="198"/>
      <c r="D433" s="199" t="s">
        <v>148</v>
      </c>
      <c r="E433" s="200" t="s">
        <v>5</v>
      </c>
      <c r="F433" s="201" t="s">
        <v>150</v>
      </c>
      <c r="H433" s="202">
        <v>61.375</v>
      </c>
      <c r="I433" s="203"/>
      <c r="L433" s="198"/>
      <c r="M433" s="204"/>
      <c r="N433" s="205"/>
      <c r="O433" s="205"/>
      <c r="P433" s="205"/>
      <c r="Q433" s="205"/>
      <c r="R433" s="206"/>
      <c r="AR433" s="207" t="s">
        <v>148</v>
      </c>
      <c r="AS433" s="207" t="s">
        <v>85</v>
      </c>
      <c r="AT433" s="12" t="s">
        <v>144</v>
      </c>
      <c r="AU433" s="12" t="s">
        <v>39</v>
      </c>
      <c r="AV433" s="12" t="s">
        <v>83</v>
      </c>
      <c r="AW433" s="207" t="s">
        <v>137</v>
      </c>
    </row>
    <row r="434" spans="2:63" s="1" customFormat="1" ht="22.5" customHeight="1">
      <c r="B434" s="173"/>
      <c r="C434" s="174" t="s">
        <v>589</v>
      </c>
      <c r="D434" s="174" t="s">
        <v>139</v>
      </c>
      <c r="E434" s="175" t="s">
        <v>590</v>
      </c>
      <c r="F434" s="176" t="s">
        <v>591</v>
      </c>
      <c r="G434" s="177" t="s">
        <v>142</v>
      </c>
      <c r="H434" s="178">
        <v>61.375</v>
      </c>
      <c r="I434" s="179"/>
      <c r="J434" s="180">
        <f>ROUND(I434*H434,2)</f>
        <v>0</v>
      </c>
      <c r="K434" s="176" t="s">
        <v>143</v>
      </c>
      <c r="L434" s="40"/>
      <c r="M434" s="181" t="s">
        <v>5</v>
      </c>
      <c r="N434" s="182" t="s">
        <v>46</v>
      </c>
      <c r="O434" s="183">
        <v>5.1000000000000004E-4</v>
      </c>
      <c r="P434" s="183">
        <f>O434*H434</f>
        <v>3.1301250000000003E-2</v>
      </c>
      <c r="Q434" s="183">
        <v>0</v>
      </c>
      <c r="R434" s="184">
        <f>Q434*H434</f>
        <v>0</v>
      </c>
      <c r="AP434" s="23" t="s">
        <v>144</v>
      </c>
      <c r="AR434" s="23" t="s">
        <v>139</v>
      </c>
      <c r="AS434" s="23" t="s">
        <v>85</v>
      </c>
      <c r="AW434" s="23" t="s">
        <v>137</v>
      </c>
      <c r="BC434" s="185">
        <f>IF(N434="základní",J434,0)</f>
        <v>0</v>
      </c>
      <c r="BD434" s="185">
        <f>IF(N434="snížená",J434,0)</f>
        <v>0</v>
      </c>
      <c r="BE434" s="185">
        <f>IF(N434="zákl. přenesená",J434,0)</f>
        <v>0</v>
      </c>
      <c r="BF434" s="185">
        <f>IF(N434="sníž. přenesená",J434,0)</f>
        <v>0</v>
      </c>
      <c r="BG434" s="185">
        <f>IF(N434="nulová",J434,0)</f>
        <v>0</v>
      </c>
      <c r="BH434" s="23" t="s">
        <v>83</v>
      </c>
      <c r="BI434" s="185">
        <f>ROUND(I434*H434,2)</f>
        <v>0</v>
      </c>
      <c r="BJ434" s="23" t="s">
        <v>144</v>
      </c>
      <c r="BK434" s="23" t="s">
        <v>592</v>
      </c>
    </row>
    <row r="435" spans="2:63" s="1" customFormat="1">
      <c r="B435" s="40"/>
      <c r="D435" s="186" t="s">
        <v>146</v>
      </c>
      <c r="F435" s="187" t="s">
        <v>593</v>
      </c>
      <c r="I435" s="188"/>
      <c r="L435" s="40"/>
      <c r="M435" s="189"/>
      <c r="N435" s="41"/>
      <c r="O435" s="41"/>
      <c r="P435" s="41"/>
      <c r="Q435" s="41"/>
      <c r="R435" s="69"/>
      <c r="AR435" s="23" t="s">
        <v>146</v>
      </c>
      <c r="AS435" s="23" t="s">
        <v>85</v>
      </c>
    </row>
    <row r="436" spans="2:63" s="11" customFormat="1">
      <c r="B436" s="190"/>
      <c r="D436" s="186" t="s">
        <v>148</v>
      </c>
      <c r="E436" s="191" t="s">
        <v>5</v>
      </c>
      <c r="F436" s="192" t="s">
        <v>557</v>
      </c>
      <c r="H436" s="193">
        <v>56</v>
      </c>
      <c r="I436" s="194"/>
      <c r="L436" s="190"/>
      <c r="M436" s="195"/>
      <c r="N436" s="196"/>
      <c r="O436" s="196"/>
      <c r="P436" s="196"/>
      <c r="Q436" s="196"/>
      <c r="R436" s="197"/>
      <c r="AR436" s="191" t="s">
        <v>148</v>
      </c>
      <c r="AS436" s="191" t="s">
        <v>85</v>
      </c>
      <c r="AT436" s="11" t="s">
        <v>85</v>
      </c>
      <c r="AU436" s="11" t="s">
        <v>39</v>
      </c>
      <c r="AV436" s="11" t="s">
        <v>75</v>
      </c>
      <c r="AW436" s="191" t="s">
        <v>137</v>
      </c>
    </row>
    <row r="437" spans="2:63" s="11" customFormat="1">
      <c r="B437" s="190"/>
      <c r="D437" s="186" t="s">
        <v>148</v>
      </c>
      <c r="E437" s="191" t="s">
        <v>5</v>
      </c>
      <c r="F437" s="192" t="s">
        <v>558</v>
      </c>
      <c r="H437" s="193">
        <v>5.375</v>
      </c>
      <c r="I437" s="194"/>
      <c r="L437" s="190"/>
      <c r="M437" s="195"/>
      <c r="N437" s="196"/>
      <c r="O437" s="196"/>
      <c r="P437" s="196"/>
      <c r="Q437" s="196"/>
      <c r="R437" s="197"/>
      <c r="AR437" s="191" t="s">
        <v>148</v>
      </c>
      <c r="AS437" s="191" t="s">
        <v>85</v>
      </c>
      <c r="AT437" s="11" t="s">
        <v>85</v>
      </c>
      <c r="AU437" s="11" t="s">
        <v>39</v>
      </c>
      <c r="AV437" s="11" t="s">
        <v>75</v>
      </c>
      <c r="AW437" s="191" t="s">
        <v>137</v>
      </c>
    </row>
    <row r="438" spans="2:63" s="12" customFormat="1">
      <c r="B438" s="198"/>
      <c r="D438" s="199" t="s">
        <v>148</v>
      </c>
      <c r="E438" s="200" t="s">
        <v>5</v>
      </c>
      <c r="F438" s="201" t="s">
        <v>150</v>
      </c>
      <c r="H438" s="202">
        <v>61.375</v>
      </c>
      <c r="I438" s="203"/>
      <c r="L438" s="198"/>
      <c r="M438" s="204"/>
      <c r="N438" s="205"/>
      <c r="O438" s="205"/>
      <c r="P438" s="205"/>
      <c r="Q438" s="205"/>
      <c r="R438" s="206"/>
      <c r="AR438" s="207" t="s">
        <v>148</v>
      </c>
      <c r="AS438" s="207" t="s">
        <v>85</v>
      </c>
      <c r="AT438" s="12" t="s">
        <v>144</v>
      </c>
      <c r="AU438" s="12" t="s">
        <v>39</v>
      </c>
      <c r="AV438" s="12" t="s">
        <v>83</v>
      </c>
      <c r="AW438" s="207" t="s">
        <v>137</v>
      </c>
    </row>
    <row r="439" spans="2:63" s="1" customFormat="1" ht="31.5" customHeight="1">
      <c r="B439" s="173"/>
      <c r="C439" s="174" t="s">
        <v>594</v>
      </c>
      <c r="D439" s="174" t="s">
        <v>139</v>
      </c>
      <c r="E439" s="175" t="s">
        <v>595</v>
      </c>
      <c r="F439" s="176" t="s">
        <v>596</v>
      </c>
      <c r="G439" s="177" t="s">
        <v>142</v>
      </c>
      <c r="H439" s="178">
        <v>61.375</v>
      </c>
      <c r="I439" s="179"/>
      <c r="J439" s="180">
        <f>ROUND(I439*H439,2)</f>
        <v>0</v>
      </c>
      <c r="K439" s="176" t="s">
        <v>143</v>
      </c>
      <c r="L439" s="40"/>
      <c r="M439" s="181" t="s">
        <v>5</v>
      </c>
      <c r="N439" s="182" t="s">
        <v>46</v>
      </c>
      <c r="O439" s="183">
        <v>0.10373</v>
      </c>
      <c r="P439" s="183">
        <f>O439*H439</f>
        <v>6.3664287499999999</v>
      </c>
      <c r="Q439" s="183">
        <v>0</v>
      </c>
      <c r="R439" s="184">
        <f>Q439*H439</f>
        <v>0</v>
      </c>
      <c r="AP439" s="23" t="s">
        <v>144</v>
      </c>
      <c r="AR439" s="23" t="s">
        <v>139</v>
      </c>
      <c r="AS439" s="23" t="s">
        <v>85</v>
      </c>
      <c r="AW439" s="23" t="s">
        <v>137</v>
      </c>
      <c r="BC439" s="185">
        <f>IF(N439="základní",J439,0)</f>
        <v>0</v>
      </c>
      <c r="BD439" s="185">
        <f>IF(N439="snížená",J439,0)</f>
        <v>0</v>
      </c>
      <c r="BE439" s="185">
        <f>IF(N439="zákl. přenesená",J439,0)</f>
        <v>0</v>
      </c>
      <c r="BF439" s="185">
        <f>IF(N439="sníž. přenesená",J439,0)</f>
        <v>0</v>
      </c>
      <c r="BG439" s="185">
        <f>IF(N439="nulová",J439,0)</f>
        <v>0</v>
      </c>
      <c r="BH439" s="23" t="s">
        <v>83</v>
      </c>
      <c r="BI439" s="185">
        <f>ROUND(I439*H439,2)</f>
        <v>0</v>
      </c>
      <c r="BJ439" s="23" t="s">
        <v>144</v>
      </c>
      <c r="BK439" s="23" t="s">
        <v>597</v>
      </c>
    </row>
    <row r="440" spans="2:63" s="1" customFormat="1" ht="27">
      <c r="B440" s="40"/>
      <c r="D440" s="186" t="s">
        <v>146</v>
      </c>
      <c r="F440" s="187" t="s">
        <v>598</v>
      </c>
      <c r="I440" s="188"/>
      <c r="L440" s="40"/>
      <c r="M440" s="189"/>
      <c r="N440" s="41"/>
      <c r="O440" s="41"/>
      <c r="P440" s="41"/>
      <c r="Q440" s="41"/>
      <c r="R440" s="69"/>
      <c r="AR440" s="23" t="s">
        <v>146</v>
      </c>
      <c r="AS440" s="23" t="s">
        <v>85</v>
      </c>
    </row>
    <row r="441" spans="2:63" s="11" customFormat="1">
      <c r="B441" s="190"/>
      <c r="D441" s="186" t="s">
        <v>148</v>
      </c>
      <c r="E441" s="191" t="s">
        <v>5</v>
      </c>
      <c r="F441" s="192" t="s">
        <v>557</v>
      </c>
      <c r="H441" s="193">
        <v>56</v>
      </c>
      <c r="I441" s="194"/>
      <c r="L441" s="190"/>
      <c r="M441" s="195"/>
      <c r="N441" s="196"/>
      <c r="O441" s="196"/>
      <c r="P441" s="196"/>
      <c r="Q441" s="196"/>
      <c r="R441" s="197"/>
      <c r="AR441" s="191" t="s">
        <v>148</v>
      </c>
      <c r="AS441" s="191" t="s">
        <v>85</v>
      </c>
      <c r="AT441" s="11" t="s">
        <v>85</v>
      </c>
      <c r="AU441" s="11" t="s">
        <v>39</v>
      </c>
      <c r="AV441" s="11" t="s">
        <v>75</v>
      </c>
      <c r="AW441" s="191" t="s">
        <v>137</v>
      </c>
    </row>
    <row r="442" spans="2:63" s="11" customFormat="1">
      <c r="B442" s="190"/>
      <c r="D442" s="186" t="s">
        <v>148</v>
      </c>
      <c r="E442" s="191" t="s">
        <v>5</v>
      </c>
      <c r="F442" s="192" t="s">
        <v>558</v>
      </c>
      <c r="H442" s="193">
        <v>5.375</v>
      </c>
      <c r="I442" s="194"/>
      <c r="L442" s="190"/>
      <c r="M442" s="195"/>
      <c r="N442" s="196"/>
      <c r="O442" s="196"/>
      <c r="P442" s="196"/>
      <c r="Q442" s="196"/>
      <c r="R442" s="197"/>
      <c r="AR442" s="191" t="s">
        <v>148</v>
      </c>
      <c r="AS442" s="191" t="s">
        <v>85</v>
      </c>
      <c r="AT442" s="11" t="s">
        <v>85</v>
      </c>
      <c r="AU442" s="11" t="s">
        <v>39</v>
      </c>
      <c r="AV442" s="11" t="s">
        <v>75</v>
      </c>
      <c r="AW442" s="191" t="s">
        <v>137</v>
      </c>
    </row>
    <row r="443" spans="2:63" s="12" customFormat="1">
      <c r="B443" s="198"/>
      <c r="D443" s="199" t="s">
        <v>148</v>
      </c>
      <c r="E443" s="200" t="s">
        <v>5</v>
      </c>
      <c r="F443" s="201" t="s">
        <v>150</v>
      </c>
      <c r="H443" s="202">
        <v>61.375</v>
      </c>
      <c r="I443" s="203"/>
      <c r="L443" s="198"/>
      <c r="M443" s="204"/>
      <c r="N443" s="205"/>
      <c r="O443" s="205"/>
      <c r="P443" s="205"/>
      <c r="Q443" s="205"/>
      <c r="R443" s="206"/>
      <c r="AR443" s="207" t="s">
        <v>148</v>
      </c>
      <c r="AS443" s="207" t="s">
        <v>85</v>
      </c>
      <c r="AT443" s="12" t="s">
        <v>144</v>
      </c>
      <c r="AU443" s="12" t="s">
        <v>39</v>
      </c>
      <c r="AV443" s="12" t="s">
        <v>83</v>
      </c>
      <c r="AW443" s="207" t="s">
        <v>137</v>
      </c>
    </row>
    <row r="444" spans="2:63" s="1" customFormat="1" ht="31.5" customHeight="1">
      <c r="B444" s="173"/>
      <c r="C444" s="174" t="s">
        <v>599</v>
      </c>
      <c r="D444" s="174" t="s">
        <v>139</v>
      </c>
      <c r="E444" s="175" t="s">
        <v>600</v>
      </c>
      <c r="F444" s="176" t="s">
        <v>601</v>
      </c>
      <c r="G444" s="177" t="s">
        <v>142</v>
      </c>
      <c r="H444" s="178">
        <v>24.943999999999999</v>
      </c>
      <c r="I444" s="179"/>
      <c r="J444" s="180">
        <f>ROUND(I444*H444,2)</f>
        <v>0</v>
      </c>
      <c r="K444" s="176" t="s">
        <v>143</v>
      </c>
      <c r="L444" s="40"/>
      <c r="M444" s="181" t="s">
        <v>5</v>
      </c>
      <c r="N444" s="182" t="s">
        <v>46</v>
      </c>
      <c r="O444" s="183">
        <v>0.10100000000000001</v>
      </c>
      <c r="P444" s="183">
        <f>O444*H444</f>
        <v>2.5193440000000002</v>
      </c>
      <c r="Q444" s="183">
        <v>0</v>
      </c>
      <c r="R444" s="184">
        <f>Q444*H444</f>
        <v>0</v>
      </c>
      <c r="AP444" s="23" t="s">
        <v>144</v>
      </c>
      <c r="AR444" s="23" t="s">
        <v>139</v>
      </c>
      <c r="AS444" s="23" t="s">
        <v>85</v>
      </c>
      <c r="AW444" s="23" t="s">
        <v>137</v>
      </c>
      <c r="BC444" s="185">
        <f>IF(N444="základní",J444,0)</f>
        <v>0</v>
      </c>
      <c r="BD444" s="185">
        <f>IF(N444="snížená",J444,0)</f>
        <v>0</v>
      </c>
      <c r="BE444" s="185">
        <f>IF(N444="zákl. přenesená",J444,0)</f>
        <v>0</v>
      </c>
      <c r="BF444" s="185">
        <f>IF(N444="sníž. přenesená",J444,0)</f>
        <v>0</v>
      </c>
      <c r="BG444" s="185">
        <f>IF(N444="nulová",J444,0)</f>
        <v>0</v>
      </c>
      <c r="BH444" s="23" t="s">
        <v>83</v>
      </c>
      <c r="BI444" s="185">
        <f>ROUND(I444*H444,2)</f>
        <v>0</v>
      </c>
      <c r="BJ444" s="23" t="s">
        <v>144</v>
      </c>
      <c r="BK444" s="23" t="s">
        <v>602</v>
      </c>
    </row>
    <row r="445" spans="2:63" s="1" customFormat="1" ht="40.5">
      <c r="B445" s="40"/>
      <c r="D445" s="186" t="s">
        <v>146</v>
      </c>
      <c r="F445" s="187" t="s">
        <v>603</v>
      </c>
      <c r="I445" s="188"/>
      <c r="L445" s="40"/>
      <c r="M445" s="189"/>
      <c r="N445" s="41"/>
      <c r="O445" s="41"/>
      <c r="P445" s="41"/>
      <c r="Q445" s="41"/>
      <c r="R445" s="69"/>
      <c r="AR445" s="23" t="s">
        <v>146</v>
      </c>
      <c r="AS445" s="23" t="s">
        <v>85</v>
      </c>
    </row>
    <row r="446" spans="2:63" s="11" customFormat="1" ht="27">
      <c r="B446" s="190"/>
      <c r="D446" s="186" t="s">
        <v>148</v>
      </c>
      <c r="E446" s="191" t="s">
        <v>5</v>
      </c>
      <c r="F446" s="192" t="s">
        <v>604</v>
      </c>
      <c r="H446" s="193">
        <v>9.1340000000000003</v>
      </c>
      <c r="I446" s="194"/>
      <c r="L446" s="190"/>
      <c r="M446" s="195"/>
      <c r="N446" s="196"/>
      <c r="O446" s="196"/>
      <c r="P446" s="196"/>
      <c r="Q446" s="196"/>
      <c r="R446" s="197"/>
      <c r="AR446" s="191" t="s">
        <v>148</v>
      </c>
      <c r="AS446" s="191" t="s">
        <v>85</v>
      </c>
      <c r="AT446" s="11" t="s">
        <v>85</v>
      </c>
      <c r="AU446" s="11" t="s">
        <v>39</v>
      </c>
      <c r="AV446" s="11" t="s">
        <v>75</v>
      </c>
      <c r="AW446" s="191" t="s">
        <v>137</v>
      </c>
    </row>
    <row r="447" spans="2:63" s="11" customFormat="1">
      <c r="B447" s="190"/>
      <c r="D447" s="186" t="s">
        <v>148</v>
      </c>
      <c r="E447" s="191" t="s">
        <v>5</v>
      </c>
      <c r="F447" s="192" t="s">
        <v>605</v>
      </c>
      <c r="H447" s="193">
        <v>13.56</v>
      </c>
      <c r="I447" s="194"/>
      <c r="L447" s="190"/>
      <c r="M447" s="195"/>
      <c r="N447" s="196"/>
      <c r="O447" s="196"/>
      <c r="P447" s="196"/>
      <c r="Q447" s="196"/>
      <c r="R447" s="197"/>
      <c r="AR447" s="191" t="s">
        <v>148</v>
      </c>
      <c r="AS447" s="191" t="s">
        <v>85</v>
      </c>
      <c r="AT447" s="11" t="s">
        <v>85</v>
      </c>
      <c r="AU447" s="11" t="s">
        <v>39</v>
      </c>
      <c r="AV447" s="11" t="s">
        <v>75</v>
      </c>
      <c r="AW447" s="191" t="s">
        <v>137</v>
      </c>
    </row>
    <row r="448" spans="2:63" s="11" customFormat="1">
      <c r="B448" s="190"/>
      <c r="D448" s="186" t="s">
        <v>148</v>
      </c>
      <c r="E448" s="191" t="s">
        <v>5</v>
      </c>
      <c r="F448" s="192" t="s">
        <v>606</v>
      </c>
      <c r="H448" s="193">
        <v>2.25</v>
      </c>
      <c r="I448" s="194"/>
      <c r="L448" s="190"/>
      <c r="M448" s="195"/>
      <c r="N448" s="196"/>
      <c r="O448" s="196"/>
      <c r="P448" s="196"/>
      <c r="Q448" s="196"/>
      <c r="R448" s="197"/>
      <c r="AR448" s="191" t="s">
        <v>148</v>
      </c>
      <c r="AS448" s="191" t="s">
        <v>85</v>
      </c>
      <c r="AT448" s="11" t="s">
        <v>85</v>
      </c>
      <c r="AU448" s="11" t="s">
        <v>39</v>
      </c>
      <c r="AV448" s="11" t="s">
        <v>75</v>
      </c>
      <c r="AW448" s="191" t="s">
        <v>137</v>
      </c>
    </row>
    <row r="449" spans="2:63" s="12" customFormat="1">
      <c r="B449" s="198"/>
      <c r="D449" s="199" t="s">
        <v>148</v>
      </c>
      <c r="E449" s="200" t="s">
        <v>5</v>
      </c>
      <c r="F449" s="201" t="s">
        <v>150</v>
      </c>
      <c r="H449" s="202">
        <v>24.943999999999999</v>
      </c>
      <c r="I449" s="203"/>
      <c r="L449" s="198"/>
      <c r="M449" s="204"/>
      <c r="N449" s="205"/>
      <c r="O449" s="205"/>
      <c r="P449" s="205"/>
      <c r="Q449" s="205"/>
      <c r="R449" s="206"/>
      <c r="AR449" s="207" t="s">
        <v>148</v>
      </c>
      <c r="AS449" s="207" t="s">
        <v>85</v>
      </c>
      <c r="AT449" s="12" t="s">
        <v>144</v>
      </c>
      <c r="AU449" s="12" t="s">
        <v>39</v>
      </c>
      <c r="AV449" s="12" t="s">
        <v>83</v>
      </c>
      <c r="AW449" s="207" t="s">
        <v>137</v>
      </c>
    </row>
    <row r="450" spans="2:63" s="1" customFormat="1" ht="22.5" customHeight="1">
      <c r="B450" s="173"/>
      <c r="C450" s="209" t="s">
        <v>607</v>
      </c>
      <c r="D450" s="209" t="s">
        <v>322</v>
      </c>
      <c r="E450" s="321" t="s">
        <v>197</v>
      </c>
      <c r="F450" s="211" t="s">
        <v>1477</v>
      </c>
      <c r="G450" s="212" t="s">
        <v>142</v>
      </c>
      <c r="H450" s="213">
        <v>2.363</v>
      </c>
      <c r="I450" s="214"/>
      <c r="J450" s="215">
        <f>ROUND(I450*H450,2)</f>
        <v>0</v>
      </c>
      <c r="K450" s="211"/>
      <c r="L450" s="216"/>
      <c r="M450" s="217" t="s">
        <v>5</v>
      </c>
      <c r="N450" s="218" t="s">
        <v>46</v>
      </c>
      <c r="O450" s="183">
        <v>0.109</v>
      </c>
      <c r="P450" s="183">
        <f>O450*H450</f>
        <v>0.25756699999999999</v>
      </c>
      <c r="Q450" s="183">
        <v>0</v>
      </c>
      <c r="R450" s="184">
        <f>Q450*H450</f>
        <v>0</v>
      </c>
      <c r="AP450" s="23" t="s">
        <v>186</v>
      </c>
      <c r="AR450" s="23" t="s">
        <v>322</v>
      </c>
      <c r="AS450" s="23" t="s">
        <v>85</v>
      </c>
      <c r="AW450" s="23" t="s">
        <v>137</v>
      </c>
      <c r="BC450" s="185">
        <f>IF(N450="základní",J450,0)</f>
        <v>0</v>
      </c>
      <c r="BD450" s="185">
        <f>IF(N450="snížená",J450,0)</f>
        <v>0</v>
      </c>
      <c r="BE450" s="185">
        <f>IF(N450="zákl. přenesená",J450,0)</f>
        <v>0</v>
      </c>
      <c r="BF450" s="185">
        <f>IF(N450="sníž. přenesená",J450,0)</f>
        <v>0</v>
      </c>
      <c r="BG450" s="185">
        <f>IF(N450="nulová",J450,0)</f>
        <v>0</v>
      </c>
      <c r="BH450" s="23" t="s">
        <v>83</v>
      </c>
      <c r="BI450" s="185">
        <f>ROUND(I450*H450,2)</f>
        <v>0</v>
      </c>
      <c r="BJ450" s="23" t="s">
        <v>144</v>
      </c>
      <c r="BK450" s="23" t="s">
        <v>608</v>
      </c>
    </row>
    <row r="451" spans="2:63" s="1" customFormat="1">
      <c r="B451" s="40"/>
      <c r="D451" s="186" t="s">
        <v>146</v>
      </c>
      <c r="F451" s="187" t="s">
        <v>609</v>
      </c>
      <c r="I451" s="188"/>
      <c r="L451" s="40"/>
      <c r="M451" s="189"/>
      <c r="N451" s="41"/>
      <c r="O451" s="41"/>
      <c r="P451" s="41"/>
      <c r="Q451" s="41"/>
      <c r="R451" s="69"/>
      <c r="AR451" s="23" t="s">
        <v>146</v>
      </c>
      <c r="AS451" s="23" t="s">
        <v>85</v>
      </c>
    </row>
    <row r="452" spans="2:63" s="1" customFormat="1" ht="27">
      <c r="B452" s="40"/>
      <c r="D452" s="186" t="s">
        <v>310</v>
      </c>
      <c r="F452" s="208" t="s">
        <v>610</v>
      </c>
      <c r="I452" s="188"/>
      <c r="L452" s="40"/>
      <c r="M452" s="189"/>
      <c r="N452" s="41"/>
      <c r="O452" s="41"/>
      <c r="P452" s="41"/>
      <c r="Q452" s="41"/>
      <c r="R452" s="69"/>
      <c r="AR452" s="23" t="s">
        <v>310</v>
      </c>
      <c r="AS452" s="23" t="s">
        <v>85</v>
      </c>
    </row>
    <row r="453" spans="2:63" s="11" customFormat="1" ht="27">
      <c r="B453" s="190"/>
      <c r="D453" s="186" t="s">
        <v>148</v>
      </c>
      <c r="E453" s="191" t="s">
        <v>5</v>
      </c>
      <c r="F453" s="192" t="s">
        <v>611</v>
      </c>
      <c r="H453" s="193">
        <v>2.363</v>
      </c>
      <c r="I453" s="194"/>
      <c r="L453" s="190"/>
      <c r="M453" s="195"/>
      <c r="N453" s="196"/>
      <c r="O453" s="196"/>
      <c r="P453" s="196"/>
      <c r="Q453" s="196"/>
      <c r="R453" s="197"/>
      <c r="AR453" s="191" t="s">
        <v>148</v>
      </c>
      <c r="AS453" s="191" t="s">
        <v>85</v>
      </c>
      <c r="AT453" s="11" t="s">
        <v>85</v>
      </c>
      <c r="AU453" s="11" t="s">
        <v>39</v>
      </c>
      <c r="AV453" s="11" t="s">
        <v>75</v>
      </c>
      <c r="AW453" s="191" t="s">
        <v>137</v>
      </c>
    </row>
    <row r="454" spans="2:63" s="12" customFormat="1">
      <c r="B454" s="198"/>
      <c r="D454" s="199" t="s">
        <v>148</v>
      </c>
      <c r="E454" s="200" t="s">
        <v>5</v>
      </c>
      <c r="F454" s="201" t="s">
        <v>150</v>
      </c>
      <c r="H454" s="202">
        <v>2.363</v>
      </c>
      <c r="I454" s="203"/>
      <c r="L454" s="198"/>
      <c r="M454" s="204"/>
      <c r="N454" s="205"/>
      <c r="O454" s="205"/>
      <c r="P454" s="205"/>
      <c r="Q454" s="205"/>
      <c r="R454" s="206"/>
      <c r="AR454" s="207" t="s">
        <v>148</v>
      </c>
      <c r="AS454" s="207" t="s">
        <v>85</v>
      </c>
      <c r="AT454" s="12" t="s">
        <v>144</v>
      </c>
      <c r="AU454" s="12" t="s">
        <v>39</v>
      </c>
      <c r="AV454" s="12" t="s">
        <v>83</v>
      </c>
      <c r="AW454" s="207" t="s">
        <v>137</v>
      </c>
    </row>
    <row r="455" spans="2:63" s="1" customFormat="1" ht="22.5" customHeight="1">
      <c r="B455" s="173"/>
      <c r="C455" s="209" t="s">
        <v>612</v>
      </c>
      <c r="D455" s="209" t="s">
        <v>322</v>
      </c>
      <c r="E455" s="210" t="s">
        <v>202</v>
      </c>
      <c r="F455" s="211" t="s">
        <v>613</v>
      </c>
      <c r="G455" s="212" t="s">
        <v>163</v>
      </c>
      <c r="H455" s="213">
        <v>59.325000000000003</v>
      </c>
      <c r="I455" s="214"/>
      <c r="J455" s="215">
        <f>ROUND(I455*H455,2)</f>
        <v>0</v>
      </c>
      <c r="K455" s="211" t="s">
        <v>5</v>
      </c>
      <c r="L455" s="216"/>
      <c r="M455" s="217" t="s">
        <v>5</v>
      </c>
      <c r="N455" s="218" t="s">
        <v>46</v>
      </c>
      <c r="O455" s="183">
        <v>2.1000000000000001E-2</v>
      </c>
      <c r="P455" s="183">
        <f>O455*H455</f>
        <v>1.2458250000000002</v>
      </c>
      <c r="Q455" s="183">
        <v>0</v>
      </c>
      <c r="R455" s="184">
        <f>Q455*H455</f>
        <v>0</v>
      </c>
      <c r="AP455" s="23" t="s">
        <v>186</v>
      </c>
      <c r="AR455" s="23" t="s">
        <v>322</v>
      </c>
      <c r="AS455" s="23" t="s">
        <v>85</v>
      </c>
      <c r="AW455" s="23" t="s">
        <v>137</v>
      </c>
      <c r="BC455" s="185">
        <f>IF(N455="základní",J455,0)</f>
        <v>0</v>
      </c>
      <c r="BD455" s="185">
        <f>IF(N455="snížená",J455,0)</f>
        <v>0</v>
      </c>
      <c r="BE455" s="185">
        <f>IF(N455="zákl. přenesená",J455,0)</f>
        <v>0</v>
      </c>
      <c r="BF455" s="185">
        <f>IF(N455="sníž. přenesená",J455,0)</f>
        <v>0</v>
      </c>
      <c r="BG455" s="185">
        <f>IF(N455="nulová",J455,0)</f>
        <v>0</v>
      </c>
      <c r="BH455" s="23" t="s">
        <v>83</v>
      </c>
      <c r="BI455" s="185">
        <f>ROUND(I455*H455,2)</f>
        <v>0</v>
      </c>
      <c r="BJ455" s="23" t="s">
        <v>144</v>
      </c>
      <c r="BK455" s="23" t="s">
        <v>614</v>
      </c>
    </row>
    <row r="456" spans="2:63" s="1" customFormat="1">
      <c r="B456" s="40"/>
      <c r="D456" s="186" t="s">
        <v>146</v>
      </c>
      <c r="F456" s="187" t="s">
        <v>613</v>
      </c>
      <c r="I456" s="188"/>
      <c r="L456" s="40"/>
      <c r="M456" s="189"/>
      <c r="N456" s="41"/>
      <c r="O456" s="41"/>
      <c r="P456" s="41"/>
      <c r="Q456" s="41"/>
      <c r="R456" s="69"/>
      <c r="AR456" s="23" t="s">
        <v>146</v>
      </c>
      <c r="AS456" s="23" t="s">
        <v>85</v>
      </c>
    </row>
    <row r="457" spans="2:63" s="11" customFormat="1">
      <c r="B457" s="190"/>
      <c r="D457" s="186" t="s">
        <v>148</v>
      </c>
      <c r="E457" s="191" t="s">
        <v>5</v>
      </c>
      <c r="F457" s="192" t="s">
        <v>615</v>
      </c>
      <c r="H457" s="193">
        <v>59.325000000000003</v>
      </c>
      <c r="I457" s="194"/>
      <c r="L457" s="190"/>
      <c r="M457" s="195"/>
      <c r="N457" s="196"/>
      <c r="O457" s="196"/>
      <c r="P457" s="196"/>
      <c r="Q457" s="196"/>
      <c r="R457" s="197"/>
      <c r="AR457" s="191" t="s">
        <v>148</v>
      </c>
      <c r="AS457" s="191" t="s">
        <v>85</v>
      </c>
      <c r="AT457" s="11" t="s">
        <v>85</v>
      </c>
      <c r="AU457" s="11" t="s">
        <v>39</v>
      </c>
      <c r="AV457" s="11" t="s">
        <v>75</v>
      </c>
      <c r="AW457" s="191" t="s">
        <v>137</v>
      </c>
    </row>
    <row r="458" spans="2:63" s="11" customFormat="1">
      <c r="B458" s="190"/>
      <c r="D458" s="186" t="s">
        <v>148</v>
      </c>
      <c r="E458" s="191" t="s">
        <v>5</v>
      </c>
      <c r="F458" s="192" t="s">
        <v>5</v>
      </c>
      <c r="H458" s="193">
        <v>0</v>
      </c>
      <c r="I458" s="194"/>
      <c r="L458" s="190"/>
      <c r="M458" s="195"/>
      <c r="N458" s="196"/>
      <c r="O458" s="196"/>
      <c r="P458" s="196"/>
      <c r="Q458" s="196"/>
      <c r="R458" s="197"/>
      <c r="AR458" s="191" t="s">
        <v>148</v>
      </c>
      <c r="AS458" s="191" t="s">
        <v>85</v>
      </c>
      <c r="AT458" s="11" t="s">
        <v>85</v>
      </c>
      <c r="AU458" s="11" t="s">
        <v>39</v>
      </c>
      <c r="AV458" s="11" t="s">
        <v>75</v>
      </c>
      <c r="AW458" s="191" t="s">
        <v>137</v>
      </c>
    </row>
    <row r="459" spans="2:63" s="12" customFormat="1">
      <c r="B459" s="198"/>
      <c r="D459" s="199" t="s">
        <v>148</v>
      </c>
      <c r="E459" s="200" t="s">
        <v>5</v>
      </c>
      <c r="F459" s="201" t="s">
        <v>150</v>
      </c>
      <c r="H459" s="202">
        <v>59.325000000000003</v>
      </c>
      <c r="I459" s="203"/>
      <c r="L459" s="198"/>
      <c r="M459" s="204"/>
      <c r="N459" s="205"/>
      <c r="O459" s="205"/>
      <c r="P459" s="205"/>
      <c r="Q459" s="205"/>
      <c r="R459" s="206"/>
      <c r="AR459" s="207" t="s">
        <v>148</v>
      </c>
      <c r="AS459" s="207" t="s">
        <v>85</v>
      </c>
      <c r="AT459" s="12" t="s">
        <v>144</v>
      </c>
      <c r="AU459" s="12" t="s">
        <v>39</v>
      </c>
      <c r="AV459" s="12" t="s">
        <v>83</v>
      </c>
      <c r="AW459" s="207" t="s">
        <v>137</v>
      </c>
    </row>
    <row r="460" spans="2:63" s="1" customFormat="1" ht="31.5" customHeight="1">
      <c r="B460" s="173"/>
      <c r="C460" s="174" t="s">
        <v>616</v>
      </c>
      <c r="D460" s="174" t="s">
        <v>139</v>
      </c>
      <c r="E460" s="175" t="s">
        <v>617</v>
      </c>
      <c r="F460" s="176" t="s">
        <v>618</v>
      </c>
      <c r="G460" s="177" t="s">
        <v>142</v>
      </c>
      <c r="H460" s="178">
        <v>2.4300000000000002</v>
      </c>
      <c r="I460" s="179"/>
      <c r="J460" s="180">
        <f>ROUND(I460*H460,2)</f>
        <v>0</v>
      </c>
      <c r="K460" s="176" t="s">
        <v>143</v>
      </c>
      <c r="L460" s="40"/>
      <c r="M460" s="181" t="s">
        <v>5</v>
      </c>
      <c r="N460" s="182" t="s">
        <v>46</v>
      </c>
      <c r="O460" s="183">
        <v>0.14610000000000001</v>
      </c>
      <c r="P460" s="183">
        <f>O460*H460</f>
        <v>0.35502300000000003</v>
      </c>
      <c r="Q460" s="183">
        <v>0</v>
      </c>
      <c r="R460" s="184">
        <f>Q460*H460</f>
        <v>0</v>
      </c>
      <c r="AP460" s="23" t="s">
        <v>144</v>
      </c>
      <c r="AR460" s="23" t="s">
        <v>139</v>
      </c>
      <c r="AS460" s="23" t="s">
        <v>85</v>
      </c>
      <c r="AW460" s="23" t="s">
        <v>137</v>
      </c>
      <c r="BC460" s="185">
        <f>IF(N460="základní",J460,0)</f>
        <v>0</v>
      </c>
      <c r="BD460" s="185">
        <f>IF(N460="snížená",J460,0)</f>
        <v>0</v>
      </c>
      <c r="BE460" s="185">
        <f>IF(N460="zákl. přenesená",J460,0)</f>
        <v>0</v>
      </c>
      <c r="BF460" s="185">
        <f>IF(N460="sníž. přenesená",J460,0)</f>
        <v>0</v>
      </c>
      <c r="BG460" s="185">
        <f>IF(N460="nulová",J460,0)</f>
        <v>0</v>
      </c>
      <c r="BH460" s="23" t="s">
        <v>83</v>
      </c>
      <c r="BI460" s="185">
        <f>ROUND(I460*H460,2)</f>
        <v>0</v>
      </c>
      <c r="BJ460" s="23" t="s">
        <v>144</v>
      </c>
      <c r="BK460" s="23" t="s">
        <v>619</v>
      </c>
    </row>
    <row r="461" spans="2:63" s="1" customFormat="1" ht="40.5">
      <c r="B461" s="40"/>
      <c r="D461" s="186" t="s">
        <v>146</v>
      </c>
      <c r="F461" s="187" t="s">
        <v>620</v>
      </c>
      <c r="I461" s="188"/>
      <c r="L461" s="40"/>
      <c r="M461" s="189"/>
      <c r="N461" s="41"/>
      <c r="O461" s="41"/>
      <c r="P461" s="41"/>
      <c r="Q461" s="41"/>
      <c r="R461" s="69"/>
      <c r="AR461" s="23" t="s">
        <v>146</v>
      </c>
      <c r="AS461" s="23" t="s">
        <v>85</v>
      </c>
    </row>
    <row r="462" spans="2:63" s="11" customFormat="1">
      <c r="B462" s="190"/>
      <c r="D462" s="186" t="s">
        <v>148</v>
      </c>
      <c r="E462" s="191" t="s">
        <v>5</v>
      </c>
      <c r="F462" s="192" t="s">
        <v>621</v>
      </c>
      <c r="H462" s="193">
        <v>2.4300000000000002</v>
      </c>
      <c r="I462" s="194"/>
      <c r="L462" s="190"/>
      <c r="M462" s="195"/>
      <c r="N462" s="196"/>
      <c r="O462" s="196"/>
      <c r="P462" s="196"/>
      <c r="Q462" s="196"/>
      <c r="R462" s="197"/>
      <c r="AR462" s="191" t="s">
        <v>148</v>
      </c>
      <c r="AS462" s="191" t="s">
        <v>85</v>
      </c>
      <c r="AT462" s="11" t="s">
        <v>85</v>
      </c>
      <c r="AU462" s="11" t="s">
        <v>39</v>
      </c>
      <c r="AV462" s="11" t="s">
        <v>75</v>
      </c>
      <c r="AW462" s="191" t="s">
        <v>137</v>
      </c>
    </row>
    <row r="463" spans="2:63" s="12" customFormat="1">
      <c r="B463" s="198"/>
      <c r="D463" s="199" t="s">
        <v>148</v>
      </c>
      <c r="E463" s="200" t="s">
        <v>5</v>
      </c>
      <c r="F463" s="201" t="s">
        <v>150</v>
      </c>
      <c r="H463" s="202">
        <v>2.4300000000000002</v>
      </c>
      <c r="I463" s="203"/>
      <c r="L463" s="198"/>
      <c r="M463" s="204"/>
      <c r="N463" s="205"/>
      <c r="O463" s="205"/>
      <c r="P463" s="205"/>
      <c r="Q463" s="205"/>
      <c r="R463" s="206"/>
      <c r="AR463" s="207" t="s">
        <v>148</v>
      </c>
      <c r="AS463" s="207" t="s">
        <v>85</v>
      </c>
      <c r="AT463" s="12" t="s">
        <v>144</v>
      </c>
      <c r="AU463" s="12" t="s">
        <v>39</v>
      </c>
      <c r="AV463" s="12" t="s">
        <v>83</v>
      </c>
      <c r="AW463" s="207" t="s">
        <v>137</v>
      </c>
    </row>
    <row r="464" spans="2:63" s="1" customFormat="1" ht="22.5" customHeight="1">
      <c r="B464" s="173"/>
      <c r="C464" s="209" t="s">
        <v>622</v>
      </c>
      <c r="D464" s="209" t="s">
        <v>322</v>
      </c>
      <c r="E464" s="210" t="s">
        <v>623</v>
      </c>
      <c r="F464" s="211" t="s">
        <v>624</v>
      </c>
      <c r="G464" s="212" t="s">
        <v>142</v>
      </c>
      <c r="H464" s="213">
        <v>3.0379999999999998</v>
      </c>
      <c r="I464" s="214"/>
      <c r="J464" s="215">
        <f>ROUND(I464*H464,2)</f>
        <v>0</v>
      </c>
      <c r="K464" s="211" t="s">
        <v>143</v>
      </c>
      <c r="L464" s="216"/>
      <c r="M464" s="217" t="s">
        <v>5</v>
      </c>
      <c r="N464" s="218" t="s">
        <v>46</v>
      </c>
      <c r="O464" s="183">
        <v>0.11</v>
      </c>
      <c r="P464" s="183">
        <f>O464*H464</f>
        <v>0.33417999999999998</v>
      </c>
      <c r="Q464" s="183">
        <v>0</v>
      </c>
      <c r="R464" s="184">
        <f>Q464*H464</f>
        <v>0</v>
      </c>
      <c r="AP464" s="23" t="s">
        <v>186</v>
      </c>
      <c r="AR464" s="23" t="s">
        <v>322</v>
      </c>
      <c r="AS464" s="23" t="s">
        <v>85</v>
      </c>
      <c r="AW464" s="23" t="s">
        <v>137</v>
      </c>
      <c r="BC464" s="185">
        <f>IF(N464="základní",J464,0)</f>
        <v>0</v>
      </c>
      <c r="BD464" s="185">
        <f>IF(N464="snížená",J464,0)</f>
        <v>0</v>
      </c>
      <c r="BE464" s="185">
        <f>IF(N464="zákl. přenesená",J464,0)</f>
        <v>0</v>
      </c>
      <c r="BF464" s="185">
        <f>IF(N464="sníž. přenesená",J464,0)</f>
        <v>0</v>
      </c>
      <c r="BG464" s="185">
        <f>IF(N464="nulová",J464,0)</f>
        <v>0</v>
      </c>
      <c r="BH464" s="23" t="s">
        <v>83</v>
      </c>
      <c r="BI464" s="185">
        <f>ROUND(I464*H464,2)</f>
        <v>0</v>
      </c>
      <c r="BJ464" s="23" t="s">
        <v>144</v>
      </c>
      <c r="BK464" s="23" t="s">
        <v>625</v>
      </c>
    </row>
    <row r="465" spans="2:63" s="1" customFormat="1">
      <c r="B465" s="40"/>
      <c r="D465" s="186" t="s">
        <v>146</v>
      </c>
      <c r="F465" s="187" t="s">
        <v>626</v>
      </c>
      <c r="I465" s="188"/>
      <c r="L465" s="40"/>
      <c r="M465" s="189"/>
      <c r="N465" s="41"/>
      <c r="O465" s="41"/>
      <c r="P465" s="41"/>
      <c r="Q465" s="41"/>
      <c r="R465" s="69"/>
      <c r="AR465" s="23" t="s">
        <v>146</v>
      </c>
      <c r="AS465" s="23" t="s">
        <v>85</v>
      </c>
    </row>
    <row r="466" spans="2:63" s="11" customFormat="1">
      <c r="B466" s="190"/>
      <c r="D466" s="186" t="s">
        <v>148</v>
      </c>
      <c r="E466" s="191" t="s">
        <v>5</v>
      </c>
      <c r="F466" s="192" t="s">
        <v>627</v>
      </c>
      <c r="H466" s="193">
        <v>3.0379999999999998</v>
      </c>
      <c r="I466" s="194"/>
      <c r="L466" s="190"/>
      <c r="M466" s="195"/>
      <c r="N466" s="196"/>
      <c r="O466" s="196"/>
      <c r="P466" s="196"/>
      <c r="Q466" s="196"/>
      <c r="R466" s="197"/>
      <c r="AR466" s="191" t="s">
        <v>148</v>
      </c>
      <c r="AS466" s="191" t="s">
        <v>85</v>
      </c>
      <c r="AT466" s="11" t="s">
        <v>85</v>
      </c>
      <c r="AU466" s="11" t="s">
        <v>39</v>
      </c>
      <c r="AV466" s="11" t="s">
        <v>75</v>
      </c>
      <c r="AW466" s="191" t="s">
        <v>137</v>
      </c>
    </row>
    <row r="467" spans="2:63" s="12" customFormat="1">
      <c r="B467" s="198"/>
      <c r="D467" s="199" t="s">
        <v>148</v>
      </c>
      <c r="E467" s="200" t="s">
        <v>5</v>
      </c>
      <c r="F467" s="201" t="s">
        <v>150</v>
      </c>
      <c r="H467" s="202">
        <v>3.0379999999999998</v>
      </c>
      <c r="I467" s="203"/>
      <c r="L467" s="198"/>
      <c r="M467" s="204"/>
      <c r="N467" s="205"/>
      <c r="O467" s="205"/>
      <c r="P467" s="205"/>
      <c r="Q467" s="205"/>
      <c r="R467" s="206"/>
      <c r="AR467" s="207" t="s">
        <v>148</v>
      </c>
      <c r="AS467" s="207" t="s">
        <v>85</v>
      </c>
      <c r="AT467" s="12" t="s">
        <v>144</v>
      </c>
      <c r="AU467" s="12" t="s">
        <v>39</v>
      </c>
      <c r="AV467" s="12" t="s">
        <v>83</v>
      </c>
      <c r="AW467" s="207" t="s">
        <v>137</v>
      </c>
    </row>
    <row r="468" spans="2:63" s="1" customFormat="1" ht="22.5" customHeight="1">
      <c r="B468" s="173"/>
      <c r="C468" s="174" t="s">
        <v>628</v>
      </c>
      <c r="D468" s="174" t="s">
        <v>139</v>
      </c>
      <c r="E468" s="175" t="s">
        <v>629</v>
      </c>
      <c r="F468" s="176" t="s">
        <v>630</v>
      </c>
      <c r="G468" s="177" t="s">
        <v>159</v>
      </c>
      <c r="H468" s="178">
        <v>32.799999999999997</v>
      </c>
      <c r="I468" s="179"/>
      <c r="J468" s="180">
        <f>ROUND(I468*H468,2)</f>
        <v>0</v>
      </c>
      <c r="K468" s="176" t="s">
        <v>143</v>
      </c>
      <c r="L468" s="40"/>
      <c r="M468" s="181" t="s">
        <v>5</v>
      </c>
      <c r="N468" s="182" t="s">
        <v>46</v>
      </c>
      <c r="O468" s="183">
        <v>3.5999999999999999E-3</v>
      </c>
      <c r="P468" s="183">
        <f>O468*H468</f>
        <v>0.11807999999999999</v>
      </c>
      <c r="Q468" s="183">
        <v>0</v>
      </c>
      <c r="R468" s="184">
        <f>Q468*H468</f>
        <v>0</v>
      </c>
      <c r="AP468" s="23" t="s">
        <v>144</v>
      </c>
      <c r="AR468" s="23" t="s">
        <v>139</v>
      </c>
      <c r="AS468" s="23" t="s">
        <v>85</v>
      </c>
      <c r="AW468" s="23" t="s">
        <v>137</v>
      </c>
      <c r="BC468" s="185">
        <f>IF(N468="základní",J468,0)</f>
        <v>0</v>
      </c>
      <c r="BD468" s="185">
        <f>IF(N468="snížená",J468,0)</f>
        <v>0</v>
      </c>
      <c r="BE468" s="185">
        <f>IF(N468="zákl. přenesená",J468,0)</f>
        <v>0</v>
      </c>
      <c r="BF468" s="185">
        <f>IF(N468="sníž. přenesená",J468,0)</f>
        <v>0</v>
      </c>
      <c r="BG468" s="185">
        <f>IF(N468="nulová",J468,0)</f>
        <v>0</v>
      </c>
      <c r="BH468" s="23" t="s">
        <v>83</v>
      </c>
      <c r="BI468" s="185">
        <f>ROUND(I468*H468,2)</f>
        <v>0</v>
      </c>
      <c r="BJ468" s="23" t="s">
        <v>144</v>
      </c>
      <c r="BK468" s="23" t="s">
        <v>631</v>
      </c>
    </row>
    <row r="469" spans="2:63" s="1" customFormat="1">
      <c r="B469" s="40"/>
      <c r="D469" s="186" t="s">
        <v>146</v>
      </c>
      <c r="F469" s="187" t="s">
        <v>632</v>
      </c>
      <c r="I469" s="188"/>
      <c r="L469" s="40"/>
      <c r="M469" s="189"/>
      <c r="N469" s="41"/>
      <c r="O469" s="41"/>
      <c r="P469" s="41"/>
      <c r="Q469" s="41"/>
      <c r="R469" s="69"/>
      <c r="AR469" s="23" t="s">
        <v>146</v>
      </c>
      <c r="AS469" s="23" t="s">
        <v>85</v>
      </c>
    </row>
    <row r="470" spans="2:63" s="11" customFormat="1" ht="27">
      <c r="B470" s="190"/>
      <c r="D470" s="186" t="s">
        <v>148</v>
      </c>
      <c r="E470" s="191" t="s">
        <v>5</v>
      </c>
      <c r="F470" s="192" t="s">
        <v>633</v>
      </c>
      <c r="H470" s="193">
        <v>32.799999999999997</v>
      </c>
      <c r="I470" s="194"/>
      <c r="L470" s="190"/>
      <c r="M470" s="195"/>
      <c r="N470" s="196"/>
      <c r="O470" s="196"/>
      <c r="P470" s="196"/>
      <c r="Q470" s="196"/>
      <c r="R470" s="197"/>
      <c r="AR470" s="191" t="s">
        <v>148</v>
      </c>
      <c r="AS470" s="191" t="s">
        <v>85</v>
      </c>
      <c r="AT470" s="11" t="s">
        <v>85</v>
      </c>
      <c r="AU470" s="11" t="s">
        <v>39</v>
      </c>
      <c r="AV470" s="11" t="s">
        <v>75</v>
      </c>
      <c r="AW470" s="191" t="s">
        <v>137</v>
      </c>
    </row>
    <row r="471" spans="2:63" s="12" customFormat="1">
      <c r="B471" s="198"/>
      <c r="D471" s="186" t="s">
        <v>148</v>
      </c>
      <c r="E471" s="219" t="s">
        <v>5</v>
      </c>
      <c r="F471" s="220" t="s">
        <v>150</v>
      </c>
      <c r="H471" s="221">
        <v>32.799999999999997</v>
      </c>
      <c r="I471" s="203"/>
      <c r="L471" s="198"/>
      <c r="M471" s="204"/>
      <c r="N471" s="205"/>
      <c r="O471" s="205"/>
      <c r="P471" s="205"/>
      <c r="Q471" s="205"/>
      <c r="R471" s="206"/>
      <c r="AR471" s="207" t="s">
        <v>148</v>
      </c>
      <c r="AS471" s="207" t="s">
        <v>85</v>
      </c>
      <c r="AT471" s="12" t="s">
        <v>144</v>
      </c>
      <c r="AU471" s="12" t="s">
        <v>39</v>
      </c>
      <c r="AV471" s="12" t="s">
        <v>83</v>
      </c>
      <c r="AW471" s="207" t="s">
        <v>137</v>
      </c>
    </row>
    <row r="472" spans="2:63" s="10" customFormat="1" ht="29.85" customHeight="1">
      <c r="B472" s="159"/>
      <c r="D472" s="170" t="s">
        <v>74</v>
      </c>
      <c r="E472" s="171" t="s">
        <v>175</v>
      </c>
      <c r="F472" s="171" t="s">
        <v>634</v>
      </c>
      <c r="I472" s="162"/>
      <c r="J472" s="172">
        <f>BI472</f>
        <v>0</v>
      </c>
      <c r="L472" s="159"/>
      <c r="M472" s="164"/>
      <c r="N472" s="165"/>
      <c r="O472" s="165"/>
      <c r="P472" s="166">
        <f>SUM(P473:P504)</f>
        <v>3.3320222999999993</v>
      </c>
      <c r="Q472" s="165"/>
      <c r="R472" s="167">
        <f>SUM(R473:R504)</f>
        <v>0</v>
      </c>
      <c r="AP472" s="160" t="s">
        <v>83</v>
      </c>
      <c r="AR472" s="168" t="s">
        <v>74</v>
      </c>
      <c r="AS472" s="168" t="s">
        <v>83</v>
      </c>
      <c r="AW472" s="160" t="s">
        <v>137</v>
      </c>
      <c r="BI472" s="169">
        <f>SUM(BI473:BI504)</f>
        <v>0</v>
      </c>
    </row>
    <row r="473" spans="2:63" s="1" customFormat="1" ht="31.5" customHeight="1">
      <c r="B473" s="173"/>
      <c r="C473" s="174" t="s">
        <v>635</v>
      </c>
      <c r="D473" s="174" t="s">
        <v>139</v>
      </c>
      <c r="E473" s="175" t="s">
        <v>636</v>
      </c>
      <c r="F473" s="176" t="s">
        <v>637</v>
      </c>
      <c r="G473" s="177" t="s">
        <v>142</v>
      </c>
      <c r="H473" s="178">
        <v>3.4329999999999998</v>
      </c>
      <c r="I473" s="179"/>
      <c r="J473" s="180">
        <f>ROUND(I473*H473,2)</f>
        <v>0</v>
      </c>
      <c r="K473" s="176" t="s">
        <v>143</v>
      </c>
      <c r="L473" s="40"/>
      <c r="M473" s="181" t="s">
        <v>5</v>
      </c>
      <c r="N473" s="182" t="s">
        <v>46</v>
      </c>
      <c r="O473" s="183">
        <v>8.2799999999999992E-3</v>
      </c>
      <c r="P473" s="183">
        <f>O473*H473</f>
        <v>2.8425239999999997E-2</v>
      </c>
      <c r="Q473" s="183">
        <v>0</v>
      </c>
      <c r="R473" s="184">
        <f>Q473*H473</f>
        <v>0</v>
      </c>
      <c r="AP473" s="23" t="s">
        <v>144</v>
      </c>
      <c r="AR473" s="23" t="s">
        <v>139</v>
      </c>
      <c r="AS473" s="23" t="s">
        <v>85</v>
      </c>
      <c r="AW473" s="23" t="s">
        <v>137</v>
      </c>
      <c r="BC473" s="185">
        <f>IF(N473="základní",J473,0)</f>
        <v>0</v>
      </c>
      <c r="BD473" s="185">
        <f>IF(N473="snížená",J473,0)</f>
        <v>0</v>
      </c>
      <c r="BE473" s="185">
        <f>IF(N473="zákl. přenesená",J473,0)</f>
        <v>0</v>
      </c>
      <c r="BF473" s="185">
        <f>IF(N473="sníž. přenesená",J473,0)</f>
        <v>0</v>
      </c>
      <c r="BG473" s="185">
        <f>IF(N473="nulová",J473,0)</f>
        <v>0</v>
      </c>
      <c r="BH473" s="23" t="s">
        <v>83</v>
      </c>
      <c r="BI473" s="185">
        <f>ROUND(I473*H473,2)</f>
        <v>0</v>
      </c>
      <c r="BJ473" s="23" t="s">
        <v>144</v>
      </c>
      <c r="BK473" s="23" t="s">
        <v>638</v>
      </c>
    </row>
    <row r="474" spans="2:63" s="1" customFormat="1" ht="27">
      <c r="B474" s="40"/>
      <c r="D474" s="186" t="s">
        <v>146</v>
      </c>
      <c r="F474" s="187" t="s">
        <v>639</v>
      </c>
      <c r="I474" s="188"/>
      <c r="L474" s="40"/>
      <c r="M474" s="189"/>
      <c r="N474" s="41"/>
      <c r="O474" s="41"/>
      <c r="P474" s="41"/>
      <c r="Q474" s="41"/>
      <c r="R474" s="69"/>
      <c r="AR474" s="23" t="s">
        <v>146</v>
      </c>
      <c r="AS474" s="23" t="s">
        <v>85</v>
      </c>
    </row>
    <row r="475" spans="2:63" s="11" customFormat="1" ht="27">
      <c r="B475" s="190"/>
      <c r="D475" s="186" t="s">
        <v>148</v>
      </c>
      <c r="E475" s="191" t="s">
        <v>5</v>
      </c>
      <c r="F475" s="192" t="s">
        <v>640</v>
      </c>
      <c r="H475" s="193">
        <v>3.4329999999999998</v>
      </c>
      <c r="I475" s="194"/>
      <c r="L475" s="190"/>
      <c r="M475" s="195"/>
      <c r="N475" s="196"/>
      <c r="O475" s="196"/>
      <c r="P475" s="196"/>
      <c r="Q475" s="196"/>
      <c r="R475" s="197"/>
      <c r="AR475" s="191" t="s">
        <v>148</v>
      </c>
      <c r="AS475" s="191" t="s">
        <v>85</v>
      </c>
      <c r="AT475" s="11" t="s">
        <v>85</v>
      </c>
      <c r="AU475" s="11" t="s">
        <v>39</v>
      </c>
      <c r="AV475" s="11" t="s">
        <v>75</v>
      </c>
      <c r="AW475" s="191" t="s">
        <v>137</v>
      </c>
    </row>
    <row r="476" spans="2:63" s="12" customFormat="1">
      <c r="B476" s="198"/>
      <c r="D476" s="199" t="s">
        <v>148</v>
      </c>
      <c r="E476" s="200" t="s">
        <v>5</v>
      </c>
      <c r="F476" s="201" t="s">
        <v>150</v>
      </c>
      <c r="H476" s="202">
        <v>3.4329999999999998</v>
      </c>
      <c r="I476" s="203"/>
      <c r="L476" s="198"/>
      <c r="M476" s="204"/>
      <c r="N476" s="205"/>
      <c r="O476" s="205"/>
      <c r="P476" s="205"/>
      <c r="Q476" s="205"/>
      <c r="R476" s="206"/>
      <c r="AR476" s="207" t="s">
        <v>148</v>
      </c>
      <c r="AS476" s="207" t="s">
        <v>85</v>
      </c>
      <c r="AT476" s="12" t="s">
        <v>144</v>
      </c>
      <c r="AU476" s="12" t="s">
        <v>39</v>
      </c>
      <c r="AV476" s="12" t="s">
        <v>83</v>
      </c>
      <c r="AW476" s="207" t="s">
        <v>137</v>
      </c>
    </row>
    <row r="477" spans="2:63" s="1" customFormat="1" ht="22.5" customHeight="1">
      <c r="B477" s="173"/>
      <c r="C477" s="209" t="s">
        <v>641</v>
      </c>
      <c r="D477" s="209" t="s">
        <v>322</v>
      </c>
      <c r="E477" s="321" t="s">
        <v>207</v>
      </c>
      <c r="F477" s="211" t="s">
        <v>1478</v>
      </c>
      <c r="G477" s="212" t="s">
        <v>142</v>
      </c>
      <c r="H477" s="213">
        <v>4.2910000000000004</v>
      </c>
      <c r="I477" s="214"/>
      <c r="J477" s="215">
        <f>ROUND(I477*H477,2)</f>
        <v>0</v>
      </c>
      <c r="K477" s="211"/>
      <c r="L477" s="216"/>
      <c r="M477" s="217" t="s">
        <v>5</v>
      </c>
      <c r="N477" s="218" t="s">
        <v>46</v>
      </c>
      <c r="O477" s="183">
        <v>5.9999999999999995E-4</v>
      </c>
      <c r="P477" s="183">
        <f>O477*H477</f>
        <v>2.5745999999999998E-3</v>
      </c>
      <c r="Q477" s="183">
        <v>0</v>
      </c>
      <c r="R477" s="184">
        <f>Q477*H477</f>
        <v>0</v>
      </c>
      <c r="AP477" s="23" t="s">
        <v>328</v>
      </c>
      <c r="AR477" s="23" t="s">
        <v>322</v>
      </c>
      <c r="AS477" s="23" t="s">
        <v>85</v>
      </c>
      <c r="AW477" s="23" t="s">
        <v>137</v>
      </c>
      <c r="BC477" s="185">
        <f>IF(N477="základní",J477,0)</f>
        <v>0</v>
      </c>
      <c r="BD477" s="185">
        <f>IF(N477="snížená",J477,0)</f>
        <v>0</v>
      </c>
      <c r="BE477" s="185">
        <f>IF(N477="zákl. přenesená",J477,0)</f>
        <v>0</v>
      </c>
      <c r="BF477" s="185">
        <f>IF(N477="sníž. přenesená",J477,0)</f>
        <v>0</v>
      </c>
      <c r="BG477" s="185">
        <f>IF(N477="nulová",J477,0)</f>
        <v>0</v>
      </c>
      <c r="BH477" s="23" t="s">
        <v>83</v>
      </c>
      <c r="BI477" s="185">
        <f>ROUND(I477*H477,2)</f>
        <v>0</v>
      </c>
      <c r="BJ477" s="23" t="s">
        <v>228</v>
      </c>
      <c r="BK477" s="23" t="s">
        <v>642</v>
      </c>
    </row>
    <row r="478" spans="2:63" s="1" customFormat="1">
      <c r="B478" s="40"/>
      <c r="D478" s="186" t="s">
        <v>146</v>
      </c>
      <c r="F478" s="187" t="s">
        <v>643</v>
      </c>
      <c r="I478" s="188"/>
      <c r="L478" s="40"/>
      <c r="M478" s="189"/>
      <c r="N478" s="41"/>
      <c r="O478" s="41"/>
      <c r="P478" s="41"/>
      <c r="Q478" s="41"/>
      <c r="R478" s="69"/>
      <c r="AR478" s="23" t="s">
        <v>146</v>
      </c>
      <c r="AS478" s="23" t="s">
        <v>85</v>
      </c>
    </row>
    <row r="479" spans="2:63" s="1" customFormat="1" ht="27">
      <c r="B479" s="40"/>
      <c r="D479" s="186" t="s">
        <v>310</v>
      </c>
      <c r="F479" s="208" t="s">
        <v>644</v>
      </c>
      <c r="I479" s="188"/>
      <c r="L479" s="40"/>
      <c r="M479" s="189"/>
      <c r="N479" s="41"/>
      <c r="O479" s="41"/>
      <c r="P479" s="41"/>
      <c r="Q479" s="41"/>
      <c r="R479" s="69"/>
      <c r="AR479" s="23" t="s">
        <v>310</v>
      </c>
      <c r="AS479" s="23" t="s">
        <v>85</v>
      </c>
    </row>
    <row r="480" spans="2:63" s="11" customFormat="1" ht="27">
      <c r="B480" s="190"/>
      <c r="D480" s="186" t="s">
        <v>148</v>
      </c>
      <c r="E480" s="191" t="s">
        <v>5</v>
      </c>
      <c r="F480" s="192" t="s">
        <v>645</v>
      </c>
      <c r="H480" s="193">
        <v>4.2910000000000004</v>
      </c>
      <c r="I480" s="194"/>
      <c r="L480" s="190"/>
      <c r="M480" s="195"/>
      <c r="N480" s="196"/>
      <c r="O480" s="196"/>
      <c r="P480" s="196"/>
      <c r="Q480" s="196"/>
      <c r="R480" s="197"/>
      <c r="AR480" s="191" t="s">
        <v>148</v>
      </c>
      <c r="AS480" s="191" t="s">
        <v>85</v>
      </c>
      <c r="AT480" s="11" t="s">
        <v>85</v>
      </c>
      <c r="AU480" s="11" t="s">
        <v>39</v>
      </c>
      <c r="AV480" s="11" t="s">
        <v>75</v>
      </c>
      <c r="AW480" s="191" t="s">
        <v>137</v>
      </c>
    </row>
    <row r="481" spans="2:63" s="12" customFormat="1">
      <c r="B481" s="198"/>
      <c r="D481" s="199" t="s">
        <v>148</v>
      </c>
      <c r="E481" s="200" t="s">
        <v>5</v>
      </c>
      <c r="F481" s="201" t="s">
        <v>150</v>
      </c>
      <c r="H481" s="202">
        <v>4.2910000000000004</v>
      </c>
      <c r="I481" s="203"/>
      <c r="L481" s="198"/>
      <c r="M481" s="204"/>
      <c r="N481" s="205"/>
      <c r="O481" s="205"/>
      <c r="P481" s="205"/>
      <c r="Q481" s="205"/>
      <c r="R481" s="206"/>
      <c r="AR481" s="207" t="s">
        <v>148</v>
      </c>
      <c r="AS481" s="207" t="s">
        <v>85</v>
      </c>
      <c r="AT481" s="12" t="s">
        <v>144</v>
      </c>
      <c r="AU481" s="12" t="s">
        <v>39</v>
      </c>
      <c r="AV481" s="12" t="s">
        <v>83</v>
      </c>
      <c r="AW481" s="207" t="s">
        <v>137</v>
      </c>
    </row>
    <row r="482" spans="2:63" s="1" customFormat="1" ht="22.5" customHeight="1">
      <c r="B482" s="173"/>
      <c r="C482" s="174" t="s">
        <v>646</v>
      </c>
      <c r="D482" s="174" t="s">
        <v>139</v>
      </c>
      <c r="E482" s="175" t="s">
        <v>647</v>
      </c>
      <c r="F482" s="176" t="s">
        <v>648</v>
      </c>
      <c r="G482" s="177" t="s">
        <v>142</v>
      </c>
      <c r="H482" s="178">
        <v>103.256</v>
      </c>
      <c r="I482" s="179"/>
      <c r="J482" s="180">
        <f>ROUND(I482*H482,2)</f>
        <v>0</v>
      </c>
      <c r="K482" s="176" t="s">
        <v>143</v>
      </c>
      <c r="L482" s="40"/>
      <c r="M482" s="181" t="s">
        <v>5</v>
      </c>
      <c r="N482" s="182" t="s">
        <v>46</v>
      </c>
      <c r="O482" s="183">
        <v>7.3499999999999998E-3</v>
      </c>
      <c r="P482" s="183">
        <f>O482*H482</f>
        <v>0.75893159999999993</v>
      </c>
      <c r="Q482" s="183">
        <v>0</v>
      </c>
      <c r="R482" s="184">
        <f>Q482*H482</f>
        <v>0</v>
      </c>
      <c r="AP482" s="23" t="s">
        <v>144</v>
      </c>
      <c r="AR482" s="23" t="s">
        <v>139</v>
      </c>
      <c r="AS482" s="23" t="s">
        <v>85</v>
      </c>
      <c r="AW482" s="23" t="s">
        <v>137</v>
      </c>
      <c r="BC482" s="185">
        <f>IF(N482="základní",J482,0)</f>
        <v>0</v>
      </c>
      <c r="BD482" s="185">
        <f>IF(N482="snížená",J482,0)</f>
        <v>0</v>
      </c>
      <c r="BE482" s="185">
        <f>IF(N482="zákl. přenesená",J482,0)</f>
        <v>0</v>
      </c>
      <c r="BF482" s="185">
        <f>IF(N482="sníž. přenesená",J482,0)</f>
        <v>0</v>
      </c>
      <c r="BG482" s="185">
        <f>IF(N482="nulová",J482,0)</f>
        <v>0</v>
      </c>
      <c r="BH482" s="23" t="s">
        <v>83</v>
      </c>
      <c r="BI482" s="185">
        <f>ROUND(I482*H482,2)</f>
        <v>0</v>
      </c>
      <c r="BJ482" s="23" t="s">
        <v>144</v>
      </c>
      <c r="BK482" s="23" t="s">
        <v>649</v>
      </c>
    </row>
    <row r="483" spans="2:63" s="1" customFormat="1" ht="27">
      <c r="B483" s="40"/>
      <c r="D483" s="186" t="s">
        <v>146</v>
      </c>
      <c r="F483" s="187" t="s">
        <v>650</v>
      </c>
      <c r="I483" s="188"/>
      <c r="L483" s="40"/>
      <c r="M483" s="189"/>
      <c r="N483" s="41"/>
      <c r="O483" s="41"/>
      <c r="P483" s="41"/>
      <c r="Q483" s="41"/>
      <c r="R483" s="69"/>
      <c r="AR483" s="23" t="s">
        <v>146</v>
      </c>
      <c r="AS483" s="23" t="s">
        <v>85</v>
      </c>
    </row>
    <row r="484" spans="2:63" s="11" customFormat="1">
      <c r="B484" s="190"/>
      <c r="D484" s="186" t="s">
        <v>148</v>
      </c>
      <c r="E484" s="191" t="s">
        <v>5</v>
      </c>
      <c r="F484" s="192" t="s">
        <v>651</v>
      </c>
      <c r="H484" s="193">
        <v>59.28</v>
      </c>
      <c r="I484" s="194"/>
      <c r="L484" s="190"/>
      <c r="M484" s="195"/>
      <c r="N484" s="196"/>
      <c r="O484" s="196"/>
      <c r="P484" s="196"/>
      <c r="Q484" s="196"/>
      <c r="R484" s="197"/>
      <c r="AR484" s="191" t="s">
        <v>148</v>
      </c>
      <c r="AS484" s="191" t="s">
        <v>85</v>
      </c>
      <c r="AT484" s="11" t="s">
        <v>85</v>
      </c>
      <c r="AU484" s="11" t="s">
        <v>39</v>
      </c>
      <c r="AV484" s="11" t="s">
        <v>75</v>
      </c>
      <c r="AW484" s="191" t="s">
        <v>137</v>
      </c>
    </row>
    <row r="485" spans="2:63" s="11" customFormat="1" ht="27">
      <c r="B485" s="190"/>
      <c r="D485" s="186" t="s">
        <v>148</v>
      </c>
      <c r="E485" s="191" t="s">
        <v>5</v>
      </c>
      <c r="F485" s="192" t="s">
        <v>652</v>
      </c>
      <c r="H485" s="193">
        <v>43.975999999999999</v>
      </c>
      <c r="I485" s="194"/>
      <c r="L485" s="190"/>
      <c r="M485" s="195"/>
      <c r="N485" s="196"/>
      <c r="O485" s="196"/>
      <c r="P485" s="196"/>
      <c r="Q485" s="196"/>
      <c r="R485" s="197"/>
      <c r="AR485" s="191" t="s">
        <v>148</v>
      </c>
      <c r="AS485" s="191" t="s">
        <v>85</v>
      </c>
      <c r="AT485" s="11" t="s">
        <v>85</v>
      </c>
      <c r="AU485" s="11" t="s">
        <v>39</v>
      </c>
      <c r="AV485" s="11" t="s">
        <v>75</v>
      </c>
      <c r="AW485" s="191" t="s">
        <v>137</v>
      </c>
    </row>
    <row r="486" spans="2:63" s="12" customFormat="1">
      <c r="B486" s="198"/>
      <c r="D486" s="199" t="s">
        <v>148</v>
      </c>
      <c r="E486" s="200" t="s">
        <v>5</v>
      </c>
      <c r="F486" s="201" t="s">
        <v>150</v>
      </c>
      <c r="H486" s="202">
        <v>103.256</v>
      </c>
      <c r="I486" s="203"/>
      <c r="L486" s="198"/>
      <c r="M486" s="204"/>
      <c r="N486" s="205"/>
      <c r="O486" s="205"/>
      <c r="P486" s="205"/>
      <c r="Q486" s="205"/>
      <c r="R486" s="206"/>
      <c r="AR486" s="207" t="s">
        <v>148</v>
      </c>
      <c r="AS486" s="207" t="s">
        <v>85</v>
      </c>
      <c r="AT486" s="12" t="s">
        <v>144</v>
      </c>
      <c r="AU486" s="12" t="s">
        <v>39</v>
      </c>
      <c r="AV486" s="12" t="s">
        <v>83</v>
      </c>
      <c r="AW486" s="207" t="s">
        <v>137</v>
      </c>
    </row>
    <row r="487" spans="2:63" s="1" customFormat="1" ht="22.5" customHeight="1">
      <c r="B487" s="173"/>
      <c r="C487" s="174" t="s">
        <v>653</v>
      </c>
      <c r="D487" s="174" t="s">
        <v>139</v>
      </c>
      <c r="E487" s="175" t="s">
        <v>654</v>
      </c>
      <c r="F487" s="176" t="s">
        <v>655</v>
      </c>
      <c r="G487" s="177" t="s">
        <v>142</v>
      </c>
      <c r="H487" s="178">
        <v>103.256</v>
      </c>
      <c r="I487" s="179"/>
      <c r="J487" s="180">
        <f>ROUND(I487*H487,2)</f>
        <v>0</v>
      </c>
      <c r="K487" s="176" t="s">
        <v>143</v>
      </c>
      <c r="L487" s="40"/>
      <c r="M487" s="181" t="s">
        <v>5</v>
      </c>
      <c r="N487" s="182" t="s">
        <v>46</v>
      </c>
      <c r="O487" s="183">
        <v>2.3099999999999999E-2</v>
      </c>
      <c r="P487" s="183">
        <f>O487*H487</f>
        <v>2.3852135999999997</v>
      </c>
      <c r="Q487" s="183">
        <v>0</v>
      </c>
      <c r="R487" s="184">
        <f>Q487*H487</f>
        <v>0</v>
      </c>
      <c r="AP487" s="23" t="s">
        <v>144</v>
      </c>
      <c r="AR487" s="23" t="s">
        <v>139</v>
      </c>
      <c r="AS487" s="23" t="s">
        <v>85</v>
      </c>
      <c r="AW487" s="23" t="s">
        <v>137</v>
      </c>
      <c r="BC487" s="185">
        <f>IF(N487="základní",J487,0)</f>
        <v>0</v>
      </c>
      <c r="BD487" s="185">
        <f>IF(N487="snížená",J487,0)</f>
        <v>0</v>
      </c>
      <c r="BE487" s="185">
        <f>IF(N487="zákl. přenesená",J487,0)</f>
        <v>0</v>
      </c>
      <c r="BF487" s="185">
        <f>IF(N487="sníž. přenesená",J487,0)</f>
        <v>0</v>
      </c>
      <c r="BG487" s="185">
        <f>IF(N487="nulová",J487,0)</f>
        <v>0</v>
      </c>
      <c r="BH487" s="23" t="s">
        <v>83</v>
      </c>
      <c r="BI487" s="185">
        <f>ROUND(I487*H487,2)</f>
        <v>0</v>
      </c>
      <c r="BJ487" s="23" t="s">
        <v>144</v>
      </c>
      <c r="BK487" s="23" t="s">
        <v>656</v>
      </c>
    </row>
    <row r="488" spans="2:63" s="1" customFormat="1" ht="27">
      <c r="B488" s="40"/>
      <c r="D488" s="186" t="s">
        <v>146</v>
      </c>
      <c r="F488" s="187" t="s">
        <v>657</v>
      </c>
      <c r="I488" s="188"/>
      <c r="L488" s="40"/>
      <c r="M488" s="189"/>
      <c r="N488" s="41"/>
      <c r="O488" s="41"/>
      <c r="P488" s="41"/>
      <c r="Q488" s="41"/>
      <c r="R488" s="69"/>
      <c r="AR488" s="23" t="s">
        <v>146</v>
      </c>
      <c r="AS488" s="23" t="s">
        <v>85</v>
      </c>
    </row>
    <row r="489" spans="2:63" s="11" customFormat="1">
      <c r="B489" s="190"/>
      <c r="D489" s="186" t="s">
        <v>148</v>
      </c>
      <c r="E489" s="191" t="s">
        <v>5</v>
      </c>
      <c r="F489" s="192" t="s">
        <v>651</v>
      </c>
      <c r="H489" s="193">
        <v>59.28</v>
      </c>
      <c r="I489" s="194"/>
      <c r="L489" s="190"/>
      <c r="M489" s="195"/>
      <c r="N489" s="196"/>
      <c r="O489" s="196"/>
      <c r="P489" s="196"/>
      <c r="Q489" s="196"/>
      <c r="R489" s="197"/>
      <c r="AR489" s="191" t="s">
        <v>148</v>
      </c>
      <c r="AS489" s="191" t="s">
        <v>85</v>
      </c>
      <c r="AT489" s="11" t="s">
        <v>85</v>
      </c>
      <c r="AU489" s="11" t="s">
        <v>39</v>
      </c>
      <c r="AV489" s="11" t="s">
        <v>75</v>
      </c>
      <c r="AW489" s="191" t="s">
        <v>137</v>
      </c>
    </row>
    <row r="490" spans="2:63" s="11" customFormat="1" ht="27">
      <c r="B490" s="190"/>
      <c r="D490" s="186" t="s">
        <v>148</v>
      </c>
      <c r="E490" s="191" t="s">
        <v>5</v>
      </c>
      <c r="F490" s="192" t="s">
        <v>652</v>
      </c>
      <c r="H490" s="193">
        <v>43.975999999999999</v>
      </c>
      <c r="I490" s="194"/>
      <c r="L490" s="190"/>
      <c r="M490" s="195"/>
      <c r="N490" s="196"/>
      <c r="O490" s="196"/>
      <c r="P490" s="196"/>
      <c r="Q490" s="196"/>
      <c r="R490" s="197"/>
      <c r="AR490" s="191" t="s">
        <v>148</v>
      </c>
      <c r="AS490" s="191" t="s">
        <v>85</v>
      </c>
      <c r="AT490" s="11" t="s">
        <v>85</v>
      </c>
      <c r="AU490" s="11" t="s">
        <v>39</v>
      </c>
      <c r="AV490" s="11" t="s">
        <v>75</v>
      </c>
      <c r="AW490" s="191" t="s">
        <v>137</v>
      </c>
    </row>
    <row r="491" spans="2:63" s="12" customFormat="1">
      <c r="B491" s="198"/>
      <c r="D491" s="199" t="s">
        <v>148</v>
      </c>
      <c r="E491" s="200" t="s">
        <v>5</v>
      </c>
      <c r="F491" s="201" t="s">
        <v>150</v>
      </c>
      <c r="H491" s="202">
        <v>103.256</v>
      </c>
      <c r="I491" s="203"/>
      <c r="L491" s="198"/>
      <c r="M491" s="204"/>
      <c r="N491" s="205"/>
      <c r="O491" s="205"/>
      <c r="P491" s="205"/>
      <c r="Q491" s="205"/>
      <c r="R491" s="206"/>
      <c r="AR491" s="207" t="s">
        <v>148</v>
      </c>
      <c r="AS491" s="207" t="s">
        <v>85</v>
      </c>
      <c r="AT491" s="12" t="s">
        <v>144</v>
      </c>
      <c r="AU491" s="12" t="s">
        <v>39</v>
      </c>
      <c r="AV491" s="12" t="s">
        <v>83</v>
      </c>
      <c r="AW491" s="207" t="s">
        <v>137</v>
      </c>
    </row>
    <row r="492" spans="2:63" s="1" customFormat="1" ht="22.5" customHeight="1">
      <c r="B492" s="173"/>
      <c r="C492" s="174" t="s">
        <v>658</v>
      </c>
      <c r="D492" s="174" t="s">
        <v>139</v>
      </c>
      <c r="E492" s="175" t="s">
        <v>213</v>
      </c>
      <c r="F492" s="176" t="s">
        <v>659</v>
      </c>
      <c r="G492" s="177" t="s">
        <v>159</v>
      </c>
      <c r="H492" s="178">
        <v>43.65</v>
      </c>
      <c r="I492" s="179"/>
      <c r="J492" s="180">
        <f>ROUND(I492*H492,2)</f>
        <v>0</v>
      </c>
      <c r="K492" s="176" t="s">
        <v>5</v>
      </c>
      <c r="L492" s="40"/>
      <c r="M492" s="181" t="s">
        <v>5</v>
      </c>
      <c r="N492" s="182" t="s">
        <v>46</v>
      </c>
      <c r="O492" s="183">
        <v>0</v>
      </c>
      <c r="P492" s="183">
        <f>O492*H492</f>
        <v>0</v>
      </c>
      <c r="Q492" s="183">
        <v>0</v>
      </c>
      <c r="R492" s="184">
        <f>Q492*H492</f>
        <v>0</v>
      </c>
      <c r="AP492" s="23" t="s">
        <v>144</v>
      </c>
      <c r="AR492" s="23" t="s">
        <v>139</v>
      </c>
      <c r="AS492" s="23" t="s">
        <v>85</v>
      </c>
      <c r="AW492" s="23" t="s">
        <v>137</v>
      </c>
      <c r="BC492" s="185">
        <f>IF(N492="základní",J492,0)</f>
        <v>0</v>
      </c>
      <c r="BD492" s="185">
        <f>IF(N492="snížená",J492,0)</f>
        <v>0</v>
      </c>
      <c r="BE492" s="185">
        <f>IF(N492="zákl. přenesená",J492,0)</f>
        <v>0</v>
      </c>
      <c r="BF492" s="185">
        <f>IF(N492="sníž. přenesená",J492,0)</f>
        <v>0</v>
      </c>
      <c r="BG492" s="185">
        <f>IF(N492="nulová",J492,0)</f>
        <v>0</v>
      </c>
      <c r="BH492" s="23" t="s">
        <v>83</v>
      </c>
      <c r="BI492" s="185">
        <f>ROUND(I492*H492,2)</f>
        <v>0</v>
      </c>
      <c r="BJ492" s="23" t="s">
        <v>144</v>
      </c>
      <c r="BK492" s="23" t="s">
        <v>660</v>
      </c>
    </row>
    <row r="493" spans="2:63" s="1" customFormat="1">
      <c r="B493" s="40"/>
      <c r="D493" s="186" t="s">
        <v>146</v>
      </c>
      <c r="F493" s="187" t="s">
        <v>659</v>
      </c>
      <c r="I493" s="188"/>
      <c r="L493" s="40"/>
      <c r="M493" s="189"/>
      <c r="N493" s="41"/>
      <c r="O493" s="41"/>
      <c r="P493" s="41"/>
      <c r="Q493" s="41"/>
      <c r="R493" s="69"/>
      <c r="AR493" s="23" t="s">
        <v>146</v>
      </c>
      <c r="AS493" s="23" t="s">
        <v>85</v>
      </c>
    </row>
    <row r="494" spans="2:63" s="11" customFormat="1">
      <c r="B494" s="190"/>
      <c r="D494" s="186" t="s">
        <v>148</v>
      </c>
      <c r="E494" s="191" t="s">
        <v>5</v>
      </c>
      <c r="F494" s="192" t="s">
        <v>661</v>
      </c>
      <c r="H494" s="193">
        <v>22.8</v>
      </c>
      <c r="I494" s="194"/>
      <c r="L494" s="190"/>
      <c r="M494" s="195"/>
      <c r="N494" s="196"/>
      <c r="O494" s="196"/>
      <c r="P494" s="196"/>
      <c r="Q494" s="196"/>
      <c r="R494" s="197"/>
      <c r="AR494" s="191" t="s">
        <v>148</v>
      </c>
      <c r="AS494" s="191" t="s">
        <v>85</v>
      </c>
      <c r="AT494" s="11" t="s">
        <v>85</v>
      </c>
      <c r="AU494" s="11" t="s">
        <v>39</v>
      </c>
      <c r="AV494" s="11" t="s">
        <v>75</v>
      </c>
      <c r="AW494" s="191" t="s">
        <v>137</v>
      </c>
    </row>
    <row r="495" spans="2:63" s="11" customFormat="1" ht="27">
      <c r="B495" s="190"/>
      <c r="D495" s="186" t="s">
        <v>148</v>
      </c>
      <c r="E495" s="191" t="s">
        <v>5</v>
      </c>
      <c r="F495" s="192" t="s">
        <v>662</v>
      </c>
      <c r="H495" s="193">
        <v>20.85</v>
      </c>
      <c r="I495" s="194"/>
      <c r="L495" s="190"/>
      <c r="M495" s="195"/>
      <c r="N495" s="196"/>
      <c r="O495" s="196"/>
      <c r="P495" s="196"/>
      <c r="Q495" s="196"/>
      <c r="R495" s="197"/>
      <c r="AR495" s="191" t="s">
        <v>148</v>
      </c>
      <c r="AS495" s="191" t="s">
        <v>85</v>
      </c>
      <c r="AT495" s="11" t="s">
        <v>85</v>
      </c>
      <c r="AU495" s="11" t="s">
        <v>39</v>
      </c>
      <c r="AV495" s="11" t="s">
        <v>75</v>
      </c>
      <c r="AW495" s="191" t="s">
        <v>137</v>
      </c>
    </row>
    <row r="496" spans="2:63" s="12" customFormat="1">
      <c r="B496" s="198"/>
      <c r="D496" s="199" t="s">
        <v>148</v>
      </c>
      <c r="E496" s="200" t="s">
        <v>5</v>
      </c>
      <c r="F496" s="201" t="s">
        <v>150</v>
      </c>
      <c r="H496" s="202">
        <v>43.65</v>
      </c>
      <c r="I496" s="203"/>
      <c r="L496" s="198"/>
      <c r="M496" s="204"/>
      <c r="N496" s="205"/>
      <c r="O496" s="205"/>
      <c r="P496" s="205"/>
      <c r="Q496" s="205"/>
      <c r="R496" s="206"/>
      <c r="AR496" s="207" t="s">
        <v>148</v>
      </c>
      <c r="AS496" s="207" t="s">
        <v>85</v>
      </c>
      <c r="AT496" s="12" t="s">
        <v>144</v>
      </c>
      <c r="AU496" s="12" t="s">
        <v>39</v>
      </c>
      <c r="AV496" s="12" t="s">
        <v>83</v>
      </c>
      <c r="AW496" s="207" t="s">
        <v>137</v>
      </c>
    </row>
    <row r="497" spans="2:63" s="1" customFormat="1" ht="22.5" customHeight="1">
      <c r="B497" s="173"/>
      <c r="C497" s="174" t="s">
        <v>663</v>
      </c>
      <c r="D497" s="174" t="s">
        <v>139</v>
      </c>
      <c r="E497" s="175" t="s">
        <v>664</v>
      </c>
      <c r="F497" s="176" t="s">
        <v>665</v>
      </c>
      <c r="G497" s="177" t="s">
        <v>231</v>
      </c>
      <c r="H497" s="178">
        <v>3.9E-2</v>
      </c>
      <c r="I497" s="179"/>
      <c r="J497" s="180">
        <f>ROUND(I497*H497,2)</f>
        <v>0</v>
      </c>
      <c r="K497" s="176" t="s">
        <v>143</v>
      </c>
      <c r="L497" s="40"/>
      <c r="M497" s="181" t="s">
        <v>5</v>
      </c>
      <c r="N497" s="182" t="s">
        <v>46</v>
      </c>
      <c r="O497" s="183">
        <v>2.2563399999999998</v>
      </c>
      <c r="P497" s="183">
        <f>O497*H497</f>
        <v>8.7997259999999994E-2</v>
      </c>
      <c r="Q497" s="183">
        <v>0</v>
      </c>
      <c r="R497" s="184">
        <f>Q497*H497</f>
        <v>0</v>
      </c>
      <c r="AP497" s="23" t="s">
        <v>144</v>
      </c>
      <c r="AR497" s="23" t="s">
        <v>139</v>
      </c>
      <c r="AS497" s="23" t="s">
        <v>85</v>
      </c>
      <c r="AW497" s="23" t="s">
        <v>137</v>
      </c>
      <c r="BC497" s="185">
        <f>IF(N497="základní",J497,0)</f>
        <v>0</v>
      </c>
      <c r="BD497" s="185">
        <f>IF(N497="snížená",J497,0)</f>
        <v>0</v>
      </c>
      <c r="BE497" s="185">
        <f>IF(N497="zákl. přenesená",J497,0)</f>
        <v>0</v>
      </c>
      <c r="BF497" s="185">
        <f>IF(N497="sníž. přenesená",J497,0)</f>
        <v>0</v>
      </c>
      <c r="BG497" s="185">
        <f>IF(N497="nulová",J497,0)</f>
        <v>0</v>
      </c>
      <c r="BH497" s="23" t="s">
        <v>83</v>
      </c>
      <c r="BI497" s="185">
        <f>ROUND(I497*H497,2)</f>
        <v>0</v>
      </c>
      <c r="BJ497" s="23" t="s">
        <v>144</v>
      </c>
      <c r="BK497" s="23" t="s">
        <v>666</v>
      </c>
    </row>
    <row r="498" spans="2:63" s="1" customFormat="1" ht="27">
      <c r="B498" s="40"/>
      <c r="D498" s="186" t="s">
        <v>146</v>
      </c>
      <c r="F498" s="187" t="s">
        <v>667</v>
      </c>
      <c r="I498" s="188"/>
      <c r="L498" s="40"/>
      <c r="M498" s="189"/>
      <c r="N498" s="41"/>
      <c r="O498" s="41"/>
      <c r="P498" s="41"/>
      <c r="Q498" s="41"/>
      <c r="R498" s="69"/>
      <c r="AR498" s="23" t="s">
        <v>146</v>
      </c>
      <c r="AS498" s="23" t="s">
        <v>85</v>
      </c>
    </row>
    <row r="499" spans="2:63" s="11" customFormat="1">
      <c r="B499" s="190"/>
      <c r="D499" s="186" t="s">
        <v>148</v>
      </c>
      <c r="E499" s="191" t="s">
        <v>5</v>
      </c>
      <c r="F499" s="192" t="s">
        <v>668</v>
      </c>
      <c r="H499" s="193">
        <v>3.9E-2</v>
      </c>
      <c r="I499" s="194"/>
      <c r="L499" s="190"/>
      <c r="M499" s="195"/>
      <c r="N499" s="196"/>
      <c r="O499" s="196"/>
      <c r="P499" s="196"/>
      <c r="Q499" s="196"/>
      <c r="R499" s="197"/>
      <c r="AR499" s="191" t="s">
        <v>148</v>
      </c>
      <c r="AS499" s="191" t="s">
        <v>85</v>
      </c>
      <c r="AT499" s="11" t="s">
        <v>85</v>
      </c>
      <c r="AU499" s="11" t="s">
        <v>39</v>
      </c>
      <c r="AV499" s="11" t="s">
        <v>75</v>
      </c>
      <c r="AW499" s="191" t="s">
        <v>137</v>
      </c>
    </row>
    <row r="500" spans="2:63" s="12" customFormat="1">
      <c r="B500" s="198"/>
      <c r="D500" s="199" t="s">
        <v>148</v>
      </c>
      <c r="E500" s="200" t="s">
        <v>5</v>
      </c>
      <c r="F500" s="201" t="s">
        <v>150</v>
      </c>
      <c r="H500" s="202">
        <v>3.9E-2</v>
      </c>
      <c r="I500" s="203"/>
      <c r="L500" s="198"/>
      <c r="M500" s="204"/>
      <c r="N500" s="205"/>
      <c r="O500" s="205"/>
      <c r="P500" s="205"/>
      <c r="Q500" s="205"/>
      <c r="R500" s="206"/>
      <c r="AR500" s="207" t="s">
        <v>148</v>
      </c>
      <c r="AS500" s="207" t="s">
        <v>85</v>
      </c>
      <c r="AT500" s="12" t="s">
        <v>144</v>
      </c>
      <c r="AU500" s="12" t="s">
        <v>39</v>
      </c>
      <c r="AV500" s="12" t="s">
        <v>83</v>
      </c>
      <c r="AW500" s="207" t="s">
        <v>137</v>
      </c>
    </row>
    <row r="501" spans="2:63" s="1" customFormat="1" ht="31.5" customHeight="1">
      <c r="B501" s="173"/>
      <c r="C501" s="174" t="s">
        <v>669</v>
      </c>
      <c r="D501" s="174" t="s">
        <v>139</v>
      </c>
      <c r="E501" s="175" t="s">
        <v>670</v>
      </c>
      <c r="F501" s="176" t="s">
        <v>671</v>
      </c>
      <c r="G501" s="177" t="s">
        <v>142</v>
      </c>
      <c r="H501" s="178">
        <v>0.82</v>
      </c>
      <c r="I501" s="179"/>
      <c r="J501" s="180">
        <f>ROUND(I501*H501,2)</f>
        <v>0</v>
      </c>
      <c r="K501" s="176" t="s">
        <v>143</v>
      </c>
      <c r="L501" s="40"/>
      <c r="M501" s="181" t="s">
        <v>5</v>
      </c>
      <c r="N501" s="182" t="s">
        <v>46</v>
      </c>
      <c r="O501" s="183">
        <v>8.4000000000000005E-2</v>
      </c>
      <c r="P501" s="183">
        <f>O501*H501</f>
        <v>6.8879999999999997E-2</v>
      </c>
      <c r="Q501" s="183">
        <v>0</v>
      </c>
      <c r="R501" s="184">
        <f>Q501*H501</f>
        <v>0</v>
      </c>
      <c r="AP501" s="23" t="s">
        <v>144</v>
      </c>
      <c r="AR501" s="23" t="s">
        <v>139</v>
      </c>
      <c r="AS501" s="23" t="s">
        <v>85</v>
      </c>
      <c r="AW501" s="23" t="s">
        <v>137</v>
      </c>
      <c r="BC501" s="185">
        <f>IF(N501="základní",J501,0)</f>
        <v>0</v>
      </c>
      <c r="BD501" s="185">
        <f>IF(N501="snížená",J501,0)</f>
        <v>0</v>
      </c>
      <c r="BE501" s="185">
        <f>IF(N501="zákl. přenesená",J501,0)</f>
        <v>0</v>
      </c>
      <c r="BF501" s="185">
        <f>IF(N501="sníž. přenesená",J501,0)</f>
        <v>0</v>
      </c>
      <c r="BG501" s="185">
        <f>IF(N501="nulová",J501,0)</f>
        <v>0</v>
      </c>
      <c r="BH501" s="23" t="s">
        <v>83</v>
      </c>
      <c r="BI501" s="185">
        <f>ROUND(I501*H501,2)</f>
        <v>0</v>
      </c>
      <c r="BJ501" s="23" t="s">
        <v>144</v>
      </c>
      <c r="BK501" s="23" t="s">
        <v>672</v>
      </c>
    </row>
    <row r="502" spans="2:63" s="1" customFormat="1" ht="27">
      <c r="B502" s="40"/>
      <c r="D502" s="186" t="s">
        <v>146</v>
      </c>
      <c r="F502" s="187" t="s">
        <v>673</v>
      </c>
      <c r="I502" s="188"/>
      <c r="L502" s="40"/>
      <c r="M502" s="189"/>
      <c r="N502" s="41"/>
      <c r="O502" s="41"/>
      <c r="P502" s="41"/>
      <c r="Q502" s="41"/>
      <c r="R502" s="69"/>
      <c r="AR502" s="23" t="s">
        <v>146</v>
      </c>
      <c r="AS502" s="23" t="s">
        <v>85</v>
      </c>
    </row>
    <row r="503" spans="2:63" s="11" customFormat="1" ht="27">
      <c r="B503" s="190"/>
      <c r="D503" s="186" t="s">
        <v>148</v>
      </c>
      <c r="E503" s="191" t="s">
        <v>5</v>
      </c>
      <c r="F503" s="192" t="s">
        <v>674</v>
      </c>
      <c r="H503" s="193">
        <v>0.82</v>
      </c>
      <c r="I503" s="194"/>
      <c r="L503" s="190"/>
      <c r="M503" s="195"/>
      <c r="N503" s="196"/>
      <c r="O503" s="196"/>
      <c r="P503" s="196"/>
      <c r="Q503" s="196"/>
      <c r="R503" s="197"/>
      <c r="AR503" s="191" t="s">
        <v>148</v>
      </c>
      <c r="AS503" s="191" t="s">
        <v>85</v>
      </c>
      <c r="AT503" s="11" t="s">
        <v>85</v>
      </c>
      <c r="AU503" s="11" t="s">
        <v>39</v>
      </c>
      <c r="AV503" s="11" t="s">
        <v>75</v>
      </c>
      <c r="AW503" s="191" t="s">
        <v>137</v>
      </c>
    </row>
    <row r="504" spans="2:63" s="12" customFormat="1">
      <c r="B504" s="198"/>
      <c r="D504" s="186" t="s">
        <v>148</v>
      </c>
      <c r="E504" s="219" t="s">
        <v>5</v>
      </c>
      <c r="F504" s="220" t="s">
        <v>150</v>
      </c>
      <c r="H504" s="221">
        <v>0.82</v>
      </c>
      <c r="I504" s="203"/>
      <c r="L504" s="198"/>
      <c r="M504" s="204"/>
      <c r="N504" s="205"/>
      <c r="O504" s="205"/>
      <c r="P504" s="205"/>
      <c r="Q504" s="205"/>
      <c r="R504" s="206"/>
      <c r="AR504" s="207" t="s">
        <v>148</v>
      </c>
      <c r="AS504" s="207" t="s">
        <v>85</v>
      </c>
      <c r="AT504" s="12" t="s">
        <v>144</v>
      </c>
      <c r="AU504" s="12" t="s">
        <v>39</v>
      </c>
      <c r="AV504" s="12" t="s">
        <v>83</v>
      </c>
      <c r="AW504" s="207" t="s">
        <v>137</v>
      </c>
    </row>
    <row r="505" spans="2:63" s="10" customFormat="1" ht="29.85" customHeight="1">
      <c r="B505" s="159"/>
      <c r="D505" s="170" t="s">
        <v>74</v>
      </c>
      <c r="E505" s="171" t="s">
        <v>186</v>
      </c>
      <c r="F505" s="171" t="s">
        <v>675</v>
      </c>
      <c r="I505" s="162"/>
      <c r="J505" s="172">
        <f>BI505</f>
        <v>0</v>
      </c>
      <c r="L505" s="159"/>
      <c r="M505" s="164"/>
      <c r="N505" s="165"/>
      <c r="O505" s="165"/>
      <c r="P505" s="166">
        <f>SUM(P506:P602)</f>
        <v>0.80883704999999995</v>
      </c>
      <c r="Q505" s="165"/>
      <c r="R505" s="167">
        <f>SUM(R506:R602)</f>
        <v>0</v>
      </c>
      <c r="AP505" s="160" t="s">
        <v>83</v>
      </c>
      <c r="AR505" s="168" t="s">
        <v>74</v>
      </c>
      <c r="AS505" s="168" t="s">
        <v>83</v>
      </c>
      <c r="AW505" s="160" t="s">
        <v>137</v>
      </c>
      <c r="BI505" s="169">
        <f>SUM(BI506:BI602)</f>
        <v>0</v>
      </c>
    </row>
    <row r="506" spans="2:63" s="1" customFormat="1" ht="31.5" customHeight="1">
      <c r="B506" s="173"/>
      <c r="C506" s="174" t="s">
        <v>676</v>
      </c>
      <c r="D506" s="174" t="s">
        <v>139</v>
      </c>
      <c r="E506" s="175" t="s">
        <v>218</v>
      </c>
      <c r="F506" s="176" t="s">
        <v>677</v>
      </c>
      <c r="G506" s="177" t="s">
        <v>678</v>
      </c>
      <c r="H506" s="178">
        <v>1</v>
      </c>
      <c r="I506" s="179"/>
      <c r="J506" s="180">
        <f>ROUND(I506*H506,2)</f>
        <v>0</v>
      </c>
      <c r="K506" s="176" t="s">
        <v>5</v>
      </c>
      <c r="L506" s="40"/>
      <c r="M506" s="181" t="s">
        <v>5</v>
      </c>
      <c r="N506" s="182" t="s">
        <v>46</v>
      </c>
      <c r="O506" s="183">
        <v>0</v>
      </c>
      <c r="P506" s="183">
        <f>O506*H506</f>
        <v>0</v>
      </c>
      <c r="Q506" s="183">
        <v>0</v>
      </c>
      <c r="R506" s="184">
        <f>Q506*H506</f>
        <v>0</v>
      </c>
      <c r="AP506" s="23" t="s">
        <v>144</v>
      </c>
      <c r="AR506" s="23" t="s">
        <v>139</v>
      </c>
      <c r="AS506" s="23" t="s">
        <v>85</v>
      </c>
      <c r="AW506" s="23" t="s">
        <v>137</v>
      </c>
      <c r="BC506" s="185">
        <f>IF(N506="základní",J506,0)</f>
        <v>0</v>
      </c>
      <c r="BD506" s="185">
        <f>IF(N506="snížená",J506,0)</f>
        <v>0</v>
      </c>
      <c r="BE506" s="185">
        <f>IF(N506="zákl. přenesená",J506,0)</f>
        <v>0</v>
      </c>
      <c r="BF506" s="185">
        <f>IF(N506="sníž. přenesená",J506,0)</f>
        <v>0</v>
      </c>
      <c r="BG506" s="185">
        <f>IF(N506="nulová",J506,0)</f>
        <v>0</v>
      </c>
      <c r="BH506" s="23" t="s">
        <v>83</v>
      </c>
      <c r="BI506" s="185">
        <f>ROUND(I506*H506,2)</f>
        <v>0</v>
      </c>
      <c r="BJ506" s="23" t="s">
        <v>144</v>
      </c>
      <c r="BK506" s="23" t="s">
        <v>679</v>
      </c>
    </row>
    <row r="507" spans="2:63" s="1" customFormat="1" ht="40.5">
      <c r="B507" s="40"/>
      <c r="D507" s="186" t="s">
        <v>146</v>
      </c>
      <c r="F507" s="187" t="s">
        <v>680</v>
      </c>
      <c r="I507" s="188"/>
      <c r="L507" s="40"/>
      <c r="M507" s="189"/>
      <c r="N507" s="41"/>
      <c r="O507" s="41"/>
      <c r="P507" s="41"/>
      <c r="Q507" s="41"/>
      <c r="R507" s="69"/>
      <c r="AR507" s="23" t="s">
        <v>146</v>
      </c>
      <c r="AS507" s="23" t="s">
        <v>85</v>
      </c>
    </row>
    <row r="508" spans="2:63" s="11" customFormat="1">
      <c r="B508" s="190"/>
      <c r="D508" s="186" t="s">
        <v>148</v>
      </c>
      <c r="E508" s="191" t="s">
        <v>5</v>
      </c>
      <c r="F508" s="192" t="s">
        <v>681</v>
      </c>
      <c r="H508" s="193">
        <v>1</v>
      </c>
      <c r="I508" s="194"/>
      <c r="L508" s="190"/>
      <c r="M508" s="195"/>
      <c r="N508" s="196"/>
      <c r="O508" s="196"/>
      <c r="P508" s="196"/>
      <c r="Q508" s="196"/>
      <c r="R508" s="197"/>
      <c r="AR508" s="191" t="s">
        <v>148</v>
      </c>
      <c r="AS508" s="191" t="s">
        <v>85</v>
      </c>
      <c r="AT508" s="11" t="s">
        <v>85</v>
      </c>
      <c r="AU508" s="11" t="s">
        <v>39</v>
      </c>
      <c r="AV508" s="11" t="s">
        <v>75</v>
      </c>
      <c r="AW508" s="191" t="s">
        <v>137</v>
      </c>
    </row>
    <row r="509" spans="2:63" s="12" customFormat="1">
      <c r="B509" s="198"/>
      <c r="D509" s="199" t="s">
        <v>148</v>
      </c>
      <c r="E509" s="200" t="s">
        <v>5</v>
      </c>
      <c r="F509" s="201" t="s">
        <v>150</v>
      </c>
      <c r="H509" s="202">
        <v>1</v>
      </c>
      <c r="I509" s="203"/>
      <c r="L509" s="198"/>
      <c r="M509" s="204"/>
      <c r="N509" s="205"/>
      <c r="O509" s="205"/>
      <c r="P509" s="205"/>
      <c r="Q509" s="205"/>
      <c r="R509" s="206"/>
      <c r="AR509" s="207" t="s">
        <v>148</v>
      </c>
      <c r="AS509" s="207" t="s">
        <v>85</v>
      </c>
      <c r="AT509" s="12" t="s">
        <v>144</v>
      </c>
      <c r="AU509" s="12" t="s">
        <v>39</v>
      </c>
      <c r="AV509" s="12" t="s">
        <v>83</v>
      </c>
      <c r="AW509" s="207" t="s">
        <v>137</v>
      </c>
    </row>
    <row r="510" spans="2:63" s="1" customFormat="1" ht="22.5" customHeight="1">
      <c r="B510" s="173"/>
      <c r="C510" s="174" t="s">
        <v>682</v>
      </c>
      <c r="D510" s="174" t="s">
        <v>139</v>
      </c>
      <c r="E510" s="175" t="s">
        <v>11</v>
      </c>
      <c r="F510" s="176" t="s">
        <v>683</v>
      </c>
      <c r="G510" s="177" t="s">
        <v>159</v>
      </c>
      <c r="H510" s="178">
        <v>3</v>
      </c>
      <c r="I510" s="179"/>
      <c r="J510" s="180">
        <f>ROUND(I510*H510,2)</f>
        <v>0</v>
      </c>
      <c r="K510" s="176" t="s">
        <v>5</v>
      </c>
      <c r="L510" s="40"/>
      <c r="M510" s="181" t="s">
        <v>5</v>
      </c>
      <c r="N510" s="182" t="s">
        <v>46</v>
      </c>
      <c r="O510" s="183">
        <v>1.2800000000000001E-3</v>
      </c>
      <c r="P510" s="183">
        <f>O510*H510</f>
        <v>3.8400000000000005E-3</v>
      </c>
      <c r="Q510" s="183">
        <v>0</v>
      </c>
      <c r="R510" s="184">
        <f>Q510*H510</f>
        <v>0</v>
      </c>
      <c r="AP510" s="23" t="s">
        <v>144</v>
      </c>
      <c r="AR510" s="23" t="s">
        <v>139</v>
      </c>
      <c r="AS510" s="23" t="s">
        <v>85</v>
      </c>
      <c r="AW510" s="23" t="s">
        <v>137</v>
      </c>
      <c r="BC510" s="185">
        <f>IF(N510="základní",J510,0)</f>
        <v>0</v>
      </c>
      <c r="BD510" s="185">
        <f>IF(N510="snížená",J510,0)</f>
        <v>0</v>
      </c>
      <c r="BE510" s="185">
        <f>IF(N510="zákl. přenesená",J510,0)</f>
        <v>0</v>
      </c>
      <c r="BF510" s="185">
        <f>IF(N510="sníž. přenesená",J510,0)</f>
        <v>0</v>
      </c>
      <c r="BG510" s="185">
        <f>IF(N510="nulová",J510,0)</f>
        <v>0</v>
      </c>
      <c r="BH510" s="23" t="s">
        <v>83</v>
      </c>
      <c r="BI510" s="185">
        <f>ROUND(I510*H510,2)</f>
        <v>0</v>
      </c>
      <c r="BJ510" s="23" t="s">
        <v>144</v>
      </c>
      <c r="BK510" s="23" t="s">
        <v>684</v>
      </c>
    </row>
    <row r="511" spans="2:63" s="1" customFormat="1" ht="27">
      <c r="B511" s="40"/>
      <c r="D511" s="186" t="s">
        <v>146</v>
      </c>
      <c r="F511" s="187" t="s">
        <v>685</v>
      </c>
      <c r="I511" s="188"/>
      <c r="L511" s="40"/>
      <c r="M511" s="189"/>
      <c r="N511" s="41"/>
      <c r="O511" s="41"/>
      <c r="P511" s="41"/>
      <c r="Q511" s="41"/>
      <c r="R511" s="69"/>
      <c r="AR511" s="23" t="s">
        <v>146</v>
      </c>
      <c r="AS511" s="23" t="s">
        <v>85</v>
      </c>
    </row>
    <row r="512" spans="2:63" s="11" customFormat="1">
      <c r="B512" s="190"/>
      <c r="D512" s="186" t="s">
        <v>148</v>
      </c>
      <c r="E512" s="191" t="s">
        <v>5</v>
      </c>
      <c r="F512" s="192" t="s">
        <v>686</v>
      </c>
      <c r="H512" s="193">
        <v>3</v>
      </c>
      <c r="I512" s="194"/>
      <c r="L512" s="190"/>
      <c r="M512" s="195"/>
      <c r="N512" s="196"/>
      <c r="O512" s="196"/>
      <c r="P512" s="196"/>
      <c r="Q512" s="196"/>
      <c r="R512" s="197"/>
      <c r="AR512" s="191" t="s">
        <v>148</v>
      </c>
      <c r="AS512" s="191" t="s">
        <v>85</v>
      </c>
      <c r="AT512" s="11" t="s">
        <v>85</v>
      </c>
      <c r="AU512" s="11" t="s">
        <v>39</v>
      </c>
      <c r="AV512" s="11" t="s">
        <v>75</v>
      </c>
      <c r="AW512" s="191" t="s">
        <v>137</v>
      </c>
    </row>
    <row r="513" spans="2:63" s="12" customFormat="1">
      <c r="B513" s="198"/>
      <c r="D513" s="199" t="s">
        <v>148</v>
      </c>
      <c r="E513" s="200" t="s">
        <v>5</v>
      </c>
      <c r="F513" s="201" t="s">
        <v>150</v>
      </c>
      <c r="H513" s="202">
        <v>3</v>
      </c>
      <c r="I513" s="203"/>
      <c r="L513" s="198"/>
      <c r="M513" s="204"/>
      <c r="N513" s="205"/>
      <c r="O513" s="205"/>
      <c r="P513" s="205"/>
      <c r="Q513" s="205"/>
      <c r="R513" s="206"/>
      <c r="AR513" s="207" t="s">
        <v>148</v>
      </c>
      <c r="AS513" s="207" t="s">
        <v>85</v>
      </c>
      <c r="AT513" s="12" t="s">
        <v>144</v>
      </c>
      <c r="AU513" s="12" t="s">
        <v>39</v>
      </c>
      <c r="AV513" s="12" t="s">
        <v>83</v>
      </c>
      <c r="AW513" s="207" t="s">
        <v>137</v>
      </c>
    </row>
    <row r="514" spans="2:63" s="1" customFormat="1" ht="22.5" customHeight="1">
      <c r="B514" s="173"/>
      <c r="C514" s="174" t="s">
        <v>687</v>
      </c>
      <c r="D514" s="174" t="s">
        <v>139</v>
      </c>
      <c r="E514" s="175" t="s">
        <v>228</v>
      </c>
      <c r="F514" s="176" t="s">
        <v>688</v>
      </c>
      <c r="G514" s="177" t="s">
        <v>159</v>
      </c>
      <c r="H514" s="178">
        <v>10.5</v>
      </c>
      <c r="I514" s="179"/>
      <c r="J514" s="180">
        <f>ROUND(I514*H514,2)</f>
        <v>0</v>
      </c>
      <c r="K514" s="176" t="s">
        <v>5</v>
      </c>
      <c r="L514" s="40"/>
      <c r="M514" s="181" t="s">
        <v>5</v>
      </c>
      <c r="N514" s="182" t="s">
        <v>46</v>
      </c>
      <c r="O514" s="183">
        <v>1.7799999999999999E-3</v>
      </c>
      <c r="P514" s="183">
        <f>O514*H514</f>
        <v>1.8689999999999998E-2</v>
      </c>
      <c r="Q514" s="183">
        <v>0</v>
      </c>
      <c r="R514" s="184">
        <f>Q514*H514</f>
        <v>0</v>
      </c>
      <c r="AP514" s="23" t="s">
        <v>144</v>
      </c>
      <c r="AR514" s="23" t="s">
        <v>139</v>
      </c>
      <c r="AS514" s="23" t="s">
        <v>85</v>
      </c>
      <c r="AW514" s="23" t="s">
        <v>137</v>
      </c>
      <c r="BC514" s="185">
        <f>IF(N514="základní",J514,0)</f>
        <v>0</v>
      </c>
      <c r="BD514" s="185">
        <f>IF(N514="snížená",J514,0)</f>
        <v>0</v>
      </c>
      <c r="BE514" s="185">
        <f>IF(N514="zákl. přenesená",J514,0)</f>
        <v>0</v>
      </c>
      <c r="BF514" s="185">
        <f>IF(N514="sníž. přenesená",J514,0)</f>
        <v>0</v>
      </c>
      <c r="BG514" s="185">
        <f>IF(N514="nulová",J514,0)</f>
        <v>0</v>
      </c>
      <c r="BH514" s="23" t="s">
        <v>83</v>
      </c>
      <c r="BI514" s="185">
        <f>ROUND(I514*H514,2)</f>
        <v>0</v>
      </c>
      <c r="BJ514" s="23" t="s">
        <v>144</v>
      </c>
      <c r="BK514" s="23" t="s">
        <v>689</v>
      </c>
    </row>
    <row r="515" spans="2:63" s="1" customFormat="1" ht="27">
      <c r="B515" s="40"/>
      <c r="D515" s="186" t="s">
        <v>146</v>
      </c>
      <c r="F515" s="187" t="s">
        <v>690</v>
      </c>
      <c r="I515" s="188"/>
      <c r="L515" s="40"/>
      <c r="M515" s="189"/>
      <c r="N515" s="41"/>
      <c r="O515" s="41"/>
      <c r="P515" s="41"/>
      <c r="Q515" s="41"/>
      <c r="R515" s="69"/>
      <c r="AR515" s="23" t="s">
        <v>146</v>
      </c>
      <c r="AS515" s="23" t="s">
        <v>85</v>
      </c>
    </row>
    <row r="516" spans="2:63" s="11" customFormat="1">
      <c r="B516" s="190"/>
      <c r="D516" s="186" t="s">
        <v>148</v>
      </c>
      <c r="E516" s="191" t="s">
        <v>5</v>
      </c>
      <c r="F516" s="192" t="s">
        <v>691</v>
      </c>
      <c r="H516" s="193">
        <v>10.5</v>
      </c>
      <c r="I516" s="194"/>
      <c r="L516" s="190"/>
      <c r="M516" s="195"/>
      <c r="N516" s="196"/>
      <c r="O516" s="196"/>
      <c r="P516" s="196"/>
      <c r="Q516" s="196"/>
      <c r="R516" s="197"/>
      <c r="AR516" s="191" t="s">
        <v>148</v>
      </c>
      <c r="AS516" s="191" t="s">
        <v>85</v>
      </c>
      <c r="AT516" s="11" t="s">
        <v>85</v>
      </c>
      <c r="AU516" s="11" t="s">
        <v>39</v>
      </c>
      <c r="AV516" s="11" t="s">
        <v>75</v>
      </c>
      <c r="AW516" s="191" t="s">
        <v>137</v>
      </c>
    </row>
    <row r="517" spans="2:63" s="12" customFormat="1">
      <c r="B517" s="198"/>
      <c r="D517" s="199" t="s">
        <v>148</v>
      </c>
      <c r="E517" s="200" t="s">
        <v>5</v>
      </c>
      <c r="F517" s="201" t="s">
        <v>150</v>
      </c>
      <c r="H517" s="202">
        <v>10.5</v>
      </c>
      <c r="I517" s="203"/>
      <c r="L517" s="198"/>
      <c r="M517" s="204"/>
      <c r="N517" s="205"/>
      <c r="O517" s="205"/>
      <c r="P517" s="205"/>
      <c r="Q517" s="205"/>
      <c r="R517" s="206"/>
      <c r="AR517" s="207" t="s">
        <v>148</v>
      </c>
      <c r="AS517" s="207" t="s">
        <v>85</v>
      </c>
      <c r="AT517" s="12" t="s">
        <v>144</v>
      </c>
      <c r="AU517" s="12" t="s">
        <v>39</v>
      </c>
      <c r="AV517" s="12" t="s">
        <v>83</v>
      </c>
      <c r="AW517" s="207" t="s">
        <v>137</v>
      </c>
    </row>
    <row r="518" spans="2:63" s="1" customFormat="1" ht="31.5" customHeight="1">
      <c r="B518" s="173"/>
      <c r="C518" s="174" t="s">
        <v>692</v>
      </c>
      <c r="D518" s="174" t="s">
        <v>139</v>
      </c>
      <c r="E518" s="175" t="s">
        <v>693</v>
      </c>
      <c r="F518" s="176" t="s">
        <v>694</v>
      </c>
      <c r="G518" s="177" t="s">
        <v>163</v>
      </c>
      <c r="H518" s="178">
        <v>2</v>
      </c>
      <c r="I518" s="179"/>
      <c r="J518" s="180">
        <f>ROUND(I518*H518,2)</f>
        <v>0</v>
      </c>
      <c r="K518" s="176" t="s">
        <v>143</v>
      </c>
      <c r="L518" s="40"/>
      <c r="M518" s="181" t="s">
        <v>5</v>
      </c>
      <c r="N518" s="182" t="s">
        <v>46</v>
      </c>
      <c r="O518" s="183">
        <v>0</v>
      </c>
      <c r="P518" s="183">
        <f>O518*H518</f>
        <v>0</v>
      </c>
      <c r="Q518" s="183">
        <v>0</v>
      </c>
      <c r="R518" s="184">
        <f>Q518*H518</f>
        <v>0</v>
      </c>
      <c r="AP518" s="23" t="s">
        <v>144</v>
      </c>
      <c r="AR518" s="23" t="s">
        <v>139</v>
      </c>
      <c r="AS518" s="23" t="s">
        <v>85</v>
      </c>
      <c r="AW518" s="23" t="s">
        <v>137</v>
      </c>
      <c r="BC518" s="185">
        <f>IF(N518="základní",J518,0)</f>
        <v>0</v>
      </c>
      <c r="BD518" s="185">
        <f>IF(N518="snížená",J518,0)</f>
        <v>0</v>
      </c>
      <c r="BE518" s="185">
        <f>IF(N518="zákl. přenesená",J518,0)</f>
        <v>0</v>
      </c>
      <c r="BF518" s="185">
        <f>IF(N518="sníž. přenesená",J518,0)</f>
        <v>0</v>
      </c>
      <c r="BG518" s="185">
        <f>IF(N518="nulová",J518,0)</f>
        <v>0</v>
      </c>
      <c r="BH518" s="23" t="s">
        <v>83</v>
      </c>
      <c r="BI518" s="185">
        <f>ROUND(I518*H518,2)</f>
        <v>0</v>
      </c>
      <c r="BJ518" s="23" t="s">
        <v>144</v>
      </c>
      <c r="BK518" s="23" t="s">
        <v>695</v>
      </c>
    </row>
    <row r="519" spans="2:63" s="1" customFormat="1" ht="27">
      <c r="B519" s="40"/>
      <c r="D519" s="186" t="s">
        <v>146</v>
      </c>
      <c r="F519" s="187" t="s">
        <v>696</v>
      </c>
      <c r="I519" s="188"/>
      <c r="L519" s="40"/>
      <c r="M519" s="189"/>
      <c r="N519" s="41"/>
      <c r="O519" s="41"/>
      <c r="P519" s="41"/>
      <c r="Q519" s="41"/>
      <c r="R519" s="69"/>
      <c r="AR519" s="23" t="s">
        <v>146</v>
      </c>
      <c r="AS519" s="23" t="s">
        <v>85</v>
      </c>
    </row>
    <row r="520" spans="2:63" s="11" customFormat="1">
      <c r="B520" s="190"/>
      <c r="D520" s="186" t="s">
        <v>148</v>
      </c>
      <c r="E520" s="191" t="s">
        <v>5</v>
      </c>
      <c r="F520" s="192" t="s">
        <v>697</v>
      </c>
      <c r="H520" s="193">
        <v>2</v>
      </c>
      <c r="I520" s="194"/>
      <c r="L520" s="190"/>
      <c r="M520" s="195"/>
      <c r="N520" s="196"/>
      <c r="O520" s="196"/>
      <c r="P520" s="196"/>
      <c r="Q520" s="196"/>
      <c r="R520" s="197"/>
      <c r="AR520" s="191" t="s">
        <v>148</v>
      </c>
      <c r="AS520" s="191" t="s">
        <v>85</v>
      </c>
      <c r="AT520" s="11" t="s">
        <v>85</v>
      </c>
      <c r="AU520" s="11" t="s">
        <v>39</v>
      </c>
      <c r="AV520" s="11" t="s">
        <v>75</v>
      </c>
      <c r="AW520" s="191" t="s">
        <v>137</v>
      </c>
    </row>
    <row r="521" spans="2:63" s="12" customFormat="1">
      <c r="B521" s="198"/>
      <c r="D521" s="199" t="s">
        <v>148</v>
      </c>
      <c r="E521" s="200" t="s">
        <v>5</v>
      </c>
      <c r="F521" s="201" t="s">
        <v>150</v>
      </c>
      <c r="H521" s="202">
        <v>2</v>
      </c>
      <c r="I521" s="203"/>
      <c r="L521" s="198"/>
      <c r="M521" s="204"/>
      <c r="N521" s="205"/>
      <c r="O521" s="205"/>
      <c r="P521" s="205"/>
      <c r="Q521" s="205"/>
      <c r="R521" s="206"/>
      <c r="AR521" s="207" t="s">
        <v>148</v>
      </c>
      <c r="AS521" s="207" t="s">
        <v>85</v>
      </c>
      <c r="AT521" s="12" t="s">
        <v>144</v>
      </c>
      <c r="AU521" s="12" t="s">
        <v>39</v>
      </c>
      <c r="AV521" s="12" t="s">
        <v>83</v>
      </c>
      <c r="AW521" s="207" t="s">
        <v>137</v>
      </c>
    </row>
    <row r="522" spans="2:63" s="1" customFormat="1" ht="22.5" customHeight="1">
      <c r="B522" s="173"/>
      <c r="C522" s="209" t="s">
        <v>698</v>
      </c>
      <c r="D522" s="209" t="s">
        <v>322</v>
      </c>
      <c r="E522" s="210" t="s">
        <v>699</v>
      </c>
      <c r="F522" s="211" t="s">
        <v>700</v>
      </c>
      <c r="G522" s="212" t="s">
        <v>163</v>
      </c>
      <c r="H522" s="213">
        <v>2.0299999999999998</v>
      </c>
      <c r="I522" s="214"/>
      <c r="J522" s="215">
        <f>ROUND(I522*H522,2)</f>
        <v>0</v>
      </c>
      <c r="K522" s="211" t="s">
        <v>143</v>
      </c>
      <c r="L522" s="216"/>
      <c r="M522" s="217" t="s">
        <v>5</v>
      </c>
      <c r="N522" s="218" t="s">
        <v>46</v>
      </c>
      <c r="O522" s="183">
        <v>3.4000000000000002E-4</v>
      </c>
      <c r="P522" s="183">
        <f>O522*H522</f>
        <v>6.9019999999999997E-4</v>
      </c>
      <c r="Q522" s="183">
        <v>0</v>
      </c>
      <c r="R522" s="184">
        <f>Q522*H522</f>
        <v>0</v>
      </c>
      <c r="AP522" s="23" t="s">
        <v>186</v>
      </c>
      <c r="AR522" s="23" t="s">
        <v>322</v>
      </c>
      <c r="AS522" s="23" t="s">
        <v>85</v>
      </c>
      <c r="AW522" s="23" t="s">
        <v>137</v>
      </c>
      <c r="BC522" s="185">
        <f>IF(N522="základní",J522,0)</f>
        <v>0</v>
      </c>
      <c r="BD522" s="185">
        <f>IF(N522="snížená",J522,0)</f>
        <v>0</v>
      </c>
      <c r="BE522" s="185">
        <f>IF(N522="zákl. přenesená",J522,0)</f>
        <v>0</v>
      </c>
      <c r="BF522" s="185">
        <f>IF(N522="sníž. přenesená",J522,0)</f>
        <v>0</v>
      </c>
      <c r="BG522" s="185">
        <f>IF(N522="nulová",J522,0)</f>
        <v>0</v>
      </c>
      <c r="BH522" s="23" t="s">
        <v>83</v>
      </c>
      <c r="BI522" s="185">
        <f>ROUND(I522*H522,2)</f>
        <v>0</v>
      </c>
      <c r="BJ522" s="23" t="s">
        <v>144</v>
      </c>
      <c r="BK522" s="23" t="s">
        <v>701</v>
      </c>
    </row>
    <row r="523" spans="2:63" s="1" customFormat="1">
      <c r="B523" s="40"/>
      <c r="D523" s="186" t="s">
        <v>146</v>
      </c>
      <c r="F523" s="187" t="s">
        <v>702</v>
      </c>
      <c r="I523" s="188"/>
      <c r="L523" s="40"/>
      <c r="M523" s="189"/>
      <c r="N523" s="41"/>
      <c r="O523" s="41"/>
      <c r="P523" s="41"/>
      <c r="Q523" s="41"/>
      <c r="R523" s="69"/>
      <c r="AR523" s="23" t="s">
        <v>146</v>
      </c>
      <c r="AS523" s="23" t="s">
        <v>85</v>
      </c>
    </row>
    <row r="524" spans="2:63" s="11" customFormat="1">
      <c r="B524" s="190"/>
      <c r="D524" s="186" t="s">
        <v>148</v>
      </c>
      <c r="E524" s="191" t="s">
        <v>5</v>
      </c>
      <c r="F524" s="192" t="s">
        <v>703</v>
      </c>
      <c r="H524" s="193">
        <v>2.0299999999999998</v>
      </c>
      <c r="I524" s="194"/>
      <c r="L524" s="190"/>
      <c r="M524" s="195"/>
      <c r="N524" s="196"/>
      <c r="O524" s="196"/>
      <c r="P524" s="196"/>
      <c r="Q524" s="196"/>
      <c r="R524" s="197"/>
      <c r="AR524" s="191" t="s">
        <v>148</v>
      </c>
      <c r="AS524" s="191" t="s">
        <v>85</v>
      </c>
      <c r="AT524" s="11" t="s">
        <v>85</v>
      </c>
      <c r="AU524" s="11" t="s">
        <v>39</v>
      </c>
      <c r="AV524" s="11" t="s">
        <v>75</v>
      </c>
      <c r="AW524" s="191" t="s">
        <v>137</v>
      </c>
    </row>
    <row r="525" spans="2:63" s="12" customFormat="1">
      <c r="B525" s="198"/>
      <c r="D525" s="199" t="s">
        <v>148</v>
      </c>
      <c r="E525" s="200" t="s">
        <v>5</v>
      </c>
      <c r="F525" s="201" t="s">
        <v>150</v>
      </c>
      <c r="H525" s="202">
        <v>2.0299999999999998</v>
      </c>
      <c r="I525" s="203"/>
      <c r="L525" s="198"/>
      <c r="M525" s="204"/>
      <c r="N525" s="205"/>
      <c r="O525" s="205"/>
      <c r="P525" s="205"/>
      <c r="Q525" s="205"/>
      <c r="R525" s="206"/>
      <c r="AR525" s="207" t="s">
        <v>148</v>
      </c>
      <c r="AS525" s="207" t="s">
        <v>85</v>
      </c>
      <c r="AT525" s="12" t="s">
        <v>144</v>
      </c>
      <c r="AU525" s="12" t="s">
        <v>39</v>
      </c>
      <c r="AV525" s="12" t="s">
        <v>83</v>
      </c>
      <c r="AW525" s="207" t="s">
        <v>137</v>
      </c>
    </row>
    <row r="526" spans="2:63" s="1" customFormat="1" ht="31.5" customHeight="1">
      <c r="B526" s="173"/>
      <c r="C526" s="174" t="s">
        <v>704</v>
      </c>
      <c r="D526" s="174" t="s">
        <v>139</v>
      </c>
      <c r="E526" s="175" t="s">
        <v>705</v>
      </c>
      <c r="F526" s="176" t="s">
        <v>706</v>
      </c>
      <c r="G526" s="177" t="s">
        <v>163</v>
      </c>
      <c r="H526" s="178">
        <v>1</v>
      </c>
      <c r="I526" s="179"/>
      <c r="J526" s="180">
        <f>ROUND(I526*H526,2)</f>
        <v>0</v>
      </c>
      <c r="K526" s="176" t="s">
        <v>143</v>
      </c>
      <c r="L526" s="40"/>
      <c r="M526" s="181" t="s">
        <v>5</v>
      </c>
      <c r="N526" s="182" t="s">
        <v>46</v>
      </c>
      <c r="O526" s="183">
        <v>0</v>
      </c>
      <c r="P526" s="183">
        <f>O526*H526</f>
        <v>0</v>
      </c>
      <c r="Q526" s="183">
        <v>0</v>
      </c>
      <c r="R526" s="184">
        <f>Q526*H526</f>
        <v>0</v>
      </c>
      <c r="AP526" s="23" t="s">
        <v>144</v>
      </c>
      <c r="AR526" s="23" t="s">
        <v>139</v>
      </c>
      <c r="AS526" s="23" t="s">
        <v>85</v>
      </c>
      <c r="AW526" s="23" t="s">
        <v>137</v>
      </c>
      <c r="BC526" s="185">
        <f>IF(N526="základní",J526,0)</f>
        <v>0</v>
      </c>
      <c r="BD526" s="185">
        <f>IF(N526="snížená",J526,0)</f>
        <v>0</v>
      </c>
      <c r="BE526" s="185">
        <f>IF(N526="zákl. přenesená",J526,0)</f>
        <v>0</v>
      </c>
      <c r="BF526" s="185">
        <f>IF(N526="sníž. přenesená",J526,0)</f>
        <v>0</v>
      </c>
      <c r="BG526" s="185">
        <f>IF(N526="nulová",J526,0)</f>
        <v>0</v>
      </c>
      <c r="BH526" s="23" t="s">
        <v>83</v>
      </c>
      <c r="BI526" s="185">
        <f>ROUND(I526*H526,2)</f>
        <v>0</v>
      </c>
      <c r="BJ526" s="23" t="s">
        <v>144</v>
      </c>
      <c r="BK526" s="23" t="s">
        <v>707</v>
      </c>
    </row>
    <row r="527" spans="2:63" s="1" customFormat="1" ht="27">
      <c r="B527" s="40"/>
      <c r="D527" s="186" t="s">
        <v>146</v>
      </c>
      <c r="F527" s="187" t="s">
        <v>708</v>
      </c>
      <c r="I527" s="188"/>
      <c r="L527" s="40"/>
      <c r="M527" s="189"/>
      <c r="N527" s="41"/>
      <c r="O527" s="41"/>
      <c r="P527" s="41"/>
      <c r="Q527" s="41"/>
      <c r="R527" s="69"/>
      <c r="AR527" s="23" t="s">
        <v>146</v>
      </c>
      <c r="AS527" s="23" t="s">
        <v>85</v>
      </c>
    </row>
    <row r="528" spans="2:63" s="11" customFormat="1">
      <c r="B528" s="190"/>
      <c r="D528" s="186" t="s">
        <v>148</v>
      </c>
      <c r="E528" s="191" t="s">
        <v>5</v>
      </c>
      <c r="F528" s="192" t="s">
        <v>681</v>
      </c>
      <c r="H528" s="193">
        <v>1</v>
      </c>
      <c r="I528" s="194"/>
      <c r="L528" s="190"/>
      <c r="M528" s="195"/>
      <c r="N528" s="196"/>
      <c r="O528" s="196"/>
      <c r="P528" s="196"/>
      <c r="Q528" s="196"/>
      <c r="R528" s="197"/>
      <c r="AR528" s="191" t="s">
        <v>148</v>
      </c>
      <c r="AS528" s="191" t="s">
        <v>85</v>
      </c>
      <c r="AT528" s="11" t="s">
        <v>85</v>
      </c>
      <c r="AU528" s="11" t="s">
        <v>39</v>
      </c>
      <c r="AV528" s="11" t="s">
        <v>75</v>
      </c>
      <c r="AW528" s="191" t="s">
        <v>137</v>
      </c>
    </row>
    <row r="529" spans="2:63" s="12" customFormat="1">
      <c r="B529" s="198"/>
      <c r="D529" s="199" t="s">
        <v>148</v>
      </c>
      <c r="E529" s="200" t="s">
        <v>5</v>
      </c>
      <c r="F529" s="201" t="s">
        <v>150</v>
      </c>
      <c r="H529" s="202">
        <v>1</v>
      </c>
      <c r="I529" s="203"/>
      <c r="L529" s="198"/>
      <c r="M529" s="204"/>
      <c r="N529" s="205"/>
      <c r="O529" s="205"/>
      <c r="P529" s="205"/>
      <c r="Q529" s="205"/>
      <c r="R529" s="206"/>
      <c r="AR529" s="207" t="s">
        <v>148</v>
      </c>
      <c r="AS529" s="207" t="s">
        <v>85</v>
      </c>
      <c r="AT529" s="12" t="s">
        <v>144</v>
      </c>
      <c r="AU529" s="12" t="s">
        <v>39</v>
      </c>
      <c r="AV529" s="12" t="s">
        <v>83</v>
      </c>
      <c r="AW529" s="207" t="s">
        <v>137</v>
      </c>
    </row>
    <row r="530" spans="2:63" s="1" customFormat="1" ht="22.5" customHeight="1">
      <c r="B530" s="173"/>
      <c r="C530" s="209" t="s">
        <v>709</v>
      </c>
      <c r="D530" s="209" t="s">
        <v>322</v>
      </c>
      <c r="E530" s="210" t="s">
        <v>710</v>
      </c>
      <c r="F530" s="211" t="s">
        <v>711</v>
      </c>
      <c r="G530" s="212" t="s">
        <v>163</v>
      </c>
      <c r="H530" s="213">
        <v>1.0149999999999999</v>
      </c>
      <c r="I530" s="214"/>
      <c r="J530" s="215">
        <f>ROUND(I530*H530,2)</f>
        <v>0</v>
      </c>
      <c r="K530" s="211" t="s">
        <v>143</v>
      </c>
      <c r="L530" s="216"/>
      <c r="M530" s="217" t="s">
        <v>5</v>
      </c>
      <c r="N530" s="218" t="s">
        <v>46</v>
      </c>
      <c r="O530" s="183">
        <v>6.2E-4</v>
      </c>
      <c r="P530" s="183">
        <f>O530*H530</f>
        <v>6.2929999999999995E-4</v>
      </c>
      <c r="Q530" s="183">
        <v>0</v>
      </c>
      <c r="R530" s="184">
        <f>Q530*H530</f>
        <v>0</v>
      </c>
      <c r="AP530" s="23" t="s">
        <v>186</v>
      </c>
      <c r="AR530" s="23" t="s">
        <v>322</v>
      </c>
      <c r="AS530" s="23" t="s">
        <v>85</v>
      </c>
      <c r="AW530" s="23" t="s">
        <v>137</v>
      </c>
      <c r="BC530" s="185">
        <f>IF(N530="základní",J530,0)</f>
        <v>0</v>
      </c>
      <c r="BD530" s="185">
        <f>IF(N530="snížená",J530,0)</f>
        <v>0</v>
      </c>
      <c r="BE530" s="185">
        <f>IF(N530="zákl. přenesená",J530,0)</f>
        <v>0</v>
      </c>
      <c r="BF530" s="185">
        <f>IF(N530="sníž. přenesená",J530,0)</f>
        <v>0</v>
      </c>
      <c r="BG530" s="185">
        <f>IF(N530="nulová",J530,0)</f>
        <v>0</v>
      </c>
      <c r="BH530" s="23" t="s">
        <v>83</v>
      </c>
      <c r="BI530" s="185">
        <f>ROUND(I530*H530,2)</f>
        <v>0</v>
      </c>
      <c r="BJ530" s="23" t="s">
        <v>144</v>
      </c>
      <c r="BK530" s="23" t="s">
        <v>712</v>
      </c>
    </row>
    <row r="531" spans="2:63" s="1" customFormat="1">
      <c r="B531" s="40"/>
      <c r="D531" s="186" t="s">
        <v>146</v>
      </c>
      <c r="F531" s="187" t="s">
        <v>713</v>
      </c>
      <c r="I531" s="188"/>
      <c r="L531" s="40"/>
      <c r="M531" s="189"/>
      <c r="N531" s="41"/>
      <c r="O531" s="41"/>
      <c r="P531" s="41"/>
      <c r="Q531" s="41"/>
      <c r="R531" s="69"/>
      <c r="AR531" s="23" t="s">
        <v>146</v>
      </c>
      <c r="AS531" s="23" t="s">
        <v>85</v>
      </c>
    </row>
    <row r="532" spans="2:63" s="11" customFormat="1">
      <c r="B532" s="190"/>
      <c r="D532" s="186" t="s">
        <v>148</v>
      </c>
      <c r="E532" s="191" t="s">
        <v>5</v>
      </c>
      <c r="F532" s="192" t="s">
        <v>714</v>
      </c>
      <c r="H532" s="193">
        <v>1.0149999999999999</v>
      </c>
      <c r="I532" s="194"/>
      <c r="L532" s="190"/>
      <c r="M532" s="195"/>
      <c r="N532" s="196"/>
      <c r="O532" s="196"/>
      <c r="P532" s="196"/>
      <c r="Q532" s="196"/>
      <c r="R532" s="197"/>
      <c r="AR532" s="191" t="s">
        <v>148</v>
      </c>
      <c r="AS532" s="191" t="s">
        <v>85</v>
      </c>
      <c r="AT532" s="11" t="s">
        <v>85</v>
      </c>
      <c r="AU532" s="11" t="s">
        <v>39</v>
      </c>
      <c r="AV532" s="11" t="s">
        <v>75</v>
      </c>
      <c r="AW532" s="191" t="s">
        <v>137</v>
      </c>
    </row>
    <row r="533" spans="2:63" s="12" customFormat="1">
      <c r="B533" s="198"/>
      <c r="D533" s="199" t="s">
        <v>148</v>
      </c>
      <c r="E533" s="200" t="s">
        <v>5</v>
      </c>
      <c r="F533" s="201" t="s">
        <v>150</v>
      </c>
      <c r="H533" s="202">
        <v>1.0149999999999999</v>
      </c>
      <c r="I533" s="203"/>
      <c r="L533" s="198"/>
      <c r="M533" s="204"/>
      <c r="N533" s="205"/>
      <c r="O533" s="205"/>
      <c r="P533" s="205"/>
      <c r="Q533" s="205"/>
      <c r="R533" s="206"/>
      <c r="AR533" s="207" t="s">
        <v>148</v>
      </c>
      <c r="AS533" s="207" t="s">
        <v>85</v>
      </c>
      <c r="AT533" s="12" t="s">
        <v>144</v>
      </c>
      <c r="AU533" s="12" t="s">
        <v>39</v>
      </c>
      <c r="AV533" s="12" t="s">
        <v>83</v>
      </c>
      <c r="AW533" s="207" t="s">
        <v>137</v>
      </c>
    </row>
    <row r="534" spans="2:63" s="1" customFormat="1" ht="31.5" customHeight="1">
      <c r="B534" s="173"/>
      <c r="C534" s="174" t="s">
        <v>715</v>
      </c>
      <c r="D534" s="174" t="s">
        <v>139</v>
      </c>
      <c r="E534" s="175" t="s">
        <v>716</v>
      </c>
      <c r="F534" s="176" t="s">
        <v>717</v>
      </c>
      <c r="G534" s="177" t="s">
        <v>163</v>
      </c>
      <c r="H534" s="178">
        <v>2</v>
      </c>
      <c r="I534" s="179"/>
      <c r="J534" s="180">
        <f>ROUND(I534*H534,2)</f>
        <v>0</v>
      </c>
      <c r="K534" s="176" t="s">
        <v>143</v>
      </c>
      <c r="L534" s="40"/>
      <c r="M534" s="181" t="s">
        <v>5</v>
      </c>
      <c r="N534" s="182" t="s">
        <v>46</v>
      </c>
      <c r="O534" s="183">
        <v>0</v>
      </c>
      <c r="P534" s="183">
        <f>O534*H534</f>
        <v>0</v>
      </c>
      <c r="Q534" s="183">
        <v>0</v>
      </c>
      <c r="R534" s="184">
        <f>Q534*H534</f>
        <v>0</v>
      </c>
      <c r="AP534" s="23" t="s">
        <v>144</v>
      </c>
      <c r="AR534" s="23" t="s">
        <v>139</v>
      </c>
      <c r="AS534" s="23" t="s">
        <v>85</v>
      </c>
      <c r="AW534" s="23" t="s">
        <v>137</v>
      </c>
      <c r="BC534" s="185">
        <f>IF(N534="základní",J534,0)</f>
        <v>0</v>
      </c>
      <c r="BD534" s="185">
        <f>IF(N534="snížená",J534,0)</f>
        <v>0</v>
      </c>
      <c r="BE534" s="185">
        <f>IF(N534="zákl. přenesená",J534,0)</f>
        <v>0</v>
      </c>
      <c r="BF534" s="185">
        <f>IF(N534="sníž. přenesená",J534,0)</f>
        <v>0</v>
      </c>
      <c r="BG534" s="185">
        <f>IF(N534="nulová",J534,0)</f>
        <v>0</v>
      </c>
      <c r="BH534" s="23" t="s">
        <v>83</v>
      </c>
      <c r="BI534" s="185">
        <f>ROUND(I534*H534,2)</f>
        <v>0</v>
      </c>
      <c r="BJ534" s="23" t="s">
        <v>144</v>
      </c>
      <c r="BK534" s="23" t="s">
        <v>718</v>
      </c>
    </row>
    <row r="535" spans="2:63" s="1" customFormat="1" ht="27">
      <c r="B535" s="40"/>
      <c r="D535" s="186" t="s">
        <v>146</v>
      </c>
      <c r="F535" s="187" t="s">
        <v>719</v>
      </c>
      <c r="I535" s="188"/>
      <c r="L535" s="40"/>
      <c r="M535" s="189"/>
      <c r="N535" s="41"/>
      <c r="O535" s="41"/>
      <c r="P535" s="41"/>
      <c r="Q535" s="41"/>
      <c r="R535" s="69"/>
      <c r="AR535" s="23" t="s">
        <v>146</v>
      </c>
      <c r="AS535" s="23" t="s">
        <v>85</v>
      </c>
    </row>
    <row r="536" spans="2:63" s="11" customFormat="1">
      <c r="B536" s="190"/>
      <c r="D536" s="186" t="s">
        <v>148</v>
      </c>
      <c r="E536" s="191" t="s">
        <v>5</v>
      </c>
      <c r="F536" s="192" t="s">
        <v>697</v>
      </c>
      <c r="H536" s="193">
        <v>2</v>
      </c>
      <c r="I536" s="194"/>
      <c r="L536" s="190"/>
      <c r="M536" s="195"/>
      <c r="N536" s="196"/>
      <c r="O536" s="196"/>
      <c r="P536" s="196"/>
      <c r="Q536" s="196"/>
      <c r="R536" s="197"/>
      <c r="AR536" s="191" t="s">
        <v>148</v>
      </c>
      <c r="AS536" s="191" t="s">
        <v>85</v>
      </c>
      <c r="AT536" s="11" t="s">
        <v>85</v>
      </c>
      <c r="AU536" s="11" t="s">
        <v>39</v>
      </c>
      <c r="AV536" s="11" t="s">
        <v>75</v>
      </c>
      <c r="AW536" s="191" t="s">
        <v>137</v>
      </c>
    </row>
    <row r="537" spans="2:63" s="12" customFormat="1">
      <c r="B537" s="198"/>
      <c r="D537" s="199" t="s">
        <v>148</v>
      </c>
      <c r="E537" s="200" t="s">
        <v>5</v>
      </c>
      <c r="F537" s="201" t="s">
        <v>150</v>
      </c>
      <c r="H537" s="202">
        <v>2</v>
      </c>
      <c r="I537" s="203"/>
      <c r="L537" s="198"/>
      <c r="M537" s="204"/>
      <c r="N537" s="205"/>
      <c r="O537" s="205"/>
      <c r="P537" s="205"/>
      <c r="Q537" s="205"/>
      <c r="R537" s="206"/>
      <c r="AR537" s="207" t="s">
        <v>148</v>
      </c>
      <c r="AS537" s="207" t="s">
        <v>85</v>
      </c>
      <c r="AT537" s="12" t="s">
        <v>144</v>
      </c>
      <c r="AU537" s="12" t="s">
        <v>39</v>
      </c>
      <c r="AV537" s="12" t="s">
        <v>83</v>
      </c>
      <c r="AW537" s="207" t="s">
        <v>137</v>
      </c>
    </row>
    <row r="538" spans="2:63" s="1" customFormat="1" ht="22.5" customHeight="1">
      <c r="B538" s="173"/>
      <c r="C538" s="209" t="s">
        <v>720</v>
      </c>
      <c r="D538" s="209" t="s">
        <v>322</v>
      </c>
      <c r="E538" s="210" t="s">
        <v>721</v>
      </c>
      <c r="F538" s="211" t="s">
        <v>722</v>
      </c>
      <c r="G538" s="212" t="s">
        <v>163</v>
      </c>
      <c r="H538" s="213">
        <v>2.0299999999999998</v>
      </c>
      <c r="I538" s="214"/>
      <c r="J538" s="215">
        <f>ROUND(I538*H538,2)</f>
        <v>0</v>
      </c>
      <c r="K538" s="211" t="s">
        <v>143</v>
      </c>
      <c r="L538" s="216"/>
      <c r="M538" s="217" t="s">
        <v>5</v>
      </c>
      <c r="N538" s="218" t="s">
        <v>46</v>
      </c>
      <c r="O538" s="183">
        <v>1.2E-4</v>
      </c>
      <c r="P538" s="183">
        <f>O538*H538</f>
        <v>2.4359999999999999E-4</v>
      </c>
      <c r="Q538" s="183">
        <v>0</v>
      </c>
      <c r="R538" s="184">
        <f>Q538*H538</f>
        <v>0</v>
      </c>
      <c r="AP538" s="23" t="s">
        <v>186</v>
      </c>
      <c r="AR538" s="23" t="s">
        <v>322</v>
      </c>
      <c r="AS538" s="23" t="s">
        <v>85</v>
      </c>
      <c r="AW538" s="23" t="s">
        <v>137</v>
      </c>
      <c r="BC538" s="185">
        <f>IF(N538="základní",J538,0)</f>
        <v>0</v>
      </c>
      <c r="BD538" s="185">
        <f>IF(N538="snížená",J538,0)</f>
        <v>0</v>
      </c>
      <c r="BE538" s="185">
        <f>IF(N538="zákl. přenesená",J538,0)</f>
        <v>0</v>
      </c>
      <c r="BF538" s="185">
        <f>IF(N538="sníž. přenesená",J538,0)</f>
        <v>0</v>
      </c>
      <c r="BG538" s="185">
        <f>IF(N538="nulová",J538,0)</f>
        <v>0</v>
      </c>
      <c r="BH538" s="23" t="s">
        <v>83</v>
      </c>
      <c r="BI538" s="185">
        <f>ROUND(I538*H538,2)</f>
        <v>0</v>
      </c>
      <c r="BJ538" s="23" t="s">
        <v>144</v>
      </c>
      <c r="BK538" s="23" t="s">
        <v>723</v>
      </c>
    </row>
    <row r="539" spans="2:63" s="1" customFormat="1">
      <c r="B539" s="40"/>
      <c r="D539" s="186" t="s">
        <v>146</v>
      </c>
      <c r="F539" s="187" t="s">
        <v>724</v>
      </c>
      <c r="I539" s="188"/>
      <c r="L539" s="40"/>
      <c r="M539" s="189"/>
      <c r="N539" s="41"/>
      <c r="O539" s="41"/>
      <c r="P539" s="41"/>
      <c r="Q539" s="41"/>
      <c r="R539" s="69"/>
      <c r="AR539" s="23" t="s">
        <v>146</v>
      </c>
      <c r="AS539" s="23" t="s">
        <v>85</v>
      </c>
    </row>
    <row r="540" spans="2:63" s="11" customFormat="1">
      <c r="B540" s="190"/>
      <c r="D540" s="186" t="s">
        <v>148</v>
      </c>
      <c r="E540" s="191" t="s">
        <v>5</v>
      </c>
      <c r="F540" s="192" t="s">
        <v>703</v>
      </c>
      <c r="H540" s="193">
        <v>2.0299999999999998</v>
      </c>
      <c r="I540" s="194"/>
      <c r="L540" s="190"/>
      <c r="M540" s="195"/>
      <c r="N540" s="196"/>
      <c r="O540" s="196"/>
      <c r="P540" s="196"/>
      <c r="Q540" s="196"/>
      <c r="R540" s="197"/>
      <c r="AR540" s="191" t="s">
        <v>148</v>
      </c>
      <c r="AS540" s="191" t="s">
        <v>85</v>
      </c>
      <c r="AT540" s="11" t="s">
        <v>85</v>
      </c>
      <c r="AU540" s="11" t="s">
        <v>39</v>
      </c>
      <c r="AV540" s="11" t="s">
        <v>75</v>
      </c>
      <c r="AW540" s="191" t="s">
        <v>137</v>
      </c>
    </row>
    <row r="541" spans="2:63" s="12" customFormat="1">
      <c r="B541" s="198"/>
      <c r="D541" s="199" t="s">
        <v>148</v>
      </c>
      <c r="E541" s="200" t="s">
        <v>5</v>
      </c>
      <c r="F541" s="201" t="s">
        <v>150</v>
      </c>
      <c r="H541" s="202">
        <v>2.0299999999999998</v>
      </c>
      <c r="I541" s="203"/>
      <c r="L541" s="198"/>
      <c r="M541" s="204"/>
      <c r="N541" s="205"/>
      <c r="O541" s="205"/>
      <c r="P541" s="205"/>
      <c r="Q541" s="205"/>
      <c r="R541" s="206"/>
      <c r="AR541" s="207" t="s">
        <v>148</v>
      </c>
      <c r="AS541" s="207" t="s">
        <v>85</v>
      </c>
      <c r="AT541" s="12" t="s">
        <v>144</v>
      </c>
      <c r="AU541" s="12" t="s">
        <v>39</v>
      </c>
      <c r="AV541" s="12" t="s">
        <v>83</v>
      </c>
      <c r="AW541" s="207" t="s">
        <v>137</v>
      </c>
    </row>
    <row r="542" spans="2:63" s="1" customFormat="1" ht="31.5" customHeight="1">
      <c r="B542" s="173"/>
      <c r="C542" s="174" t="s">
        <v>725</v>
      </c>
      <c r="D542" s="174" t="s">
        <v>139</v>
      </c>
      <c r="E542" s="175" t="s">
        <v>726</v>
      </c>
      <c r="F542" s="176" t="s">
        <v>727</v>
      </c>
      <c r="G542" s="177" t="s">
        <v>163</v>
      </c>
      <c r="H542" s="178">
        <v>5</v>
      </c>
      <c r="I542" s="179"/>
      <c r="J542" s="180">
        <f>ROUND(I542*H542,2)</f>
        <v>0</v>
      </c>
      <c r="K542" s="176" t="s">
        <v>143</v>
      </c>
      <c r="L542" s="40"/>
      <c r="M542" s="181" t="s">
        <v>5</v>
      </c>
      <c r="N542" s="182" t="s">
        <v>46</v>
      </c>
      <c r="O542" s="183">
        <v>0</v>
      </c>
      <c r="P542" s="183">
        <f>O542*H542</f>
        <v>0</v>
      </c>
      <c r="Q542" s="183">
        <v>0</v>
      </c>
      <c r="R542" s="184">
        <f>Q542*H542</f>
        <v>0</v>
      </c>
      <c r="AP542" s="23" t="s">
        <v>144</v>
      </c>
      <c r="AR542" s="23" t="s">
        <v>139</v>
      </c>
      <c r="AS542" s="23" t="s">
        <v>85</v>
      </c>
      <c r="AW542" s="23" t="s">
        <v>137</v>
      </c>
      <c r="BC542" s="185">
        <f>IF(N542="základní",J542,0)</f>
        <v>0</v>
      </c>
      <c r="BD542" s="185">
        <f>IF(N542="snížená",J542,0)</f>
        <v>0</v>
      </c>
      <c r="BE542" s="185">
        <f>IF(N542="zákl. přenesená",J542,0)</f>
        <v>0</v>
      </c>
      <c r="BF542" s="185">
        <f>IF(N542="sníž. přenesená",J542,0)</f>
        <v>0</v>
      </c>
      <c r="BG542" s="185">
        <f>IF(N542="nulová",J542,0)</f>
        <v>0</v>
      </c>
      <c r="BH542" s="23" t="s">
        <v>83</v>
      </c>
      <c r="BI542" s="185">
        <f>ROUND(I542*H542,2)</f>
        <v>0</v>
      </c>
      <c r="BJ542" s="23" t="s">
        <v>144</v>
      </c>
      <c r="BK542" s="23" t="s">
        <v>728</v>
      </c>
    </row>
    <row r="543" spans="2:63" s="1" customFormat="1" ht="27">
      <c r="B543" s="40"/>
      <c r="D543" s="186" t="s">
        <v>146</v>
      </c>
      <c r="F543" s="187" t="s">
        <v>729</v>
      </c>
      <c r="I543" s="188"/>
      <c r="L543" s="40"/>
      <c r="M543" s="189"/>
      <c r="N543" s="41"/>
      <c r="O543" s="41"/>
      <c r="P543" s="41"/>
      <c r="Q543" s="41"/>
      <c r="R543" s="69"/>
      <c r="AR543" s="23" t="s">
        <v>146</v>
      </c>
      <c r="AS543" s="23" t="s">
        <v>85</v>
      </c>
    </row>
    <row r="544" spans="2:63" s="11" customFormat="1">
      <c r="B544" s="190"/>
      <c r="D544" s="186" t="s">
        <v>148</v>
      </c>
      <c r="E544" s="191" t="s">
        <v>5</v>
      </c>
      <c r="F544" s="192" t="s">
        <v>730</v>
      </c>
      <c r="H544" s="193">
        <v>2</v>
      </c>
      <c r="I544" s="194"/>
      <c r="L544" s="190"/>
      <c r="M544" s="195"/>
      <c r="N544" s="196"/>
      <c r="O544" s="196"/>
      <c r="P544" s="196"/>
      <c r="Q544" s="196"/>
      <c r="R544" s="197"/>
      <c r="AR544" s="191" t="s">
        <v>148</v>
      </c>
      <c r="AS544" s="191" t="s">
        <v>85</v>
      </c>
      <c r="AT544" s="11" t="s">
        <v>85</v>
      </c>
      <c r="AU544" s="11" t="s">
        <v>39</v>
      </c>
      <c r="AV544" s="11" t="s">
        <v>75</v>
      </c>
      <c r="AW544" s="191" t="s">
        <v>137</v>
      </c>
    </row>
    <row r="545" spans="2:63" s="11" customFormat="1">
      <c r="B545" s="190"/>
      <c r="D545" s="186" t="s">
        <v>148</v>
      </c>
      <c r="E545" s="191" t="s">
        <v>5</v>
      </c>
      <c r="F545" s="192" t="s">
        <v>731</v>
      </c>
      <c r="H545" s="193">
        <v>3</v>
      </c>
      <c r="I545" s="194"/>
      <c r="L545" s="190"/>
      <c r="M545" s="195"/>
      <c r="N545" s="196"/>
      <c r="O545" s="196"/>
      <c r="P545" s="196"/>
      <c r="Q545" s="196"/>
      <c r="R545" s="197"/>
      <c r="AR545" s="191" t="s">
        <v>148</v>
      </c>
      <c r="AS545" s="191" t="s">
        <v>85</v>
      </c>
      <c r="AT545" s="11" t="s">
        <v>85</v>
      </c>
      <c r="AU545" s="11" t="s">
        <v>39</v>
      </c>
      <c r="AV545" s="11" t="s">
        <v>75</v>
      </c>
      <c r="AW545" s="191" t="s">
        <v>137</v>
      </c>
    </row>
    <row r="546" spans="2:63" s="12" customFormat="1">
      <c r="B546" s="198"/>
      <c r="D546" s="199" t="s">
        <v>148</v>
      </c>
      <c r="E546" s="200" t="s">
        <v>5</v>
      </c>
      <c r="F546" s="201" t="s">
        <v>150</v>
      </c>
      <c r="H546" s="202">
        <v>5</v>
      </c>
      <c r="I546" s="203"/>
      <c r="L546" s="198"/>
      <c r="M546" s="204"/>
      <c r="N546" s="205"/>
      <c r="O546" s="205"/>
      <c r="P546" s="205"/>
      <c r="Q546" s="205"/>
      <c r="R546" s="206"/>
      <c r="AR546" s="207" t="s">
        <v>148</v>
      </c>
      <c r="AS546" s="207" t="s">
        <v>85</v>
      </c>
      <c r="AT546" s="12" t="s">
        <v>144</v>
      </c>
      <c r="AU546" s="12" t="s">
        <v>39</v>
      </c>
      <c r="AV546" s="12" t="s">
        <v>83</v>
      </c>
      <c r="AW546" s="207" t="s">
        <v>137</v>
      </c>
    </row>
    <row r="547" spans="2:63" s="1" customFormat="1" ht="22.5" customHeight="1">
      <c r="B547" s="173"/>
      <c r="C547" s="209" t="s">
        <v>732</v>
      </c>
      <c r="D547" s="209" t="s">
        <v>322</v>
      </c>
      <c r="E547" s="210" t="s">
        <v>733</v>
      </c>
      <c r="F547" s="211" t="s">
        <v>734</v>
      </c>
      <c r="G547" s="212" t="s">
        <v>163</v>
      </c>
      <c r="H547" s="213">
        <v>3.0449999999999999</v>
      </c>
      <c r="I547" s="214"/>
      <c r="J547" s="215">
        <f>ROUND(I547*H547,2)</f>
        <v>0</v>
      </c>
      <c r="K547" s="211" t="s">
        <v>143</v>
      </c>
      <c r="L547" s="216"/>
      <c r="M547" s="217" t="s">
        <v>5</v>
      </c>
      <c r="N547" s="218" t="s">
        <v>46</v>
      </c>
      <c r="O547" s="183">
        <v>3.5E-4</v>
      </c>
      <c r="P547" s="183">
        <f>O547*H547</f>
        <v>1.0657499999999999E-3</v>
      </c>
      <c r="Q547" s="183">
        <v>0</v>
      </c>
      <c r="R547" s="184">
        <f>Q547*H547</f>
        <v>0</v>
      </c>
      <c r="AP547" s="23" t="s">
        <v>186</v>
      </c>
      <c r="AR547" s="23" t="s">
        <v>322</v>
      </c>
      <c r="AS547" s="23" t="s">
        <v>85</v>
      </c>
      <c r="AW547" s="23" t="s">
        <v>137</v>
      </c>
      <c r="BC547" s="185">
        <f>IF(N547="základní",J547,0)</f>
        <v>0</v>
      </c>
      <c r="BD547" s="185">
        <f>IF(N547="snížená",J547,0)</f>
        <v>0</v>
      </c>
      <c r="BE547" s="185">
        <f>IF(N547="zákl. přenesená",J547,0)</f>
        <v>0</v>
      </c>
      <c r="BF547" s="185">
        <f>IF(N547="sníž. přenesená",J547,0)</f>
        <v>0</v>
      </c>
      <c r="BG547" s="185">
        <f>IF(N547="nulová",J547,0)</f>
        <v>0</v>
      </c>
      <c r="BH547" s="23" t="s">
        <v>83</v>
      </c>
      <c r="BI547" s="185">
        <f>ROUND(I547*H547,2)</f>
        <v>0</v>
      </c>
      <c r="BJ547" s="23" t="s">
        <v>144</v>
      </c>
      <c r="BK547" s="23" t="s">
        <v>735</v>
      </c>
    </row>
    <row r="548" spans="2:63" s="1" customFormat="1">
      <c r="B548" s="40"/>
      <c r="D548" s="186" t="s">
        <v>146</v>
      </c>
      <c r="F548" s="187" t="s">
        <v>736</v>
      </c>
      <c r="I548" s="188"/>
      <c r="L548" s="40"/>
      <c r="M548" s="189"/>
      <c r="N548" s="41"/>
      <c r="O548" s="41"/>
      <c r="P548" s="41"/>
      <c r="Q548" s="41"/>
      <c r="R548" s="69"/>
      <c r="AR548" s="23" t="s">
        <v>146</v>
      </c>
      <c r="AS548" s="23" t="s">
        <v>85</v>
      </c>
    </row>
    <row r="549" spans="2:63" s="11" customFormat="1">
      <c r="B549" s="190"/>
      <c r="D549" s="186" t="s">
        <v>148</v>
      </c>
      <c r="E549" s="191" t="s">
        <v>5</v>
      </c>
      <c r="F549" s="192" t="s">
        <v>737</v>
      </c>
      <c r="H549" s="193">
        <v>3.0449999999999999</v>
      </c>
      <c r="I549" s="194"/>
      <c r="L549" s="190"/>
      <c r="M549" s="195"/>
      <c r="N549" s="196"/>
      <c r="O549" s="196"/>
      <c r="P549" s="196"/>
      <c r="Q549" s="196"/>
      <c r="R549" s="197"/>
      <c r="AR549" s="191" t="s">
        <v>148</v>
      </c>
      <c r="AS549" s="191" t="s">
        <v>85</v>
      </c>
      <c r="AT549" s="11" t="s">
        <v>85</v>
      </c>
      <c r="AU549" s="11" t="s">
        <v>39</v>
      </c>
      <c r="AV549" s="11" t="s">
        <v>75</v>
      </c>
      <c r="AW549" s="191" t="s">
        <v>137</v>
      </c>
    </row>
    <row r="550" spans="2:63" s="12" customFormat="1">
      <c r="B550" s="198"/>
      <c r="D550" s="199" t="s">
        <v>148</v>
      </c>
      <c r="E550" s="200" t="s">
        <v>5</v>
      </c>
      <c r="F550" s="201" t="s">
        <v>150</v>
      </c>
      <c r="H550" s="202">
        <v>3.0449999999999999</v>
      </c>
      <c r="I550" s="203"/>
      <c r="L550" s="198"/>
      <c r="M550" s="204"/>
      <c r="N550" s="205"/>
      <c r="O550" s="205"/>
      <c r="P550" s="205"/>
      <c r="Q550" s="205"/>
      <c r="R550" s="206"/>
      <c r="AR550" s="207" t="s">
        <v>148</v>
      </c>
      <c r="AS550" s="207" t="s">
        <v>85</v>
      </c>
      <c r="AT550" s="12" t="s">
        <v>144</v>
      </c>
      <c r="AU550" s="12" t="s">
        <v>39</v>
      </c>
      <c r="AV550" s="12" t="s">
        <v>83</v>
      </c>
      <c r="AW550" s="207" t="s">
        <v>137</v>
      </c>
    </row>
    <row r="551" spans="2:63" s="1" customFormat="1" ht="22.5" customHeight="1">
      <c r="B551" s="173"/>
      <c r="C551" s="209" t="s">
        <v>738</v>
      </c>
      <c r="D551" s="209" t="s">
        <v>322</v>
      </c>
      <c r="E551" s="210" t="s">
        <v>236</v>
      </c>
      <c r="F551" s="211" t="s">
        <v>739</v>
      </c>
      <c r="G551" s="212" t="s">
        <v>163</v>
      </c>
      <c r="H551" s="213">
        <v>2.0299999999999998</v>
      </c>
      <c r="I551" s="214"/>
      <c r="J551" s="215">
        <f>ROUND(I551*H551,2)</f>
        <v>0</v>
      </c>
      <c r="K551" s="211" t="s">
        <v>5</v>
      </c>
      <c r="L551" s="216"/>
      <c r="M551" s="217" t="s">
        <v>5</v>
      </c>
      <c r="N551" s="218" t="s">
        <v>46</v>
      </c>
      <c r="O551" s="183">
        <v>0</v>
      </c>
      <c r="P551" s="183">
        <f>O551*H551</f>
        <v>0</v>
      </c>
      <c r="Q551" s="183">
        <v>0</v>
      </c>
      <c r="R551" s="184">
        <f>Q551*H551</f>
        <v>0</v>
      </c>
      <c r="AP551" s="23" t="s">
        <v>186</v>
      </c>
      <c r="AR551" s="23" t="s">
        <v>322</v>
      </c>
      <c r="AS551" s="23" t="s">
        <v>85</v>
      </c>
      <c r="AW551" s="23" t="s">
        <v>137</v>
      </c>
      <c r="BC551" s="185">
        <f>IF(N551="základní",J551,0)</f>
        <v>0</v>
      </c>
      <c r="BD551" s="185">
        <f>IF(N551="snížená",J551,0)</f>
        <v>0</v>
      </c>
      <c r="BE551" s="185">
        <f>IF(N551="zákl. přenesená",J551,0)</f>
        <v>0</v>
      </c>
      <c r="BF551" s="185">
        <f>IF(N551="sníž. přenesená",J551,0)</f>
        <v>0</v>
      </c>
      <c r="BG551" s="185">
        <f>IF(N551="nulová",J551,0)</f>
        <v>0</v>
      </c>
      <c r="BH551" s="23" t="s">
        <v>83</v>
      </c>
      <c r="BI551" s="185">
        <f>ROUND(I551*H551,2)</f>
        <v>0</v>
      </c>
      <c r="BJ551" s="23" t="s">
        <v>144</v>
      </c>
      <c r="BK551" s="23" t="s">
        <v>740</v>
      </c>
    </row>
    <row r="552" spans="2:63" s="1" customFormat="1">
      <c r="B552" s="40"/>
      <c r="D552" s="186" t="s">
        <v>146</v>
      </c>
      <c r="F552" s="187" t="s">
        <v>739</v>
      </c>
      <c r="I552" s="188"/>
      <c r="L552" s="40"/>
      <c r="M552" s="189"/>
      <c r="N552" s="41"/>
      <c r="O552" s="41"/>
      <c r="P552" s="41"/>
      <c r="Q552" s="41"/>
      <c r="R552" s="69"/>
      <c r="AR552" s="23" t="s">
        <v>146</v>
      </c>
      <c r="AS552" s="23" t="s">
        <v>85</v>
      </c>
    </row>
    <row r="553" spans="2:63" s="11" customFormat="1">
      <c r="B553" s="190"/>
      <c r="D553" s="186" t="s">
        <v>148</v>
      </c>
      <c r="E553" s="191" t="s">
        <v>5</v>
      </c>
      <c r="F553" s="192" t="s">
        <v>741</v>
      </c>
      <c r="H553" s="193">
        <v>2.0299999999999998</v>
      </c>
      <c r="I553" s="194"/>
      <c r="L553" s="190"/>
      <c r="M553" s="195"/>
      <c r="N553" s="196"/>
      <c r="O553" s="196"/>
      <c r="P553" s="196"/>
      <c r="Q553" s="196"/>
      <c r="R553" s="197"/>
      <c r="AR553" s="191" t="s">
        <v>148</v>
      </c>
      <c r="AS553" s="191" t="s">
        <v>85</v>
      </c>
      <c r="AT553" s="11" t="s">
        <v>85</v>
      </c>
      <c r="AU553" s="11" t="s">
        <v>39</v>
      </c>
      <c r="AV553" s="11" t="s">
        <v>75</v>
      </c>
      <c r="AW553" s="191" t="s">
        <v>137</v>
      </c>
    </row>
    <row r="554" spans="2:63" s="12" customFormat="1">
      <c r="B554" s="198"/>
      <c r="D554" s="199" t="s">
        <v>148</v>
      </c>
      <c r="E554" s="200" t="s">
        <v>5</v>
      </c>
      <c r="F554" s="201" t="s">
        <v>150</v>
      </c>
      <c r="H554" s="202">
        <v>2.0299999999999998</v>
      </c>
      <c r="I554" s="203"/>
      <c r="L554" s="198"/>
      <c r="M554" s="204"/>
      <c r="N554" s="205"/>
      <c r="O554" s="205"/>
      <c r="P554" s="205"/>
      <c r="Q554" s="205"/>
      <c r="R554" s="206"/>
      <c r="AR554" s="207" t="s">
        <v>148</v>
      </c>
      <c r="AS554" s="207" t="s">
        <v>85</v>
      </c>
      <c r="AT554" s="12" t="s">
        <v>144</v>
      </c>
      <c r="AU554" s="12" t="s">
        <v>39</v>
      </c>
      <c r="AV554" s="12" t="s">
        <v>83</v>
      </c>
      <c r="AW554" s="207" t="s">
        <v>137</v>
      </c>
    </row>
    <row r="555" spans="2:63" s="1" customFormat="1" ht="31.5" customHeight="1">
      <c r="B555" s="173"/>
      <c r="C555" s="174" t="s">
        <v>742</v>
      </c>
      <c r="D555" s="174" t="s">
        <v>139</v>
      </c>
      <c r="E555" s="175" t="s">
        <v>743</v>
      </c>
      <c r="F555" s="176" t="s">
        <v>744</v>
      </c>
      <c r="G555" s="177" t="s">
        <v>163</v>
      </c>
      <c r="H555" s="178">
        <v>1</v>
      </c>
      <c r="I555" s="179"/>
      <c r="J555" s="180">
        <f>ROUND(I555*H555,2)</f>
        <v>0</v>
      </c>
      <c r="K555" s="176" t="s">
        <v>143</v>
      </c>
      <c r="L555" s="40"/>
      <c r="M555" s="181" t="s">
        <v>5</v>
      </c>
      <c r="N555" s="182" t="s">
        <v>46</v>
      </c>
      <c r="O555" s="183">
        <v>1.0000000000000001E-5</v>
      </c>
      <c r="P555" s="183">
        <f>O555*H555</f>
        <v>1.0000000000000001E-5</v>
      </c>
      <c r="Q555" s="183">
        <v>0</v>
      </c>
      <c r="R555" s="184">
        <f>Q555*H555</f>
        <v>0</v>
      </c>
      <c r="AP555" s="23" t="s">
        <v>144</v>
      </c>
      <c r="AR555" s="23" t="s">
        <v>139</v>
      </c>
      <c r="AS555" s="23" t="s">
        <v>85</v>
      </c>
      <c r="AW555" s="23" t="s">
        <v>137</v>
      </c>
      <c r="BC555" s="185">
        <f>IF(N555="základní",J555,0)</f>
        <v>0</v>
      </c>
      <c r="BD555" s="185">
        <f>IF(N555="snížená",J555,0)</f>
        <v>0</v>
      </c>
      <c r="BE555" s="185">
        <f>IF(N555="zákl. přenesená",J555,0)</f>
        <v>0</v>
      </c>
      <c r="BF555" s="185">
        <f>IF(N555="sníž. přenesená",J555,0)</f>
        <v>0</v>
      </c>
      <c r="BG555" s="185">
        <f>IF(N555="nulová",J555,0)</f>
        <v>0</v>
      </c>
      <c r="BH555" s="23" t="s">
        <v>83</v>
      </c>
      <c r="BI555" s="185">
        <f>ROUND(I555*H555,2)</f>
        <v>0</v>
      </c>
      <c r="BJ555" s="23" t="s">
        <v>144</v>
      </c>
      <c r="BK555" s="23" t="s">
        <v>745</v>
      </c>
    </row>
    <row r="556" spans="2:63" s="1" customFormat="1" ht="27">
      <c r="B556" s="40"/>
      <c r="D556" s="186" t="s">
        <v>146</v>
      </c>
      <c r="F556" s="187" t="s">
        <v>746</v>
      </c>
      <c r="I556" s="188"/>
      <c r="L556" s="40"/>
      <c r="M556" s="189"/>
      <c r="N556" s="41"/>
      <c r="O556" s="41"/>
      <c r="P556" s="41"/>
      <c r="Q556" s="41"/>
      <c r="R556" s="69"/>
      <c r="AR556" s="23" t="s">
        <v>146</v>
      </c>
      <c r="AS556" s="23" t="s">
        <v>85</v>
      </c>
    </row>
    <row r="557" spans="2:63" s="11" customFormat="1">
      <c r="B557" s="190"/>
      <c r="D557" s="186" t="s">
        <v>148</v>
      </c>
      <c r="E557" s="191" t="s">
        <v>5</v>
      </c>
      <c r="F557" s="192" t="s">
        <v>747</v>
      </c>
      <c r="H557" s="193">
        <v>1</v>
      </c>
      <c r="I557" s="194"/>
      <c r="L557" s="190"/>
      <c r="M557" s="195"/>
      <c r="N557" s="196"/>
      <c r="O557" s="196"/>
      <c r="P557" s="196"/>
      <c r="Q557" s="196"/>
      <c r="R557" s="197"/>
      <c r="AR557" s="191" t="s">
        <v>148</v>
      </c>
      <c r="AS557" s="191" t="s">
        <v>85</v>
      </c>
      <c r="AT557" s="11" t="s">
        <v>85</v>
      </c>
      <c r="AU557" s="11" t="s">
        <v>39</v>
      </c>
      <c r="AV557" s="11" t="s">
        <v>75</v>
      </c>
      <c r="AW557" s="191" t="s">
        <v>137</v>
      </c>
    </row>
    <row r="558" spans="2:63" s="12" customFormat="1">
      <c r="B558" s="198"/>
      <c r="D558" s="199" t="s">
        <v>148</v>
      </c>
      <c r="E558" s="200" t="s">
        <v>5</v>
      </c>
      <c r="F558" s="201" t="s">
        <v>150</v>
      </c>
      <c r="H558" s="202">
        <v>1</v>
      </c>
      <c r="I558" s="203"/>
      <c r="L558" s="198"/>
      <c r="M558" s="204"/>
      <c r="N558" s="205"/>
      <c r="O558" s="205"/>
      <c r="P558" s="205"/>
      <c r="Q558" s="205"/>
      <c r="R558" s="206"/>
      <c r="AR558" s="207" t="s">
        <v>148</v>
      </c>
      <c r="AS558" s="207" t="s">
        <v>85</v>
      </c>
      <c r="AT558" s="12" t="s">
        <v>144</v>
      </c>
      <c r="AU558" s="12" t="s">
        <v>39</v>
      </c>
      <c r="AV558" s="12" t="s">
        <v>83</v>
      </c>
      <c r="AW558" s="207" t="s">
        <v>137</v>
      </c>
    </row>
    <row r="559" spans="2:63" s="1" customFormat="1" ht="22.5" customHeight="1">
      <c r="B559" s="173"/>
      <c r="C559" s="209" t="s">
        <v>748</v>
      </c>
      <c r="D559" s="209" t="s">
        <v>322</v>
      </c>
      <c r="E559" s="210" t="s">
        <v>749</v>
      </c>
      <c r="F559" s="211" t="s">
        <v>750</v>
      </c>
      <c r="G559" s="212" t="s">
        <v>163</v>
      </c>
      <c r="H559" s="213">
        <v>1.0149999999999999</v>
      </c>
      <c r="I559" s="214"/>
      <c r="J559" s="215">
        <f>ROUND(I559*H559,2)</f>
        <v>0</v>
      </c>
      <c r="K559" s="211" t="s">
        <v>143</v>
      </c>
      <c r="L559" s="216"/>
      <c r="M559" s="217" t="s">
        <v>5</v>
      </c>
      <c r="N559" s="218" t="s">
        <v>46</v>
      </c>
      <c r="O559" s="183">
        <v>8.8000000000000003E-4</v>
      </c>
      <c r="P559" s="183">
        <f>O559*H559</f>
        <v>8.9319999999999992E-4</v>
      </c>
      <c r="Q559" s="183">
        <v>0</v>
      </c>
      <c r="R559" s="184">
        <f>Q559*H559</f>
        <v>0</v>
      </c>
      <c r="AP559" s="23" t="s">
        <v>186</v>
      </c>
      <c r="AR559" s="23" t="s">
        <v>322</v>
      </c>
      <c r="AS559" s="23" t="s">
        <v>85</v>
      </c>
      <c r="AW559" s="23" t="s">
        <v>137</v>
      </c>
      <c r="BC559" s="185">
        <f>IF(N559="základní",J559,0)</f>
        <v>0</v>
      </c>
      <c r="BD559" s="185">
        <f>IF(N559="snížená",J559,0)</f>
        <v>0</v>
      </c>
      <c r="BE559" s="185">
        <f>IF(N559="zákl. přenesená",J559,0)</f>
        <v>0</v>
      </c>
      <c r="BF559" s="185">
        <f>IF(N559="sníž. přenesená",J559,0)</f>
        <v>0</v>
      </c>
      <c r="BG559" s="185">
        <f>IF(N559="nulová",J559,0)</f>
        <v>0</v>
      </c>
      <c r="BH559" s="23" t="s">
        <v>83</v>
      </c>
      <c r="BI559" s="185">
        <f>ROUND(I559*H559,2)</f>
        <v>0</v>
      </c>
      <c r="BJ559" s="23" t="s">
        <v>144</v>
      </c>
      <c r="BK559" s="23" t="s">
        <v>751</v>
      </c>
    </row>
    <row r="560" spans="2:63" s="1" customFormat="1">
      <c r="B560" s="40"/>
      <c r="D560" s="186" t="s">
        <v>146</v>
      </c>
      <c r="F560" s="187" t="s">
        <v>752</v>
      </c>
      <c r="I560" s="188"/>
      <c r="L560" s="40"/>
      <c r="M560" s="189"/>
      <c r="N560" s="41"/>
      <c r="O560" s="41"/>
      <c r="P560" s="41"/>
      <c r="Q560" s="41"/>
      <c r="R560" s="69"/>
      <c r="AR560" s="23" t="s">
        <v>146</v>
      </c>
      <c r="AS560" s="23" t="s">
        <v>85</v>
      </c>
    </row>
    <row r="561" spans="2:63" s="11" customFormat="1">
      <c r="B561" s="190"/>
      <c r="D561" s="186" t="s">
        <v>148</v>
      </c>
      <c r="E561" s="191" t="s">
        <v>5</v>
      </c>
      <c r="F561" s="192" t="s">
        <v>753</v>
      </c>
      <c r="H561" s="193">
        <v>1.0149999999999999</v>
      </c>
      <c r="I561" s="194"/>
      <c r="L561" s="190"/>
      <c r="M561" s="195"/>
      <c r="N561" s="196"/>
      <c r="O561" s="196"/>
      <c r="P561" s="196"/>
      <c r="Q561" s="196"/>
      <c r="R561" s="197"/>
      <c r="AR561" s="191" t="s">
        <v>148</v>
      </c>
      <c r="AS561" s="191" t="s">
        <v>85</v>
      </c>
      <c r="AT561" s="11" t="s">
        <v>85</v>
      </c>
      <c r="AU561" s="11" t="s">
        <v>39</v>
      </c>
      <c r="AV561" s="11" t="s">
        <v>75</v>
      </c>
      <c r="AW561" s="191" t="s">
        <v>137</v>
      </c>
    </row>
    <row r="562" spans="2:63" s="12" customFormat="1">
      <c r="B562" s="198"/>
      <c r="D562" s="199" t="s">
        <v>148</v>
      </c>
      <c r="E562" s="200" t="s">
        <v>5</v>
      </c>
      <c r="F562" s="201" t="s">
        <v>150</v>
      </c>
      <c r="H562" s="202">
        <v>1.0149999999999999</v>
      </c>
      <c r="I562" s="203"/>
      <c r="L562" s="198"/>
      <c r="M562" s="204"/>
      <c r="N562" s="205"/>
      <c r="O562" s="205"/>
      <c r="P562" s="205"/>
      <c r="Q562" s="205"/>
      <c r="R562" s="206"/>
      <c r="AR562" s="207" t="s">
        <v>148</v>
      </c>
      <c r="AS562" s="207" t="s">
        <v>85</v>
      </c>
      <c r="AT562" s="12" t="s">
        <v>144</v>
      </c>
      <c r="AU562" s="12" t="s">
        <v>39</v>
      </c>
      <c r="AV562" s="12" t="s">
        <v>83</v>
      </c>
      <c r="AW562" s="207" t="s">
        <v>137</v>
      </c>
    </row>
    <row r="563" spans="2:63" s="1" customFormat="1" ht="22.5" customHeight="1">
      <c r="B563" s="173"/>
      <c r="C563" s="174" t="s">
        <v>754</v>
      </c>
      <c r="D563" s="174" t="s">
        <v>139</v>
      </c>
      <c r="E563" s="175" t="s">
        <v>755</v>
      </c>
      <c r="F563" s="176" t="s">
        <v>756</v>
      </c>
      <c r="G563" s="177" t="s">
        <v>757</v>
      </c>
      <c r="H563" s="178">
        <v>3</v>
      </c>
      <c r="I563" s="179"/>
      <c r="J563" s="180">
        <f>ROUND(I563*H563,2)</f>
        <v>0</v>
      </c>
      <c r="K563" s="176" t="s">
        <v>143</v>
      </c>
      <c r="L563" s="40"/>
      <c r="M563" s="181" t="s">
        <v>5</v>
      </c>
      <c r="N563" s="182" t="s">
        <v>46</v>
      </c>
      <c r="O563" s="183">
        <v>1E-4</v>
      </c>
      <c r="P563" s="183">
        <f>O563*H563</f>
        <v>3.0000000000000003E-4</v>
      </c>
      <c r="Q563" s="183">
        <v>0</v>
      </c>
      <c r="R563" s="184">
        <f>Q563*H563</f>
        <v>0</v>
      </c>
      <c r="AP563" s="23" t="s">
        <v>144</v>
      </c>
      <c r="AR563" s="23" t="s">
        <v>139</v>
      </c>
      <c r="AS563" s="23" t="s">
        <v>85</v>
      </c>
      <c r="AW563" s="23" t="s">
        <v>137</v>
      </c>
      <c r="BC563" s="185">
        <f>IF(N563="základní",J563,0)</f>
        <v>0</v>
      </c>
      <c r="BD563" s="185">
        <f>IF(N563="snížená",J563,0)</f>
        <v>0</v>
      </c>
      <c r="BE563" s="185">
        <f>IF(N563="zákl. přenesená",J563,0)</f>
        <v>0</v>
      </c>
      <c r="BF563" s="185">
        <f>IF(N563="sníž. přenesená",J563,0)</f>
        <v>0</v>
      </c>
      <c r="BG563" s="185">
        <f>IF(N563="nulová",J563,0)</f>
        <v>0</v>
      </c>
      <c r="BH563" s="23" t="s">
        <v>83</v>
      </c>
      <c r="BI563" s="185">
        <f>ROUND(I563*H563,2)</f>
        <v>0</v>
      </c>
      <c r="BJ563" s="23" t="s">
        <v>144</v>
      </c>
      <c r="BK563" s="23" t="s">
        <v>758</v>
      </c>
    </row>
    <row r="564" spans="2:63" s="1" customFormat="1">
      <c r="B564" s="40"/>
      <c r="D564" s="186" t="s">
        <v>146</v>
      </c>
      <c r="F564" s="187" t="s">
        <v>759</v>
      </c>
      <c r="I564" s="188"/>
      <c r="L564" s="40"/>
      <c r="M564" s="189"/>
      <c r="N564" s="41"/>
      <c r="O564" s="41"/>
      <c r="P564" s="41"/>
      <c r="Q564" s="41"/>
      <c r="R564" s="69"/>
      <c r="AR564" s="23" t="s">
        <v>146</v>
      </c>
      <c r="AS564" s="23" t="s">
        <v>85</v>
      </c>
    </row>
    <row r="565" spans="2:63" s="11" customFormat="1">
      <c r="B565" s="190"/>
      <c r="D565" s="186" t="s">
        <v>148</v>
      </c>
      <c r="E565" s="191" t="s">
        <v>5</v>
      </c>
      <c r="F565" s="192" t="s">
        <v>760</v>
      </c>
      <c r="H565" s="193">
        <v>3</v>
      </c>
      <c r="I565" s="194"/>
      <c r="L565" s="190"/>
      <c r="M565" s="195"/>
      <c r="N565" s="196"/>
      <c r="O565" s="196"/>
      <c r="P565" s="196"/>
      <c r="Q565" s="196"/>
      <c r="R565" s="197"/>
      <c r="AR565" s="191" t="s">
        <v>148</v>
      </c>
      <c r="AS565" s="191" t="s">
        <v>85</v>
      </c>
      <c r="AT565" s="11" t="s">
        <v>85</v>
      </c>
      <c r="AU565" s="11" t="s">
        <v>39</v>
      </c>
      <c r="AV565" s="11" t="s">
        <v>75</v>
      </c>
      <c r="AW565" s="191" t="s">
        <v>137</v>
      </c>
    </row>
    <row r="566" spans="2:63" s="12" customFormat="1">
      <c r="B566" s="198"/>
      <c r="D566" s="199" t="s">
        <v>148</v>
      </c>
      <c r="E566" s="200" t="s">
        <v>5</v>
      </c>
      <c r="F566" s="201" t="s">
        <v>150</v>
      </c>
      <c r="H566" s="202">
        <v>3</v>
      </c>
      <c r="I566" s="203"/>
      <c r="L566" s="198"/>
      <c r="M566" s="204"/>
      <c r="N566" s="205"/>
      <c r="O566" s="205"/>
      <c r="P566" s="205"/>
      <c r="Q566" s="205"/>
      <c r="R566" s="206"/>
      <c r="AR566" s="207" t="s">
        <v>148</v>
      </c>
      <c r="AS566" s="207" t="s">
        <v>85</v>
      </c>
      <c r="AT566" s="12" t="s">
        <v>144</v>
      </c>
      <c r="AU566" s="12" t="s">
        <v>39</v>
      </c>
      <c r="AV566" s="12" t="s">
        <v>83</v>
      </c>
      <c r="AW566" s="207" t="s">
        <v>137</v>
      </c>
    </row>
    <row r="567" spans="2:63" s="1" customFormat="1" ht="22.5" customHeight="1">
      <c r="B567" s="173"/>
      <c r="C567" s="174" t="s">
        <v>761</v>
      </c>
      <c r="D567" s="174" t="s">
        <v>139</v>
      </c>
      <c r="E567" s="175" t="s">
        <v>241</v>
      </c>
      <c r="F567" s="176" t="s">
        <v>762</v>
      </c>
      <c r="G567" s="177" t="s">
        <v>163</v>
      </c>
      <c r="H567" s="178">
        <v>1</v>
      </c>
      <c r="I567" s="179"/>
      <c r="J567" s="180">
        <f>ROUND(I567*H567,2)</f>
        <v>0</v>
      </c>
      <c r="K567" s="176" t="s">
        <v>5</v>
      </c>
      <c r="L567" s="40"/>
      <c r="M567" s="181" t="s">
        <v>5</v>
      </c>
      <c r="N567" s="182" t="s">
        <v>46</v>
      </c>
      <c r="O567" s="183">
        <v>0</v>
      </c>
      <c r="P567" s="183">
        <f>O567*H567</f>
        <v>0</v>
      </c>
      <c r="Q567" s="183">
        <v>0</v>
      </c>
      <c r="R567" s="184">
        <f>Q567*H567</f>
        <v>0</v>
      </c>
      <c r="AP567" s="23" t="s">
        <v>144</v>
      </c>
      <c r="AR567" s="23" t="s">
        <v>139</v>
      </c>
      <c r="AS567" s="23" t="s">
        <v>85</v>
      </c>
      <c r="AW567" s="23" t="s">
        <v>137</v>
      </c>
      <c r="BC567" s="185">
        <f>IF(N567="základní",J567,0)</f>
        <v>0</v>
      </c>
      <c r="BD567" s="185">
        <f>IF(N567="snížená",J567,0)</f>
        <v>0</v>
      </c>
      <c r="BE567" s="185">
        <f>IF(N567="zákl. přenesená",J567,0)</f>
        <v>0</v>
      </c>
      <c r="BF567" s="185">
        <f>IF(N567="sníž. přenesená",J567,0)</f>
        <v>0</v>
      </c>
      <c r="BG567" s="185">
        <f>IF(N567="nulová",J567,0)</f>
        <v>0</v>
      </c>
      <c r="BH567" s="23" t="s">
        <v>83</v>
      </c>
      <c r="BI567" s="185">
        <f>ROUND(I567*H567,2)</f>
        <v>0</v>
      </c>
      <c r="BJ567" s="23" t="s">
        <v>144</v>
      </c>
      <c r="BK567" s="23" t="s">
        <v>763</v>
      </c>
    </row>
    <row r="568" spans="2:63" s="1" customFormat="1" ht="27">
      <c r="B568" s="40"/>
      <c r="D568" s="186" t="s">
        <v>146</v>
      </c>
      <c r="F568" s="187" t="s">
        <v>764</v>
      </c>
      <c r="I568" s="188"/>
      <c r="L568" s="40"/>
      <c r="M568" s="189"/>
      <c r="N568" s="41"/>
      <c r="O568" s="41"/>
      <c r="P568" s="41"/>
      <c r="Q568" s="41"/>
      <c r="R568" s="69"/>
      <c r="AR568" s="23" t="s">
        <v>146</v>
      </c>
      <c r="AS568" s="23" t="s">
        <v>85</v>
      </c>
    </row>
    <row r="569" spans="2:63" s="11" customFormat="1">
      <c r="B569" s="190"/>
      <c r="D569" s="186" t="s">
        <v>148</v>
      </c>
      <c r="E569" s="191" t="s">
        <v>5</v>
      </c>
      <c r="F569" s="192" t="s">
        <v>522</v>
      </c>
      <c r="H569" s="193">
        <v>1</v>
      </c>
      <c r="I569" s="194"/>
      <c r="L569" s="190"/>
      <c r="M569" s="195"/>
      <c r="N569" s="196"/>
      <c r="O569" s="196"/>
      <c r="P569" s="196"/>
      <c r="Q569" s="196"/>
      <c r="R569" s="197"/>
      <c r="AR569" s="191" t="s">
        <v>148</v>
      </c>
      <c r="AS569" s="191" t="s">
        <v>85</v>
      </c>
      <c r="AT569" s="11" t="s">
        <v>85</v>
      </c>
      <c r="AU569" s="11" t="s">
        <v>39</v>
      </c>
      <c r="AV569" s="11" t="s">
        <v>75</v>
      </c>
      <c r="AW569" s="191" t="s">
        <v>137</v>
      </c>
    </row>
    <row r="570" spans="2:63" s="12" customFormat="1">
      <c r="B570" s="198"/>
      <c r="D570" s="199" t="s">
        <v>148</v>
      </c>
      <c r="E570" s="200" t="s">
        <v>5</v>
      </c>
      <c r="F570" s="201" t="s">
        <v>150</v>
      </c>
      <c r="H570" s="202">
        <v>1</v>
      </c>
      <c r="I570" s="203"/>
      <c r="L570" s="198"/>
      <c r="M570" s="204"/>
      <c r="N570" s="205"/>
      <c r="O570" s="205"/>
      <c r="P570" s="205"/>
      <c r="Q570" s="205"/>
      <c r="R570" s="206"/>
      <c r="AR570" s="207" t="s">
        <v>148</v>
      </c>
      <c r="AS570" s="207" t="s">
        <v>85</v>
      </c>
      <c r="AT570" s="12" t="s">
        <v>144</v>
      </c>
      <c r="AU570" s="12" t="s">
        <v>39</v>
      </c>
      <c r="AV570" s="12" t="s">
        <v>83</v>
      </c>
      <c r="AW570" s="207" t="s">
        <v>137</v>
      </c>
    </row>
    <row r="571" spans="2:63" s="1" customFormat="1" ht="22.5" customHeight="1">
      <c r="B571" s="173"/>
      <c r="C571" s="174" t="s">
        <v>765</v>
      </c>
      <c r="D571" s="174" t="s">
        <v>139</v>
      </c>
      <c r="E571" s="175" t="s">
        <v>766</v>
      </c>
      <c r="F571" s="176" t="s">
        <v>767</v>
      </c>
      <c r="G571" s="177" t="s">
        <v>163</v>
      </c>
      <c r="H571" s="178">
        <v>1</v>
      </c>
      <c r="I571" s="179"/>
      <c r="J571" s="180">
        <f>ROUND(I571*H571,2)</f>
        <v>0</v>
      </c>
      <c r="K571" s="176" t="s">
        <v>143</v>
      </c>
      <c r="L571" s="40"/>
      <c r="M571" s="181" t="s">
        <v>5</v>
      </c>
      <c r="N571" s="182" t="s">
        <v>46</v>
      </c>
      <c r="O571" s="183">
        <v>1.1469999999999999E-2</v>
      </c>
      <c r="P571" s="183">
        <f>O571*H571</f>
        <v>1.1469999999999999E-2</v>
      </c>
      <c r="Q571" s="183">
        <v>0</v>
      </c>
      <c r="R571" s="184">
        <f>Q571*H571</f>
        <v>0</v>
      </c>
      <c r="AP571" s="23" t="s">
        <v>144</v>
      </c>
      <c r="AR571" s="23" t="s">
        <v>139</v>
      </c>
      <c r="AS571" s="23" t="s">
        <v>85</v>
      </c>
      <c r="AW571" s="23" t="s">
        <v>137</v>
      </c>
      <c r="BC571" s="185">
        <f>IF(N571="základní",J571,0)</f>
        <v>0</v>
      </c>
      <c r="BD571" s="185">
        <f>IF(N571="snížená",J571,0)</f>
        <v>0</v>
      </c>
      <c r="BE571" s="185">
        <f>IF(N571="zákl. přenesená",J571,0)</f>
        <v>0</v>
      </c>
      <c r="BF571" s="185">
        <f>IF(N571="sníž. přenesená",J571,0)</f>
        <v>0</v>
      </c>
      <c r="BG571" s="185">
        <f>IF(N571="nulová",J571,0)</f>
        <v>0</v>
      </c>
      <c r="BH571" s="23" t="s">
        <v>83</v>
      </c>
      <c r="BI571" s="185">
        <f>ROUND(I571*H571,2)</f>
        <v>0</v>
      </c>
      <c r="BJ571" s="23" t="s">
        <v>144</v>
      </c>
      <c r="BK571" s="23" t="s">
        <v>768</v>
      </c>
    </row>
    <row r="572" spans="2:63" s="1" customFormat="1" ht="27">
      <c r="B572" s="40"/>
      <c r="D572" s="186" t="s">
        <v>146</v>
      </c>
      <c r="F572" s="187" t="s">
        <v>769</v>
      </c>
      <c r="I572" s="188"/>
      <c r="L572" s="40"/>
      <c r="M572" s="189"/>
      <c r="N572" s="41"/>
      <c r="O572" s="41"/>
      <c r="P572" s="41"/>
      <c r="Q572" s="41"/>
      <c r="R572" s="69"/>
      <c r="AR572" s="23" t="s">
        <v>146</v>
      </c>
      <c r="AS572" s="23" t="s">
        <v>85</v>
      </c>
    </row>
    <row r="573" spans="2:63" s="11" customFormat="1">
      <c r="B573" s="190"/>
      <c r="D573" s="186" t="s">
        <v>148</v>
      </c>
      <c r="E573" s="191" t="s">
        <v>5</v>
      </c>
      <c r="F573" s="192" t="s">
        <v>522</v>
      </c>
      <c r="H573" s="193">
        <v>1</v>
      </c>
      <c r="I573" s="194"/>
      <c r="L573" s="190"/>
      <c r="M573" s="195"/>
      <c r="N573" s="196"/>
      <c r="O573" s="196"/>
      <c r="P573" s="196"/>
      <c r="Q573" s="196"/>
      <c r="R573" s="197"/>
      <c r="AR573" s="191" t="s">
        <v>148</v>
      </c>
      <c r="AS573" s="191" t="s">
        <v>85</v>
      </c>
      <c r="AT573" s="11" t="s">
        <v>85</v>
      </c>
      <c r="AU573" s="11" t="s">
        <v>39</v>
      </c>
      <c r="AV573" s="11" t="s">
        <v>75</v>
      </c>
      <c r="AW573" s="191" t="s">
        <v>137</v>
      </c>
    </row>
    <row r="574" spans="2:63" s="12" customFormat="1">
      <c r="B574" s="198"/>
      <c r="D574" s="199" t="s">
        <v>148</v>
      </c>
      <c r="E574" s="200" t="s">
        <v>5</v>
      </c>
      <c r="F574" s="201" t="s">
        <v>150</v>
      </c>
      <c r="H574" s="202">
        <v>1</v>
      </c>
      <c r="I574" s="203"/>
      <c r="L574" s="198"/>
      <c r="M574" s="204"/>
      <c r="N574" s="205"/>
      <c r="O574" s="205"/>
      <c r="P574" s="205"/>
      <c r="Q574" s="205"/>
      <c r="R574" s="206"/>
      <c r="AR574" s="207" t="s">
        <v>148</v>
      </c>
      <c r="AS574" s="207" t="s">
        <v>85</v>
      </c>
      <c r="AT574" s="12" t="s">
        <v>144</v>
      </c>
      <c r="AU574" s="12" t="s">
        <v>39</v>
      </c>
      <c r="AV574" s="12" t="s">
        <v>83</v>
      </c>
      <c r="AW574" s="207" t="s">
        <v>137</v>
      </c>
    </row>
    <row r="575" spans="2:63" s="1" customFormat="1" ht="22.5" customHeight="1">
      <c r="B575" s="173"/>
      <c r="C575" s="209" t="s">
        <v>770</v>
      </c>
      <c r="D575" s="209" t="s">
        <v>322</v>
      </c>
      <c r="E575" s="210" t="s">
        <v>771</v>
      </c>
      <c r="F575" s="211" t="s">
        <v>772</v>
      </c>
      <c r="G575" s="212" t="s">
        <v>163</v>
      </c>
      <c r="H575" s="213">
        <v>1.0149999999999999</v>
      </c>
      <c r="I575" s="214"/>
      <c r="J575" s="215">
        <f>ROUND(I575*H575,2)</f>
        <v>0</v>
      </c>
      <c r="K575" s="211" t="s">
        <v>143</v>
      </c>
      <c r="L575" s="216"/>
      <c r="M575" s="217" t="s">
        <v>5</v>
      </c>
      <c r="N575" s="218" t="s">
        <v>46</v>
      </c>
      <c r="O575" s="183">
        <v>0.58499999999999996</v>
      </c>
      <c r="P575" s="183">
        <f>O575*H575</f>
        <v>0.59377499999999994</v>
      </c>
      <c r="Q575" s="183">
        <v>0</v>
      </c>
      <c r="R575" s="184">
        <f>Q575*H575</f>
        <v>0</v>
      </c>
      <c r="AP575" s="23" t="s">
        <v>186</v>
      </c>
      <c r="AR575" s="23" t="s">
        <v>322</v>
      </c>
      <c r="AS575" s="23" t="s">
        <v>85</v>
      </c>
      <c r="AW575" s="23" t="s">
        <v>137</v>
      </c>
      <c r="BC575" s="185">
        <f>IF(N575="základní",J575,0)</f>
        <v>0</v>
      </c>
      <c r="BD575" s="185">
        <f>IF(N575="snížená",J575,0)</f>
        <v>0</v>
      </c>
      <c r="BE575" s="185">
        <f>IF(N575="zákl. přenesená",J575,0)</f>
        <v>0</v>
      </c>
      <c r="BF575" s="185">
        <f>IF(N575="sníž. přenesená",J575,0)</f>
        <v>0</v>
      </c>
      <c r="BG575" s="185">
        <f>IF(N575="nulová",J575,0)</f>
        <v>0</v>
      </c>
      <c r="BH575" s="23" t="s">
        <v>83</v>
      </c>
      <c r="BI575" s="185">
        <f>ROUND(I575*H575,2)</f>
        <v>0</v>
      </c>
      <c r="BJ575" s="23" t="s">
        <v>144</v>
      </c>
      <c r="BK575" s="23" t="s">
        <v>773</v>
      </c>
    </row>
    <row r="576" spans="2:63" s="1" customFormat="1" ht="40.5">
      <c r="B576" s="40"/>
      <c r="D576" s="186" t="s">
        <v>146</v>
      </c>
      <c r="F576" s="187" t="s">
        <v>774</v>
      </c>
      <c r="I576" s="188"/>
      <c r="L576" s="40"/>
      <c r="M576" s="189"/>
      <c r="N576" s="41"/>
      <c r="O576" s="41"/>
      <c r="P576" s="41"/>
      <c r="Q576" s="41"/>
      <c r="R576" s="69"/>
      <c r="AR576" s="23" t="s">
        <v>146</v>
      </c>
      <c r="AS576" s="23" t="s">
        <v>85</v>
      </c>
    </row>
    <row r="577" spans="2:63" s="11" customFormat="1">
      <c r="B577" s="190"/>
      <c r="D577" s="186" t="s">
        <v>148</v>
      </c>
      <c r="E577" s="191" t="s">
        <v>5</v>
      </c>
      <c r="F577" s="192" t="s">
        <v>775</v>
      </c>
      <c r="H577" s="193">
        <v>1.0149999999999999</v>
      </c>
      <c r="I577" s="194"/>
      <c r="L577" s="190"/>
      <c r="M577" s="195"/>
      <c r="N577" s="196"/>
      <c r="O577" s="196"/>
      <c r="P577" s="196"/>
      <c r="Q577" s="196"/>
      <c r="R577" s="197"/>
      <c r="AR577" s="191" t="s">
        <v>148</v>
      </c>
      <c r="AS577" s="191" t="s">
        <v>85</v>
      </c>
      <c r="AT577" s="11" t="s">
        <v>85</v>
      </c>
      <c r="AU577" s="11" t="s">
        <v>39</v>
      </c>
      <c r="AV577" s="11" t="s">
        <v>75</v>
      </c>
      <c r="AW577" s="191" t="s">
        <v>137</v>
      </c>
    </row>
    <row r="578" spans="2:63" s="12" customFormat="1">
      <c r="B578" s="198"/>
      <c r="D578" s="199" t="s">
        <v>148</v>
      </c>
      <c r="E578" s="200" t="s">
        <v>5</v>
      </c>
      <c r="F578" s="201" t="s">
        <v>150</v>
      </c>
      <c r="H578" s="202">
        <v>1.0149999999999999</v>
      </c>
      <c r="I578" s="203"/>
      <c r="L578" s="198"/>
      <c r="M578" s="204"/>
      <c r="N578" s="205"/>
      <c r="O578" s="205"/>
      <c r="P578" s="205"/>
      <c r="Q578" s="205"/>
      <c r="R578" s="206"/>
      <c r="AR578" s="207" t="s">
        <v>148</v>
      </c>
      <c r="AS578" s="207" t="s">
        <v>85</v>
      </c>
      <c r="AT578" s="12" t="s">
        <v>144</v>
      </c>
      <c r="AU578" s="12" t="s">
        <v>39</v>
      </c>
      <c r="AV578" s="12" t="s">
        <v>83</v>
      </c>
      <c r="AW578" s="207" t="s">
        <v>137</v>
      </c>
    </row>
    <row r="579" spans="2:63" s="1" customFormat="1" ht="22.5" customHeight="1">
      <c r="B579" s="173"/>
      <c r="C579" s="174" t="s">
        <v>776</v>
      </c>
      <c r="D579" s="174" t="s">
        <v>139</v>
      </c>
      <c r="E579" s="175" t="s">
        <v>777</v>
      </c>
      <c r="F579" s="176" t="s">
        <v>778</v>
      </c>
      <c r="G579" s="177" t="s">
        <v>163</v>
      </c>
      <c r="H579" s="178">
        <v>1</v>
      </c>
      <c r="I579" s="179"/>
      <c r="J579" s="180">
        <f>ROUND(I579*H579,2)</f>
        <v>0</v>
      </c>
      <c r="K579" s="176" t="s">
        <v>143</v>
      </c>
      <c r="L579" s="40"/>
      <c r="M579" s="181" t="s">
        <v>5</v>
      </c>
      <c r="N579" s="182" t="s">
        <v>46</v>
      </c>
      <c r="O579" s="183">
        <v>7.0200000000000002E-3</v>
      </c>
      <c r="P579" s="183">
        <f>O579*H579</f>
        <v>7.0200000000000002E-3</v>
      </c>
      <c r="Q579" s="183">
        <v>0</v>
      </c>
      <c r="R579" s="184">
        <f>Q579*H579</f>
        <v>0</v>
      </c>
      <c r="AP579" s="23" t="s">
        <v>144</v>
      </c>
      <c r="AR579" s="23" t="s">
        <v>139</v>
      </c>
      <c r="AS579" s="23" t="s">
        <v>85</v>
      </c>
      <c r="AW579" s="23" t="s">
        <v>137</v>
      </c>
      <c r="BC579" s="185">
        <f>IF(N579="základní",J579,0)</f>
        <v>0</v>
      </c>
      <c r="BD579" s="185">
        <f>IF(N579="snížená",J579,0)</f>
        <v>0</v>
      </c>
      <c r="BE579" s="185">
        <f>IF(N579="zákl. přenesená",J579,0)</f>
        <v>0</v>
      </c>
      <c r="BF579" s="185">
        <f>IF(N579="sníž. přenesená",J579,0)</f>
        <v>0</v>
      </c>
      <c r="BG579" s="185">
        <f>IF(N579="nulová",J579,0)</f>
        <v>0</v>
      </c>
      <c r="BH579" s="23" t="s">
        <v>83</v>
      </c>
      <c r="BI579" s="185">
        <f>ROUND(I579*H579,2)</f>
        <v>0</v>
      </c>
      <c r="BJ579" s="23" t="s">
        <v>144</v>
      </c>
      <c r="BK579" s="23" t="s">
        <v>779</v>
      </c>
    </row>
    <row r="580" spans="2:63" s="1" customFormat="1">
      <c r="B580" s="40"/>
      <c r="D580" s="186" t="s">
        <v>146</v>
      </c>
      <c r="F580" s="187" t="s">
        <v>780</v>
      </c>
      <c r="I580" s="188"/>
      <c r="L580" s="40"/>
      <c r="M580" s="189"/>
      <c r="N580" s="41"/>
      <c r="O580" s="41"/>
      <c r="P580" s="41"/>
      <c r="Q580" s="41"/>
      <c r="R580" s="69"/>
      <c r="AR580" s="23" t="s">
        <v>146</v>
      </c>
      <c r="AS580" s="23" t="s">
        <v>85</v>
      </c>
    </row>
    <row r="581" spans="2:63" s="11" customFormat="1">
      <c r="B581" s="190"/>
      <c r="D581" s="186" t="s">
        <v>148</v>
      </c>
      <c r="E581" s="191" t="s">
        <v>5</v>
      </c>
      <c r="F581" s="192" t="s">
        <v>522</v>
      </c>
      <c r="H581" s="193">
        <v>1</v>
      </c>
      <c r="I581" s="194"/>
      <c r="L581" s="190"/>
      <c r="M581" s="195"/>
      <c r="N581" s="196"/>
      <c r="O581" s="196"/>
      <c r="P581" s="196"/>
      <c r="Q581" s="196"/>
      <c r="R581" s="197"/>
      <c r="AR581" s="191" t="s">
        <v>148</v>
      </c>
      <c r="AS581" s="191" t="s">
        <v>85</v>
      </c>
      <c r="AT581" s="11" t="s">
        <v>85</v>
      </c>
      <c r="AU581" s="11" t="s">
        <v>39</v>
      </c>
      <c r="AV581" s="11" t="s">
        <v>75</v>
      </c>
      <c r="AW581" s="191" t="s">
        <v>137</v>
      </c>
    </row>
    <row r="582" spans="2:63" s="12" customFormat="1">
      <c r="B582" s="198"/>
      <c r="D582" s="199" t="s">
        <v>148</v>
      </c>
      <c r="E582" s="200" t="s">
        <v>5</v>
      </c>
      <c r="F582" s="201" t="s">
        <v>150</v>
      </c>
      <c r="H582" s="202">
        <v>1</v>
      </c>
      <c r="I582" s="203"/>
      <c r="L582" s="198"/>
      <c r="M582" s="204"/>
      <c r="N582" s="205"/>
      <c r="O582" s="205"/>
      <c r="P582" s="205"/>
      <c r="Q582" s="205"/>
      <c r="R582" s="206"/>
      <c r="AR582" s="207" t="s">
        <v>148</v>
      </c>
      <c r="AS582" s="207" t="s">
        <v>85</v>
      </c>
      <c r="AT582" s="12" t="s">
        <v>144</v>
      </c>
      <c r="AU582" s="12" t="s">
        <v>39</v>
      </c>
      <c r="AV582" s="12" t="s">
        <v>83</v>
      </c>
      <c r="AW582" s="207" t="s">
        <v>137</v>
      </c>
    </row>
    <row r="583" spans="2:63" s="1" customFormat="1" ht="22.5" customHeight="1">
      <c r="B583" s="173"/>
      <c r="C583" s="209" t="s">
        <v>781</v>
      </c>
      <c r="D583" s="209" t="s">
        <v>322</v>
      </c>
      <c r="E583" s="210" t="s">
        <v>782</v>
      </c>
      <c r="F583" s="211" t="s">
        <v>783</v>
      </c>
      <c r="G583" s="212" t="s">
        <v>163</v>
      </c>
      <c r="H583" s="213">
        <v>1.0149999999999999</v>
      </c>
      <c r="I583" s="214"/>
      <c r="J583" s="215">
        <f>ROUND(I583*H583,2)</f>
        <v>0</v>
      </c>
      <c r="K583" s="211" t="s">
        <v>143</v>
      </c>
      <c r="L583" s="216"/>
      <c r="M583" s="217" t="s">
        <v>5</v>
      </c>
      <c r="N583" s="218" t="s">
        <v>46</v>
      </c>
      <c r="O583" s="183">
        <v>0.16200000000000001</v>
      </c>
      <c r="P583" s="183">
        <f>O583*H583</f>
        <v>0.16442999999999999</v>
      </c>
      <c r="Q583" s="183">
        <v>0</v>
      </c>
      <c r="R583" s="184">
        <f>Q583*H583</f>
        <v>0</v>
      </c>
      <c r="AP583" s="23" t="s">
        <v>186</v>
      </c>
      <c r="AR583" s="23" t="s">
        <v>322</v>
      </c>
      <c r="AS583" s="23" t="s">
        <v>85</v>
      </c>
      <c r="AW583" s="23" t="s">
        <v>137</v>
      </c>
      <c r="BC583" s="185">
        <f>IF(N583="základní",J583,0)</f>
        <v>0</v>
      </c>
      <c r="BD583" s="185">
        <f>IF(N583="snížená",J583,0)</f>
        <v>0</v>
      </c>
      <c r="BE583" s="185">
        <f>IF(N583="zákl. přenesená",J583,0)</f>
        <v>0</v>
      </c>
      <c r="BF583" s="185">
        <f>IF(N583="sníž. přenesená",J583,0)</f>
        <v>0</v>
      </c>
      <c r="BG583" s="185">
        <f>IF(N583="nulová",J583,0)</f>
        <v>0</v>
      </c>
      <c r="BH583" s="23" t="s">
        <v>83</v>
      </c>
      <c r="BI583" s="185">
        <f>ROUND(I583*H583,2)</f>
        <v>0</v>
      </c>
      <c r="BJ583" s="23" t="s">
        <v>144</v>
      </c>
      <c r="BK583" s="23" t="s">
        <v>784</v>
      </c>
    </row>
    <row r="584" spans="2:63" s="1" customFormat="1" ht="27">
      <c r="B584" s="40"/>
      <c r="D584" s="186" t="s">
        <v>146</v>
      </c>
      <c r="F584" s="187" t="s">
        <v>785</v>
      </c>
      <c r="I584" s="188"/>
      <c r="L584" s="40"/>
      <c r="M584" s="189"/>
      <c r="N584" s="41"/>
      <c r="O584" s="41"/>
      <c r="P584" s="41"/>
      <c r="Q584" s="41"/>
      <c r="R584" s="69"/>
      <c r="AR584" s="23" t="s">
        <v>146</v>
      </c>
      <c r="AS584" s="23" t="s">
        <v>85</v>
      </c>
    </row>
    <row r="585" spans="2:63" s="11" customFormat="1">
      <c r="B585" s="190"/>
      <c r="D585" s="186" t="s">
        <v>148</v>
      </c>
      <c r="E585" s="191" t="s">
        <v>5</v>
      </c>
      <c r="F585" s="192" t="s">
        <v>775</v>
      </c>
      <c r="H585" s="193">
        <v>1.0149999999999999</v>
      </c>
      <c r="I585" s="194"/>
      <c r="L585" s="190"/>
      <c r="M585" s="195"/>
      <c r="N585" s="196"/>
      <c r="O585" s="196"/>
      <c r="P585" s="196"/>
      <c r="Q585" s="196"/>
      <c r="R585" s="197"/>
      <c r="AR585" s="191" t="s">
        <v>148</v>
      </c>
      <c r="AS585" s="191" t="s">
        <v>85</v>
      </c>
      <c r="AT585" s="11" t="s">
        <v>85</v>
      </c>
      <c r="AU585" s="11" t="s">
        <v>39</v>
      </c>
      <c r="AV585" s="11" t="s">
        <v>75</v>
      </c>
      <c r="AW585" s="191" t="s">
        <v>137</v>
      </c>
    </row>
    <row r="586" spans="2:63" s="12" customFormat="1">
      <c r="B586" s="198"/>
      <c r="D586" s="199" t="s">
        <v>148</v>
      </c>
      <c r="E586" s="200" t="s">
        <v>5</v>
      </c>
      <c r="F586" s="201" t="s">
        <v>150</v>
      </c>
      <c r="H586" s="202">
        <v>1.0149999999999999</v>
      </c>
      <c r="I586" s="203"/>
      <c r="L586" s="198"/>
      <c r="M586" s="204"/>
      <c r="N586" s="205"/>
      <c r="O586" s="205"/>
      <c r="P586" s="205"/>
      <c r="Q586" s="205"/>
      <c r="R586" s="206"/>
      <c r="AR586" s="207" t="s">
        <v>148</v>
      </c>
      <c r="AS586" s="207" t="s">
        <v>85</v>
      </c>
      <c r="AT586" s="12" t="s">
        <v>144</v>
      </c>
      <c r="AU586" s="12" t="s">
        <v>39</v>
      </c>
      <c r="AV586" s="12" t="s">
        <v>83</v>
      </c>
      <c r="AW586" s="207" t="s">
        <v>137</v>
      </c>
    </row>
    <row r="587" spans="2:63" s="1" customFormat="1" ht="22.5" customHeight="1">
      <c r="B587" s="173"/>
      <c r="C587" s="174" t="s">
        <v>786</v>
      </c>
      <c r="D587" s="174" t="s">
        <v>139</v>
      </c>
      <c r="E587" s="175" t="s">
        <v>787</v>
      </c>
      <c r="F587" s="176" t="s">
        <v>788</v>
      </c>
      <c r="G587" s="177" t="s">
        <v>163</v>
      </c>
      <c r="H587" s="178">
        <v>2</v>
      </c>
      <c r="I587" s="179"/>
      <c r="J587" s="180">
        <f>ROUND(I587*H587,2)</f>
        <v>0</v>
      </c>
      <c r="K587" s="176" t="s">
        <v>143</v>
      </c>
      <c r="L587" s="40"/>
      <c r="M587" s="181" t="s">
        <v>5</v>
      </c>
      <c r="N587" s="182" t="s">
        <v>46</v>
      </c>
      <c r="O587" s="183">
        <v>1.56E-3</v>
      </c>
      <c r="P587" s="183">
        <f>O587*H587</f>
        <v>3.1199999999999999E-3</v>
      </c>
      <c r="Q587" s="183">
        <v>0</v>
      </c>
      <c r="R587" s="184">
        <f>Q587*H587</f>
        <v>0</v>
      </c>
      <c r="AP587" s="23" t="s">
        <v>144</v>
      </c>
      <c r="AR587" s="23" t="s">
        <v>139</v>
      </c>
      <c r="AS587" s="23" t="s">
        <v>85</v>
      </c>
      <c r="AW587" s="23" t="s">
        <v>137</v>
      </c>
      <c r="BC587" s="185">
        <f>IF(N587="základní",J587,0)</f>
        <v>0</v>
      </c>
      <c r="BD587" s="185">
        <f>IF(N587="snížená",J587,0)</f>
        <v>0</v>
      </c>
      <c r="BE587" s="185">
        <f>IF(N587="zákl. přenesená",J587,0)</f>
        <v>0</v>
      </c>
      <c r="BF587" s="185">
        <f>IF(N587="sníž. přenesená",J587,0)</f>
        <v>0</v>
      </c>
      <c r="BG587" s="185">
        <f>IF(N587="nulová",J587,0)</f>
        <v>0</v>
      </c>
      <c r="BH587" s="23" t="s">
        <v>83</v>
      </c>
      <c r="BI587" s="185">
        <f>ROUND(I587*H587,2)</f>
        <v>0</v>
      </c>
      <c r="BJ587" s="23" t="s">
        <v>144</v>
      </c>
      <c r="BK587" s="23" t="s">
        <v>789</v>
      </c>
    </row>
    <row r="588" spans="2:63" s="1" customFormat="1" ht="27">
      <c r="B588" s="40"/>
      <c r="D588" s="186" t="s">
        <v>146</v>
      </c>
      <c r="F588" s="187" t="s">
        <v>790</v>
      </c>
      <c r="I588" s="188"/>
      <c r="L588" s="40"/>
      <c r="M588" s="189"/>
      <c r="N588" s="41"/>
      <c r="O588" s="41"/>
      <c r="P588" s="41"/>
      <c r="Q588" s="41"/>
      <c r="R588" s="69"/>
      <c r="AR588" s="23" t="s">
        <v>146</v>
      </c>
      <c r="AS588" s="23" t="s">
        <v>85</v>
      </c>
    </row>
    <row r="589" spans="2:63" s="11" customFormat="1">
      <c r="B589" s="190"/>
      <c r="D589" s="186" t="s">
        <v>148</v>
      </c>
      <c r="E589" s="191" t="s">
        <v>5</v>
      </c>
      <c r="F589" s="192" t="s">
        <v>791</v>
      </c>
      <c r="H589" s="193">
        <v>2</v>
      </c>
      <c r="I589" s="194"/>
      <c r="L589" s="190"/>
      <c r="M589" s="195"/>
      <c r="N589" s="196"/>
      <c r="O589" s="196"/>
      <c r="P589" s="196"/>
      <c r="Q589" s="196"/>
      <c r="R589" s="197"/>
      <c r="AR589" s="191" t="s">
        <v>148</v>
      </c>
      <c r="AS589" s="191" t="s">
        <v>85</v>
      </c>
      <c r="AT589" s="11" t="s">
        <v>85</v>
      </c>
      <c r="AU589" s="11" t="s">
        <v>39</v>
      </c>
      <c r="AV589" s="11" t="s">
        <v>75</v>
      </c>
      <c r="AW589" s="191" t="s">
        <v>137</v>
      </c>
    </row>
    <row r="590" spans="2:63" s="12" customFormat="1">
      <c r="B590" s="198"/>
      <c r="D590" s="199" t="s">
        <v>148</v>
      </c>
      <c r="E590" s="200" t="s">
        <v>5</v>
      </c>
      <c r="F590" s="201" t="s">
        <v>150</v>
      </c>
      <c r="H590" s="202">
        <v>2</v>
      </c>
      <c r="I590" s="203"/>
      <c r="L590" s="198"/>
      <c r="M590" s="204"/>
      <c r="N590" s="205"/>
      <c r="O590" s="205"/>
      <c r="P590" s="205"/>
      <c r="Q590" s="205"/>
      <c r="R590" s="206"/>
      <c r="AR590" s="207" t="s">
        <v>148</v>
      </c>
      <c r="AS590" s="207" t="s">
        <v>85</v>
      </c>
      <c r="AT590" s="12" t="s">
        <v>144</v>
      </c>
      <c r="AU590" s="12" t="s">
        <v>39</v>
      </c>
      <c r="AV590" s="12" t="s">
        <v>83</v>
      </c>
      <c r="AW590" s="207" t="s">
        <v>137</v>
      </c>
    </row>
    <row r="591" spans="2:63" s="1" customFormat="1" ht="31.5" customHeight="1">
      <c r="B591" s="173"/>
      <c r="C591" s="174" t="s">
        <v>792</v>
      </c>
      <c r="D591" s="174" t="s">
        <v>139</v>
      </c>
      <c r="E591" s="175" t="s">
        <v>246</v>
      </c>
      <c r="F591" s="176" t="s">
        <v>793</v>
      </c>
      <c r="G591" s="177" t="s">
        <v>163</v>
      </c>
      <c r="H591" s="178">
        <v>1</v>
      </c>
      <c r="I591" s="179"/>
      <c r="J591" s="180">
        <f>ROUND(I591*H591,2)</f>
        <v>0</v>
      </c>
      <c r="K591" s="176" t="s">
        <v>5</v>
      </c>
      <c r="L591" s="40"/>
      <c r="M591" s="181" t="s">
        <v>5</v>
      </c>
      <c r="N591" s="182" t="s">
        <v>46</v>
      </c>
      <c r="O591" s="183">
        <v>0</v>
      </c>
      <c r="P591" s="183">
        <f>O591*H591</f>
        <v>0</v>
      </c>
      <c r="Q591" s="183">
        <v>0</v>
      </c>
      <c r="R591" s="184">
        <f>Q591*H591</f>
        <v>0</v>
      </c>
      <c r="AP591" s="23" t="s">
        <v>144</v>
      </c>
      <c r="AR591" s="23" t="s">
        <v>139</v>
      </c>
      <c r="AS591" s="23" t="s">
        <v>85</v>
      </c>
      <c r="AW591" s="23" t="s">
        <v>137</v>
      </c>
      <c r="BC591" s="185">
        <f>IF(N591="základní",J591,0)</f>
        <v>0</v>
      </c>
      <c r="BD591" s="185">
        <f>IF(N591="snížená",J591,0)</f>
        <v>0</v>
      </c>
      <c r="BE591" s="185">
        <f>IF(N591="zákl. přenesená",J591,0)</f>
        <v>0</v>
      </c>
      <c r="BF591" s="185">
        <f>IF(N591="sníž. přenesená",J591,0)</f>
        <v>0</v>
      </c>
      <c r="BG591" s="185">
        <f>IF(N591="nulová",J591,0)</f>
        <v>0</v>
      </c>
      <c r="BH591" s="23" t="s">
        <v>83</v>
      </c>
      <c r="BI591" s="185">
        <f>ROUND(I591*H591,2)</f>
        <v>0</v>
      </c>
      <c r="BJ591" s="23" t="s">
        <v>144</v>
      </c>
      <c r="BK591" s="23" t="s">
        <v>794</v>
      </c>
    </row>
    <row r="592" spans="2:63" s="1" customFormat="1" ht="94.5">
      <c r="B592" s="40"/>
      <c r="D592" s="186" t="s">
        <v>146</v>
      </c>
      <c r="F592" s="187" t="s">
        <v>795</v>
      </c>
      <c r="I592" s="188"/>
      <c r="L592" s="40"/>
      <c r="M592" s="189"/>
      <c r="N592" s="41"/>
      <c r="O592" s="41"/>
      <c r="P592" s="41"/>
      <c r="Q592" s="41"/>
      <c r="R592" s="69"/>
      <c r="AR592" s="23" t="s">
        <v>146</v>
      </c>
      <c r="AS592" s="23" t="s">
        <v>85</v>
      </c>
    </row>
    <row r="593" spans="2:63" s="11" customFormat="1">
      <c r="B593" s="190"/>
      <c r="D593" s="186" t="s">
        <v>148</v>
      </c>
      <c r="E593" s="191" t="s">
        <v>5</v>
      </c>
      <c r="F593" s="192" t="s">
        <v>796</v>
      </c>
      <c r="H593" s="193">
        <v>1</v>
      </c>
      <c r="I593" s="194"/>
      <c r="L593" s="190"/>
      <c r="M593" s="195"/>
      <c r="N593" s="196"/>
      <c r="O593" s="196"/>
      <c r="P593" s="196"/>
      <c r="Q593" s="196"/>
      <c r="R593" s="197"/>
      <c r="AR593" s="191" t="s">
        <v>148</v>
      </c>
      <c r="AS593" s="191" t="s">
        <v>85</v>
      </c>
      <c r="AT593" s="11" t="s">
        <v>85</v>
      </c>
      <c r="AU593" s="11" t="s">
        <v>39</v>
      </c>
      <c r="AV593" s="11" t="s">
        <v>75</v>
      </c>
      <c r="AW593" s="191" t="s">
        <v>137</v>
      </c>
    </row>
    <row r="594" spans="2:63" s="12" customFormat="1">
      <c r="B594" s="198"/>
      <c r="D594" s="199" t="s">
        <v>148</v>
      </c>
      <c r="E594" s="200" t="s">
        <v>5</v>
      </c>
      <c r="F594" s="201" t="s">
        <v>150</v>
      </c>
      <c r="H594" s="202">
        <v>1</v>
      </c>
      <c r="I594" s="203"/>
      <c r="L594" s="198"/>
      <c r="M594" s="204"/>
      <c r="N594" s="205"/>
      <c r="O594" s="205"/>
      <c r="P594" s="205"/>
      <c r="Q594" s="205"/>
      <c r="R594" s="206"/>
      <c r="AR594" s="207" t="s">
        <v>148</v>
      </c>
      <c r="AS594" s="207" t="s">
        <v>85</v>
      </c>
      <c r="AT594" s="12" t="s">
        <v>144</v>
      </c>
      <c r="AU594" s="12" t="s">
        <v>39</v>
      </c>
      <c r="AV594" s="12" t="s">
        <v>83</v>
      </c>
      <c r="AW594" s="207" t="s">
        <v>137</v>
      </c>
    </row>
    <row r="595" spans="2:63" s="1" customFormat="1" ht="22.5" customHeight="1">
      <c r="B595" s="173"/>
      <c r="C595" s="174" t="s">
        <v>797</v>
      </c>
      <c r="D595" s="174" t="s">
        <v>139</v>
      </c>
      <c r="E595" s="175" t="s">
        <v>798</v>
      </c>
      <c r="F595" s="176" t="s">
        <v>799</v>
      </c>
      <c r="G595" s="177" t="s">
        <v>159</v>
      </c>
      <c r="H595" s="178">
        <v>9.5</v>
      </c>
      <c r="I595" s="179"/>
      <c r="J595" s="180">
        <f>ROUND(I595*H595,2)</f>
        <v>0</v>
      </c>
      <c r="K595" s="176" t="s">
        <v>143</v>
      </c>
      <c r="L595" s="40"/>
      <c r="M595" s="181" t="s">
        <v>5</v>
      </c>
      <c r="N595" s="182" t="s">
        <v>46</v>
      </c>
      <c r="O595" s="183">
        <v>1.9000000000000001E-4</v>
      </c>
      <c r="P595" s="183">
        <f>O595*H595</f>
        <v>1.8050000000000002E-3</v>
      </c>
      <c r="Q595" s="183">
        <v>0</v>
      </c>
      <c r="R595" s="184">
        <f>Q595*H595</f>
        <v>0</v>
      </c>
      <c r="AP595" s="23" t="s">
        <v>144</v>
      </c>
      <c r="AR595" s="23" t="s">
        <v>139</v>
      </c>
      <c r="AS595" s="23" t="s">
        <v>85</v>
      </c>
      <c r="AW595" s="23" t="s">
        <v>137</v>
      </c>
      <c r="BC595" s="185">
        <f>IF(N595="základní",J595,0)</f>
        <v>0</v>
      </c>
      <c r="BD595" s="185">
        <f>IF(N595="snížená",J595,0)</f>
        <v>0</v>
      </c>
      <c r="BE595" s="185">
        <f>IF(N595="zákl. přenesená",J595,0)</f>
        <v>0</v>
      </c>
      <c r="BF595" s="185">
        <f>IF(N595="sníž. přenesená",J595,0)</f>
        <v>0</v>
      </c>
      <c r="BG595" s="185">
        <f>IF(N595="nulová",J595,0)</f>
        <v>0</v>
      </c>
      <c r="BH595" s="23" t="s">
        <v>83</v>
      </c>
      <c r="BI595" s="185">
        <f>ROUND(I595*H595,2)</f>
        <v>0</v>
      </c>
      <c r="BJ595" s="23" t="s">
        <v>144</v>
      </c>
      <c r="BK595" s="23" t="s">
        <v>800</v>
      </c>
    </row>
    <row r="596" spans="2:63" s="1" customFormat="1">
      <c r="B596" s="40"/>
      <c r="D596" s="186" t="s">
        <v>146</v>
      </c>
      <c r="F596" s="187" t="s">
        <v>801</v>
      </c>
      <c r="I596" s="188"/>
      <c r="L596" s="40"/>
      <c r="M596" s="189"/>
      <c r="N596" s="41"/>
      <c r="O596" s="41"/>
      <c r="P596" s="41"/>
      <c r="Q596" s="41"/>
      <c r="R596" s="69"/>
      <c r="AR596" s="23" t="s">
        <v>146</v>
      </c>
      <c r="AS596" s="23" t="s">
        <v>85</v>
      </c>
    </row>
    <row r="597" spans="2:63" s="11" customFormat="1">
      <c r="B597" s="190"/>
      <c r="D597" s="186" t="s">
        <v>148</v>
      </c>
      <c r="E597" s="191" t="s">
        <v>5</v>
      </c>
      <c r="F597" s="192" t="s">
        <v>802</v>
      </c>
      <c r="H597" s="193">
        <v>9.5</v>
      </c>
      <c r="I597" s="194"/>
      <c r="L597" s="190"/>
      <c r="M597" s="195"/>
      <c r="N597" s="196"/>
      <c r="O597" s="196"/>
      <c r="P597" s="196"/>
      <c r="Q597" s="196"/>
      <c r="R597" s="197"/>
      <c r="AR597" s="191" t="s">
        <v>148</v>
      </c>
      <c r="AS597" s="191" t="s">
        <v>85</v>
      </c>
      <c r="AT597" s="11" t="s">
        <v>85</v>
      </c>
      <c r="AU597" s="11" t="s">
        <v>39</v>
      </c>
      <c r="AV597" s="11" t="s">
        <v>75</v>
      </c>
      <c r="AW597" s="191" t="s">
        <v>137</v>
      </c>
    </row>
    <row r="598" spans="2:63" s="12" customFormat="1">
      <c r="B598" s="198"/>
      <c r="D598" s="199" t="s">
        <v>148</v>
      </c>
      <c r="E598" s="200" t="s">
        <v>5</v>
      </c>
      <c r="F598" s="201" t="s">
        <v>150</v>
      </c>
      <c r="H598" s="202">
        <v>9.5</v>
      </c>
      <c r="I598" s="203"/>
      <c r="L598" s="198"/>
      <c r="M598" s="204"/>
      <c r="N598" s="205"/>
      <c r="O598" s="205"/>
      <c r="P598" s="205"/>
      <c r="Q598" s="205"/>
      <c r="R598" s="206"/>
      <c r="AR598" s="207" t="s">
        <v>148</v>
      </c>
      <c r="AS598" s="207" t="s">
        <v>85</v>
      </c>
      <c r="AT598" s="12" t="s">
        <v>144</v>
      </c>
      <c r="AU598" s="12" t="s">
        <v>39</v>
      </c>
      <c r="AV598" s="12" t="s">
        <v>83</v>
      </c>
      <c r="AW598" s="207" t="s">
        <v>137</v>
      </c>
    </row>
    <row r="599" spans="2:63" s="1" customFormat="1" ht="22.5" customHeight="1">
      <c r="B599" s="173"/>
      <c r="C599" s="174" t="s">
        <v>803</v>
      </c>
      <c r="D599" s="174" t="s">
        <v>139</v>
      </c>
      <c r="E599" s="175" t="s">
        <v>804</v>
      </c>
      <c r="F599" s="176" t="s">
        <v>805</v>
      </c>
      <c r="G599" s="177" t="s">
        <v>159</v>
      </c>
      <c r="H599" s="178">
        <v>9.5</v>
      </c>
      <c r="I599" s="179"/>
      <c r="J599" s="180">
        <f>ROUND(I599*H599,2)</f>
        <v>0</v>
      </c>
      <c r="K599" s="176" t="s">
        <v>143</v>
      </c>
      <c r="L599" s="40"/>
      <c r="M599" s="181" t="s">
        <v>5</v>
      </c>
      <c r="N599" s="182" t="s">
        <v>46</v>
      </c>
      <c r="O599" s="183">
        <v>9.0000000000000006E-5</v>
      </c>
      <c r="P599" s="183">
        <f>O599*H599</f>
        <v>8.5500000000000007E-4</v>
      </c>
      <c r="Q599" s="183">
        <v>0</v>
      </c>
      <c r="R599" s="184">
        <f>Q599*H599</f>
        <v>0</v>
      </c>
      <c r="AP599" s="23" t="s">
        <v>144</v>
      </c>
      <c r="AR599" s="23" t="s">
        <v>139</v>
      </c>
      <c r="AS599" s="23" t="s">
        <v>85</v>
      </c>
      <c r="AW599" s="23" t="s">
        <v>137</v>
      </c>
      <c r="BC599" s="185">
        <f>IF(N599="základní",J599,0)</f>
        <v>0</v>
      </c>
      <c r="BD599" s="185">
        <f>IF(N599="snížená",J599,0)</f>
        <v>0</v>
      </c>
      <c r="BE599" s="185">
        <f>IF(N599="zákl. přenesená",J599,0)</f>
        <v>0</v>
      </c>
      <c r="BF599" s="185">
        <f>IF(N599="sníž. přenesená",J599,0)</f>
        <v>0</v>
      </c>
      <c r="BG599" s="185">
        <f>IF(N599="nulová",J599,0)</f>
        <v>0</v>
      </c>
      <c r="BH599" s="23" t="s">
        <v>83</v>
      </c>
      <c r="BI599" s="185">
        <f>ROUND(I599*H599,2)</f>
        <v>0</v>
      </c>
      <c r="BJ599" s="23" t="s">
        <v>144</v>
      </c>
      <c r="BK599" s="23" t="s">
        <v>806</v>
      </c>
    </row>
    <row r="600" spans="2:63" s="1" customFormat="1">
      <c r="B600" s="40"/>
      <c r="D600" s="186" t="s">
        <v>146</v>
      </c>
      <c r="F600" s="187" t="s">
        <v>807</v>
      </c>
      <c r="I600" s="188"/>
      <c r="L600" s="40"/>
      <c r="M600" s="189"/>
      <c r="N600" s="41"/>
      <c r="O600" s="41"/>
      <c r="P600" s="41"/>
      <c r="Q600" s="41"/>
      <c r="R600" s="69"/>
      <c r="AR600" s="23" t="s">
        <v>146</v>
      </c>
      <c r="AS600" s="23" t="s">
        <v>85</v>
      </c>
    </row>
    <row r="601" spans="2:63" s="11" customFormat="1">
      <c r="B601" s="190"/>
      <c r="D601" s="186" t="s">
        <v>148</v>
      </c>
      <c r="E601" s="191" t="s">
        <v>5</v>
      </c>
      <c r="F601" s="192" t="s">
        <v>802</v>
      </c>
      <c r="H601" s="193">
        <v>9.5</v>
      </c>
      <c r="I601" s="194"/>
      <c r="L601" s="190"/>
      <c r="M601" s="195"/>
      <c r="N601" s="196"/>
      <c r="O601" s="196"/>
      <c r="P601" s="196"/>
      <c r="Q601" s="196"/>
      <c r="R601" s="197"/>
      <c r="AR601" s="191" t="s">
        <v>148</v>
      </c>
      <c r="AS601" s="191" t="s">
        <v>85</v>
      </c>
      <c r="AT601" s="11" t="s">
        <v>85</v>
      </c>
      <c r="AU601" s="11" t="s">
        <v>39</v>
      </c>
      <c r="AV601" s="11" t="s">
        <v>75</v>
      </c>
      <c r="AW601" s="191" t="s">
        <v>137</v>
      </c>
    </row>
    <row r="602" spans="2:63" s="12" customFormat="1">
      <c r="B602" s="198"/>
      <c r="D602" s="186" t="s">
        <v>148</v>
      </c>
      <c r="E602" s="219" t="s">
        <v>5</v>
      </c>
      <c r="F602" s="220" t="s">
        <v>150</v>
      </c>
      <c r="H602" s="221">
        <v>9.5</v>
      </c>
      <c r="I602" s="203"/>
      <c r="L602" s="198"/>
      <c r="M602" s="204"/>
      <c r="N602" s="205"/>
      <c r="O602" s="205"/>
      <c r="P602" s="205"/>
      <c r="Q602" s="205"/>
      <c r="R602" s="206"/>
      <c r="AR602" s="207" t="s">
        <v>148</v>
      </c>
      <c r="AS602" s="207" t="s">
        <v>85</v>
      </c>
      <c r="AT602" s="12" t="s">
        <v>144</v>
      </c>
      <c r="AU602" s="12" t="s">
        <v>39</v>
      </c>
      <c r="AV602" s="12" t="s">
        <v>83</v>
      </c>
      <c r="AW602" s="207" t="s">
        <v>137</v>
      </c>
    </row>
    <row r="603" spans="2:63" s="10" customFormat="1" ht="29.85" customHeight="1">
      <c r="B603" s="159"/>
      <c r="D603" s="170" t="s">
        <v>74</v>
      </c>
      <c r="E603" s="171" t="s">
        <v>191</v>
      </c>
      <c r="F603" s="171" t="s">
        <v>808</v>
      </c>
      <c r="I603" s="162"/>
      <c r="J603" s="172">
        <f>BI603</f>
        <v>0</v>
      </c>
      <c r="L603" s="159"/>
      <c r="M603" s="164"/>
      <c r="N603" s="165"/>
      <c r="O603" s="165"/>
      <c r="P603" s="166">
        <f>SUM(P604:P742)</f>
        <v>8.1605208400000002</v>
      </c>
      <c r="Q603" s="165"/>
      <c r="R603" s="167">
        <f>SUM(R604:R742)</f>
        <v>34.895208000000004</v>
      </c>
      <c r="AP603" s="160" t="s">
        <v>83</v>
      </c>
      <c r="AR603" s="168" t="s">
        <v>74</v>
      </c>
      <c r="AS603" s="168" t="s">
        <v>83</v>
      </c>
      <c r="AW603" s="160" t="s">
        <v>137</v>
      </c>
      <c r="BI603" s="169">
        <f>SUM(BI604:BI742)</f>
        <v>0</v>
      </c>
    </row>
    <row r="604" spans="2:63" s="1" customFormat="1" ht="31.5" customHeight="1">
      <c r="B604" s="173"/>
      <c r="C604" s="174" t="s">
        <v>809</v>
      </c>
      <c r="D604" s="174" t="s">
        <v>139</v>
      </c>
      <c r="E604" s="175" t="s">
        <v>251</v>
      </c>
      <c r="F604" s="176" t="s">
        <v>810</v>
      </c>
      <c r="G604" s="177" t="s">
        <v>159</v>
      </c>
      <c r="H604" s="178">
        <v>12.6</v>
      </c>
      <c r="I604" s="179"/>
      <c r="J604" s="180">
        <f>ROUND(I604*H604,2)</f>
        <v>0</v>
      </c>
      <c r="K604" s="176" t="s">
        <v>5</v>
      </c>
      <c r="L604" s="40"/>
      <c r="M604" s="181" t="s">
        <v>5</v>
      </c>
      <c r="N604" s="182" t="s">
        <v>46</v>
      </c>
      <c r="O604" s="183">
        <v>0</v>
      </c>
      <c r="P604" s="183">
        <f>O604*H604</f>
        <v>0</v>
      </c>
      <c r="Q604" s="183">
        <v>0</v>
      </c>
      <c r="R604" s="184">
        <f>Q604*H604</f>
        <v>0</v>
      </c>
      <c r="AP604" s="23" t="s">
        <v>144</v>
      </c>
      <c r="AR604" s="23" t="s">
        <v>139</v>
      </c>
      <c r="AS604" s="23" t="s">
        <v>85</v>
      </c>
      <c r="AW604" s="23" t="s">
        <v>137</v>
      </c>
      <c r="BC604" s="185">
        <f>IF(N604="základní",J604,0)</f>
        <v>0</v>
      </c>
      <c r="BD604" s="185">
        <f>IF(N604="snížená",J604,0)</f>
        <v>0</v>
      </c>
      <c r="BE604" s="185">
        <f>IF(N604="zákl. přenesená",J604,0)</f>
        <v>0</v>
      </c>
      <c r="BF604" s="185">
        <f>IF(N604="sníž. přenesená",J604,0)</f>
        <v>0</v>
      </c>
      <c r="BG604" s="185">
        <f>IF(N604="nulová",J604,0)</f>
        <v>0</v>
      </c>
      <c r="BH604" s="23" t="s">
        <v>83</v>
      </c>
      <c r="BI604" s="185">
        <f>ROUND(I604*H604,2)</f>
        <v>0</v>
      </c>
      <c r="BJ604" s="23" t="s">
        <v>144</v>
      </c>
      <c r="BK604" s="23" t="s">
        <v>811</v>
      </c>
    </row>
    <row r="605" spans="2:63" s="1" customFormat="1" ht="27">
      <c r="B605" s="40"/>
      <c r="D605" s="186" t="s">
        <v>146</v>
      </c>
      <c r="F605" s="187" t="s">
        <v>812</v>
      </c>
      <c r="I605" s="188"/>
      <c r="L605" s="40"/>
      <c r="M605" s="189"/>
      <c r="N605" s="41"/>
      <c r="O605" s="41"/>
      <c r="P605" s="41"/>
      <c r="Q605" s="41"/>
      <c r="R605" s="69"/>
      <c r="AR605" s="23" t="s">
        <v>146</v>
      </c>
      <c r="AS605" s="23" t="s">
        <v>85</v>
      </c>
    </row>
    <row r="606" spans="2:63" s="11" customFormat="1">
      <c r="B606" s="190"/>
      <c r="D606" s="186" t="s">
        <v>148</v>
      </c>
      <c r="E606" s="191" t="s">
        <v>5</v>
      </c>
      <c r="F606" s="192" t="s">
        <v>813</v>
      </c>
      <c r="H606" s="193">
        <v>12.6</v>
      </c>
      <c r="I606" s="194"/>
      <c r="L606" s="190"/>
      <c r="M606" s="195"/>
      <c r="N606" s="196"/>
      <c r="O606" s="196"/>
      <c r="P606" s="196"/>
      <c r="Q606" s="196"/>
      <c r="R606" s="197"/>
      <c r="AR606" s="191" t="s">
        <v>148</v>
      </c>
      <c r="AS606" s="191" t="s">
        <v>85</v>
      </c>
      <c r="AT606" s="11" t="s">
        <v>85</v>
      </c>
      <c r="AU606" s="11" t="s">
        <v>39</v>
      </c>
      <c r="AV606" s="11" t="s">
        <v>75</v>
      </c>
      <c r="AW606" s="191" t="s">
        <v>137</v>
      </c>
    </row>
    <row r="607" spans="2:63" s="12" customFormat="1">
      <c r="B607" s="198"/>
      <c r="D607" s="199" t="s">
        <v>148</v>
      </c>
      <c r="E607" s="200" t="s">
        <v>5</v>
      </c>
      <c r="F607" s="201" t="s">
        <v>150</v>
      </c>
      <c r="H607" s="202">
        <v>12.6</v>
      </c>
      <c r="I607" s="203"/>
      <c r="L607" s="198"/>
      <c r="M607" s="204"/>
      <c r="N607" s="205"/>
      <c r="O607" s="205"/>
      <c r="P607" s="205"/>
      <c r="Q607" s="205"/>
      <c r="R607" s="206"/>
      <c r="AR607" s="207" t="s">
        <v>148</v>
      </c>
      <c r="AS607" s="207" t="s">
        <v>85</v>
      </c>
      <c r="AT607" s="12" t="s">
        <v>144</v>
      </c>
      <c r="AU607" s="12" t="s">
        <v>39</v>
      </c>
      <c r="AV607" s="12" t="s">
        <v>83</v>
      </c>
      <c r="AW607" s="207" t="s">
        <v>137</v>
      </c>
    </row>
    <row r="608" spans="2:63" s="1" customFormat="1" ht="31.5" customHeight="1">
      <c r="B608" s="173"/>
      <c r="C608" s="174" t="s">
        <v>814</v>
      </c>
      <c r="D608" s="174" t="s">
        <v>139</v>
      </c>
      <c r="E608" s="175" t="s">
        <v>10</v>
      </c>
      <c r="F608" s="176" t="s">
        <v>815</v>
      </c>
      <c r="G608" s="177" t="s">
        <v>159</v>
      </c>
      <c r="H608" s="178">
        <v>6.6</v>
      </c>
      <c r="I608" s="179"/>
      <c r="J608" s="180">
        <f>ROUND(I608*H608,2)</f>
        <v>0</v>
      </c>
      <c r="K608" s="176" t="s">
        <v>5</v>
      </c>
      <c r="L608" s="40"/>
      <c r="M608" s="181" t="s">
        <v>5</v>
      </c>
      <c r="N608" s="182" t="s">
        <v>46</v>
      </c>
      <c r="O608" s="183">
        <v>0</v>
      </c>
      <c r="P608" s="183">
        <f>O608*H608</f>
        <v>0</v>
      </c>
      <c r="Q608" s="183">
        <v>0</v>
      </c>
      <c r="R608" s="184">
        <f>Q608*H608</f>
        <v>0</v>
      </c>
      <c r="AP608" s="23" t="s">
        <v>144</v>
      </c>
      <c r="AR608" s="23" t="s">
        <v>139</v>
      </c>
      <c r="AS608" s="23" t="s">
        <v>85</v>
      </c>
      <c r="AW608" s="23" t="s">
        <v>137</v>
      </c>
      <c r="BC608" s="185">
        <f>IF(N608="základní",J608,0)</f>
        <v>0</v>
      </c>
      <c r="BD608" s="185">
        <f>IF(N608="snížená",J608,0)</f>
        <v>0</v>
      </c>
      <c r="BE608" s="185">
        <f>IF(N608="zákl. přenesená",J608,0)</f>
        <v>0</v>
      </c>
      <c r="BF608" s="185">
        <f>IF(N608="sníž. přenesená",J608,0)</f>
        <v>0</v>
      </c>
      <c r="BG608" s="185">
        <f>IF(N608="nulová",J608,0)</f>
        <v>0</v>
      </c>
      <c r="BH608" s="23" t="s">
        <v>83</v>
      </c>
      <c r="BI608" s="185">
        <f>ROUND(I608*H608,2)</f>
        <v>0</v>
      </c>
      <c r="BJ608" s="23" t="s">
        <v>144</v>
      </c>
      <c r="BK608" s="23" t="s">
        <v>816</v>
      </c>
    </row>
    <row r="609" spans="2:63" s="1" customFormat="1" ht="27">
      <c r="B609" s="40"/>
      <c r="D609" s="186" t="s">
        <v>146</v>
      </c>
      <c r="F609" s="187" t="s">
        <v>817</v>
      </c>
      <c r="I609" s="188"/>
      <c r="L609" s="40"/>
      <c r="M609" s="189"/>
      <c r="N609" s="41"/>
      <c r="O609" s="41"/>
      <c r="P609" s="41"/>
      <c r="Q609" s="41"/>
      <c r="R609" s="69"/>
      <c r="AR609" s="23" t="s">
        <v>146</v>
      </c>
      <c r="AS609" s="23" t="s">
        <v>85</v>
      </c>
    </row>
    <row r="610" spans="2:63" s="11" customFormat="1">
      <c r="B610" s="190"/>
      <c r="D610" s="186" t="s">
        <v>148</v>
      </c>
      <c r="E610" s="191" t="s">
        <v>5</v>
      </c>
      <c r="F610" s="192" t="s">
        <v>818</v>
      </c>
      <c r="H610" s="193">
        <v>6.6</v>
      </c>
      <c r="I610" s="194"/>
      <c r="L610" s="190"/>
      <c r="M610" s="195"/>
      <c r="N610" s="196"/>
      <c r="O610" s="196"/>
      <c r="P610" s="196"/>
      <c r="Q610" s="196"/>
      <c r="R610" s="197"/>
      <c r="AR610" s="191" t="s">
        <v>148</v>
      </c>
      <c r="AS610" s="191" t="s">
        <v>85</v>
      </c>
      <c r="AT610" s="11" t="s">
        <v>85</v>
      </c>
      <c r="AU610" s="11" t="s">
        <v>39</v>
      </c>
      <c r="AV610" s="11" t="s">
        <v>75</v>
      </c>
      <c r="AW610" s="191" t="s">
        <v>137</v>
      </c>
    </row>
    <row r="611" spans="2:63" s="12" customFormat="1">
      <c r="B611" s="198"/>
      <c r="D611" s="199" t="s">
        <v>148</v>
      </c>
      <c r="E611" s="200" t="s">
        <v>5</v>
      </c>
      <c r="F611" s="201" t="s">
        <v>150</v>
      </c>
      <c r="H611" s="202">
        <v>6.6</v>
      </c>
      <c r="I611" s="203"/>
      <c r="L611" s="198"/>
      <c r="M611" s="204"/>
      <c r="N611" s="205"/>
      <c r="O611" s="205"/>
      <c r="P611" s="205"/>
      <c r="Q611" s="205"/>
      <c r="R611" s="206"/>
      <c r="AR611" s="207" t="s">
        <v>148</v>
      </c>
      <c r="AS611" s="207" t="s">
        <v>85</v>
      </c>
      <c r="AT611" s="12" t="s">
        <v>144</v>
      </c>
      <c r="AU611" s="12" t="s">
        <v>39</v>
      </c>
      <c r="AV611" s="12" t="s">
        <v>83</v>
      </c>
      <c r="AW611" s="207" t="s">
        <v>137</v>
      </c>
    </row>
    <row r="612" spans="2:63" s="1" customFormat="1" ht="31.5" customHeight="1">
      <c r="B612" s="173"/>
      <c r="C612" s="174" t="s">
        <v>819</v>
      </c>
      <c r="D612" s="174" t="s">
        <v>139</v>
      </c>
      <c r="E612" s="175" t="s">
        <v>262</v>
      </c>
      <c r="F612" s="176" t="s">
        <v>820</v>
      </c>
      <c r="G612" s="177" t="s">
        <v>678</v>
      </c>
      <c r="H612" s="178">
        <v>2</v>
      </c>
      <c r="I612" s="179"/>
      <c r="J612" s="180">
        <f>ROUND(I612*H612,2)</f>
        <v>0</v>
      </c>
      <c r="K612" s="176" t="s">
        <v>5</v>
      </c>
      <c r="L612" s="40"/>
      <c r="M612" s="181" t="s">
        <v>5</v>
      </c>
      <c r="N612" s="182" t="s">
        <v>46</v>
      </c>
      <c r="O612" s="183">
        <v>0</v>
      </c>
      <c r="P612" s="183">
        <f>O612*H612</f>
        <v>0</v>
      </c>
      <c r="Q612" s="183">
        <v>0</v>
      </c>
      <c r="R612" s="184">
        <f>Q612*H612</f>
        <v>0</v>
      </c>
      <c r="AP612" s="23" t="s">
        <v>144</v>
      </c>
      <c r="AR612" s="23" t="s">
        <v>139</v>
      </c>
      <c r="AS612" s="23" t="s">
        <v>85</v>
      </c>
      <c r="AW612" s="23" t="s">
        <v>137</v>
      </c>
      <c r="BC612" s="185">
        <f>IF(N612="základní",J612,0)</f>
        <v>0</v>
      </c>
      <c r="BD612" s="185">
        <f>IF(N612="snížená",J612,0)</f>
        <v>0</v>
      </c>
      <c r="BE612" s="185">
        <f>IF(N612="zákl. přenesená",J612,0)</f>
        <v>0</v>
      </c>
      <c r="BF612" s="185">
        <f>IF(N612="sníž. přenesená",J612,0)</f>
        <v>0</v>
      </c>
      <c r="BG612" s="185">
        <f>IF(N612="nulová",J612,0)</f>
        <v>0</v>
      </c>
      <c r="BH612" s="23" t="s">
        <v>83</v>
      </c>
      <c r="BI612" s="185">
        <f>ROUND(I612*H612,2)</f>
        <v>0</v>
      </c>
      <c r="BJ612" s="23" t="s">
        <v>144</v>
      </c>
      <c r="BK612" s="23" t="s">
        <v>821</v>
      </c>
    </row>
    <row r="613" spans="2:63" s="1" customFormat="1" ht="54">
      <c r="B613" s="40"/>
      <c r="D613" s="186" t="s">
        <v>146</v>
      </c>
      <c r="F613" s="187" t="s">
        <v>822</v>
      </c>
      <c r="I613" s="188"/>
      <c r="L613" s="40"/>
      <c r="M613" s="189"/>
      <c r="N613" s="41"/>
      <c r="O613" s="41"/>
      <c r="P613" s="41"/>
      <c r="Q613" s="41"/>
      <c r="R613" s="69"/>
      <c r="AR613" s="23" t="s">
        <v>146</v>
      </c>
      <c r="AS613" s="23" t="s">
        <v>85</v>
      </c>
    </row>
    <row r="614" spans="2:63" s="11" customFormat="1">
      <c r="B614" s="190"/>
      <c r="D614" s="186" t="s">
        <v>148</v>
      </c>
      <c r="E614" s="191" t="s">
        <v>5</v>
      </c>
      <c r="F614" s="192" t="s">
        <v>823</v>
      </c>
      <c r="H614" s="193">
        <v>2</v>
      </c>
      <c r="I614" s="194"/>
      <c r="L614" s="190"/>
      <c r="M614" s="195"/>
      <c r="N614" s="196"/>
      <c r="O614" s="196"/>
      <c r="P614" s="196"/>
      <c r="Q614" s="196"/>
      <c r="R614" s="197"/>
      <c r="AR614" s="191" t="s">
        <v>148</v>
      </c>
      <c r="AS614" s="191" t="s">
        <v>85</v>
      </c>
      <c r="AT614" s="11" t="s">
        <v>85</v>
      </c>
      <c r="AU614" s="11" t="s">
        <v>39</v>
      </c>
      <c r="AV614" s="11" t="s">
        <v>75</v>
      </c>
      <c r="AW614" s="191" t="s">
        <v>137</v>
      </c>
    </row>
    <row r="615" spans="2:63" s="12" customFormat="1">
      <c r="B615" s="198"/>
      <c r="D615" s="199" t="s">
        <v>148</v>
      </c>
      <c r="E615" s="200" t="s">
        <v>5</v>
      </c>
      <c r="F615" s="201" t="s">
        <v>150</v>
      </c>
      <c r="H615" s="202">
        <v>2</v>
      </c>
      <c r="I615" s="203"/>
      <c r="L615" s="198"/>
      <c r="M615" s="204"/>
      <c r="N615" s="205"/>
      <c r="O615" s="205"/>
      <c r="P615" s="205"/>
      <c r="Q615" s="205"/>
      <c r="R615" s="206"/>
      <c r="AR615" s="207" t="s">
        <v>148</v>
      </c>
      <c r="AS615" s="207" t="s">
        <v>85</v>
      </c>
      <c r="AT615" s="12" t="s">
        <v>144</v>
      </c>
      <c r="AU615" s="12" t="s">
        <v>39</v>
      </c>
      <c r="AV615" s="12" t="s">
        <v>83</v>
      </c>
      <c r="AW615" s="207" t="s">
        <v>137</v>
      </c>
    </row>
    <row r="616" spans="2:63" s="1" customFormat="1" ht="31.5" customHeight="1">
      <c r="B616" s="173"/>
      <c r="C616" s="174" t="s">
        <v>824</v>
      </c>
      <c r="D616" s="174" t="s">
        <v>139</v>
      </c>
      <c r="E616" s="175" t="s">
        <v>268</v>
      </c>
      <c r="F616" s="176" t="s">
        <v>825</v>
      </c>
      <c r="G616" s="177" t="s">
        <v>678</v>
      </c>
      <c r="H616" s="178">
        <v>2</v>
      </c>
      <c r="I616" s="179"/>
      <c r="J616" s="180">
        <f>ROUND(I616*H616,2)</f>
        <v>0</v>
      </c>
      <c r="K616" s="176" t="s">
        <v>5</v>
      </c>
      <c r="L616" s="40"/>
      <c r="M616" s="181" t="s">
        <v>5</v>
      </c>
      <c r="N616" s="182" t="s">
        <v>46</v>
      </c>
      <c r="O616" s="183">
        <v>0</v>
      </c>
      <c r="P616" s="183">
        <f>O616*H616</f>
        <v>0</v>
      </c>
      <c r="Q616" s="183">
        <v>0</v>
      </c>
      <c r="R616" s="184">
        <f>Q616*H616</f>
        <v>0</v>
      </c>
      <c r="AP616" s="23" t="s">
        <v>144</v>
      </c>
      <c r="AR616" s="23" t="s">
        <v>139</v>
      </c>
      <c r="AS616" s="23" t="s">
        <v>85</v>
      </c>
      <c r="AW616" s="23" t="s">
        <v>137</v>
      </c>
      <c r="BC616" s="185">
        <f>IF(N616="základní",J616,0)</f>
        <v>0</v>
      </c>
      <c r="BD616" s="185">
        <f>IF(N616="snížená",J616,0)</f>
        <v>0</v>
      </c>
      <c r="BE616" s="185">
        <f>IF(N616="zákl. přenesená",J616,0)</f>
        <v>0</v>
      </c>
      <c r="BF616" s="185">
        <f>IF(N616="sníž. přenesená",J616,0)</f>
        <v>0</v>
      </c>
      <c r="BG616" s="185">
        <f>IF(N616="nulová",J616,0)</f>
        <v>0</v>
      </c>
      <c r="BH616" s="23" t="s">
        <v>83</v>
      </c>
      <c r="BI616" s="185">
        <f>ROUND(I616*H616,2)</f>
        <v>0</v>
      </c>
      <c r="BJ616" s="23" t="s">
        <v>144</v>
      </c>
      <c r="BK616" s="23" t="s">
        <v>826</v>
      </c>
    </row>
    <row r="617" spans="2:63" s="1" customFormat="1" ht="27">
      <c r="B617" s="40"/>
      <c r="D617" s="186" t="s">
        <v>146</v>
      </c>
      <c r="F617" s="187" t="s">
        <v>827</v>
      </c>
      <c r="I617" s="188"/>
      <c r="L617" s="40"/>
      <c r="M617" s="189"/>
      <c r="N617" s="41"/>
      <c r="O617" s="41"/>
      <c r="P617" s="41"/>
      <c r="Q617" s="41"/>
      <c r="R617" s="69"/>
      <c r="AR617" s="23" t="s">
        <v>146</v>
      </c>
      <c r="AS617" s="23" t="s">
        <v>85</v>
      </c>
    </row>
    <row r="618" spans="2:63" s="11" customFormat="1">
      <c r="B618" s="190"/>
      <c r="D618" s="186" t="s">
        <v>148</v>
      </c>
      <c r="E618" s="191" t="s">
        <v>5</v>
      </c>
      <c r="F618" s="192" t="s">
        <v>823</v>
      </c>
      <c r="H618" s="193">
        <v>2</v>
      </c>
      <c r="I618" s="194"/>
      <c r="L618" s="190"/>
      <c r="M618" s="195"/>
      <c r="N618" s="196"/>
      <c r="O618" s="196"/>
      <c r="P618" s="196"/>
      <c r="Q618" s="196"/>
      <c r="R618" s="197"/>
      <c r="AR618" s="191" t="s">
        <v>148</v>
      </c>
      <c r="AS618" s="191" t="s">
        <v>85</v>
      </c>
      <c r="AT618" s="11" t="s">
        <v>85</v>
      </c>
      <c r="AU618" s="11" t="s">
        <v>39</v>
      </c>
      <c r="AV618" s="11" t="s">
        <v>75</v>
      </c>
      <c r="AW618" s="191" t="s">
        <v>137</v>
      </c>
    </row>
    <row r="619" spans="2:63" s="12" customFormat="1">
      <c r="B619" s="198"/>
      <c r="D619" s="199" t="s">
        <v>148</v>
      </c>
      <c r="E619" s="200" t="s">
        <v>5</v>
      </c>
      <c r="F619" s="201" t="s">
        <v>150</v>
      </c>
      <c r="H619" s="202">
        <v>2</v>
      </c>
      <c r="I619" s="203"/>
      <c r="L619" s="198"/>
      <c r="M619" s="204"/>
      <c r="N619" s="205"/>
      <c r="O619" s="205"/>
      <c r="P619" s="205"/>
      <c r="Q619" s="205"/>
      <c r="R619" s="206"/>
      <c r="AR619" s="207" t="s">
        <v>148</v>
      </c>
      <c r="AS619" s="207" t="s">
        <v>85</v>
      </c>
      <c r="AT619" s="12" t="s">
        <v>144</v>
      </c>
      <c r="AU619" s="12" t="s">
        <v>39</v>
      </c>
      <c r="AV619" s="12" t="s">
        <v>83</v>
      </c>
      <c r="AW619" s="207" t="s">
        <v>137</v>
      </c>
    </row>
    <row r="620" spans="2:63" s="1" customFormat="1" ht="31.5" customHeight="1">
      <c r="B620" s="173"/>
      <c r="C620" s="174" t="s">
        <v>828</v>
      </c>
      <c r="D620" s="174" t="s">
        <v>139</v>
      </c>
      <c r="E620" s="175" t="s">
        <v>829</v>
      </c>
      <c r="F620" s="176" t="s">
        <v>830</v>
      </c>
      <c r="G620" s="177" t="s">
        <v>142</v>
      </c>
      <c r="H620" s="178">
        <v>2</v>
      </c>
      <c r="I620" s="179"/>
      <c r="J620" s="180">
        <f>ROUND(I620*H620,2)</f>
        <v>0</v>
      </c>
      <c r="K620" s="176" t="s">
        <v>143</v>
      </c>
      <c r="L620" s="40"/>
      <c r="M620" s="181" t="s">
        <v>5</v>
      </c>
      <c r="N620" s="182" t="s">
        <v>46</v>
      </c>
      <c r="O620" s="183">
        <v>8.4999999999999995E-4</v>
      </c>
      <c r="P620" s="183">
        <f>O620*H620</f>
        <v>1.6999999999999999E-3</v>
      </c>
      <c r="Q620" s="183">
        <v>0</v>
      </c>
      <c r="R620" s="184">
        <f>Q620*H620</f>
        <v>0</v>
      </c>
      <c r="AP620" s="23" t="s">
        <v>144</v>
      </c>
      <c r="AR620" s="23" t="s">
        <v>139</v>
      </c>
      <c r="AS620" s="23" t="s">
        <v>85</v>
      </c>
      <c r="AW620" s="23" t="s">
        <v>137</v>
      </c>
      <c r="BC620" s="185">
        <f>IF(N620="základní",J620,0)</f>
        <v>0</v>
      </c>
      <c r="BD620" s="185">
        <f>IF(N620="snížená",J620,0)</f>
        <v>0</v>
      </c>
      <c r="BE620" s="185">
        <f>IF(N620="zákl. přenesená",J620,0)</f>
        <v>0</v>
      </c>
      <c r="BF620" s="185">
        <f>IF(N620="sníž. přenesená",J620,0)</f>
        <v>0</v>
      </c>
      <c r="BG620" s="185">
        <f>IF(N620="nulová",J620,0)</f>
        <v>0</v>
      </c>
      <c r="BH620" s="23" t="s">
        <v>83</v>
      </c>
      <c r="BI620" s="185">
        <f>ROUND(I620*H620,2)</f>
        <v>0</v>
      </c>
      <c r="BJ620" s="23" t="s">
        <v>144</v>
      </c>
      <c r="BK620" s="23" t="s">
        <v>831</v>
      </c>
    </row>
    <row r="621" spans="2:63" s="1" customFormat="1" ht="27">
      <c r="B621" s="40"/>
      <c r="D621" s="186" t="s">
        <v>146</v>
      </c>
      <c r="F621" s="187" t="s">
        <v>832</v>
      </c>
      <c r="I621" s="188"/>
      <c r="L621" s="40"/>
      <c r="M621" s="189"/>
      <c r="N621" s="41"/>
      <c r="O621" s="41"/>
      <c r="P621" s="41"/>
      <c r="Q621" s="41"/>
      <c r="R621" s="69"/>
      <c r="AR621" s="23" t="s">
        <v>146</v>
      </c>
      <c r="AS621" s="23" t="s">
        <v>85</v>
      </c>
    </row>
    <row r="622" spans="2:63" s="11" customFormat="1">
      <c r="B622" s="190"/>
      <c r="D622" s="186" t="s">
        <v>148</v>
      </c>
      <c r="E622" s="191" t="s">
        <v>5</v>
      </c>
      <c r="F622" s="192" t="s">
        <v>833</v>
      </c>
      <c r="H622" s="193">
        <v>2</v>
      </c>
      <c r="I622" s="194"/>
      <c r="L622" s="190"/>
      <c r="M622" s="195"/>
      <c r="N622" s="196"/>
      <c r="O622" s="196"/>
      <c r="P622" s="196"/>
      <c r="Q622" s="196"/>
      <c r="R622" s="197"/>
      <c r="AR622" s="191" t="s">
        <v>148</v>
      </c>
      <c r="AS622" s="191" t="s">
        <v>85</v>
      </c>
      <c r="AT622" s="11" t="s">
        <v>85</v>
      </c>
      <c r="AU622" s="11" t="s">
        <v>39</v>
      </c>
      <c r="AV622" s="11" t="s">
        <v>75</v>
      </c>
      <c r="AW622" s="191" t="s">
        <v>137</v>
      </c>
    </row>
    <row r="623" spans="2:63" s="12" customFormat="1">
      <c r="B623" s="198"/>
      <c r="D623" s="199" t="s">
        <v>148</v>
      </c>
      <c r="E623" s="200" t="s">
        <v>5</v>
      </c>
      <c r="F623" s="201" t="s">
        <v>150</v>
      </c>
      <c r="H623" s="202">
        <v>2</v>
      </c>
      <c r="I623" s="203"/>
      <c r="L623" s="198"/>
      <c r="M623" s="204"/>
      <c r="N623" s="205"/>
      <c r="O623" s="205"/>
      <c r="P623" s="205"/>
      <c r="Q623" s="205"/>
      <c r="R623" s="206"/>
      <c r="AR623" s="207" t="s">
        <v>148</v>
      </c>
      <c r="AS623" s="207" t="s">
        <v>85</v>
      </c>
      <c r="AT623" s="12" t="s">
        <v>144</v>
      </c>
      <c r="AU623" s="12" t="s">
        <v>39</v>
      </c>
      <c r="AV623" s="12" t="s">
        <v>83</v>
      </c>
      <c r="AW623" s="207" t="s">
        <v>137</v>
      </c>
    </row>
    <row r="624" spans="2:63" s="1" customFormat="1" ht="22.5" customHeight="1">
      <c r="B624" s="173"/>
      <c r="C624" s="174" t="s">
        <v>834</v>
      </c>
      <c r="D624" s="174" t="s">
        <v>139</v>
      </c>
      <c r="E624" s="175" t="s">
        <v>835</v>
      </c>
      <c r="F624" s="176" t="s">
        <v>836</v>
      </c>
      <c r="G624" s="177" t="s">
        <v>159</v>
      </c>
      <c r="H624" s="178">
        <v>35</v>
      </c>
      <c r="I624" s="179"/>
      <c r="J624" s="180">
        <f>ROUND(I624*H624,2)</f>
        <v>0</v>
      </c>
      <c r="K624" s="176" t="s">
        <v>143</v>
      </c>
      <c r="L624" s="40"/>
      <c r="M624" s="181" t="s">
        <v>5</v>
      </c>
      <c r="N624" s="182" t="s">
        <v>46</v>
      </c>
      <c r="O624" s="183">
        <v>3.3E-4</v>
      </c>
      <c r="P624" s="183">
        <f>O624*H624</f>
        <v>1.155E-2</v>
      </c>
      <c r="Q624" s="183">
        <v>0</v>
      </c>
      <c r="R624" s="184">
        <f>Q624*H624</f>
        <v>0</v>
      </c>
      <c r="AP624" s="23" t="s">
        <v>144</v>
      </c>
      <c r="AR624" s="23" t="s">
        <v>139</v>
      </c>
      <c r="AS624" s="23" t="s">
        <v>85</v>
      </c>
      <c r="AW624" s="23" t="s">
        <v>137</v>
      </c>
      <c r="BC624" s="185">
        <f>IF(N624="základní",J624,0)</f>
        <v>0</v>
      </c>
      <c r="BD624" s="185">
        <f>IF(N624="snížená",J624,0)</f>
        <v>0</v>
      </c>
      <c r="BE624" s="185">
        <f>IF(N624="zákl. přenesená",J624,0)</f>
        <v>0</v>
      </c>
      <c r="BF624" s="185">
        <f>IF(N624="sníž. přenesená",J624,0)</f>
        <v>0</v>
      </c>
      <c r="BG624" s="185">
        <f>IF(N624="nulová",J624,0)</f>
        <v>0</v>
      </c>
      <c r="BH624" s="23" t="s">
        <v>83</v>
      </c>
      <c r="BI624" s="185">
        <f>ROUND(I624*H624,2)</f>
        <v>0</v>
      </c>
      <c r="BJ624" s="23" t="s">
        <v>144</v>
      </c>
      <c r="BK624" s="23" t="s">
        <v>837</v>
      </c>
    </row>
    <row r="625" spans="2:63" s="1" customFormat="1" ht="27">
      <c r="B625" s="40"/>
      <c r="D625" s="186" t="s">
        <v>146</v>
      </c>
      <c r="F625" s="187" t="s">
        <v>838</v>
      </c>
      <c r="I625" s="188"/>
      <c r="L625" s="40"/>
      <c r="M625" s="189"/>
      <c r="N625" s="41"/>
      <c r="O625" s="41"/>
      <c r="P625" s="41"/>
      <c r="Q625" s="41"/>
      <c r="R625" s="69"/>
      <c r="AR625" s="23" t="s">
        <v>146</v>
      </c>
      <c r="AS625" s="23" t="s">
        <v>85</v>
      </c>
    </row>
    <row r="626" spans="2:63" s="11" customFormat="1">
      <c r="B626" s="190"/>
      <c r="D626" s="186" t="s">
        <v>148</v>
      </c>
      <c r="E626" s="191" t="s">
        <v>5</v>
      </c>
      <c r="F626" s="192" t="s">
        <v>839</v>
      </c>
      <c r="H626" s="193">
        <v>35</v>
      </c>
      <c r="I626" s="194"/>
      <c r="L626" s="190"/>
      <c r="M626" s="195"/>
      <c r="N626" s="196"/>
      <c r="O626" s="196"/>
      <c r="P626" s="196"/>
      <c r="Q626" s="196"/>
      <c r="R626" s="197"/>
      <c r="AR626" s="191" t="s">
        <v>148</v>
      </c>
      <c r="AS626" s="191" t="s">
        <v>85</v>
      </c>
      <c r="AT626" s="11" t="s">
        <v>85</v>
      </c>
      <c r="AU626" s="11" t="s">
        <v>39</v>
      </c>
      <c r="AV626" s="11" t="s">
        <v>75</v>
      </c>
      <c r="AW626" s="191" t="s">
        <v>137</v>
      </c>
    </row>
    <row r="627" spans="2:63" s="12" customFormat="1">
      <c r="B627" s="198"/>
      <c r="D627" s="199" t="s">
        <v>148</v>
      </c>
      <c r="E627" s="200" t="s">
        <v>5</v>
      </c>
      <c r="F627" s="201" t="s">
        <v>150</v>
      </c>
      <c r="H627" s="202">
        <v>35</v>
      </c>
      <c r="I627" s="203"/>
      <c r="L627" s="198"/>
      <c r="M627" s="204"/>
      <c r="N627" s="205"/>
      <c r="O627" s="205"/>
      <c r="P627" s="205"/>
      <c r="Q627" s="205"/>
      <c r="R627" s="206"/>
      <c r="AR627" s="207" t="s">
        <v>148</v>
      </c>
      <c r="AS627" s="207" t="s">
        <v>85</v>
      </c>
      <c r="AT627" s="12" t="s">
        <v>144</v>
      </c>
      <c r="AU627" s="12" t="s">
        <v>39</v>
      </c>
      <c r="AV627" s="12" t="s">
        <v>83</v>
      </c>
      <c r="AW627" s="207" t="s">
        <v>137</v>
      </c>
    </row>
    <row r="628" spans="2:63" s="1" customFormat="1" ht="22.5" customHeight="1">
      <c r="B628" s="173"/>
      <c r="C628" s="174" t="s">
        <v>840</v>
      </c>
      <c r="D628" s="174" t="s">
        <v>139</v>
      </c>
      <c r="E628" s="175" t="s">
        <v>841</v>
      </c>
      <c r="F628" s="176" t="s">
        <v>842</v>
      </c>
      <c r="G628" s="177" t="s">
        <v>159</v>
      </c>
      <c r="H628" s="178">
        <v>2.5</v>
      </c>
      <c r="I628" s="179"/>
      <c r="J628" s="180">
        <f>ROUND(I628*H628,2)</f>
        <v>0</v>
      </c>
      <c r="K628" s="176" t="s">
        <v>143</v>
      </c>
      <c r="L628" s="40"/>
      <c r="M628" s="181" t="s">
        <v>5</v>
      </c>
      <c r="N628" s="182" t="s">
        <v>46</v>
      </c>
      <c r="O628" s="183">
        <v>3.3E-4</v>
      </c>
      <c r="P628" s="183">
        <f>O628*H628</f>
        <v>8.25E-4</v>
      </c>
      <c r="Q628" s="183">
        <v>0</v>
      </c>
      <c r="R628" s="184">
        <f>Q628*H628</f>
        <v>0</v>
      </c>
      <c r="AP628" s="23" t="s">
        <v>144</v>
      </c>
      <c r="AR628" s="23" t="s">
        <v>139</v>
      </c>
      <c r="AS628" s="23" t="s">
        <v>85</v>
      </c>
      <c r="AW628" s="23" t="s">
        <v>137</v>
      </c>
      <c r="BC628" s="185">
        <f>IF(N628="základní",J628,0)</f>
        <v>0</v>
      </c>
      <c r="BD628" s="185">
        <f>IF(N628="snížená",J628,0)</f>
        <v>0</v>
      </c>
      <c r="BE628" s="185">
        <f>IF(N628="zákl. přenesená",J628,0)</f>
        <v>0</v>
      </c>
      <c r="BF628" s="185">
        <f>IF(N628="sníž. přenesená",J628,0)</f>
        <v>0</v>
      </c>
      <c r="BG628" s="185">
        <f>IF(N628="nulová",J628,0)</f>
        <v>0</v>
      </c>
      <c r="BH628" s="23" t="s">
        <v>83</v>
      </c>
      <c r="BI628" s="185">
        <f>ROUND(I628*H628,2)</f>
        <v>0</v>
      </c>
      <c r="BJ628" s="23" t="s">
        <v>144</v>
      </c>
      <c r="BK628" s="23" t="s">
        <v>843</v>
      </c>
    </row>
    <row r="629" spans="2:63" s="1" customFormat="1" ht="27">
      <c r="B629" s="40"/>
      <c r="D629" s="186" t="s">
        <v>146</v>
      </c>
      <c r="F629" s="187" t="s">
        <v>844</v>
      </c>
      <c r="I629" s="188"/>
      <c r="L629" s="40"/>
      <c r="M629" s="189"/>
      <c r="N629" s="41"/>
      <c r="O629" s="41"/>
      <c r="P629" s="41"/>
      <c r="Q629" s="41"/>
      <c r="R629" s="69"/>
      <c r="AR629" s="23" t="s">
        <v>146</v>
      </c>
      <c r="AS629" s="23" t="s">
        <v>85</v>
      </c>
    </row>
    <row r="630" spans="2:63" s="11" customFormat="1">
      <c r="B630" s="190"/>
      <c r="D630" s="186" t="s">
        <v>148</v>
      </c>
      <c r="E630" s="191" t="s">
        <v>5</v>
      </c>
      <c r="F630" s="192" t="s">
        <v>845</v>
      </c>
      <c r="H630" s="193">
        <v>2.5</v>
      </c>
      <c r="I630" s="194"/>
      <c r="L630" s="190"/>
      <c r="M630" s="195"/>
      <c r="N630" s="196"/>
      <c r="O630" s="196"/>
      <c r="P630" s="196"/>
      <c r="Q630" s="196"/>
      <c r="R630" s="197"/>
      <c r="AR630" s="191" t="s">
        <v>148</v>
      </c>
      <c r="AS630" s="191" t="s">
        <v>85</v>
      </c>
      <c r="AT630" s="11" t="s">
        <v>85</v>
      </c>
      <c r="AU630" s="11" t="s">
        <v>39</v>
      </c>
      <c r="AV630" s="11" t="s">
        <v>75</v>
      </c>
      <c r="AW630" s="191" t="s">
        <v>137</v>
      </c>
    </row>
    <row r="631" spans="2:63" s="12" customFormat="1">
      <c r="B631" s="198"/>
      <c r="D631" s="199" t="s">
        <v>148</v>
      </c>
      <c r="E631" s="200" t="s">
        <v>5</v>
      </c>
      <c r="F631" s="201" t="s">
        <v>150</v>
      </c>
      <c r="H631" s="202">
        <v>2.5</v>
      </c>
      <c r="I631" s="203"/>
      <c r="L631" s="198"/>
      <c r="M631" s="204"/>
      <c r="N631" s="205"/>
      <c r="O631" s="205"/>
      <c r="P631" s="205"/>
      <c r="Q631" s="205"/>
      <c r="R631" s="206"/>
      <c r="AR631" s="207" t="s">
        <v>148</v>
      </c>
      <c r="AS631" s="207" t="s">
        <v>85</v>
      </c>
      <c r="AT631" s="12" t="s">
        <v>144</v>
      </c>
      <c r="AU631" s="12" t="s">
        <v>39</v>
      </c>
      <c r="AV631" s="12" t="s">
        <v>83</v>
      </c>
      <c r="AW631" s="207" t="s">
        <v>137</v>
      </c>
    </row>
    <row r="632" spans="2:63" s="1" customFormat="1" ht="22.5" customHeight="1">
      <c r="B632" s="173"/>
      <c r="C632" s="174" t="s">
        <v>846</v>
      </c>
      <c r="D632" s="174" t="s">
        <v>139</v>
      </c>
      <c r="E632" s="175" t="s">
        <v>847</v>
      </c>
      <c r="F632" s="176" t="s">
        <v>848</v>
      </c>
      <c r="G632" s="177" t="s">
        <v>159</v>
      </c>
      <c r="H632" s="178">
        <v>37.5</v>
      </c>
      <c r="I632" s="179"/>
      <c r="J632" s="180">
        <f>ROUND(I632*H632,2)</f>
        <v>0</v>
      </c>
      <c r="K632" s="176" t="s">
        <v>143</v>
      </c>
      <c r="L632" s="40"/>
      <c r="M632" s="181" t="s">
        <v>5</v>
      </c>
      <c r="N632" s="182" t="s">
        <v>46</v>
      </c>
      <c r="O632" s="183">
        <v>0</v>
      </c>
      <c r="P632" s="183">
        <f>O632*H632</f>
        <v>0</v>
      </c>
      <c r="Q632" s="183">
        <v>0</v>
      </c>
      <c r="R632" s="184">
        <f>Q632*H632</f>
        <v>0</v>
      </c>
      <c r="AP632" s="23" t="s">
        <v>144</v>
      </c>
      <c r="AR632" s="23" t="s">
        <v>139</v>
      </c>
      <c r="AS632" s="23" t="s">
        <v>85</v>
      </c>
      <c r="AW632" s="23" t="s">
        <v>137</v>
      </c>
      <c r="BC632" s="185">
        <f>IF(N632="základní",J632,0)</f>
        <v>0</v>
      </c>
      <c r="BD632" s="185">
        <f>IF(N632="snížená",J632,0)</f>
        <v>0</v>
      </c>
      <c r="BE632" s="185">
        <f>IF(N632="zákl. přenesená",J632,0)</f>
        <v>0</v>
      </c>
      <c r="BF632" s="185">
        <f>IF(N632="sníž. přenesená",J632,0)</f>
        <v>0</v>
      </c>
      <c r="BG632" s="185">
        <f>IF(N632="nulová",J632,0)</f>
        <v>0</v>
      </c>
      <c r="BH632" s="23" t="s">
        <v>83</v>
      </c>
      <c r="BI632" s="185">
        <f>ROUND(I632*H632,2)</f>
        <v>0</v>
      </c>
      <c r="BJ632" s="23" t="s">
        <v>144</v>
      </c>
      <c r="BK632" s="23" t="s">
        <v>849</v>
      </c>
    </row>
    <row r="633" spans="2:63" s="1" customFormat="1" ht="27">
      <c r="B633" s="40"/>
      <c r="D633" s="186" t="s">
        <v>146</v>
      </c>
      <c r="F633" s="187" t="s">
        <v>850</v>
      </c>
      <c r="I633" s="188"/>
      <c r="L633" s="40"/>
      <c r="M633" s="189"/>
      <c r="N633" s="41"/>
      <c r="O633" s="41"/>
      <c r="P633" s="41"/>
      <c r="Q633" s="41"/>
      <c r="R633" s="69"/>
      <c r="AR633" s="23" t="s">
        <v>146</v>
      </c>
      <c r="AS633" s="23" t="s">
        <v>85</v>
      </c>
    </row>
    <row r="634" spans="2:63" s="11" customFormat="1">
      <c r="B634" s="190"/>
      <c r="D634" s="186" t="s">
        <v>148</v>
      </c>
      <c r="E634" s="191" t="s">
        <v>5</v>
      </c>
      <c r="F634" s="192" t="s">
        <v>839</v>
      </c>
      <c r="H634" s="193">
        <v>35</v>
      </c>
      <c r="I634" s="194"/>
      <c r="L634" s="190"/>
      <c r="M634" s="195"/>
      <c r="N634" s="196"/>
      <c r="O634" s="196"/>
      <c r="P634" s="196"/>
      <c r="Q634" s="196"/>
      <c r="R634" s="197"/>
      <c r="AR634" s="191" t="s">
        <v>148</v>
      </c>
      <c r="AS634" s="191" t="s">
        <v>85</v>
      </c>
      <c r="AT634" s="11" t="s">
        <v>85</v>
      </c>
      <c r="AU634" s="11" t="s">
        <v>39</v>
      </c>
      <c r="AV634" s="11" t="s">
        <v>75</v>
      </c>
      <c r="AW634" s="191" t="s">
        <v>137</v>
      </c>
    </row>
    <row r="635" spans="2:63" s="11" customFormat="1">
      <c r="B635" s="190"/>
      <c r="D635" s="186" t="s">
        <v>148</v>
      </c>
      <c r="E635" s="191" t="s">
        <v>5</v>
      </c>
      <c r="F635" s="192" t="s">
        <v>845</v>
      </c>
      <c r="H635" s="193">
        <v>2.5</v>
      </c>
      <c r="I635" s="194"/>
      <c r="L635" s="190"/>
      <c r="M635" s="195"/>
      <c r="N635" s="196"/>
      <c r="O635" s="196"/>
      <c r="P635" s="196"/>
      <c r="Q635" s="196"/>
      <c r="R635" s="197"/>
      <c r="AR635" s="191" t="s">
        <v>148</v>
      </c>
      <c r="AS635" s="191" t="s">
        <v>85</v>
      </c>
      <c r="AT635" s="11" t="s">
        <v>85</v>
      </c>
      <c r="AU635" s="11" t="s">
        <v>39</v>
      </c>
      <c r="AV635" s="11" t="s">
        <v>75</v>
      </c>
      <c r="AW635" s="191" t="s">
        <v>137</v>
      </c>
    </row>
    <row r="636" spans="2:63" s="12" customFormat="1">
      <c r="B636" s="198"/>
      <c r="D636" s="199" t="s">
        <v>148</v>
      </c>
      <c r="E636" s="200" t="s">
        <v>5</v>
      </c>
      <c r="F636" s="201" t="s">
        <v>150</v>
      </c>
      <c r="H636" s="202">
        <v>37.5</v>
      </c>
      <c r="I636" s="203"/>
      <c r="L636" s="198"/>
      <c r="M636" s="204"/>
      <c r="N636" s="205"/>
      <c r="O636" s="205"/>
      <c r="P636" s="205"/>
      <c r="Q636" s="205"/>
      <c r="R636" s="206"/>
      <c r="AR636" s="207" t="s">
        <v>148</v>
      </c>
      <c r="AS636" s="207" t="s">
        <v>85</v>
      </c>
      <c r="AT636" s="12" t="s">
        <v>144</v>
      </c>
      <c r="AU636" s="12" t="s">
        <v>39</v>
      </c>
      <c r="AV636" s="12" t="s">
        <v>83</v>
      </c>
      <c r="AW636" s="207" t="s">
        <v>137</v>
      </c>
    </row>
    <row r="637" spans="2:63" s="1" customFormat="1" ht="22.5" customHeight="1">
      <c r="B637" s="173"/>
      <c r="C637" s="174" t="s">
        <v>851</v>
      </c>
      <c r="D637" s="174" t="s">
        <v>139</v>
      </c>
      <c r="E637" s="175" t="s">
        <v>852</v>
      </c>
      <c r="F637" s="176" t="s">
        <v>853</v>
      </c>
      <c r="G637" s="177" t="s">
        <v>142</v>
      </c>
      <c r="H637" s="178">
        <v>2</v>
      </c>
      <c r="I637" s="179"/>
      <c r="J637" s="180">
        <f>ROUND(I637*H637,2)</f>
        <v>0</v>
      </c>
      <c r="K637" s="176" t="s">
        <v>143</v>
      </c>
      <c r="L637" s="40"/>
      <c r="M637" s="181" t="s">
        <v>5</v>
      </c>
      <c r="N637" s="182" t="s">
        <v>46</v>
      </c>
      <c r="O637" s="183">
        <v>1.0000000000000001E-5</v>
      </c>
      <c r="P637" s="183">
        <f>O637*H637</f>
        <v>2.0000000000000002E-5</v>
      </c>
      <c r="Q637" s="183">
        <v>0</v>
      </c>
      <c r="R637" s="184">
        <f>Q637*H637</f>
        <v>0</v>
      </c>
      <c r="AP637" s="23" t="s">
        <v>144</v>
      </c>
      <c r="AR637" s="23" t="s">
        <v>139</v>
      </c>
      <c r="AS637" s="23" t="s">
        <v>85</v>
      </c>
      <c r="AW637" s="23" t="s">
        <v>137</v>
      </c>
      <c r="BC637" s="185">
        <f>IF(N637="základní",J637,0)</f>
        <v>0</v>
      </c>
      <c r="BD637" s="185">
        <f>IF(N637="snížená",J637,0)</f>
        <v>0</v>
      </c>
      <c r="BE637" s="185">
        <f>IF(N637="zákl. přenesená",J637,0)</f>
        <v>0</v>
      </c>
      <c r="BF637" s="185">
        <f>IF(N637="sníž. přenesená",J637,0)</f>
        <v>0</v>
      </c>
      <c r="BG637" s="185">
        <f>IF(N637="nulová",J637,0)</f>
        <v>0</v>
      </c>
      <c r="BH637" s="23" t="s">
        <v>83</v>
      </c>
      <c r="BI637" s="185">
        <f>ROUND(I637*H637,2)</f>
        <v>0</v>
      </c>
      <c r="BJ637" s="23" t="s">
        <v>144</v>
      </c>
      <c r="BK637" s="23" t="s">
        <v>854</v>
      </c>
    </row>
    <row r="638" spans="2:63" s="1" customFormat="1" ht="27">
      <c r="B638" s="40"/>
      <c r="D638" s="186" t="s">
        <v>146</v>
      </c>
      <c r="F638" s="187" t="s">
        <v>855</v>
      </c>
      <c r="I638" s="188"/>
      <c r="L638" s="40"/>
      <c r="M638" s="189"/>
      <c r="N638" s="41"/>
      <c r="O638" s="41"/>
      <c r="P638" s="41"/>
      <c r="Q638" s="41"/>
      <c r="R638" s="69"/>
      <c r="AR638" s="23" t="s">
        <v>146</v>
      </c>
      <c r="AS638" s="23" t="s">
        <v>85</v>
      </c>
    </row>
    <row r="639" spans="2:63" s="11" customFormat="1">
      <c r="B639" s="190"/>
      <c r="D639" s="186" t="s">
        <v>148</v>
      </c>
      <c r="E639" s="191" t="s">
        <v>5</v>
      </c>
      <c r="F639" s="192" t="s">
        <v>833</v>
      </c>
      <c r="H639" s="193">
        <v>2</v>
      </c>
      <c r="I639" s="194"/>
      <c r="L639" s="190"/>
      <c r="M639" s="195"/>
      <c r="N639" s="196"/>
      <c r="O639" s="196"/>
      <c r="P639" s="196"/>
      <c r="Q639" s="196"/>
      <c r="R639" s="197"/>
      <c r="AR639" s="191" t="s">
        <v>148</v>
      </c>
      <c r="AS639" s="191" t="s">
        <v>85</v>
      </c>
      <c r="AT639" s="11" t="s">
        <v>85</v>
      </c>
      <c r="AU639" s="11" t="s">
        <v>39</v>
      </c>
      <c r="AV639" s="11" t="s">
        <v>75</v>
      </c>
      <c r="AW639" s="191" t="s">
        <v>137</v>
      </c>
    </row>
    <row r="640" spans="2:63" s="12" customFormat="1">
      <c r="B640" s="198"/>
      <c r="D640" s="199" t="s">
        <v>148</v>
      </c>
      <c r="E640" s="200" t="s">
        <v>5</v>
      </c>
      <c r="F640" s="201" t="s">
        <v>150</v>
      </c>
      <c r="H640" s="202">
        <v>2</v>
      </c>
      <c r="I640" s="203"/>
      <c r="L640" s="198"/>
      <c r="M640" s="204"/>
      <c r="N640" s="205"/>
      <c r="O640" s="205"/>
      <c r="P640" s="205"/>
      <c r="Q640" s="205"/>
      <c r="R640" s="206"/>
      <c r="AR640" s="207" t="s">
        <v>148</v>
      </c>
      <c r="AS640" s="207" t="s">
        <v>85</v>
      </c>
      <c r="AT640" s="12" t="s">
        <v>144</v>
      </c>
      <c r="AU640" s="12" t="s">
        <v>39</v>
      </c>
      <c r="AV640" s="12" t="s">
        <v>83</v>
      </c>
      <c r="AW640" s="207" t="s">
        <v>137</v>
      </c>
    </row>
    <row r="641" spans="2:63" s="1" customFormat="1" ht="31.5" customHeight="1">
      <c r="B641" s="173"/>
      <c r="C641" s="174" t="s">
        <v>856</v>
      </c>
      <c r="D641" s="174" t="s">
        <v>139</v>
      </c>
      <c r="E641" s="175" t="s">
        <v>857</v>
      </c>
      <c r="F641" s="176" t="s">
        <v>858</v>
      </c>
      <c r="G641" s="177" t="s">
        <v>159</v>
      </c>
      <c r="H641" s="178">
        <v>20.6</v>
      </c>
      <c r="I641" s="179"/>
      <c r="J641" s="180">
        <f>ROUND(I641*H641,2)</f>
        <v>0</v>
      </c>
      <c r="K641" s="176" t="s">
        <v>143</v>
      </c>
      <c r="L641" s="40"/>
      <c r="M641" s="181" t="s">
        <v>5</v>
      </c>
      <c r="N641" s="182" t="s">
        <v>46</v>
      </c>
      <c r="O641" s="183">
        <v>0.15540000000000001</v>
      </c>
      <c r="P641" s="183">
        <f>O641*H641</f>
        <v>3.2012400000000003</v>
      </c>
      <c r="Q641" s="183">
        <v>0</v>
      </c>
      <c r="R641" s="184">
        <f>Q641*H641</f>
        <v>0</v>
      </c>
      <c r="AP641" s="23" t="s">
        <v>144</v>
      </c>
      <c r="AR641" s="23" t="s">
        <v>139</v>
      </c>
      <c r="AS641" s="23" t="s">
        <v>85</v>
      </c>
      <c r="AW641" s="23" t="s">
        <v>137</v>
      </c>
      <c r="BC641" s="185">
        <f>IF(N641="základní",J641,0)</f>
        <v>0</v>
      </c>
      <c r="BD641" s="185">
        <f>IF(N641="snížená",J641,0)</f>
        <v>0</v>
      </c>
      <c r="BE641" s="185">
        <f>IF(N641="zákl. přenesená",J641,0)</f>
        <v>0</v>
      </c>
      <c r="BF641" s="185">
        <f>IF(N641="sníž. přenesená",J641,0)</f>
        <v>0</v>
      </c>
      <c r="BG641" s="185">
        <f>IF(N641="nulová",J641,0)</f>
        <v>0</v>
      </c>
      <c r="BH641" s="23" t="s">
        <v>83</v>
      </c>
      <c r="BI641" s="185">
        <f>ROUND(I641*H641,2)</f>
        <v>0</v>
      </c>
      <c r="BJ641" s="23" t="s">
        <v>144</v>
      </c>
      <c r="BK641" s="23" t="s">
        <v>859</v>
      </c>
    </row>
    <row r="642" spans="2:63" s="1" customFormat="1" ht="40.5">
      <c r="B642" s="40"/>
      <c r="D642" s="186" t="s">
        <v>146</v>
      </c>
      <c r="F642" s="187" t="s">
        <v>860</v>
      </c>
      <c r="I642" s="188"/>
      <c r="L642" s="40"/>
      <c r="M642" s="189"/>
      <c r="N642" s="41"/>
      <c r="O642" s="41"/>
      <c r="P642" s="41"/>
      <c r="Q642" s="41"/>
      <c r="R642" s="69"/>
      <c r="AR642" s="23" t="s">
        <v>146</v>
      </c>
      <c r="AS642" s="23" t="s">
        <v>85</v>
      </c>
    </row>
    <row r="643" spans="2:63" s="11" customFormat="1">
      <c r="B643" s="190"/>
      <c r="D643" s="186" t="s">
        <v>148</v>
      </c>
      <c r="E643" s="191" t="s">
        <v>5</v>
      </c>
      <c r="F643" s="192" t="s">
        <v>861</v>
      </c>
      <c r="H643" s="193">
        <v>20.6</v>
      </c>
      <c r="I643" s="194"/>
      <c r="L643" s="190"/>
      <c r="M643" s="195"/>
      <c r="N643" s="196"/>
      <c r="O643" s="196"/>
      <c r="P643" s="196"/>
      <c r="Q643" s="196"/>
      <c r="R643" s="197"/>
      <c r="AR643" s="191" t="s">
        <v>148</v>
      </c>
      <c r="AS643" s="191" t="s">
        <v>85</v>
      </c>
      <c r="AT643" s="11" t="s">
        <v>85</v>
      </c>
      <c r="AU643" s="11" t="s">
        <v>39</v>
      </c>
      <c r="AV643" s="11" t="s">
        <v>75</v>
      </c>
      <c r="AW643" s="191" t="s">
        <v>137</v>
      </c>
    </row>
    <row r="644" spans="2:63" s="12" customFormat="1">
      <c r="B644" s="198"/>
      <c r="D644" s="199" t="s">
        <v>148</v>
      </c>
      <c r="E644" s="200" t="s">
        <v>5</v>
      </c>
      <c r="F644" s="201" t="s">
        <v>150</v>
      </c>
      <c r="H644" s="202">
        <v>20.6</v>
      </c>
      <c r="I644" s="203"/>
      <c r="L644" s="198"/>
      <c r="M644" s="204"/>
      <c r="N644" s="205"/>
      <c r="O644" s="205"/>
      <c r="P644" s="205"/>
      <c r="Q644" s="205"/>
      <c r="R644" s="206"/>
      <c r="AR644" s="207" t="s">
        <v>148</v>
      </c>
      <c r="AS644" s="207" t="s">
        <v>85</v>
      </c>
      <c r="AT644" s="12" t="s">
        <v>144</v>
      </c>
      <c r="AU644" s="12" t="s">
        <v>39</v>
      </c>
      <c r="AV644" s="12" t="s">
        <v>83</v>
      </c>
      <c r="AW644" s="207" t="s">
        <v>137</v>
      </c>
    </row>
    <row r="645" spans="2:63" s="1" customFormat="1" ht="22.5" customHeight="1">
      <c r="B645" s="173"/>
      <c r="C645" s="209" t="s">
        <v>862</v>
      </c>
      <c r="D645" s="209" t="s">
        <v>322</v>
      </c>
      <c r="E645" s="321" t="s">
        <v>273</v>
      </c>
      <c r="F645" s="211" t="s">
        <v>864</v>
      </c>
      <c r="G645" s="212" t="s">
        <v>163</v>
      </c>
      <c r="H645" s="213">
        <v>21.63</v>
      </c>
      <c r="I645" s="214"/>
      <c r="J645" s="215">
        <f>ROUND(I645*H645,2)</f>
        <v>0</v>
      </c>
      <c r="K645" s="211"/>
      <c r="L645" s="216"/>
      <c r="M645" s="217" t="s">
        <v>5</v>
      </c>
      <c r="N645" s="218" t="s">
        <v>46</v>
      </c>
      <c r="O645" s="183">
        <v>8.1000000000000003E-2</v>
      </c>
      <c r="P645" s="183">
        <f>O645*H645</f>
        <v>1.75203</v>
      </c>
      <c r="Q645" s="183">
        <v>0</v>
      </c>
      <c r="R645" s="184">
        <f>Q645*H645</f>
        <v>0</v>
      </c>
      <c r="AP645" s="23" t="s">
        <v>186</v>
      </c>
      <c r="AR645" s="23" t="s">
        <v>322</v>
      </c>
      <c r="AS645" s="23" t="s">
        <v>85</v>
      </c>
      <c r="AW645" s="23" t="s">
        <v>137</v>
      </c>
      <c r="BC645" s="185">
        <f>IF(N645="základní",J645,0)</f>
        <v>0</v>
      </c>
      <c r="BD645" s="185">
        <f>IF(N645="snížená",J645,0)</f>
        <v>0</v>
      </c>
      <c r="BE645" s="185">
        <f>IF(N645="zákl. přenesená",J645,0)</f>
        <v>0</v>
      </c>
      <c r="BF645" s="185">
        <f>IF(N645="sníž. přenesená",J645,0)</f>
        <v>0</v>
      </c>
      <c r="BG645" s="185">
        <f>IF(N645="nulová",J645,0)</f>
        <v>0</v>
      </c>
      <c r="BH645" s="23" t="s">
        <v>83</v>
      </c>
      <c r="BI645" s="185">
        <f>ROUND(I645*H645,2)</f>
        <v>0</v>
      </c>
      <c r="BJ645" s="23" t="s">
        <v>144</v>
      </c>
      <c r="BK645" s="23" t="s">
        <v>863</v>
      </c>
    </row>
    <row r="646" spans="2:63" s="1" customFormat="1">
      <c r="B646" s="40"/>
      <c r="D646" s="186" t="s">
        <v>146</v>
      </c>
      <c r="F646" s="187" t="s">
        <v>864</v>
      </c>
      <c r="I646" s="188"/>
      <c r="L646" s="40"/>
      <c r="M646" s="189"/>
      <c r="N646" s="41"/>
      <c r="O646" s="41"/>
      <c r="P646" s="41"/>
      <c r="Q646" s="41"/>
      <c r="R646" s="69"/>
      <c r="AR646" s="23" t="s">
        <v>146</v>
      </c>
      <c r="AS646" s="23" t="s">
        <v>85</v>
      </c>
    </row>
    <row r="647" spans="2:63" s="11" customFormat="1">
      <c r="B647" s="190"/>
      <c r="D647" s="186" t="s">
        <v>148</v>
      </c>
      <c r="E647" s="191" t="s">
        <v>5</v>
      </c>
      <c r="F647" s="192" t="s">
        <v>865</v>
      </c>
      <c r="H647" s="193">
        <v>21.63</v>
      </c>
      <c r="I647" s="194"/>
      <c r="L647" s="190"/>
      <c r="M647" s="195"/>
      <c r="N647" s="196"/>
      <c r="O647" s="196"/>
      <c r="P647" s="196"/>
      <c r="Q647" s="196"/>
      <c r="R647" s="197"/>
      <c r="AR647" s="191" t="s">
        <v>148</v>
      </c>
      <c r="AS647" s="191" t="s">
        <v>85</v>
      </c>
      <c r="AT647" s="11" t="s">
        <v>85</v>
      </c>
      <c r="AU647" s="11" t="s">
        <v>39</v>
      </c>
      <c r="AV647" s="11" t="s">
        <v>75</v>
      </c>
      <c r="AW647" s="191" t="s">
        <v>137</v>
      </c>
    </row>
    <row r="648" spans="2:63" s="12" customFormat="1">
      <c r="B648" s="198"/>
      <c r="D648" s="199" t="s">
        <v>148</v>
      </c>
      <c r="E648" s="200" t="s">
        <v>5</v>
      </c>
      <c r="F648" s="201" t="s">
        <v>150</v>
      </c>
      <c r="H648" s="202">
        <v>21.63</v>
      </c>
      <c r="I648" s="203"/>
      <c r="L648" s="198"/>
      <c r="M648" s="204"/>
      <c r="N648" s="205"/>
      <c r="O648" s="205"/>
      <c r="P648" s="205"/>
      <c r="Q648" s="205"/>
      <c r="R648" s="206"/>
      <c r="AR648" s="207" t="s">
        <v>148</v>
      </c>
      <c r="AS648" s="207" t="s">
        <v>85</v>
      </c>
      <c r="AT648" s="12" t="s">
        <v>144</v>
      </c>
      <c r="AU648" s="12" t="s">
        <v>39</v>
      </c>
      <c r="AV648" s="12" t="s">
        <v>83</v>
      </c>
      <c r="AW648" s="207" t="s">
        <v>137</v>
      </c>
    </row>
    <row r="649" spans="2:63" s="1" customFormat="1" ht="22.5" customHeight="1">
      <c r="B649" s="173"/>
      <c r="C649" s="174" t="s">
        <v>866</v>
      </c>
      <c r="D649" s="174" t="s">
        <v>139</v>
      </c>
      <c r="E649" s="175" t="s">
        <v>867</v>
      </c>
      <c r="F649" s="176" t="s">
        <v>868</v>
      </c>
      <c r="G649" s="177" t="s">
        <v>159</v>
      </c>
      <c r="H649" s="178">
        <v>1.5</v>
      </c>
      <c r="I649" s="179"/>
      <c r="J649" s="180">
        <f>ROUND(I649*H649,2)</f>
        <v>0</v>
      </c>
      <c r="K649" s="176" t="s">
        <v>143</v>
      </c>
      <c r="L649" s="40"/>
      <c r="M649" s="181" t="s">
        <v>5</v>
      </c>
      <c r="N649" s="182" t="s">
        <v>46</v>
      </c>
      <c r="O649" s="183">
        <v>0.10095</v>
      </c>
      <c r="P649" s="183">
        <f>O649*H649</f>
        <v>0.151425</v>
      </c>
      <c r="Q649" s="183">
        <v>0</v>
      </c>
      <c r="R649" s="184">
        <f>Q649*H649</f>
        <v>0</v>
      </c>
      <c r="AP649" s="23" t="s">
        <v>144</v>
      </c>
      <c r="AR649" s="23" t="s">
        <v>139</v>
      </c>
      <c r="AS649" s="23" t="s">
        <v>85</v>
      </c>
      <c r="AW649" s="23" t="s">
        <v>137</v>
      </c>
      <c r="BC649" s="185">
        <f>IF(N649="základní",J649,0)</f>
        <v>0</v>
      </c>
      <c r="BD649" s="185">
        <f>IF(N649="snížená",J649,0)</f>
        <v>0</v>
      </c>
      <c r="BE649" s="185">
        <f>IF(N649="zákl. přenesená",J649,0)</f>
        <v>0</v>
      </c>
      <c r="BF649" s="185">
        <f>IF(N649="sníž. přenesená",J649,0)</f>
        <v>0</v>
      </c>
      <c r="BG649" s="185">
        <f>IF(N649="nulová",J649,0)</f>
        <v>0</v>
      </c>
      <c r="BH649" s="23" t="s">
        <v>83</v>
      </c>
      <c r="BI649" s="185">
        <f>ROUND(I649*H649,2)</f>
        <v>0</v>
      </c>
      <c r="BJ649" s="23" t="s">
        <v>144</v>
      </c>
      <c r="BK649" s="23" t="s">
        <v>869</v>
      </c>
    </row>
    <row r="650" spans="2:63" s="1" customFormat="1" ht="27">
      <c r="B650" s="40"/>
      <c r="D650" s="186" t="s">
        <v>146</v>
      </c>
      <c r="F650" s="187" t="s">
        <v>870</v>
      </c>
      <c r="I650" s="188"/>
      <c r="L650" s="40"/>
      <c r="M650" s="189"/>
      <c r="N650" s="41"/>
      <c r="O650" s="41"/>
      <c r="P650" s="41"/>
      <c r="Q650" s="41"/>
      <c r="R650" s="69"/>
      <c r="AR650" s="23" t="s">
        <v>146</v>
      </c>
      <c r="AS650" s="23" t="s">
        <v>85</v>
      </c>
    </row>
    <row r="651" spans="2:63" s="11" customFormat="1">
      <c r="B651" s="190"/>
      <c r="D651" s="186" t="s">
        <v>148</v>
      </c>
      <c r="E651" s="191" t="s">
        <v>5</v>
      </c>
      <c r="F651" s="192" t="s">
        <v>871</v>
      </c>
      <c r="H651" s="193">
        <v>1.5</v>
      </c>
      <c r="I651" s="194"/>
      <c r="L651" s="190"/>
      <c r="M651" s="195"/>
      <c r="N651" s="196"/>
      <c r="O651" s="196"/>
      <c r="P651" s="196"/>
      <c r="Q651" s="196"/>
      <c r="R651" s="197"/>
      <c r="AR651" s="191" t="s">
        <v>148</v>
      </c>
      <c r="AS651" s="191" t="s">
        <v>85</v>
      </c>
      <c r="AT651" s="11" t="s">
        <v>85</v>
      </c>
      <c r="AU651" s="11" t="s">
        <v>39</v>
      </c>
      <c r="AV651" s="11" t="s">
        <v>75</v>
      </c>
      <c r="AW651" s="191" t="s">
        <v>137</v>
      </c>
    </row>
    <row r="652" spans="2:63" s="12" customFormat="1">
      <c r="B652" s="198"/>
      <c r="D652" s="199" t="s">
        <v>148</v>
      </c>
      <c r="E652" s="200" t="s">
        <v>5</v>
      </c>
      <c r="F652" s="201" t="s">
        <v>150</v>
      </c>
      <c r="H652" s="202">
        <v>1.5</v>
      </c>
      <c r="I652" s="203"/>
      <c r="L652" s="198"/>
      <c r="M652" s="204"/>
      <c r="N652" s="205"/>
      <c r="O652" s="205"/>
      <c r="P652" s="205"/>
      <c r="Q652" s="205"/>
      <c r="R652" s="206"/>
      <c r="AR652" s="207" t="s">
        <v>148</v>
      </c>
      <c r="AS652" s="207" t="s">
        <v>85</v>
      </c>
      <c r="AT652" s="12" t="s">
        <v>144</v>
      </c>
      <c r="AU652" s="12" t="s">
        <v>39</v>
      </c>
      <c r="AV652" s="12" t="s">
        <v>83</v>
      </c>
      <c r="AW652" s="207" t="s">
        <v>137</v>
      </c>
    </row>
    <row r="653" spans="2:63" s="1" customFormat="1" ht="22.5" customHeight="1">
      <c r="B653" s="173"/>
      <c r="C653" s="209" t="s">
        <v>872</v>
      </c>
      <c r="D653" s="209" t="s">
        <v>322</v>
      </c>
      <c r="E653" s="321" t="s">
        <v>278</v>
      </c>
      <c r="F653" s="211" t="s">
        <v>1479</v>
      </c>
      <c r="G653" s="212" t="s">
        <v>163</v>
      </c>
      <c r="H653" s="213">
        <v>1.575</v>
      </c>
      <c r="I653" s="214"/>
      <c r="J653" s="215">
        <f>ROUND(I653*H653,2)</f>
        <v>0</v>
      </c>
      <c r="K653" s="211"/>
      <c r="L653" s="216"/>
      <c r="M653" s="217" t="s">
        <v>5</v>
      </c>
      <c r="N653" s="218" t="s">
        <v>46</v>
      </c>
      <c r="O653" s="183">
        <v>2.4E-2</v>
      </c>
      <c r="P653" s="183">
        <f>O653*H653</f>
        <v>3.78E-2</v>
      </c>
      <c r="Q653" s="183">
        <v>0</v>
      </c>
      <c r="R653" s="184">
        <f>Q653*H653</f>
        <v>0</v>
      </c>
      <c r="AP653" s="23" t="s">
        <v>186</v>
      </c>
      <c r="AR653" s="23" t="s">
        <v>322</v>
      </c>
      <c r="AS653" s="23" t="s">
        <v>85</v>
      </c>
      <c r="AW653" s="23" t="s">
        <v>137</v>
      </c>
      <c r="BC653" s="185">
        <f>IF(N653="základní",J653,0)</f>
        <v>0</v>
      </c>
      <c r="BD653" s="185">
        <f>IF(N653="snížená",J653,0)</f>
        <v>0</v>
      </c>
      <c r="BE653" s="185">
        <f>IF(N653="zákl. přenesená",J653,0)</f>
        <v>0</v>
      </c>
      <c r="BF653" s="185">
        <f>IF(N653="sníž. přenesená",J653,0)</f>
        <v>0</v>
      </c>
      <c r="BG653" s="185">
        <f>IF(N653="nulová",J653,0)</f>
        <v>0</v>
      </c>
      <c r="BH653" s="23" t="s">
        <v>83</v>
      </c>
      <c r="BI653" s="185">
        <f>ROUND(I653*H653,2)</f>
        <v>0</v>
      </c>
      <c r="BJ653" s="23" t="s">
        <v>144</v>
      </c>
      <c r="BK653" s="23" t="s">
        <v>873</v>
      </c>
    </row>
    <row r="654" spans="2:63" s="1" customFormat="1">
      <c r="B654" s="40"/>
      <c r="D654" s="186" t="s">
        <v>146</v>
      </c>
      <c r="F654" s="187" t="s">
        <v>874</v>
      </c>
      <c r="I654" s="188"/>
      <c r="L654" s="40"/>
      <c r="M654" s="189"/>
      <c r="N654" s="41"/>
      <c r="O654" s="41"/>
      <c r="P654" s="41"/>
      <c r="Q654" s="41"/>
      <c r="R654" s="69"/>
      <c r="AR654" s="23" t="s">
        <v>146</v>
      </c>
      <c r="AS654" s="23" t="s">
        <v>85</v>
      </c>
    </row>
    <row r="655" spans="2:63" s="11" customFormat="1">
      <c r="B655" s="190"/>
      <c r="D655" s="186" t="s">
        <v>148</v>
      </c>
      <c r="E655" s="191" t="s">
        <v>5</v>
      </c>
      <c r="F655" s="192" t="s">
        <v>875</v>
      </c>
      <c r="H655" s="193">
        <v>1.575</v>
      </c>
      <c r="I655" s="194"/>
      <c r="L655" s="190"/>
      <c r="M655" s="195"/>
      <c r="N655" s="196"/>
      <c r="O655" s="196"/>
      <c r="P655" s="196"/>
      <c r="Q655" s="196"/>
      <c r="R655" s="197"/>
      <c r="AR655" s="191" t="s">
        <v>148</v>
      </c>
      <c r="AS655" s="191" t="s">
        <v>85</v>
      </c>
      <c r="AT655" s="11" t="s">
        <v>85</v>
      </c>
      <c r="AU655" s="11" t="s">
        <v>39</v>
      </c>
      <c r="AV655" s="11" t="s">
        <v>75</v>
      </c>
      <c r="AW655" s="191" t="s">
        <v>137</v>
      </c>
    </row>
    <row r="656" spans="2:63" s="12" customFormat="1">
      <c r="B656" s="198"/>
      <c r="D656" s="199" t="s">
        <v>148</v>
      </c>
      <c r="E656" s="200" t="s">
        <v>5</v>
      </c>
      <c r="F656" s="201" t="s">
        <v>150</v>
      </c>
      <c r="H656" s="202">
        <v>1.575</v>
      </c>
      <c r="I656" s="203"/>
      <c r="L656" s="198"/>
      <c r="M656" s="204"/>
      <c r="N656" s="205"/>
      <c r="O656" s="205"/>
      <c r="P656" s="205"/>
      <c r="Q656" s="205"/>
      <c r="R656" s="206"/>
      <c r="AR656" s="207" t="s">
        <v>148</v>
      </c>
      <c r="AS656" s="207" t="s">
        <v>85</v>
      </c>
      <c r="AT656" s="12" t="s">
        <v>144</v>
      </c>
      <c r="AU656" s="12" t="s">
        <v>39</v>
      </c>
      <c r="AV656" s="12" t="s">
        <v>83</v>
      </c>
      <c r="AW656" s="207" t="s">
        <v>137</v>
      </c>
    </row>
    <row r="657" spans="2:63" s="1" customFormat="1" ht="31.5" customHeight="1">
      <c r="B657" s="173"/>
      <c r="C657" s="174" t="s">
        <v>876</v>
      </c>
      <c r="D657" s="174" t="s">
        <v>139</v>
      </c>
      <c r="E657" s="175" t="s">
        <v>877</v>
      </c>
      <c r="F657" s="176" t="s">
        <v>878</v>
      </c>
      <c r="G657" s="177" t="s">
        <v>231</v>
      </c>
      <c r="H657" s="178">
        <v>1.3260000000000001</v>
      </c>
      <c r="I657" s="179"/>
      <c r="J657" s="180">
        <f>ROUND(I657*H657,2)</f>
        <v>0</v>
      </c>
      <c r="K657" s="176" t="s">
        <v>143</v>
      </c>
      <c r="L657" s="40"/>
      <c r="M657" s="181" t="s">
        <v>5</v>
      </c>
      <c r="N657" s="182" t="s">
        <v>46</v>
      </c>
      <c r="O657" s="183">
        <v>2.2563399999999998</v>
      </c>
      <c r="P657" s="183">
        <f>O657*H657</f>
        <v>2.99190684</v>
      </c>
      <c r="Q657" s="183">
        <v>0</v>
      </c>
      <c r="R657" s="184">
        <f>Q657*H657</f>
        <v>0</v>
      </c>
      <c r="AP657" s="23" t="s">
        <v>144</v>
      </c>
      <c r="AR657" s="23" t="s">
        <v>139</v>
      </c>
      <c r="AS657" s="23" t="s">
        <v>85</v>
      </c>
      <c r="AW657" s="23" t="s">
        <v>137</v>
      </c>
      <c r="BC657" s="185">
        <f>IF(N657="základní",J657,0)</f>
        <v>0</v>
      </c>
      <c r="BD657" s="185">
        <f>IF(N657="snížená",J657,0)</f>
        <v>0</v>
      </c>
      <c r="BE657" s="185">
        <f>IF(N657="zákl. přenesená",J657,0)</f>
        <v>0</v>
      </c>
      <c r="BF657" s="185">
        <f>IF(N657="sníž. přenesená",J657,0)</f>
        <v>0</v>
      </c>
      <c r="BG657" s="185">
        <f>IF(N657="nulová",J657,0)</f>
        <v>0</v>
      </c>
      <c r="BH657" s="23" t="s">
        <v>83</v>
      </c>
      <c r="BI657" s="185">
        <f>ROUND(I657*H657,2)</f>
        <v>0</v>
      </c>
      <c r="BJ657" s="23" t="s">
        <v>144</v>
      </c>
      <c r="BK657" s="23" t="s">
        <v>879</v>
      </c>
    </row>
    <row r="658" spans="2:63" s="1" customFormat="1" ht="27">
      <c r="B658" s="40"/>
      <c r="D658" s="186" t="s">
        <v>146</v>
      </c>
      <c r="F658" s="187" t="s">
        <v>880</v>
      </c>
      <c r="I658" s="188"/>
      <c r="L658" s="40"/>
      <c r="M658" s="189"/>
      <c r="N658" s="41"/>
      <c r="O658" s="41"/>
      <c r="P658" s="41"/>
      <c r="Q658" s="41"/>
      <c r="R658" s="69"/>
      <c r="AR658" s="23" t="s">
        <v>146</v>
      </c>
      <c r="AS658" s="23" t="s">
        <v>85</v>
      </c>
    </row>
    <row r="659" spans="2:63" s="11" customFormat="1">
      <c r="B659" s="190"/>
      <c r="D659" s="186" t="s">
        <v>148</v>
      </c>
      <c r="E659" s="191" t="s">
        <v>5</v>
      </c>
      <c r="F659" s="192" t="s">
        <v>881</v>
      </c>
      <c r="H659" s="193">
        <v>1.236</v>
      </c>
      <c r="I659" s="194"/>
      <c r="L659" s="190"/>
      <c r="M659" s="195"/>
      <c r="N659" s="196"/>
      <c r="O659" s="196"/>
      <c r="P659" s="196"/>
      <c r="Q659" s="196"/>
      <c r="R659" s="197"/>
      <c r="AR659" s="191" t="s">
        <v>148</v>
      </c>
      <c r="AS659" s="191" t="s">
        <v>85</v>
      </c>
      <c r="AT659" s="11" t="s">
        <v>85</v>
      </c>
      <c r="AU659" s="11" t="s">
        <v>39</v>
      </c>
      <c r="AV659" s="11" t="s">
        <v>75</v>
      </c>
      <c r="AW659" s="191" t="s">
        <v>137</v>
      </c>
    </row>
    <row r="660" spans="2:63" s="11" customFormat="1">
      <c r="B660" s="190"/>
      <c r="D660" s="186" t="s">
        <v>148</v>
      </c>
      <c r="E660" s="191" t="s">
        <v>5</v>
      </c>
      <c r="F660" s="192" t="s">
        <v>882</v>
      </c>
      <c r="H660" s="193">
        <v>0.09</v>
      </c>
      <c r="I660" s="194"/>
      <c r="L660" s="190"/>
      <c r="M660" s="195"/>
      <c r="N660" s="196"/>
      <c r="O660" s="196"/>
      <c r="P660" s="196"/>
      <c r="Q660" s="196"/>
      <c r="R660" s="197"/>
      <c r="AR660" s="191" t="s">
        <v>148</v>
      </c>
      <c r="AS660" s="191" t="s">
        <v>85</v>
      </c>
      <c r="AT660" s="11" t="s">
        <v>85</v>
      </c>
      <c r="AU660" s="11" t="s">
        <v>39</v>
      </c>
      <c r="AV660" s="11" t="s">
        <v>75</v>
      </c>
      <c r="AW660" s="191" t="s">
        <v>137</v>
      </c>
    </row>
    <row r="661" spans="2:63" s="12" customFormat="1">
      <c r="B661" s="198"/>
      <c r="D661" s="199" t="s">
        <v>148</v>
      </c>
      <c r="E661" s="200" t="s">
        <v>5</v>
      </c>
      <c r="F661" s="201" t="s">
        <v>150</v>
      </c>
      <c r="H661" s="202">
        <v>1.3260000000000001</v>
      </c>
      <c r="I661" s="203"/>
      <c r="L661" s="198"/>
      <c r="M661" s="204"/>
      <c r="N661" s="205"/>
      <c r="O661" s="205"/>
      <c r="P661" s="205"/>
      <c r="Q661" s="205"/>
      <c r="R661" s="206"/>
      <c r="AR661" s="207" t="s">
        <v>148</v>
      </c>
      <c r="AS661" s="207" t="s">
        <v>85</v>
      </c>
      <c r="AT661" s="12" t="s">
        <v>144</v>
      </c>
      <c r="AU661" s="12" t="s">
        <v>39</v>
      </c>
      <c r="AV661" s="12" t="s">
        <v>83</v>
      </c>
      <c r="AW661" s="207" t="s">
        <v>137</v>
      </c>
    </row>
    <row r="662" spans="2:63" s="1" customFormat="1" ht="31.5" customHeight="1">
      <c r="B662" s="173"/>
      <c r="C662" s="174" t="s">
        <v>883</v>
      </c>
      <c r="D662" s="174" t="s">
        <v>139</v>
      </c>
      <c r="E662" s="175" t="s">
        <v>884</v>
      </c>
      <c r="F662" s="176" t="s">
        <v>885</v>
      </c>
      <c r="G662" s="177" t="s">
        <v>159</v>
      </c>
      <c r="H662" s="178">
        <v>32.799999999999997</v>
      </c>
      <c r="I662" s="179"/>
      <c r="J662" s="180">
        <f>ROUND(I662*H662,2)</f>
        <v>0</v>
      </c>
      <c r="K662" s="176" t="s">
        <v>143</v>
      </c>
      <c r="L662" s="40"/>
      <c r="M662" s="181" t="s">
        <v>5</v>
      </c>
      <c r="N662" s="182" t="s">
        <v>46</v>
      </c>
      <c r="O662" s="183">
        <v>0</v>
      </c>
      <c r="P662" s="183">
        <f>O662*H662</f>
        <v>0</v>
      </c>
      <c r="Q662" s="183">
        <v>0</v>
      </c>
      <c r="R662" s="184">
        <f>Q662*H662</f>
        <v>0</v>
      </c>
      <c r="AP662" s="23" t="s">
        <v>144</v>
      </c>
      <c r="AR662" s="23" t="s">
        <v>139</v>
      </c>
      <c r="AS662" s="23" t="s">
        <v>85</v>
      </c>
      <c r="AW662" s="23" t="s">
        <v>137</v>
      </c>
      <c r="BC662" s="185">
        <f>IF(N662="základní",J662,0)</f>
        <v>0</v>
      </c>
      <c r="BD662" s="185">
        <f>IF(N662="snížená",J662,0)</f>
        <v>0</v>
      </c>
      <c r="BE662" s="185">
        <f>IF(N662="zákl. přenesená",J662,0)</f>
        <v>0</v>
      </c>
      <c r="BF662" s="185">
        <f>IF(N662="sníž. přenesená",J662,0)</f>
        <v>0</v>
      </c>
      <c r="BG662" s="185">
        <f>IF(N662="nulová",J662,0)</f>
        <v>0</v>
      </c>
      <c r="BH662" s="23" t="s">
        <v>83</v>
      </c>
      <c r="BI662" s="185">
        <f>ROUND(I662*H662,2)</f>
        <v>0</v>
      </c>
      <c r="BJ662" s="23" t="s">
        <v>144</v>
      </c>
      <c r="BK662" s="23" t="s">
        <v>886</v>
      </c>
    </row>
    <row r="663" spans="2:63" s="1" customFormat="1" ht="27">
      <c r="B663" s="40"/>
      <c r="D663" s="186" t="s">
        <v>146</v>
      </c>
      <c r="F663" s="187" t="s">
        <v>887</v>
      </c>
      <c r="I663" s="188"/>
      <c r="L663" s="40"/>
      <c r="M663" s="189"/>
      <c r="N663" s="41"/>
      <c r="O663" s="41"/>
      <c r="P663" s="41"/>
      <c r="Q663" s="41"/>
      <c r="R663" s="69"/>
      <c r="AR663" s="23" t="s">
        <v>146</v>
      </c>
      <c r="AS663" s="23" t="s">
        <v>85</v>
      </c>
    </row>
    <row r="664" spans="2:63" s="11" customFormat="1" ht="27">
      <c r="B664" s="190"/>
      <c r="D664" s="186" t="s">
        <v>148</v>
      </c>
      <c r="E664" s="191" t="s">
        <v>5</v>
      </c>
      <c r="F664" s="192" t="s">
        <v>633</v>
      </c>
      <c r="H664" s="193">
        <v>32.799999999999997</v>
      </c>
      <c r="I664" s="194"/>
      <c r="L664" s="190"/>
      <c r="M664" s="195"/>
      <c r="N664" s="196"/>
      <c r="O664" s="196"/>
      <c r="P664" s="196"/>
      <c r="Q664" s="196"/>
      <c r="R664" s="197"/>
      <c r="AR664" s="191" t="s">
        <v>148</v>
      </c>
      <c r="AS664" s="191" t="s">
        <v>85</v>
      </c>
      <c r="AT664" s="11" t="s">
        <v>85</v>
      </c>
      <c r="AU664" s="11" t="s">
        <v>39</v>
      </c>
      <c r="AV664" s="11" t="s">
        <v>75</v>
      </c>
      <c r="AW664" s="191" t="s">
        <v>137</v>
      </c>
    </row>
    <row r="665" spans="2:63" s="12" customFormat="1">
      <c r="B665" s="198"/>
      <c r="D665" s="199" t="s">
        <v>148</v>
      </c>
      <c r="E665" s="200" t="s">
        <v>5</v>
      </c>
      <c r="F665" s="201" t="s">
        <v>150</v>
      </c>
      <c r="H665" s="202">
        <v>32.799999999999997</v>
      </c>
      <c r="I665" s="203"/>
      <c r="L665" s="198"/>
      <c r="M665" s="204"/>
      <c r="N665" s="205"/>
      <c r="O665" s="205"/>
      <c r="P665" s="205"/>
      <c r="Q665" s="205"/>
      <c r="R665" s="206"/>
      <c r="AR665" s="207" t="s">
        <v>148</v>
      </c>
      <c r="AS665" s="207" t="s">
        <v>85</v>
      </c>
      <c r="AT665" s="12" t="s">
        <v>144</v>
      </c>
      <c r="AU665" s="12" t="s">
        <v>39</v>
      </c>
      <c r="AV665" s="12" t="s">
        <v>83</v>
      </c>
      <c r="AW665" s="207" t="s">
        <v>137</v>
      </c>
    </row>
    <row r="666" spans="2:63" s="1" customFormat="1" ht="22.5" customHeight="1">
      <c r="B666" s="173"/>
      <c r="C666" s="174" t="s">
        <v>888</v>
      </c>
      <c r="D666" s="174" t="s">
        <v>139</v>
      </c>
      <c r="E666" s="175" t="s">
        <v>889</v>
      </c>
      <c r="F666" s="176" t="s">
        <v>890</v>
      </c>
      <c r="G666" s="177" t="s">
        <v>159</v>
      </c>
      <c r="H666" s="178">
        <v>32.799999999999997</v>
      </c>
      <c r="I666" s="179"/>
      <c r="J666" s="180">
        <f>ROUND(I666*H666,2)</f>
        <v>0</v>
      </c>
      <c r="K666" s="176" t="s">
        <v>143</v>
      </c>
      <c r="L666" s="40"/>
      <c r="M666" s="181" t="s">
        <v>5</v>
      </c>
      <c r="N666" s="182" t="s">
        <v>46</v>
      </c>
      <c r="O666" s="183">
        <v>0</v>
      </c>
      <c r="P666" s="183">
        <f>O666*H666</f>
        <v>0</v>
      </c>
      <c r="Q666" s="183">
        <v>0</v>
      </c>
      <c r="R666" s="184">
        <f>Q666*H666</f>
        <v>0</v>
      </c>
      <c r="AP666" s="23" t="s">
        <v>144</v>
      </c>
      <c r="AR666" s="23" t="s">
        <v>139</v>
      </c>
      <c r="AS666" s="23" t="s">
        <v>85</v>
      </c>
      <c r="AW666" s="23" t="s">
        <v>137</v>
      </c>
      <c r="BC666" s="185">
        <f>IF(N666="základní",J666,0)</f>
        <v>0</v>
      </c>
      <c r="BD666" s="185">
        <f>IF(N666="snížená",J666,0)</f>
        <v>0</v>
      </c>
      <c r="BE666" s="185">
        <f>IF(N666="zákl. přenesená",J666,0)</f>
        <v>0</v>
      </c>
      <c r="BF666" s="185">
        <f>IF(N666="sníž. přenesená",J666,0)</f>
        <v>0</v>
      </c>
      <c r="BG666" s="185">
        <f>IF(N666="nulová",J666,0)</f>
        <v>0</v>
      </c>
      <c r="BH666" s="23" t="s">
        <v>83</v>
      </c>
      <c r="BI666" s="185">
        <f>ROUND(I666*H666,2)</f>
        <v>0</v>
      </c>
      <c r="BJ666" s="23" t="s">
        <v>144</v>
      </c>
      <c r="BK666" s="23" t="s">
        <v>891</v>
      </c>
    </row>
    <row r="667" spans="2:63" s="1" customFormat="1">
      <c r="B667" s="40"/>
      <c r="D667" s="186" t="s">
        <v>146</v>
      </c>
      <c r="F667" s="187" t="s">
        <v>892</v>
      </c>
      <c r="I667" s="188"/>
      <c r="L667" s="40"/>
      <c r="M667" s="189"/>
      <c r="N667" s="41"/>
      <c r="O667" s="41"/>
      <c r="P667" s="41"/>
      <c r="Q667" s="41"/>
      <c r="R667" s="69"/>
      <c r="AR667" s="23" t="s">
        <v>146</v>
      </c>
      <c r="AS667" s="23" t="s">
        <v>85</v>
      </c>
    </row>
    <row r="668" spans="2:63" s="11" customFormat="1" ht="27">
      <c r="B668" s="190"/>
      <c r="D668" s="186" t="s">
        <v>148</v>
      </c>
      <c r="E668" s="191" t="s">
        <v>5</v>
      </c>
      <c r="F668" s="192" t="s">
        <v>633</v>
      </c>
      <c r="H668" s="193">
        <v>32.799999999999997</v>
      </c>
      <c r="I668" s="194"/>
      <c r="L668" s="190"/>
      <c r="M668" s="195"/>
      <c r="N668" s="196"/>
      <c r="O668" s="196"/>
      <c r="P668" s="196"/>
      <c r="Q668" s="196"/>
      <c r="R668" s="197"/>
      <c r="AR668" s="191" t="s">
        <v>148</v>
      </c>
      <c r="AS668" s="191" t="s">
        <v>85</v>
      </c>
      <c r="AT668" s="11" t="s">
        <v>85</v>
      </c>
      <c r="AU668" s="11" t="s">
        <v>39</v>
      </c>
      <c r="AV668" s="11" t="s">
        <v>75</v>
      </c>
      <c r="AW668" s="191" t="s">
        <v>137</v>
      </c>
    </row>
    <row r="669" spans="2:63" s="12" customFormat="1">
      <c r="B669" s="198"/>
      <c r="D669" s="199" t="s">
        <v>148</v>
      </c>
      <c r="E669" s="200" t="s">
        <v>5</v>
      </c>
      <c r="F669" s="201" t="s">
        <v>150</v>
      </c>
      <c r="H669" s="202">
        <v>32.799999999999997</v>
      </c>
      <c r="I669" s="203"/>
      <c r="L669" s="198"/>
      <c r="M669" s="204"/>
      <c r="N669" s="205"/>
      <c r="O669" s="205"/>
      <c r="P669" s="205"/>
      <c r="Q669" s="205"/>
      <c r="R669" s="206"/>
      <c r="AR669" s="207" t="s">
        <v>148</v>
      </c>
      <c r="AS669" s="207" t="s">
        <v>85</v>
      </c>
      <c r="AT669" s="12" t="s">
        <v>144</v>
      </c>
      <c r="AU669" s="12" t="s">
        <v>39</v>
      </c>
      <c r="AV669" s="12" t="s">
        <v>83</v>
      </c>
      <c r="AW669" s="207" t="s">
        <v>137</v>
      </c>
    </row>
    <row r="670" spans="2:63" s="1" customFormat="1" ht="22.5" customHeight="1">
      <c r="B670" s="173"/>
      <c r="C670" s="174" t="s">
        <v>893</v>
      </c>
      <c r="D670" s="174" t="s">
        <v>139</v>
      </c>
      <c r="E670" s="175" t="s">
        <v>894</v>
      </c>
      <c r="F670" s="176" t="s">
        <v>895</v>
      </c>
      <c r="G670" s="177" t="s">
        <v>159</v>
      </c>
      <c r="H670" s="178">
        <v>32.799999999999997</v>
      </c>
      <c r="I670" s="179"/>
      <c r="J670" s="180">
        <f>ROUND(I670*H670,2)</f>
        <v>0</v>
      </c>
      <c r="K670" s="176" t="s">
        <v>143</v>
      </c>
      <c r="L670" s="40"/>
      <c r="M670" s="181" t="s">
        <v>5</v>
      </c>
      <c r="N670" s="182" t="s">
        <v>46</v>
      </c>
      <c r="O670" s="183">
        <v>8.0000000000000007E-5</v>
      </c>
      <c r="P670" s="183">
        <f>O670*H670</f>
        <v>2.624E-3</v>
      </c>
      <c r="Q670" s="183">
        <v>0</v>
      </c>
      <c r="R670" s="184">
        <f>Q670*H670</f>
        <v>0</v>
      </c>
      <c r="AP670" s="23" t="s">
        <v>144</v>
      </c>
      <c r="AR670" s="23" t="s">
        <v>139</v>
      </c>
      <c r="AS670" s="23" t="s">
        <v>85</v>
      </c>
      <c r="AW670" s="23" t="s">
        <v>137</v>
      </c>
      <c r="BC670" s="185">
        <f>IF(N670="základní",J670,0)</f>
        <v>0</v>
      </c>
      <c r="BD670" s="185">
        <f>IF(N670="snížená",J670,0)</f>
        <v>0</v>
      </c>
      <c r="BE670" s="185">
        <f>IF(N670="zákl. přenesená",J670,0)</f>
        <v>0</v>
      </c>
      <c r="BF670" s="185">
        <f>IF(N670="sníž. přenesená",J670,0)</f>
        <v>0</v>
      </c>
      <c r="BG670" s="185">
        <f>IF(N670="nulová",J670,0)</f>
        <v>0</v>
      </c>
      <c r="BH670" s="23" t="s">
        <v>83</v>
      </c>
      <c r="BI670" s="185">
        <f>ROUND(I670*H670,2)</f>
        <v>0</v>
      </c>
      <c r="BJ670" s="23" t="s">
        <v>144</v>
      </c>
      <c r="BK670" s="23" t="s">
        <v>896</v>
      </c>
    </row>
    <row r="671" spans="2:63" s="1" customFormat="1">
      <c r="B671" s="40"/>
      <c r="D671" s="186" t="s">
        <v>146</v>
      </c>
      <c r="F671" s="187" t="s">
        <v>897</v>
      </c>
      <c r="I671" s="188"/>
      <c r="L671" s="40"/>
      <c r="M671" s="189"/>
      <c r="N671" s="41"/>
      <c r="O671" s="41"/>
      <c r="P671" s="41"/>
      <c r="Q671" s="41"/>
      <c r="R671" s="69"/>
      <c r="AR671" s="23" t="s">
        <v>146</v>
      </c>
      <c r="AS671" s="23" t="s">
        <v>85</v>
      </c>
    </row>
    <row r="672" spans="2:63" s="11" customFormat="1" ht="27">
      <c r="B672" s="190"/>
      <c r="D672" s="186" t="s">
        <v>148</v>
      </c>
      <c r="E672" s="191" t="s">
        <v>5</v>
      </c>
      <c r="F672" s="192" t="s">
        <v>633</v>
      </c>
      <c r="H672" s="193">
        <v>32.799999999999997</v>
      </c>
      <c r="I672" s="194"/>
      <c r="L672" s="190"/>
      <c r="M672" s="195"/>
      <c r="N672" s="196"/>
      <c r="O672" s="196"/>
      <c r="P672" s="196"/>
      <c r="Q672" s="196"/>
      <c r="R672" s="197"/>
      <c r="AR672" s="191" t="s">
        <v>148</v>
      </c>
      <c r="AS672" s="191" t="s">
        <v>85</v>
      </c>
      <c r="AT672" s="11" t="s">
        <v>85</v>
      </c>
      <c r="AU672" s="11" t="s">
        <v>39</v>
      </c>
      <c r="AV672" s="11" t="s">
        <v>75</v>
      </c>
      <c r="AW672" s="191" t="s">
        <v>137</v>
      </c>
    </row>
    <row r="673" spans="2:63" s="12" customFormat="1">
      <c r="B673" s="198"/>
      <c r="D673" s="199" t="s">
        <v>148</v>
      </c>
      <c r="E673" s="200" t="s">
        <v>5</v>
      </c>
      <c r="F673" s="201" t="s">
        <v>150</v>
      </c>
      <c r="H673" s="202">
        <v>32.799999999999997</v>
      </c>
      <c r="I673" s="203"/>
      <c r="L673" s="198"/>
      <c r="M673" s="204"/>
      <c r="N673" s="205"/>
      <c r="O673" s="205"/>
      <c r="P673" s="205"/>
      <c r="Q673" s="205"/>
      <c r="R673" s="206"/>
      <c r="AR673" s="207" t="s">
        <v>148</v>
      </c>
      <c r="AS673" s="207" t="s">
        <v>85</v>
      </c>
      <c r="AT673" s="12" t="s">
        <v>144</v>
      </c>
      <c r="AU673" s="12" t="s">
        <v>39</v>
      </c>
      <c r="AV673" s="12" t="s">
        <v>83</v>
      </c>
      <c r="AW673" s="207" t="s">
        <v>137</v>
      </c>
    </row>
    <row r="674" spans="2:63" s="1" customFormat="1" ht="22.5" customHeight="1">
      <c r="B674" s="173"/>
      <c r="C674" s="174" t="s">
        <v>898</v>
      </c>
      <c r="D674" s="174" t="s">
        <v>139</v>
      </c>
      <c r="E674" s="175" t="s">
        <v>899</v>
      </c>
      <c r="F674" s="176" t="s">
        <v>900</v>
      </c>
      <c r="G674" s="177" t="s">
        <v>142</v>
      </c>
      <c r="H674" s="178">
        <v>93.415999999999997</v>
      </c>
      <c r="I674" s="179"/>
      <c r="J674" s="180">
        <f>ROUND(I674*H674,2)</f>
        <v>0</v>
      </c>
      <c r="K674" s="176" t="s">
        <v>143</v>
      </c>
      <c r="L674" s="40"/>
      <c r="M674" s="181" t="s">
        <v>5</v>
      </c>
      <c r="N674" s="182" t="s">
        <v>46</v>
      </c>
      <c r="O674" s="183">
        <v>0</v>
      </c>
      <c r="P674" s="183">
        <f>O674*H674</f>
        <v>0</v>
      </c>
      <c r="Q674" s="183">
        <v>0.13100000000000001</v>
      </c>
      <c r="R674" s="184">
        <f>Q674*H674</f>
        <v>12.237496</v>
      </c>
      <c r="AP674" s="23" t="s">
        <v>144</v>
      </c>
      <c r="AR674" s="23" t="s">
        <v>139</v>
      </c>
      <c r="AS674" s="23" t="s">
        <v>85</v>
      </c>
      <c r="AW674" s="23" t="s">
        <v>137</v>
      </c>
      <c r="BC674" s="185">
        <f>IF(N674="základní",J674,0)</f>
        <v>0</v>
      </c>
      <c r="BD674" s="185">
        <f>IF(N674="snížená",J674,0)</f>
        <v>0</v>
      </c>
      <c r="BE674" s="185">
        <f>IF(N674="zákl. přenesená",J674,0)</f>
        <v>0</v>
      </c>
      <c r="BF674" s="185">
        <f>IF(N674="sníž. přenesená",J674,0)</f>
        <v>0</v>
      </c>
      <c r="BG674" s="185">
        <f>IF(N674="nulová",J674,0)</f>
        <v>0</v>
      </c>
      <c r="BH674" s="23" t="s">
        <v>83</v>
      </c>
      <c r="BI674" s="185">
        <f>ROUND(I674*H674,2)</f>
        <v>0</v>
      </c>
      <c r="BJ674" s="23" t="s">
        <v>144</v>
      </c>
      <c r="BK674" s="23" t="s">
        <v>901</v>
      </c>
    </row>
    <row r="675" spans="2:63" s="1" customFormat="1" ht="27">
      <c r="B675" s="40"/>
      <c r="D675" s="186" t="s">
        <v>146</v>
      </c>
      <c r="F675" s="187" t="s">
        <v>902</v>
      </c>
      <c r="I675" s="188"/>
      <c r="L675" s="40"/>
      <c r="M675" s="189"/>
      <c r="N675" s="41"/>
      <c r="O675" s="41"/>
      <c r="P675" s="41"/>
      <c r="Q675" s="41"/>
      <c r="R675" s="69"/>
      <c r="AR675" s="23" t="s">
        <v>146</v>
      </c>
      <c r="AS675" s="23" t="s">
        <v>85</v>
      </c>
    </row>
    <row r="676" spans="2:63" s="11" customFormat="1">
      <c r="B676" s="190"/>
      <c r="D676" s="186" t="s">
        <v>148</v>
      </c>
      <c r="E676" s="191" t="s">
        <v>5</v>
      </c>
      <c r="F676" s="192" t="s">
        <v>903</v>
      </c>
      <c r="H676" s="193">
        <v>54.72</v>
      </c>
      <c r="I676" s="194"/>
      <c r="L676" s="190"/>
      <c r="M676" s="195"/>
      <c r="N676" s="196"/>
      <c r="O676" s="196"/>
      <c r="P676" s="196"/>
      <c r="Q676" s="196"/>
      <c r="R676" s="197"/>
      <c r="AR676" s="191" t="s">
        <v>148</v>
      </c>
      <c r="AS676" s="191" t="s">
        <v>85</v>
      </c>
      <c r="AT676" s="11" t="s">
        <v>85</v>
      </c>
      <c r="AU676" s="11" t="s">
        <v>39</v>
      </c>
      <c r="AV676" s="11" t="s">
        <v>75</v>
      </c>
      <c r="AW676" s="191" t="s">
        <v>137</v>
      </c>
    </row>
    <row r="677" spans="2:63" s="11" customFormat="1" ht="27">
      <c r="B677" s="190"/>
      <c r="D677" s="186" t="s">
        <v>148</v>
      </c>
      <c r="E677" s="191" t="s">
        <v>5</v>
      </c>
      <c r="F677" s="192" t="s">
        <v>904</v>
      </c>
      <c r="H677" s="193">
        <v>38.695999999999998</v>
      </c>
      <c r="I677" s="194"/>
      <c r="L677" s="190"/>
      <c r="M677" s="195"/>
      <c r="N677" s="196"/>
      <c r="O677" s="196"/>
      <c r="P677" s="196"/>
      <c r="Q677" s="196"/>
      <c r="R677" s="197"/>
      <c r="AR677" s="191" t="s">
        <v>148</v>
      </c>
      <c r="AS677" s="191" t="s">
        <v>85</v>
      </c>
      <c r="AT677" s="11" t="s">
        <v>85</v>
      </c>
      <c r="AU677" s="11" t="s">
        <v>39</v>
      </c>
      <c r="AV677" s="11" t="s">
        <v>75</v>
      </c>
      <c r="AW677" s="191" t="s">
        <v>137</v>
      </c>
    </row>
    <row r="678" spans="2:63" s="12" customFormat="1">
      <c r="B678" s="198"/>
      <c r="D678" s="199" t="s">
        <v>148</v>
      </c>
      <c r="E678" s="200" t="s">
        <v>5</v>
      </c>
      <c r="F678" s="201" t="s">
        <v>150</v>
      </c>
      <c r="H678" s="202">
        <v>93.415999999999997</v>
      </c>
      <c r="I678" s="203"/>
      <c r="L678" s="198"/>
      <c r="M678" s="204"/>
      <c r="N678" s="205"/>
      <c r="O678" s="205"/>
      <c r="P678" s="205"/>
      <c r="Q678" s="205"/>
      <c r="R678" s="206"/>
      <c r="AR678" s="207" t="s">
        <v>148</v>
      </c>
      <c r="AS678" s="207" t="s">
        <v>85</v>
      </c>
      <c r="AT678" s="12" t="s">
        <v>144</v>
      </c>
      <c r="AU678" s="12" t="s">
        <v>39</v>
      </c>
      <c r="AV678" s="12" t="s">
        <v>83</v>
      </c>
      <c r="AW678" s="207" t="s">
        <v>137</v>
      </c>
    </row>
    <row r="679" spans="2:63" s="1" customFormat="1" ht="22.5" customHeight="1">
      <c r="B679" s="173"/>
      <c r="C679" s="174" t="s">
        <v>905</v>
      </c>
      <c r="D679" s="174" t="s">
        <v>139</v>
      </c>
      <c r="E679" s="175" t="s">
        <v>283</v>
      </c>
      <c r="F679" s="176" t="s">
        <v>906</v>
      </c>
      <c r="G679" s="177" t="s">
        <v>142</v>
      </c>
      <c r="H679" s="178">
        <v>93.415999999999997</v>
      </c>
      <c r="I679" s="179"/>
      <c r="J679" s="180">
        <f>ROUND(I679*H679,2)</f>
        <v>0</v>
      </c>
      <c r="K679" s="176" t="s">
        <v>5</v>
      </c>
      <c r="L679" s="40"/>
      <c r="M679" s="181" t="s">
        <v>5</v>
      </c>
      <c r="N679" s="182" t="s">
        <v>46</v>
      </c>
      <c r="O679" s="183">
        <v>0</v>
      </c>
      <c r="P679" s="183">
        <f>O679*H679</f>
        <v>0</v>
      </c>
      <c r="Q679" s="183">
        <v>0</v>
      </c>
      <c r="R679" s="184">
        <f>Q679*H679</f>
        <v>0</v>
      </c>
      <c r="AP679" s="23" t="s">
        <v>144</v>
      </c>
      <c r="AR679" s="23" t="s">
        <v>139</v>
      </c>
      <c r="AS679" s="23" t="s">
        <v>85</v>
      </c>
      <c r="AW679" s="23" t="s">
        <v>137</v>
      </c>
      <c r="BC679" s="185">
        <f>IF(N679="základní",J679,0)</f>
        <v>0</v>
      </c>
      <c r="BD679" s="185">
        <f>IF(N679="snížená",J679,0)</f>
        <v>0</v>
      </c>
      <c r="BE679" s="185">
        <f>IF(N679="zákl. přenesená",J679,0)</f>
        <v>0</v>
      </c>
      <c r="BF679" s="185">
        <f>IF(N679="sníž. přenesená",J679,0)</f>
        <v>0</v>
      </c>
      <c r="BG679" s="185">
        <f>IF(N679="nulová",J679,0)</f>
        <v>0</v>
      </c>
      <c r="BH679" s="23" t="s">
        <v>83</v>
      </c>
      <c r="BI679" s="185">
        <f>ROUND(I679*H679,2)</f>
        <v>0</v>
      </c>
      <c r="BJ679" s="23" t="s">
        <v>144</v>
      </c>
      <c r="BK679" s="23" t="s">
        <v>907</v>
      </c>
    </row>
    <row r="680" spans="2:63" s="1" customFormat="1" ht="40.5">
      <c r="B680" s="40"/>
      <c r="D680" s="186" t="s">
        <v>146</v>
      </c>
      <c r="F680" s="187" t="s">
        <v>908</v>
      </c>
      <c r="I680" s="188"/>
      <c r="L680" s="40"/>
      <c r="M680" s="189"/>
      <c r="N680" s="41"/>
      <c r="O680" s="41"/>
      <c r="P680" s="41"/>
      <c r="Q680" s="41"/>
      <c r="R680" s="69"/>
      <c r="AR680" s="23" t="s">
        <v>146</v>
      </c>
      <c r="AS680" s="23" t="s">
        <v>85</v>
      </c>
    </row>
    <row r="681" spans="2:63" s="11" customFormat="1">
      <c r="B681" s="190"/>
      <c r="D681" s="186" t="s">
        <v>148</v>
      </c>
      <c r="E681" s="191" t="s">
        <v>5</v>
      </c>
      <c r="F681" s="192" t="s">
        <v>903</v>
      </c>
      <c r="H681" s="193">
        <v>54.72</v>
      </c>
      <c r="I681" s="194"/>
      <c r="L681" s="190"/>
      <c r="M681" s="195"/>
      <c r="N681" s="196"/>
      <c r="O681" s="196"/>
      <c r="P681" s="196"/>
      <c r="Q681" s="196"/>
      <c r="R681" s="197"/>
      <c r="AR681" s="191" t="s">
        <v>148</v>
      </c>
      <c r="AS681" s="191" t="s">
        <v>85</v>
      </c>
      <c r="AT681" s="11" t="s">
        <v>85</v>
      </c>
      <c r="AU681" s="11" t="s">
        <v>39</v>
      </c>
      <c r="AV681" s="11" t="s">
        <v>75</v>
      </c>
      <c r="AW681" s="191" t="s">
        <v>137</v>
      </c>
    </row>
    <row r="682" spans="2:63" s="11" customFormat="1" ht="27">
      <c r="B682" s="190"/>
      <c r="D682" s="186" t="s">
        <v>148</v>
      </c>
      <c r="E682" s="191" t="s">
        <v>5</v>
      </c>
      <c r="F682" s="192" t="s">
        <v>904</v>
      </c>
      <c r="H682" s="193">
        <v>38.695999999999998</v>
      </c>
      <c r="I682" s="194"/>
      <c r="L682" s="190"/>
      <c r="M682" s="195"/>
      <c r="N682" s="196"/>
      <c r="O682" s="196"/>
      <c r="P682" s="196"/>
      <c r="Q682" s="196"/>
      <c r="R682" s="197"/>
      <c r="AR682" s="191" t="s">
        <v>148</v>
      </c>
      <c r="AS682" s="191" t="s">
        <v>85</v>
      </c>
      <c r="AT682" s="11" t="s">
        <v>85</v>
      </c>
      <c r="AU682" s="11" t="s">
        <v>39</v>
      </c>
      <c r="AV682" s="11" t="s">
        <v>75</v>
      </c>
      <c r="AW682" s="191" t="s">
        <v>137</v>
      </c>
    </row>
    <row r="683" spans="2:63" s="12" customFormat="1">
      <c r="B683" s="198"/>
      <c r="D683" s="199" t="s">
        <v>148</v>
      </c>
      <c r="E683" s="200" t="s">
        <v>5</v>
      </c>
      <c r="F683" s="201" t="s">
        <v>150</v>
      </c>
      <c r="H683" s="202">
        <v>93.415999999999997</v>
      </c>
      <c r="I683" s="203"/>
      <c r="L683" s="198"/>
      <c r="M683" s="204"/>
      <c r="N683" s="205"/>
      <c r="O683" s="205"/>
      <c r="P683" s="205"/>
      <c r="Q683" s="205"/>
      <c r="R683" s="206"/>
      <c r="AR683" s="207" t="s">
        <v>148</v>
      </c>
      <c r="AS683" s="207" t="s">
        <v>85</v>
      </c>
      <c r="AT683" s="12" t="s">
        <v>144</v>
      </c>
      <c r="AU683" s="12" t="s">
        <v>39</v>
      </c>
      <c r="AV683" s="12" t="s">
        <v>83</v>
      </c>
      <c r="AW683" s="207" t="s">
        <v>137</v>
      </c>
    </row>
    <row r="684" spans="2:63" s="1" customFormat="1" ht="31.5" customHeight="1">
      <c r="B684" s="173"/>
      <c r="C684" s="174" t="s">
        <v>909</v>
      </c>
      <c r="D684" s="174" t="s">
        <v>139</v>
      </c>
      <c r="E684" s="175" t="s">
        <v>910</v>
      </c>
      <c r="F684" s="176" t="s">
        <v>911</v>
      </c>
      <c r="G684" s="177" t="s">
        <v>231</v>
      </c>
      <c r="H684" s="178">
        <v>0.73</v>
      </c>
      <c r="I684" s="179"/>
      <c r="J684" s="180">
        <f>ROUND(I684*H684,2)</f>
        <v>0</v>
      </c>
      <c r="K684" s="176" t="s">
        <v>143</v>
      </c>
      <c r="L684" s="40"/>
      <c r="M684" s="181" t="s">
        <v>5</v>
      </c>
      <c r="N684" s="182" t="s">
        <v>46</v>
      </c>
      <c r="O684" s="183">
        <v>0</v>
      </c>
      <c r="P684" s="183">
        <f>O684*H684</f>
        <v>0</v>
      </c>
      <c r="Q684" s="183">
        <v>1.8</v>
      </c>
      <c r="R684" s="184">
        <f>Q684*H684</f>
        <v>1.3140000000000001</v>
      </c>
      <c r="AP684" s="23" t="s">
        <v>144</v>
      </c>
      <c r="AR684" s="23" t="s">
        <v>139</v>
      </c>
      <c r="AS684" s="23" t="s">
        <v>85</v>
      </c>
      <c r="AW684" s="23" t="s">
        <v>137</v>
      </c>
      <c r="BC684" s="185">
        <f>IF(N684="základní",J684,0)</f>
        <v>0</v>
      </c>
      <c r="BD684" s="185">
        <f>IF(N684="snížená",J684,0)</f>
        <v>0</v>
      </c>
      <c r="BE684" s="185">
        <f>IF(N684="zákl. přenesená",J684,0)</f>
        <v>0</v>
      </c>
      <c r="BF684" s="185">
        <f>IF(N684="sníž. přenesená",J684,0)</f>
        <v>0</v>
      </c>
      <c r="BG684" s="185">
        <f>IF(N684="nulová",J684,0)</f>
        <v>0</v>
      </c>
      <c r="BH684" s="23" t="s">
        <v>83</v>
      </c>
      <c r="BI684" s="185">
        <f>ROUND(I684*H684,2)</f>
        <v>0</v>
      </c>
      <c r="BJ684" s="23" t="s">
        <v>144</v>
      </c>
      <c r="BK684" s="23" t="s">
        <v>912</v>
      </c>
    </row>
    <row r="685" spans="2:63" s="1" customFormat="1" ht="27">
      <c r="B685" s="40"/>
      <c r="D685" s="186" t="s">
        <v>146</v>
      </c>
      <c r="F685" s="187" t="s">
        <v>913</v>
      </c>
      <c r="I685" s="188"/>
      <c r="L685" s="40"/>
      <c r="M685" s="189"/>
      <c r="N685" s="41"/>
      <c r="O685" s="41"/>
      <c r="P685" s="41"/>
      <c r="Q685" s="41"/>
      <c r="R685" s="69"/>
      <c r="AR685" s="23" t="s">
        <v>146</v>
      </c>
      <c r="AS685" s="23" t="s">
        <v>85</v>
      </c>
    </row>
    <row r="686" spans="2:63" s="11" customFormat="1" ht="27">
      <c r="B686" s="190"/>
      <c r="D686" s="186" t="s">
        <v>148</v>
      </c>
      <c r="E686" s="191" t="s">
        <v>5</v>
      </c>
      <c r="F686" s="192" t="s">
        <v>914</v>
      </c>
      <c r="H686" s="193">
        <v>0.73</v>
      </c>
      <c r="I686" s="194"/>
      <c r="L686" s="190"/>
      <c r="M686" s="195"/>
      <c r="N686" s="196"/>
      <c r="O686" s="196"/>
      <c r="P686" s="196"/>
      <c r="Q686" s="196"/>
      <c r="R686" s="197"/>
      <c r="AR686" s="191" t="s">
        <v>148</v>
      </c>
      <c r="AS686" s="191" t="s">
        <v>85</v>
      </c>
      <c r="AT686" s="11" t="s">
        <v>85</v>
      </c>
      <c r="AU686" s="11" t="s">
        <v>39</v>
      </c>
      <c r="AV686" s="11" t="s">
        <v>75</v>
      </c>
      <c r="AW686" s="191" t="s">
        <v>137</v>
      </c>
    </row>
    <row r="687" spans="2:63" s="12" customFormat="1">
      <c r="B687" s="198"/>
      <c r="D687" s="199" t="s">
        <v>148</v>
      </c>
      <c r="E687" s="200" t="s">
        <v>5</v>
      </c>
      <c r="F687" s="201" t="s">
        <v>150</v>
      </c>
      <c r="H687" s="202">
        <v>0.73</v>
      </c>
      <c r="I687" s="203"/>
      <c r="L687" s="198"/>
      <c r="M687" s="204"/>
      <c r="N687" s="205"/>
      <c r="O687" s="205"/>
      <c r="P687" s="205"/>
      <c r="Q687" s="205"/>
      <c r="R687" s="206"/>
      <c r="AR687" s="207" t="s">
        <v>148</v>
      </c>
      <c r="AS687" s="207" t="s">
        <v>85</v>
      </c>
      <c r="AT687" s="12" t="s">
        <v>144</v>
      </c>
      <c r="AU687" s="12" t="s">
        <v>39</v>
      </c>
      <c r="AV687" s="12" t="s">
        <v>83</v>
      </c>
      <c r="AW687" s="207" t="s">
        <v>137</v>
      </c>
    </row>
    <row r="688" spans="2:63" s="1" customFormat="1" ht="22.5" customHeight="1">
      <c r="B688" s="173"/>
      <c r="C688" s="174" t="s">
        <v>915</v>
      </c>
      <c r="D688" s="174" t="s">
        <v>139</v>
      </c>
      <c r="E688" s="175" t="s">
        <v>916</v>
      </c>
      <c r="F688" s="176" t="s">
        <v>917</v>
      </c>
      <c r="G688" s="177" t="s">
        <v>231</v>
      </c>
      <c r="H688" s="178">
        <v>5.15</v>
      </c>
      <c r="I688" s="179"/>
      <c r="J688" s="180">
        <f>ROUND(I688*H688,2)</f>
        <v>0</v>
      </c>
      <c r="K688" s="176" t="s">
        <v>143</v>
      </c>
      <c r="L688" s="40"/>
      <c r="M688" s="181" t="s">
        <v>5</v>
      </c>
      <c r="N688" s="182" t="s">
        <v>46</v>
      </c>
      <c r="O688" s="183">
        <v>0</v>
      </c>
      <c r="P688" s="183">
        <f>O688*H688</f>
        <v>0</v>
      </c>
      <c r="Q688" s="183">
        <v>2.4</v>
      </c>
      <c r="R688" s="184">
        <f>Q688*H688</f>
        <v>12.360000000000001</v>
      </c>
      <c r="AP688" s="23" t="s">
        <v>144</v>
      </c>
      <c r="AR688" s="23" t="s">
        <v>139</v>
      </c>
      <c r="AS688" s="23" t="s">
        <v>85</v>
      </c>
      <c r="AW688" s="23" t="s">
        <v>137</v>
      </c>
      <c r="BC688" s="185">
        <f>IF(N688="základní",J688,0)</f>
        <v>0</v>
      </c>
      <c r="BD688" s="185">
        <f>IF(N688="snížená",J688,0)</f>
        <v>0</v>
      </c>
      <c r="BE688" s="185">
        <f>IF(N688="zákl. přenesená",J688,0)</f>
        <v>0</v>
      </c>
      <c r="BF688" s="185">
        <f>IF(N688="sníž. přenesená",J688,0)</f>
        <v>0</v>
      </c>
      <c r="BG688" s="185">
        <f>IF(N688="nulová",J688,0)</f>
        <v>0</v>
      </c>
      <c r="BH688" s="23" t="s">
        <v>83</v>
      </c>
      <c r="BI688" s="185">
        <f>ROUND(I688*H688,2)</f>
        <v>0</v>
      </c>
      <c r="BJ688" s="23" t="s">
        <v>144</v>
      </c>
      <c r="BK688" s="23" t="s">
        <v>918</v>
      </c>
    </row>
    <row r="689" spans="2:63" s="1" customFormat="1">
      <c r="B689" s="40"/>
      <c r="D689" s="186" t="s">
        <v>146</v>
      </c>
      <c r="F689" s="187" t="s">
        <v>919</v>
      </c>
      <c r="I689" s="188"/>
      <c r="L689" s="40"/>
      <c r="M689" s="189"/>
      <c r="N689" s="41"/>
      <c r="O689" s="41"/>
      <c r="P689" s="41"/>
      <c r="Q689" s="41"/>
      <c r="R689" s="69"/>
      <c r="AR689" s="23" t="s">
        <v>146</v>
      </c>
      <c r="AS689" s="23" t="s">
        <v>85</v>
      </c>
    </row>
    <row r="690" spans="2:63" s="11" customFormat="1">
      <c r="B690" s="190"/>
      <c r="D690" s="186" t="s">
        <v>148</v>
      </c>
      <c r="E690" s="191" t="s">
        <v>5</v>
      </c>
      <c r="F690" s="192" t="s">
        <v>920</v>
      </c>
      <c r="H690" s="193">
        <v>1.3759999999999999</v>
      </c>
      <c r="I690" s="194"/>
      <c r="L690" s="190"/>
      <c r="M690" s="195"/>
      <c r="N690" s="196"/>
      <c r="O690" s="196"/>
      <c r="P690" s="196"/>
      <c r="Q690" s="196"/>
      <c r="R690" s="197"/>
      <c r="AR690" s="191" t="s">
        <v>148</v>
      </c>
      <c r="AS690" s="191" t="s">
        <v>85</v>
      </c>
      <c r="AT690" s="11" t="s">
        <v>85</v>
      </c>
      <c r="AU690" s="11" t="s">
        <v>39</v>
      </c>
      <c r="AV690" s="11" t="s">
        <v>75</v>
      </c>
      <c r="AW690" s="191" t="s">
        <v>137</v>
      </c>
    </row>
    <row r="691" spans="2:63" s="11" customFormat="1">
      <c r="B691" s="190"/>
      <c r="D691" s="186" t="s">
        <v>148</v>
      </c>
      <c r="E691" s="191" t="s">
        <v>5</v>
      </c>
      <c r="F691" s="192" t="s">
        <v>921</v>
      </c>
      <c r="H691" s="193">
        <v>3.774</v>
      </c>
      <c r="I691" s="194"/>
      <c r="L691" s="190"/>
      <c r="M691" s="195"/>
      <c r="N691" s="196"/>
      <c r="O691" s="196"/>
      <c r="P691" s="196"/>
      <c r="Q691" s="196"/>
      <c r="R691" s="197"/>
      <c r="AR691" s="191" t="s">
        <v>148</v>
      </c>
      <c r="AS691" s="191" t="s">
        <v>85</v>
      </c>
      <c r="AT691" s="11" t="s">
        <v>85</v>
      </c>
      <c r="AU691" s="11" t="s">
        <v>39</v>
      </c>
      <c r="AV691" s="11" t="s">
        <v>75</v>
      </c>
      <c r="AW691" s="191" t="s">
        <v>137</v>
      </c>
    </row>
    <row r="692" spans="2:63" s="12" customFormat="1">
      <c r="B692" s="198"/>
      <c r="D692" s="199" t="s">
        <v>148</v>
      </c>
      <c r="E692" s="200" t="s">
        <v>5</v>
      </c>
      <c r="F692" s="201" t="s">
        <v>150</v>
      </c>
      <c r="H692" s="202">
        <v>5.15</v>
      </c>
      <c r="I692" s="203"/>
      <c r="L692" s="198"/>
      <c r="M692" s="204"/>
      <c r="N692" s="205"/>
      <c r="O692" s="205"/>
      <c r="P692" s="205"/>
      <c r="Q692" s="205"/>
      <c r="R692" s="206"/>
      <c r="AR692" s="207" t="s">
        <v>148</v>
      </c>
      <c r="AS692" s="207" t="s">
        <v>85</v>
      </c>
      <c r="AT692" s="12" t="s">
        <v>144</v>
      </c>
      <c r="AU692" s="12" t="s">
        <v>39</v>
      </c>
      <c r="AV692" s="12" t="s">
        <v>83</v>
      </c>
      <c r="AW692" s="207" t="s">
        <v>137</v>
      </c>
    </row>
    <row r="693" spans="2:63" s="1" customFormat="1" ht="22.5" customHeight="1">
      <c r="B693" s="173"/>
      <c r="C693" s="174" t="s">
        <v>922</v>
      </c>
      <c r="D693" s="174" t="s">
        <v>139</v>
      </c>
      <c r="E693" s="175" t="s">
        <v>923</v>
      </c>
      <c r="F693" s="176" t="s">
        <v>924</v>
      </c>
      <c r="G693" s="177" t="s">
        <v>231</v>
      </c>
      <c r="H693" s="178">
        <v>1.4870000000000001</v>
      </c>
      <c r="I693" s="179"/>
      <c r="J693" s="180">
        <f>ROUND(I693*H693,2)</f>
        <v>0</v>
      </c>
      <c r="K693" s="176" t="s">
        <v>143</v>
      </c>
      <c r="L693" s="40"/>
      <c r="M693" s="181" t="s">
        <v>5</v>
      </c>
      <c r="N693" s="182" t="s">
        <v>46</v>
      </c>
      <c r="O693" s="183">
        <v>0</v>
      </c>
      <c r="P693" s="183">
        <f>O693*H693</f>
        <v>0</v>
      </c>
      <c r="Q693" s="183">
        <v>2.4</v>
      </c>
      <c r="R693" s="184">
        <f>Q693*H693</f>
        <v>3.5688</v>
      </c>
      <c r="AP693" s="23" t="s">
        <v>144</v>
      </c>
      <c r="AR693" s="23" t="s">
        <v>139</v>
      </c>
      <c r="AS693" s="23" t="s">
        <v>85</v>
      </c>
      <c r="AW693" s="23" t="s">
        <v>137</v>
      </c>
      <c r="BC693" s="185">
        <f>IF(N693="základní",J693,0)</f>
        <v>0</v>
      </c>
      <c r="BD693" s="185">
        <f>IF(N693="snížená",J693,0)</f>
        <v>0</v>
      </c>
      <c r="BE693" s="185">
        <f>IF(N693="zákl. přenesená",J693,0)</f>
        <v>0</v>
      </c>
      <c r="BF693" s="185">
        <f>IF(N693="sníž. přenesená",J693,0)</f>
        <v>0</v>
      </c>
      <c r="BG693" s="185">
        <f>IF(N693="nulová",J693,0)</f>
        <v>0</v>
      </c>
      <c r="BH693" s="23" t="s">
        <v>83</v>
      </c>
      <c r="BI693" s="185">
        <f>ROUND(I693*H693,2)</f>
        <v>0</v>
      </c>
      <c r="BJ693" s="23" t="s">
        <v>144</v>
      </c>
      <c r="BK693" s="23" t="s">
        <v>925</v>
      </c>
    </row>
    <row r="694" spans="2:63" s="1" customFormat="1">
      <c r="B694" s="40"/>
      <c r="D694" s="186" t="s">
        <v>146</v>
      </c>
      <c r="F694" s="187" t="s">
        <v>926</v>
      </c>
      <c r="I694" s="188"/>
      <c r="L694" s="40"/>
      <c r="M694" s="189"/>
      <c r="N694" s="41"/>
      <c r="O694" s="41"/>
      <c r="P694" s="41"/>
      <c r="Q694" s="41"/>
      <c r="R694" s="69"/>
      <c r="AR694" s="23" t="s">
        <v>146</v>
      </c>
      <c r="AS694" s="23" t="s">
        <v>85</v>
      </c>
    </row>
    <row r="695" spans="2:63" s="11" customFormat="1" ht="27">
      <c r="B695" s="190"/>
      <c r="D695" s="186" t="s">
        <v>148</v>
      </c>
      <c r="E695" s="191" t="s">
        <v>5</v>
      </c>
      <c r="F695" s="192" t="s">
        <v>927</v>
      </c>
      <c r="H695" s="193">
        <v>0.218</v>
      </c>
      <c r="I695" s="194"/>
      <c r="L695" s="190"/>
      <c r="M695" s="195"/>
      <c r="N695" s="196"/>
      <c r="O695" s="196"/>
      <c r="P695" s="196"/>
      <c r="Q695" s="196"/>
      <c r="R695" s="197"/>
      <c r="AR695" s="191" t="s">
        <v>148</v>
      </c>
      <c r="AS695" s="191" t="s">
        <v>85</v>
      </c>
      <c r="AT695" s="11" t="s">
        <v>85</v>
      </c>
      <c r="AU695" s="11" t="s">
        <v>39</v>
      </c>
      <c r="AV695" s="11" t="s">
        <v>75</v>
      </c>
      <c r="AW695" s="191" t="s">
        <v>137</v>
      </c>
    </row>
    <row r="696" spans="2:63" s="11" customFormat="1">
      <c r="B696" s="190"/>
      <c r="D696" s="186" t="s">
        <v>148</v>
      </c>
      <c r="E696" s="191" t="s">
        <v>5</v>
      </c>
      <c r="F696" s="192" t="s">
        <v>928</v>
      </c>
      <c r="H696" s="193">
        <v>1.2689999999999999</v>
      </c>
      <c r="I696" s="194"/>
      <c r="L696" s="190"/>
      <c r="M696" s="195"/>
      <c r="N696" s="196"/>
      <c r="O696" s="196"/>
      <c r="P696" s="196"/>
      <c r="Q696" s="196"/>
      <c r="R696" s="197"/>
      <c r="AR696" s="191" t="s">
        <v>148</v>
      </c>
      <c r="AS696" s="191" t="s">
        <v>85</v>
      </c>
      <c r="AT696" s="11" t="s">
        <v>85</v>
      </c>
      <c r="AU696" s="11" t="s">
        <v>39</v>
      </c>
      <c r="AV696" s="11" t="s">
        <v>75</v>
      </c>
      <c r="AW696" s="191" t="s">
        <v>137</v>
      </c>
    </row>
    <row r="697" spans="2:63" s="12" customFormat="1">
      <c r="B697" s="198"/>
      <c r="D697" s="199" t="s">
        <v>148</v>
      </c>
      <c r="E697" s="200" t="s">
        <v>5</v>
      </c>
      <c r="F697" s="201" t="s">
        <v>150</v>
      </c>
      <c r="H697" s="202">
        <v>1.4870000000000001</v>
      </c>
      <c r="I697" s="203"/>
      <c r="L697" s="198"/>
      <c r="M697" s="204"/>
      <c r="N697" s="205"/>
      <c r="O697" s="205"/>
      <c r="P697" s="205"/>
      <c r="Q697" s="205"/>
      <c r="R697" s="206"/>
      <c r="AR697" s="207" t="s">
        <v>148</v>
      </c>
      <c r="AS697" s="207" t="s">
        <v>85</v>
      </c>
      <c r="AT697" s="12" t="s">
        <v>144</v>
      </c>
      <c r="AU697" s="12" t="s">
        <v>39</v>
      </c>
      <c r="AV697" s="12" t="s">
        <v>83</v>
      </c>
      <c r="AW697" s="207" t="s">
        <v>137</v>
      </c>
    </row>
    <row r="698" spans="2:63" s="1" customFormat="1" ht="31.5" customHeight="1">
      <c r="B698" s="173"/>
      <c r="C698" s="174" t="s">
        <v>929</v>
      </c>
      <c r="D698" s="174" t="s">
        <v>139</v>
      </c>
      <c r="E698" s="175" t="s">
        <v>930</v>
      </c>
      <c r="F698" s="176" t="s">
        <v>931</v>
      </c>
      <c r="G698" s="177" t="s">
        <v>231</v>
      </c>
      <c r="H698" s="178">
        <v>0.124</v>
      </c>
      <c r="I698" s="179"/>
      <c r="J698" s="180">
        <f>ROUND(I698*H698,2)</f>
        <v>0</v>
      </c>
      <c r="K698" s="176" t="s">
        <v>143</v>
      </c>
      <c r="L698" s="40"/>
      <c r="M698" s="181" t="s">
        <v>5</v>
      </c>
      <c r="N698" s="182" t="s">
        <v>46</v>
      </c>
      <c r="O698" s="183">
        <v>0</v>
      </c>
      <c r="P698" s="183">
        <f>O698*H698</f>
        <v>0</v>
      </c>
      <c r="Q698" s="183">
        <v>2.2000000000000002</v>
      </c>
      <c r="R698" s="184">
        <f>Q698*H698</f>
        <v>0.27280000000000004</v>
      </c>
      <c r="AP698" s="23" t="s">
        <v>144</v>
      </c>
      <c r="AR698" s="23" t="s">
        <v>139</v>
      </c>
      <c r="AS698" s="23" t="s">
        <v>85</v>
      </c>
      <c r="AW698" s="23" t="s">
        <v>137</v>
      </c>
      <c r="BC698" s="185">
        <f>IF(N698="základní",J698,0)</f>
        <v>0</v>
      </c>
      <c r="BD698" s="185">
        <f>IF(N698="snížená",J698,0)</f>
        <v>0</v>
      </c>
      <c r="BE698" s="185">
        <f>IF(N698="zákl. přenesená",J698,0)</f>
        <v>0</v>
      </c>
      <c r="BF698" s="185">
        <f>IF(N698="sníž. přenesená",J698,0)</f>
        <v>0</v>
      </c>
      <c r="BG698" s="185">
        <f>IF(N698="nulová",J698,0)</f>
        <v>0</v>
      </c>
      <c r="BH698" s="23" t="s">
        <v>83</v>
      </c>
      <c r="BI698" s="185">
        <f>ROUND(I698*H698,2)</f>
        <v>0</v>
      </c>
      <c r="BJ698" s="23" t="s">
        <v>144</v>
      </c>
      <c r="BK698" s="23" t="s">
        <v>932</v>
      </c>
    </row>
    <row r="699" spans="2:63" s="1" customFormat="1">
      <c r="B699" s="40"/>
      <c r="D699" s="186" t="s">
        <v>146</v>
      </c>
      <c r="F699" s="187" t="s">
        <v>933</v>
      </c>
      <c r="I699" s="188"/>
      <c r="L699" s="40"/>
      <c r="M699" s="189"/>
      <c r="N699" s="41"/>
      <c r="O699" s="41"/>
      <c r="P699" s="41"/>
      <c r="Q699" s="41"/>
      <c r="R699" s="69"/>
      <c r="AR699" s="23" t="s">
        <v>146</v>
      </c>
      <c r="AS699" s="23" t="s">
        <v>85</v>
      </c>
    </row>
    <row r="700" spans="2:63" s="11" customFormat="1">
      <c r="B700" s="190"/>
      <c r="D700" s="186" t="s">
        <v>148</v>
      </c>
      <c r="E700" s="191" t="s">
        <v>5</v>
      </c>
      <c r="F700" s="192" t="s">
        <v>934</v>
      </c>
      <c r="H700" s="193">
        <v>0.124</v>
      </c>
      <c r="I700" s="194"/>
      <c r="L700" s="190"/>
      <c r="M700" s="195"/>
      <c r="N700" s="196"/>
      <c r="O700" s="196"/>
      <c r="P700" s="196"/>
      <c r="Q700" s="196"/>
      <c r="R700" s="197"/>
      <c r="AR700" s="191" t="s">
        <v>148</v>
      </c>
      <c r="AS700" s="191" t="s">
        <v>85</v>
      </c>
      <c r="AT700" s="11" t="s">
        <v>85</v>
      </c>
      <c r="AU700" s="11" t="s">
        <v>39</v>
      </c>
      <c r="AV700" s="11" t="s">
        <v>75</v>
      </c>
      <c r="AW700" s="191" t="s">
        <v>137</v>
      </c>
    </row>
    <row r="701" spans="2:63" s="12" customFormat="1">
      <c r="B701" s="198"/>
      <c r="D701" s="199" t="s">
        <v>148</v>
      </c>
      <c r="E701" s="200" t="s">
        <v>5</v>
      </c>
      <c r="F701" s="201" t="s">
        <v>150</v>
      </c>
      <c r="H701" s="202">
        <v>0.124</v>
      </c>
      <c r="I701" s="203"/>
      <c r="L701" s="198"/>
      <c r="M701" s="204"/>
      <c r="N701" s="205"/>
      <c r="O701" s="205"/>
      <c r="P701" s="205"/>
      <c r="Q701" s="205"/>
      <c r="R701" s="206"/>
      <c r="AR701" s="207" t="s">
        <v>148</v>
      </c>
      <c r="AS701" s="207" t="s">
        <v>85</v>
      </c>
      <c r="AT701" s="12" t="s">
        <v>144</v>
      </c>
      <c r="AU701" s="12" t="s">
        <v>39</v>
      </c>
      <c r="AV701" s="12" t="s">
        <v>83</v>
      </c>
      <c r="AW701" s="207" t="s">
        <v>137</v>
      </c>
    </row>
    <row r="702" spans="2:63" s="1" customFormat="1" ht="31.5" customHeight="1">
      <c r="B702" s="173"/>
      <c r="C702" s="174" t="s">
        <v>935</v>
      </c>
      <c r="D702" s="174" t="s">
        <v>139</v>
      </c>
      <c r="E702" s="175" t="s">
        <v>936</v>
      </c>
      <c r="F702" s="176" t="s">
        <v>937</v>
      </c>
      <c r="G702" s="177" t="s">
        <v>231</v>
      </c>
      <c r="H702" s="178">
        <v>1.37</v>
      </c>
      <c r="I702" s="179"/>
      <c r="J702" s="180">
        <f>ROUND(I702*H702,2)</f>
        <v>0</v>
      </c>
      <c r="K702" s="176" t="s">
        <v>143</v>
      </c>
      <c r="L702" s="40"/>
      <c r="M702" s="181" t="s">
        <v>5</v>
      </c>
      <c r="N702" s="182" t="s">
        <v>46</v>
      </c>
      <c r="O702" s="183">
        <v>0</v>
      </c>
      <c r="P702" s="183">
        <f>O702*H702</f>
        <v>0</v>
      </c>
      <c r="Q702" s="183">
        <v>2.2000000000000002</v>
      </c>
      <c r="R702" s="184">
        <f>Q702*H702</f>
        <v>3.0140000000000007</v>
      </c>
      <c r="AP702" s="23" t="s">
        <v>144</v>
      </c>
      <c r="AR702" s="23" t="s">
        <v>139</v>
      </c>
      <c r="AS702" s="23" t="s">
        <v>85</v>
      </c>
      <c r="AW702" s="23" t="s">
        <v>137</v>
      </c>
      <c r="BC702" s="185">
        <f>IF(N702="základní",J702,0)</f>
        <v>0</v>
      </c>
      <c r="BD702" s="185">
        <f>IF(N702="snížená",J702,0)</f>
        <v>0</v>
      </c>
      <c r="BE702" s="185">
        <f>IF(N702="zákl. přenesená",J702,0)</f>
        <v>0</v>
      </c>
      <c r="BF702" s="185">
        <f>IF(N702="sníž. přenesená",J702,0)</f>
        <v>0</v>
      </c>
      <c r="BG702" s="185">
        <f>IF(N702="nulová",J702,0)</f>
        <v>0</v>
      </c>
      <c r="BH702" s="23" t="s">
        <v>83</v>
      </c>
      <c r="BI702" s="185">
        <f>ROUND(I702*H702,2)</f>
        <v>0</v>
      </c>
      <c r="BJ702" s="23" t="s">
        <v>144</v>
      </c>
      <c r="BK702" s="23" t="s">
        <v>938</v>
      </c>
    </row>
    <row r="703" spans="2:63" s="1" customFormat="1">
      <c r="B703" s="40"/>
      <c r="D703" s="186" t="s">
        <v>146</v>
      </c>
      <c r="F703" s="187" t="s">
        <v>939</v>
      </c>
      <c r="I703" s="188"/>
      <c r="L703" s="40"/>
      <c r="M703" s="189"/>
      <c r="N703" s="41"/>
      <c r="O703" s="41"/>
      <c r="P703" s="41"/>
      <c r="Q703" s="41"/>
      <c r="R703" s="69"/>
      <c r="AR703" s="23" t="s">
        <v>146</v>
      </c>
      <c r="AS703" s="23" t="s">
        <v>85</v>
      </c>
    </row>
    <row r="704" spans="2:63" s="11" customFormat="1">
      <c r="B704" s="190"/>
      <c r="D704" s="186" t="s">
        <v>148</v>
      </c>
      <c r="E704" s="191" t="s">
        <v>5</v>
      </c>
      <c r="F704" s="192" t="s">
        <v>940</v>
      </c>
      <c r="H704" s="193">
        <v>1.37</v>
      </c>
      <c r="I704" s="194"/>
      <c r="L704" s="190"/>
      <c r="M704" s="195"/>
      <c r="N704" s="196"/>
      <c r="O704" s="196"/>
      <c r="P704" s="196"/>
      <c r="Q704" s="196"/>
      <c r="R704" s="197"/>
      <c r="AR704" s="191" t="s">
        <v>148</v>
      </c>
      <c r="AS704" s="191" t="s">
        <v>85</v>
      </c>
      <c r="AT704" s="11" t="s">
        <v>85</v>
      </c>
      <c r="AU704" s="11" t="s">
        <v>39</v>
      </c>
      <c r="AV704" s="11" t="s">
        <v>75</v>
      </c>
      <c r="AW704" s="191" t="s">
        <v>137</v>
      </c>
    </row>
    <row r="705" spans="2:63" s="12" customFormat="1">
      <c r="B705" s="198"/>
      <c r="D705" s="199" t="s">
        <v>148</v>
      </c>
      <c r="E705" s="200" t="s">
        <v>5</v>
      </c>
      <c r="F705" s="201" t="s">
        <v>150</v>
      </c>
      <c r="H705" s="202">
        <v>1.37</v>
      </c>
      <c r="I705" s="203"/>
      <c r="L705" s="198"/>
      <c r="M705" s="204"/>
      <c r="N705" s="205"/>
      <c r="O705" s="205"/>
      <c r="P705" s="205"/>
      <c r="Q705" s="205"/>
      <c r="R705" s="206"/>
      <c r="AR705" s="207" t="s">
        <v>148</v>
      </c>
      <c r="AS705" s="207" t="s">
        <v>85</v>
      </c>
      <c r="AT705" s="12" t="s">
        <v>144</v>
      </c>
      <c r="AU705" s="12" t="s">
        <v>39</v>
      </c>
      <c r="AV705" s="12" t="s">
        <v>83</v>
      </c>
      <c r="AW705" s="207" t="s">
        <v>137</v>
      </c>
    </row>
    <row r="706" spans="2:63" s="1" customFormat="1" ht="31.5" customHeight="1">
      <c r="B706" s="173"/>
      <c r="C706" s="174" t="s">
        <v>941</v>
      </c>
      <c r="D706" s="174" t="s">
        <v>139</v>
      </c>
      <c r="E706" s="175" t="s">
        <v>942</v>
      </c>
      <c r="F706" s="176" t="s">
        <v>943</v>
      </c>
      <c r="G706" s="177" t="s">
        <v>231</v>
      </c>
      <c r="H706" s="178">
        <v>0.124</v>
      </c>
      <c r="I706" s="179"/>
      <c r="J706" s="180">
        <f>ROUND(I706*H706,2)</f>
        <v>0</v>
      </c>
      <c r="K706" s="176" t="s">
        <v>143</v>
      </c>
      <c r="L706" s="40"/>
      <c r="M706" s="181" t="s">
        <v>5</v>
      </c>
      <c r="N706" s="182" t="s">
        <v>46</v>
      </c>
      <c r="O706" s="183">
        <v>0</v>
      </c>
      <c r="P706" s="183">
        <f>O706*H706</f>
        <v>0</v>
      </c>
      <c r="Q706" s="183">
        <v>4.3999999999999997E-2</v>
      </c>
      <c r="R706" s="184">
        <f>Q706*H706</f>
        <v>5.4559999999999999E-3</v>
      </c>
      <c r="AP706" s="23" t="s">
        <v>144</v>
      </c>
      <c r="AR706" s="23" t="s">
        <v>139</v>
      </c>
      <c r="AS706" s="23" t="s">
        <v>85</v>
      </c>
      <c r="AW706" s="23" t="s">
        <v>137</v>
      </c>
      <c r="BC706" s="185">
        <f>IF(N706="základní",J706,0)</f>
        <v>0</v>
      </c>
      <c r="BD706" s="185">
        <f>IF(N706="snížená",J706,0)</f>
        <v>0</v>
      </c>
      <c r="BE706" s="185">
        <f>IF(N706="zákl. přenesená",J706,0)</f>
        <v>0</v>
      </c>
      <c r="BF706" s="185">
        <f>IF(N706="sníž. přenesená",J706,0)</f>
        <v>0</v>
      </c>
      <c r="BG706" s="185">
        <f>IF(N706="nulová",J706,0)</f>
        <v>0</v>
      </c>
      <c r="BH706" s="23" t="s">
        <v>83</v>
      </c>
      <c r="BI706" s="185">
        <f>ROUND(I706*H706,2)</f>
        <v>0</v>
      </c>
      <c r="BJ706" s="23" t="s">
        <v>144</v>
      </c>
      <c r="BK706" s="23" t="s">
        <v>944</v>
      </c>
    </row>
    <row r="707" spans="2:63" s="1" customFormat="1" ht="27">
      <c r="B707" s="40"/>
      <c r="D707" s="186" t="s">
        <v>146</v>
      </c>
      <c r="F707" s="187" t="s">
        <v>945</v>
      </c>
      <c r="I707" s="188"/>
      <c r="L707" s="40"/>
      <c r="M707" s="189"/>
      <c r="N707" s="41"/>
      <c r="O707" s="41"/>
      <c r="P707" s="41"/>
      <c r="Q707" s="41"/>
      <c r="R707" s="69"/>
      <c r="AR707" s="23" t="s">
        <v>146</v>
      </c>
      <c r="AS707" s="23" t="s">
        <v>85</v>
      </c>
    </row>
    <row r="708" spans="2:63" s="11" customFormat="1">
      <c r="B708" s="190"/>
      <c r="D708" s="186" t="s">
        <v>148</v>
      </c>
      <c r="E708" s="191" t="s">
        <v>5</v>
      </c>
      <c r="F708" s="192" t="s">
        <v>934</v>
      </c>
      <c r="H708" s="193">
        <v>0.124</v>
      </c>
      <c r="I708" s="194"/>
      <c r="L708" s="190"/>
      <c r="M708" s="195"/>
      <c r="N708" s="196"/>
      <c r="O708" s="196"/>
      <c r="P708" s="196"/>
      <c r="Q708" s="196"/>
      <c r="R708" s="197"/>
      <c r="AR708" s="191" t="s">
        <v>148</v>
      </c>
      <c r="AS708" s="191" t="s">
        <v>85</v>
      </c>
      <c r="AT708" s="11" t="s">
        <v>85</v>
      </c>
      <c r="AU708" s="11" t="s">
        <v>39</v>
      </c>
      <c r="AV708" s="11" t="s">
        <v>75</v>
      </c>
      <c r="AW708" s="191" t="s">
        <v>137</v>
      </c>
    </row>
    <row r="709" spans="2:63" s="12" customFormat="1">
      <c r="B709" s="198"/>
      <c r="D709" s="199" t="s">
        <v>148</v>
      </c>
      <c r="E709" s="200" t="s">
        <v>5</v>
      </c>
      <c r="F709" s="201" t="s">
        <v>150</v>
      </c>
      <c r="H709" s="202">
        <v>0.124</v>
      </c>
      <c r="I709" s="203"/>
      <c r="L709" s="198"/>
      <c r="M709" s="204"/>
      <c r="N709" s="205"/>
      <c r="O709" s="205"/>
      <c r="P709" s="205"/>
      <c r="Q709" s="205"/>
      <c r="R709" s="206"/>
      <c r="AR709" s="207" t="s">
        <v>148</v>
      </c>
      <c r="AS709" s="207" t="s">
        <v>85</v>
      </c>
      <c r="AT709" s="12" t="s">
        <v>144</v>
      </c>
      <c r="AU709" s="12" t="s">
        <v>39</v>
      </c>
      <c r="AV709" s="12" t="s">
        <v>83</v>
      </c>
      <c r="AW709" s="207" t="s">
        <v>137</v>
      </c>
    </row>
    <row r="710" spans="2:63" s="1" customFormat="1" ht="22.5" customHeight="1">
      <c r="B710" s="173"/>
      <c r="C710" s="174" t="s">
        <v>946</v>
      </c>
      <c r="D710" s="174" t="s">
        <v>139</v>
      </c>
      <c r="E710" s="175" t="s">
        <v>947</v>
      </c>
      <c r="F710" s="176" t="s">
        <v>948</v>
      </c>
      <c r="G710" s="177" t="s">
        <v>231</v>
      </c>
      <c r="H710" s="178">
        <v>1.37</v>
      </c>
      <c r="I710" s="179"/>
      <c r="J710" s="180">
        <f>ROUND(I710*H710,2)</f>
        <v>0</v>
      </c>
      <c r="K710" s="176" t="s">
        <v>143</v>
      </c>
      <c r="L710" s="40"/>
      <c r="M710" s="181" t="s">
        <v>5</v>
      </c>
      <c r="N710" s="182" t="s">
        <v>46</v>
      </c>
      <c r="O710" s="183">
        <v>0</v>
      </c>
      <c r="P710" s="183">
        <f>O710*H710</f>
        <v>0</v>
      </c>
      <c r="Q710" s="183">
        <v>2.9000000000000001E-2</v>
      </c>
      <c r="R710" s="184">
        <f>Q710*H710</f>
        <v>3.9730000000000008E-2</v>
      </c>
      <c r="AP710" s="23" t="s">
        <v>144</v>
      </c>
      <c r="AR710" s="23" t="s">
        <v>139</v>
      </c>
      <c r="AS710" s="23" t="s">
        <v>85</v>
      </c>
      <c r="AW710" s="23" t="s">
        <v>137</v>
      </c>
      <c r="BC710" s="185">
        <f>IF(N710="základní",J710,0)</f>
        <v>0</v>
      </c>
      <c r="BD710" s="185">
        <f>IF(N710="snížená",J710,0)</f>
        <v>0</v>
      </c>
      <c r="BE710" s="185">
        <f>IF(N710="zákl. přenesená",J710,0)</f>
        <v>0</v>
      </c>
      <c r="BF710" s="185">
        <f>IF(N710="sníž. přenesená",J710,0)</f>
        <v>0</v>
      </c>
      <c r="BG710" s="185">
        <f>IF(N710="nulová",J710,0)</f>
        <v>0</v>
      </c>
      <c r="BH710" s="23" t="s">
        <v>83</v>
      </c>
      <c r="BI710" s="185">
        <f>ROUND(I710*H710,2)</f>
        <v>0</v>
      </c>
      <c r="BJ710" s="23" t="s">
        <v>144</v>
      </c>
      <c r="BK710" s="23" t="s">
        <v>949</v>
      </c>
    </row>
    <row r="711" spans="2:63" s="1" customFormat="1" ht="27">
      <c r="B711" s="40"/>
      <c r="D711" s="186" t="s">
        <v>146</v>
      </c>
      <c r="F711" s="187" t="s">
        <v>950</v>
      </c>
      <c r="I711" s="188"/>
      <c r="L711" s="40"/>
      <c r="M711" s="189"/>
      <c r="N711" s="41"/>
      <c r="O711" s="41"/>
      <c r="P711" s="41"/>
      <c r="Q711" s="41"/>
      <c r="R711" s="69"/>
      <c r="AR711" s="23" t="s">
        <v>146</v>
      </c>
      <c r="AS711" s="23" t="s">
        <v>85</v>
      </c>
    </row>
    <row r="712" spans="2:63" s="11" customFormat="1">
      <c r="B712" s="190"/>
      <c r="D712" s="186" t="s">
        <v>148</v>
      </c>
      <c r="E712" s="191" t="s">
        <v>5</v>
      </c>
      <c r="F712" s="192" t="s">
        <v>940</v>
      </c>
      <c r="H712" s="193">
        <v>1.37</v>
      </c>
      <c r="I712" s="194"/>
      <c r="L712" s="190"/>
      <c r="M712" s="195"/>
      <c r="N712" s="196"/>
      <c r="O712" s="196"/>
      <c r="P712" s="196"/>
      <c r="Q712" s="196"/>
      <c r="R712" s="197"/>
      <c r="AR712" s="191" t="s">
        <v>148</v>
      </c>
      <c r="AS712" s="191" t="s">
        <v>85</v>
      </c>
      <c r="AT712" s="11" t="s">
        <v>85</v>
      </c>
      <c r="AU712" s="11" t="s">
        <v>39</v>
      </c>
      <c r="AV712" s="11" t="s">
        <v>75</v>
      </c>
      <c r="AW712" s="191" t="s">
        <v>137</v>
      </c>
    </row>
    <row r="713" spans="2:63" s="12" customFormat="1">
      <c r="B713" s="198"/>
      <c r="D713" s="199" t="s">
        <v>148</v>
      </c>
      <c r="E713" s="200" t="s">
        <v>5</v>
      </c>
      <c r="F713" s="201" t="s">
        <v>150</v>
      </c>
      <c r="H713" s="202">
        <v>1.37</v>
      </c>
      <c r="I713" s="203"/>
      <c r="L713" s="198"/>
      <c r="M713" s="204"/>
      <c r="N713" s="205"/>
      <c r="O713" s="205"/>
      <c r="P713" s="205"/>
      <c r="Q713" s="205"/>
      <c r="R713" s="206"/>
      <c r="AR713" s="207" t="s">
        <v>148</v>
      </c>
      <c r="AS713" s="207" t="s">
        <v>85</v>
      </c>
      <c r="AT713" s="12" t="s">
        <v>144</v>
      </c>
      <c r="AU713" s="12" t="s">
        <v>39</v>
      </c>
      <c r="AV713" s="12" t="s">
        <v>83</v>
      </c>
      <c r="AW713" s="207" t="s">
        <v>137</v>
      </c>
    </row>
    <row r="714" spans="2:63" s="1" customFormat="1" ht="22.5" customHeight="1">
      <c r="B714" s="173"/>
      <c r="C714" s="174" t="s">
        <v>951</v>
      </c>
      <c r="D714" s="174" t="s">
        <v>139</v>
      </c>
      <c r="E714" s="175" t="s">
        <v>952</v>
      </c>
      <c r="F714" s="176" t="s">
        <v>953</v>
      </c>
      <c r="G714" s="177" t="s">
        <v>142</v>
      </c>
      <c r="H714" s="178">
        <v>18.146000000000001</v>
      </c>
      <c r="I714" s="179"/>
      <c r="J714" s="180">
        <f>ROUND(I714*H714,2)</f>
        <v>0</v>
      </c>
      <c r="K714" s="176" t="s">
        <v>143</v>
      </c>
      <c r="L714" s="40"/>
      <c r="M714" s="181" t="s">
        <v>5</v>
      </c>
      <c r="N714" s="182" t="s">
        <v>46</v>
      </c>
      <c r="O714" s="183">
        <v>0</v>
      </c>
      <c r="P714" s="183">
        <f>O714*H714</f>
        <v>0</v>
      </c>
      <c r="Q714" s="183">
        <v>8.8999999999999996E-2</v>
      </c>
      <c r="R714" s="184">
        <f>Q714*H714</f>
        <v>1.614994</v>
      </c>
      <c r="AP714" s="23" t="s">
        <v>144</v>
      </c>
      <c r="AR714" s="23" t="s">
        <v>139</v>
      </c>
      <c r="AS714" s="23" t="s">
        <v>85</v>
      </c>
      <c r="AW714" s="23" t="s">
        <v>137</v>
      </c>
      <c r="BC714" s="185">
        <f>IF(N714="základní",J714,0)</f>
        <v>0</v>
      </c>
      <c r="BD714" s="185">
        <f>IF(N714="snížená",J714,0)</f>
        <v>0</v>
      </c>
      <c r="BE714" s="185">
        <f>IF(N714="zákl. přenesená",J714,0)</f>
        <v>0</v>
      </c>
      <c r="BF714" s="185">
        <f>IF(N714="sníž. přenesená",J714,0)</f>
        <v>0</v>
      </c>
      <c r="BG714" s="185">
        <f>IF(N714="nulová",J714,0)</f>
        <v>0</v>
      </c>
      <c r="BH714" s="23" t="s">
        <v>83</v>
      </c>
      <c r="BI714" s="185">
        <f>ROUND(I714*H714,2)</f>
        <v>0</v>
      </c>
      <c r="BJ714" s="23" t="s">
        <v>144</v>
      </c>
      <c r="BK714" s="23" t="s">
        <v>954</v>
      </c>
    </row>
    <row r="715" spans="2:63" s="1" customFormat="1" ht="27">
      <c r="B715" s="40"/>
      <c r="D715" s="186" t="s">
        <v>146</v>
      </c>
      <c r="F715" s="187" t="s">
        <v>955</v>
      </c>
      <c r="I715" s="188"/>
      <c r="L715" s="40"/>
      <c r="M715" s="189"/>
      <c r="N715" s="41"/>
      <c r="O715" s="41"/>
      <c r="P715" s="41"/>
      <c r="Q715" s="41"/>
      <c r="R715" s="69"/>
      <c r="AR715" s="23" t="s">
        <v>146</v>
      </c>
      <c r="AS715" s="23" t="s">
        <v>85</v>
      </c>
    </row>
    <row r="716" spans="2:63" s="11" customFormat="1" ht="27">
      <c r="B716" s="190"/>
      <c r="D716" s="186" t="s">
        <v>148</v>
      </c>
      <c r="E716" s="191" t="s">
        <v>5</v>
      </c>
      <c r="F716" s="192" t="s">
        <v>956</v>
      </c>
      <c r="H716" s="193">
        <v>18.146000000000001</v>
      </c>
      <c r="I716" s="194"/>
      <c r="L716" s="190"/>
      <c r="M716" s="195"/>
      <c r="N716" s="196"/>
      <c r="O716" s="196"/>
      <c r="P716" s="196"/>
      <c r="Q716" s="196"/>
      <c r="R716" s="197"/>
      <c r="AR716" s="191" t="s">
        <v>148</v>
      </c>
      <c r="AS716" s="191" t="s">
        <v>85</v>
      </c>
      <c r="AT716" s="11" t="s">
        <v>85</v>
      </c>
      <c r="AU716" s="11" t="s">
        <v>39</v>
      </c>
      <c r="AV716" s="11" t="s">
        <v>75</v>
      </c>
      <c r="AW716" s="191" t="s">
        <v>137</v>
      </c>
    </row>
    <row r="717" spans="2:63" s="12" customFormat="1">
      <c r="B717" s="198"/>
      <c r="D717" s="199" t="s">
        <v>148</v>
      </c>
      <c r="E717" s="200" t="s">
        <v>5</v>
      </c>
      <c r="F717" s="201" t="s">
        <v>150</v>
      </c>
      <c r="H717" s="202">
        <v>18.146000000000001</v>
      </c>
      <c r="I717" s="203"/>
      <c r="L717" s="198"/>
      <c r="M717" s="204"/>
      <c r="N717" s="205"/>
      <c r="O717" s="205"/>
      <c r="P717" s="205"/>
      <c r="Q717" s="205"/>
      <c r="R717" s="206"/>
      <c r="AR717" s="207" t="s">
        <v>148</v>
      </c>
      <c r="AS717" s="207" t="s">
        <v>85</v>
      </c>
      <c r="AT717" s="12" t="s">
        <v>144</v>
      </c>
      <c r="AU717" s="12" t="s">
        <v>39</v>
      </c>
      <c r="AV717" s="12" t="s">
        <v>83</v>
      </c>
      <c r="AW717" s="207" t="s">
        <v>137</v>
      </c>
    </row>
    <row r="718" spans="2:63" s="1" customFormat="1" ht="22.5" customHeight="1">
      <c r="B718" s="173"/>
      <c r="C718" s="174" t="s">
        <v>957</v>
      </c>
      <c r="D718" s="174" t="s">
        <v>139</v>
      </c>
      <c r="E718" s="175" t="s">
        <v>958</v>
      </c>
      <c r="F718" s="176" t="s">
        <v>959</v>
      </c>
      <c r="G718" s="177" t="s">
        <v>142</v>
      </c>
      <c r="H718" s="178">
        <v>2.4889999999999999</v>
      </c>
      <c r="I718" s="179"/>
      <c r="J718" s="180">
        <f>ROUND(I718*H718,2)</f>
        <v>0</v>
      </c>
      <c r="K718" s="176" t="s">
        <v>143</v>
      </c>
      <c r="L718" s="40"/>
      <c r="M718" s="181" t="s">
        <v>5</v>
      </c>
      <c r="N718" s="182" t="s">
        <v>46</v>
      </c>
      <c r="O718" s="183">
        <v>0</v>
      </c>
      <c r="P718" s="183">
        <f>O718*H718</f>
        <v>0</v>
      </c>
      <c r="Q718" s="183">
        <v>0.188</v>
      </c>
      <c r="R718" s="184">
        <f>Q718*H718</f>
        <v>0.46793199999999996</v>
      </c>
      <c r="AP718" s="23" t="s">
        <v>144</v>
      </c>
      <c r="AR718" s="23" t="s">
        <v>139</v>
      </c>
      <c r="AS718" s="23" t="s">
        <v>85</v>
      </c>
      <c r="AW718" s="23" t="s">
        <v>137</v>
      </c>
      <c r="BC718" s="185">
        <f>IF(N718="základní",J718,0)</f>
        <v>0</v>
      </c>
      <c r="BD718" s="185">
        <f>IF(N718="snížená",J718,0)</f>
        <v>0</v>
      </c>
      <c r="BE718" s="185">
        <f>IF(N718="zákl. přenesená",J718,0)</f>
        <v>0</v>
      </c>
      <c r="BF718" s="185">
        <f>IF(N718="sníž. přenesená",J718,0)</f>
        <v>0</v>
      </c>
      <c r="BG718" s="185">
        <f>IF(N718="nulová",J718,0)</f>
        <v>0</v>
      </c>
      <c r="BH718" s="23" t="s">
        <v>83</v>
      </c>
      <c r="BI718" s="185">
        <f>ROUND(I718*H718,2)</f>
        <v>0</v>
      </c>
      <c r="BJ718" s="23" t="s">
        <v>144</v>
      </c>
      <c r="BK718" s="23" t="s">
        <v>960</v>
      </c>
    </row>
    <row r="719" spans="2:63" s="1" customFormat="1">
      <c r="B719" s="40"/>
      <c r="D719" s="186" t="s">
        <v>146</v>
      </c>
      <c r="F719" s="187" t="s">
        <v>961</v>
      </c>
      <c r="I719" s="188"/>
      <c r="L719" s="40"/>
      <c r="M719" s="189"/>
      <c r="N719" s="41"/>
      <c r="O719" s="41"/>
      <c r="P719" s="41"/>
      <c r="Q719" s="41"/>
      <c r="R719" s="69"/>
      <c r="AR719" s="23" t="s">
        <v>146</v>
      </c>
      <c r="AS719" s="23" t="s">
        <v>85</v>
      </c>
    </row>
    <row r="720" spans="2:63" s="11" customFormat="1" ht="27">
      <c r="B720" s="190"/>
      <c r="D720" s="186" t="s">
        <v>148</v>
      </c>
      <c r="E720" s="191" t="s">
        <v>5</v>
      </c>
      <c r="F720" s="192" t="s">
        <v>962</v>
      </c>
      <c r="H720" s="193">
        <v>2.4889999999999999</v>
      </c>
      <c r="I720" s="194"/>
      <c r="L720" s="190"/>
      <c r="M720" s="195"/>
      <c r="N720" s="196"/>
      <c r="O720" s="196"/>
      <c r="P720" s="196"/>
      <c r="Q720" s="196"/>
      <c r="R720" s="197"/>
      <c r="AR720" s="191" t="s">
        <v>148</v>
      </c>
      <c r="AS720" s="191" t="s">
        <v>85</v>
      </c>
      <c r="AT720" s="11" t="s">
        <v>85</v>
      </c>
      <c r="AU720" s="11" t="s">
        <v>39</v>
      </c>
      <c r="AV720" s="11" t="s">
        <v>75</v>
      </c>
      <c r="AW720" s="191" t="s">
        <v>137</v>
      </c>
    </row>
    <row r="721" spans="2:63" s="12" customFormat="1">
      <c r="B721" s="198"/>
      <c r="D721" s="199" t="s">
        <v>148</v>
      </c>
      <c r="E721" s="200" t="s">
        <v>5</v>
      </c>
      <c r="F721" s="201" t="s">
        <v>150</v>
      </c>
      <c r="H721" s="202">
        <v>2.4889999999999999</v>
      </c>
      <c r="I721" s="203"/>
      <c r="L721" s="198"/>
      <c r="M721" s="204"/>
      <c r="N721" s="205"/>
      <c r="O721" s="205"/>
      <c r="P721" s="205"/>
      <c r="Q721" s="205"/>
      <c r="R721" s="206"/>
      <c r="AR721" s="207" t="s">
        <v>148</v>
      </c>
      <c r="AS721" s="207" t="s">
        <v>85</v>
      </c>
      <c r="AT721" s="12" t="s">
        <v>144</v>
      </c>
      <c r="AU721" s="12" t="s">
        <v>39</v>
      </c>
      <c r="AV721" s="12" t="s">
        <v>83</v>
      </c>
      <c r="AW721" s="207" t="s">
        <v>137</v>
      </c>
    </row>
    <row r="722" spans="2:63" s="1" customFormat="1" ht="44.25" customHeight="1">
      <c r="B722" s="173"/>
      <c r="C722" s="174" t="s">
        <v>963</v>
      </c>
      <c r="D722" s="174" t="s">
        <v>139</v>
      </c>
      <c r="E722" s="175" t="s">
        <v>289</v>
      </c>
      <c r="F722" s="176" t="s">
        <v>964</v>
      </c>
      <c r="G722" s="177" t="s">
        <v>678</v>
      </c>
      <c r="H722" s="178">
        <v>1</v>
      </c>
      <c r="I722" s="179"/>
      <c r="J722" s="180">
        <f>ROUND(I722*H722,2)</f>
        <v>0</v>
      </c>
      <c r="K722" s="176" t="s">
        <v>5</v>
      </c>
      <c r="L722" s="40"/>
      <c r="M722" s="181" t="s">
        <v>5</v>
      </c>
      <c r="N722" s="182" t="s">
        <v>46</v>
      </c>
      <c r="O722" s="183">
        <v>0</v>
      </c>
      <c r="P722" s="183">
        <f>O722*H722</f>
        <v>0</v>
      </c>
      <c r="Q722" s="183">
        <v>0</v>
      </c>
      <c r="R722" s="184">
        <f>Q722*H722</f>
        <v>0</v>
      </c>
      <c r="AP722" s="23" t="s">
        <v>144</v>
      </c>
      <c r="AR722" s="23" t="s">
        <v>139</v>
      </c>
      <c r="AS722" s="23" t="s">
        <v>85</v>
      </c>
      <c r="AW722" s="23" t="s">
        <v>137</v>
      </c>
      <c r="BC722" s="185">
        <f>IF(N722="základní",J722,0)</f>
        <v>0</v>
      </c>
      <c r="BD722" s="185">
        <f>IF(N722="snížená",J722,0)</f>
        <v>0</v>
      </c>
      <c r="BE722" s="185">
        <f>IF(N722="zákl. přenesená",J722,0)</f>
        <v>0</v>
      </c>
      <c r="BF722" s="185">
        <f>IF(N722="sníž. přenesená",J722,0)</f>
        <v>0</v>
      </c>
      <c r="BG722" s="185">
        <f>IF(N722="nulová",J722,0)</f>
        <v>0</v>
      </c>
      <c r="BH722" s="23" t="s">
        <v>83</v>
      </c>
      <c r="BI722" s="185">
        <f>ROUND(I722*H722,2)</f>
        <v>0</v>
      </c>
      <c r="BJ722" s="23" t="s">
        <v>144</v>
      </c>
      <c r="BK722" s="23" t="s">
        <v>965</v>
      </c>
    </row>
    <row r="723" spans="2:63" s="1" customFormat="1" ht="40.5">
      <c r="B723" s="40"/>
      <c r="D723" s="186" t="s">
        <v>146</v>
      </c>
      <c r="F723" s="187" t="s">
        <v>966</v>
      </c>
      <c r="I723" s="188"/>
      <c r="L723" s="40"/>
      <c r="M723" s="189"/>
      <c r="N723" s="41"/>
      <c r="O723" s="41"/>
      <c r="P723" s="41"/>
      <c r="Q723" s="41"/>
      <c r="R723" s="69"/>
      <c r="AR723" s="23" t="s">
        <v>146</v>
      </c>
      <c r="AS723" s="23" t="s">
        <v>85</v>
      </c>
    </row>
    <row r="724" spans="2:63" s="11" customFormat="1">
      <c r="B724" s="190"/>
      <c r="D724" s="186" t="s">
        <v>148</v>
      </c>
      <c r="E724" s="191" t="s">
        <v>5</v>
      </c>
      <c r="F724" s="192" t="s">
        <v>967</v>
      </c>
      <c r="H724" s="193">
        <v>1</v>
      </c>
      <c r="I724" s="194"/>
      <c r="L724" s="190"/>
      <c r="M724" s="195"/>
      <c r="N724" s="196"/>
      <c r="O724" s="196"/>
      <c r="P724" s="196"/>
      <c r="Q724" s="196"/>
      <c r="R724" s="197"/>
      <c r="AR724" s="191" t="s">
        <v>148</v>
      </c>
      <c r="AS724" s="191" t="s">
        <v>85</v>
      </c>
      <c r="AT724" s="11" t="s">
        <v>85</v>
      </c>
      <c r="AU724" s="11" t="s">
        <v>39</v>
      </c>
      <c r="AV724" s="11" t="s">
        <v>75</v>
      </c>
      <c r="AW724" s="191" t="s">
        <v>137</v>
      </c>
    </row>
    <row r="725" spans="2:63" s="12" customFormat="1">
      <c r="B725" s="198"/>
      <c r="D725" s="199" t="s">
        <v>148</v>
      </c>
      <c r="E725" s="200" t="s">
        <v>5</v>
      </c>
      <c r="F725" s="201" t="s">
        <v>150</v>
      </c>
      <c r="H725" s="202">
        <v>1</v>
      </c>
      <c r="I725" s="203"/>
      <c r="L725" s="198"/>
      <c r="M725" s="204"/>
      <c r="N725" s="205"/>
      <c r="O725" s="205"/>
      <c r="P725" s="205"/>
      <c r="Q725" s="205"/>
      <c r="R725" s="206"/>
      <c r="AR725" s="207" t="s">
        <v>148</v>
      </c>
      <c r="AS725" s="207" t="s">
        <v>85</v>
      </c>
      <c r="AT725" s="12" t="s">
        <v>144</v>
      </c>
      <c r="AU725" s="12" t="s">
        <v>39</v>
      </c>
      <c r="AV725" s="12" t="s">
        <v>83</v>
      </c>
      <c r="AW725" s="207" t="s">
        <v>137</v>
      </c>
    </row>
    <row r="726" spans="2:63" s="1" customFormat="1" ht="31.5" customHeight="1">
      <c r="B726" s="173"/>
      <c r="C726" s="174" t="s">
        <v>968</v>
      </c>
      <c r="D726" s="174" t="s">
        <v>139</v>
      </c>
      <c r="E726" s="175" t="s">
        <v>297</v>
      </c>
      <c r="F726" s="176" t="s">
        <v>969</v>
      </c>
      <c r="G726" s="177" t="s">
        <v>678</v>
      </c>
      <c r="H726" s="178">
        <v>1</v>
      </c>
      <c r="I726" s="179"/>
      <c r="J726" s="180">
        <f>ROUND(I726*H726,2)</f>
        <v>0</v>
      </c>
      <c r="K726" s="176" t="s">
        <v>5</v>
      </c>
      <c r="L726" s="40"/>
      <c r="M726" s="181" t="s">
        <v>5</v>
      </c>
      <c r="N726" s="182" t="s">
        <v>46</v>
      </c>
      <c r="O726" s="183">
        <v>0</v>
      </c>
      <c r="P726" s="183">
        <f>O726*H726</f>
        <v>0</v>
      </c>
      <c r="Q726" s="183">
        <v>0</v>
      </c>
      <c r="R726" s="184">
        <f>Q726*H726</f>
        <v>0</v>
      </c>
      <c r="AP726" s="23" t="s">
        <v>144</v>
      </c>
      <c r="AR726" s="23" t="s">
        <v>139</v>
      </c>
      <c r="AS726" s="23" t="s">
        <v>85</v>
      </c>
      <c r="AW726" s="23" t="s">
        <v>137</v>
      </c>
      <c r="BC726" s="185">
        <f>IF(N726="základní",J726,0)</f>
        <v>0</v>
      </c>
      <c r="BD726" s="185">
        <f>IF(N726="snížená",J726,0)</f>
        <v>0</v>
      </c>
      <c r="BE726" s="185">
        <f>IF(N726="zákl. přenesená",J726,0)</f>
        <v>0</v>
      </c>
      <c r="BF726" s="185">
        <f>IF(N726="sníž. přenesená",J726,0)</f>
        <v>0</v>
      </c>
      <c r="BG726" s="185">
        <f>IF(N726="nulová",J726,0)</f>
        <v>0</v>
      </c>
      <c r="BH726" s="23" t="s">
        <v>83</v>
      </c>
      <c r="BI726" s="185">
        <f>ROUND(I726*H726,2)</f>
        <v>0</v>
      </c>
      <c r="BJ726" s="23" t="s">
        <v>144</v>
      </c>
      <c r="BK726" s="23" t="s">
        <v>970</v>
      </c>
    </row>
    <row r="727" spans="2:63" s="1" customFormat="1">
      <c r="B727" s="40"/>
      <c r="D727" s="186" t="s">
        <v>146</v>
      </c>
      <c r="F727" s="187" t="s">
        <v>969</v>
      </c>
      <c r="I727" s="188"/>
      <c r="L727" s="40"/>
      <c r="M727" s="189"/>
      <c r="N727" s="41"/>
      <c r="O727" s="41"/>
      <c r="P727" s="41"/>
      <c r="Q727" s="41"/>
      <c r="R727" s="69"/>
      <c r="AR727" s="23" t="s">
        <v>146</v>
      </c>
      <c r="AS727" s="23" t="s">
        <v>85</v>
      </c>
    </row>
    <row r="728" spans="2:63" s="11" customFormat="1">
      <c r="B728" s="190"/>
      <c r="D728" s="186" t="s">
        <v>148</v>
      </c>
      <c r="E728" s="191" t="s">
        <v>5</v>
      </c>
      <c r="F728" s="192" t="s">
        <v>967</v>
      </c>
      <c r="H728" s="193">
        <v>1</v>
      </c>
      <c r="I728" s="194"/>
      <c r="L728" s="190"/>
      <c r="M728" s="195"/>
      <c r="N728" s="196"/>
      <c r="O728" s="196"/>
      <c r="P728" s="196"/>
      <c r="Q728" s="196"/>
      <c r="R728" s="197"/>
      <c r="AR728" s="191" t="s">
        <v>148</v>
      </c>
      <c r="AS728" s="191" t="s">
        <v>85</v>
      </c>
      <c r="AT728" s="11" t="s">
        <v>85</v>
      </c>
      <c r="AU728" s="11" t="s">
        <v>39</v>
      </c>
      <c r="AV728" s="11" t="s">
        <v>75</v>
      </c>
      <c r="AW728" s="191" t="s">
        <v>137</v>
      </c>
    </row>
    <row r="729" spans="2:63" s="12" customFormat="1">
      <c r="B729" s="198"/>
      <c r="D729" s="199" t="s">
        <v>148</v>
      </c>
      <c r="E729" s="200" t="s">
        <v>5</v>
      </c>
      <c r="F729" s="201" t="s">
        <v>150</v>
      </c>
      <c r="H729" s="202">
        <v>1</v>
      </c>
      <c r="I729" s="203"/>
      <c r="L729" s="198"/>
      <c r="M729" s="204"/>
      <c r="N729" s="205"/>
      <c r="O729" s="205"/>
      <c r="P729" s="205"/>
      <c r="Q729" s="205"/>
      <c r="R729" s="206"/>
      <c r="AR729" s="207" t="s">
        <v>148</v>
      </c>
      <c r="AS729" s="207" t="s">
        <v>85</v>
      </c>
      <c r="AT729" s="12" t="s">
        <v>144</v>
      </c>
      <c r="AU729" s="12" t="s">
        <v>39</v>
      </c>
      <c r="AV729" s="12" t="s">
        <v>83</v>
      </c>
      <c r="AW729" s="207" t="s">
        <v>137</v>
      </c>
    </row>
    <row r="730" spans="2:63" s="1" customFormat="1" ht="22.5" customHeight="1">
      <c r="B730" s="173"/>
      <c r="C730" s="174" t="s">
        <v>971</v>
      </c>
      <c r="D730" s="174" t="s">
        <v>139</v>
      </c>
      <c r="E730" s="175" t="s">
        <v>304</v>
      </c>
      <c r="F730" s="176" t="s">
        <v>972</v>
      </c>
      <c r="G730" s="177" t="s">
        <v>678</v>
      </c>
      <c r="H730" s="178">
        <v>1</v>
      </c>
      <c r="I730" s="179"/>
      <c r="J730" s="180">
        <f>ROUND(I730*H730,2)</f>
        <v>0</v>
      </c>
      <c r="K730" s="176" t="s">
        <v>5</v>
      </c>
      <c r="L730" s="40"/>
      <c r="M730" s="181" t="s">
        <v>5</v>
      </c>
      <c r="N730" s="182" t="s">
        <v>46</v>
      </c>
      <c r="O730" s="183">
        <v>0</v>
      </c>
      <c r="P730" s="183">
        <f>O730*H730</f>
        <v>0</v>
      </c>
      <c r="Q730" s="183">
        <v>0</v>
      </c>
      <c r="R730" s="184">
        <f>Q730*H730</f>
        <v>0</v>
      </c>
      <c r="AP730" s="23" t="s">
        <v>144</v>
      </c>
      <c r="AR730" s="23" t="s">
        <v>139</v>
      </c>
      <c r="AS730" s="23" t="s">
        <v>85</v>
      </c>
      <c r="AW730" s="23" t="s">
        <v>137</v>
      </c>
      <c r="BC730" s="185">
        <f>IF(N730="základní",J730,0)</f>
        <v>0</v>
      </c>
      <c r="BD730" s="185">
        <f>IF(N730="snížená",J730,0)</f>
        <v>0</v>
      </c>
      <c r="BE730" s="185">
        <f>IF(N730="zákl. přenesená",J730,0)</f>
        <v>0</v>
      </c>
      <c r="BF730" s="185">
        <f>IF(N730="sníž. přenesená",J730,0)</f>
        <v>0</v>
      </c>
      <c r="BG730" s="185">
        <f>IF(N730="nulová",J730,0)</f>
        <v>0</v>
      </c>
      <c r="BH730" s="23" t="s">
        <v>83</v>
      </c>
      <c r="BI730" s="185">
        <f>ROUND(I730*H730,2)</f>
        <v>0</v>
      </c>
      <c r="BJ730" s="23" t="s">
        <v>144</v>
      </c>
      <c r="BK730" s="23" t="s">
        <v>973</v>
      </c>
    </row>
    <row r="731" spans="2:63" s="1" customFormat="1">
      <c r="B731" s="40"/>
      <c r="D731" s="186" t="s">
        <v>146</v>
      </c>
      <c r="F731" s="187" t="s">
        <v>972</v>
      </c>
      <c r="I731" s="188"/>
      <c r="L731" s="40"/>
      <c r="M731" s="189"/>
      <c r="N731" s="41"/>
      <c r="O731" s="41"/>
      <c r="P731" s="41"/>
      <c r="Q731" s="41"/>
      <c r="R731" s="69"/>
      <c r="AR731" s="23" t="s">
        <v>146</v>
      </c>
      <c r="AS731" s="23" t="s">
        <v>85</v>
      </c>
    </row>
    <row r="732" spans="2:63" s="11" customFormat="1">
      <c r="B732" s="190"/>
      <c r="D732" s="186" t="s">
        <v>148</v>
      </c>
      <c r="E732" s="191" t="s">
        <v>5</v>
      </c>
      <c r="F732" s="192" t="s">
        <v>967</v>
      </c>
      <c r="H732" s="193">
        <v>1</v>
      </c>
      <c r="I732" s="194"/>
      <c r="L732" s="190"/>
      <c r="M732" s="195"/>
      <c r="N732" s="196"/>
      <c r="O732" s="196"/>
      <c r="P732" s="196"/>
      <c r="Q732" s="196"/>
      <c r="R732" s="197"/>
      <c r="AR732" s="191" t="s">
        <v>148</v>
      </c>
      <c r="AS732" s="191" t="s">
        <v>85</v>
      </c>
      <c r="AT732" s="11" t="s">
        <v>85</v>
      </c>
      <c r="AU732" s="11" t="s">
        <v>39</v>
      </c>
      <c r="AV732" s="11" t="s">
        <v>75</v>
      </c>
      <c r="AW732" s="191" t="s">
        <v>137</v>
      </c>
    </row>
    <row r="733" spans="2:63" s="12" customFormat="1">
      <c r="B733" s="198"/>
      <c r="D733" s="199" t="s">
        <v>148</v>
      </c>
      <c r="E733" s="200" t="s">
        <v>5</v>
      </c>
      <c r="F733" s="201" t="s">
        <v>150</v>
      </c>
      <c r="H733" s="202">
        <v>1</v>
      </c>
      <c r="I733" s="203"/>
      <c r="L733" s="198"/>
      <c r="M733" s="204"/>
      <c r="N733" s="205"/>
      <c r="O733" s="205"/>
      <c r="P733" s="205"/>
      <c r="Q733" s="205"/>
      <c r="R733" s="206"/>
      <c r="AR733" s="207" t="s">
        <v>148</v>
      </c>
      <c r="AS733" s="207" t="s">
        <v>85</v>
      </c>
      <c r="AT733" s="12" t="s">
        <v>144</v>
      </c>
      <c r="AU733" s="12" t="s">
        <v>39</v>
      </c>
      <c r="AV733" s="12" t="s">
        <v>83</v>
      </c>
      <c r="AW733" s="207" t="s">
        <v>137</v>
      </c>
    </row>
    <row r="734" spans="2:63" s="1" customFormat="1" ht="31.5" customHeight="1">
      <c r="B734" s="173"/>
      <c r="C734" s="174" t="s">
        <v>974</v>
      </c>
      <c r="D734" s="174" t="s">
        <v>139</v>
      </c>
      <c r="E734" s="175" t="s">
        <v>975</v>
      </c>
      <c r="F734" s="176" t="s">
        <v>976</v>
      </c>
      <c r="G734" s="177" t="s">
        <v>159</v>
      </c>
      <c r="H734" s="178">
        <v>7.5</v>
      </c>
      <c r="I734" s="179"/>
      <c r="J734" s="180">
        <f>ROUND(I734*H734,2)</f>
        <v>0</v>
      </c>
      <c r="K734" s="176" t="s">
        <v>143</v>
      </c>
      <c r="L734" s="40"/>
      <c r="M734" s="181" t="s">
        <v>5</v>
      </c>
      <c r="N734" s="182" t="s">
        <v>46</v>
      </c>
      <c r="O734" s="183">
        <v>3.2000000000000003E-4</v>
      </c>
      <c r="P734" s="183">
        <f>O734*H734</f>
        <v>2.4000000000000002E-3</v>
      </c>
      <c r="Q734" s="183">
        <v>0</v>
      </c>
      <c r="R734" s="184">
        <f>Q734*H734</f>
        <v>0</v>
      </c>
      <c r="AP734" s="23" t="s">
        <v>144</v>
      </c>
      <c r="AR734" s="23" t="s">
        <v>139</v>
      </c>
      <c r="AS734" s="23" t="s">
        <v>85</v>
      </c>
      <c r="AW734" s="23" t="s">
        <v>137</v>
      </c>
      <c r="BC734" s="185">
        <f>IF(N734="základní",J734,0)</f>
        <v>0</v>
      </c>
      <c r="BD734" s="185">
        <f>IF(N734="snížená",J734,0)</f>
        <v>0</v>
      </c>
      <c r="BE734" s="185">
        <f>IF(N734="zákl. přenesená",J734,0)</f>
        <v>0</v>
      </c>
      <c r="BF734" s="185">
        <f>IF(N734="sníž. přenesená",J734,0)</f>
        <v>0</v>
      </c>
      <c r="BG734" s="185">
        <f>IF(N734="nulová",J734,0)</f>
        <v>0</v>
      </c>
      <c r="BH734" s="23" t="s">
        <v>83</v>
      </c>
      <c r="BI734" s="185">
        <f>ROUND(I734*H734,2)</f>
        <v>0</v>
      </c>
      <c r="BJ734" s="23" t="s">
        <v>144</v>
      </c>
      <c r="BK734" s="23" t="s">
        <v>977</v>
      </c>
    </row>
    <row r="735" spans="2:63" s="1" customFormat="1" ht="27">
      <c r="B735" s="40"/>
      <c r="D735" s="186" t="s">
        <v>146</v>
      </c>
      <c r="F735" s="187" t="s">
        <v>978</v>
      </c>
      <c r="I735" s="188"/>
      <c r="L735" s="40"/>
      <c r="M735" s="189"/>
      <c r="N735" s="41"/>
      <c r="O735" s="41"/>
      <c r="P735" s="41"/>
      <c r="Q735" s="41"/>
      <c r="R735" s="69"/>
      <c r="AR735" s="23" t="s">
        <v>146</v>
      </c>
      <c r="AS735" s="23" t="s">
        <v>85</v>
      </c>
    </row>
    <row r="736" spans="2:63" s="11" customFormat="1">
      <c r="B736" s="190"/>
      <c r="D736" s="186" t="s">
        <v>148</v>
      </c>
      <c r="E736" s="191" t="s">
        <v>5</v>
      </c>
      <c r="F736" s="192" t="s">
        <v>979</v>
      </c>
      <c r="H736" s="193">
        <v>7.5</v>
      </c>
      <c r="I736" s="194"/>
      <c r="L736" s="190"/>
      <c r="M736" s="195"/>
      <c r="N736" s="196"/>
      <c r="O736" s="196"/>
      <c r="P736" s="196"/>
      <c r="Q736" s="196"/>
      <c r="R736" s="197"/>
      <c r="AR736" s="191" t="s">
        <v>148</v>
      </c>
      <c r="AS736" s="191" t="s">
        <v>85</v>
      </c>
      <c r="AT736" s="11" t="s">
        <v>85</v>
      </c>
      <c r="AU736" s="11" t="s">
        <v>39</v>
      </c>
      <c r="AV736" s="11" t="s">
        <v>75</v>
      </c>
      <c r="AW736" s="191" t="s">
        <v>137</v>
      </c>
    </row>
    <row r="737" spans="2:63" s="12" customFormat="1">
      <c r="B737" s="198"/>
      <c r="D737" s="199" t="s">
        <v>148</v>
      </c>
      <c r="E737" s="200" t="s">
        <v>5</v>
      </c>
      <c r="F737" s="201" t="s">
        <v>150</v>
      </c>
      <c r="H737" s="202">
        <v>7.5</v>
      </c>
      <c r="I737" s="203"/>
      <c r="L737" s="198"/>
      <c r="M737" s="204"/>
      <c r="N737" s="205"/>
      <c r="O737" s="205"/>
      <c r="P737" s="205"/>
      <c r="Q737" s="205"/>
      <c r="R737" s="206"/>
      <c r="AR737" s="207" t="s">
        <v>148</v>
      </c>
      <c r="AS737" s="207" t="s">
        <v>85</v>
      </c>
      <c r="AT737" s="12" t="s">
        <v>144</v>
      </c>
      <c r="AU737" s="12" t="s">
        <v>39</v>
      </c>
      <c r="AV737" s="12" t="s">
        <v>83</v>
      </c>
      <c r="AW737" s="207" t="s">
        <v>137</v>
      </c>
    </row>
    <row r="738" spans="2:63" s="1" customFormat="1" ht="22.5" customHeight="1">
      <c r="B738" s="173"/>
      <c r="C738" s="209" t="s">
        <v>980</v>
      </c>
      <c r="D738" s="209" t="s">
        <v>322</v>
      </c>
      <c r="E738" s="210" t="s">
        <v>981</v>
      </c>
      <c r="F738" s="211" t="s">
        <v>982</v>
      </c>
      <c r="G738" s="212" t="s">
        <v>307</v>
      </c>
      <c r="H738" s="213">
        <v>7.0000000000000001E-3</v>
      </c>
      <c r="I738" s="214"/>
      <c r="J738" s="215">
        <f>ROUND(I738*H738,2)</f>
        <v>0</v>
      </c>
      <c r="K738" s="211" t="s">
        <v>143</v>
      </c>
      <c r="L738" s="216"/>
      <c r="M738" s="217" t="s">
        <v>5</v>
      </c>
      <c r="N738" s="218" t="s">
        <v>46</v>
      </c>
      <c r="O738" s="183">
        <v>1</v>
      </c>
      <c r="P738" s="183">
        <f>O738*H738</f>
        <v>7.0000000000000001E-3</v>
      </c>
      <c r="Q738" s="183">
        <v>0</v>
      </c>
      <c r="R738" s="184">
        <f>Q738*H738</f>
        <v>0</v>
      </c>
      <c r="AP738" s="23" t="s">
        <v>186</v>
      </c>
      <c r="AR738" s="23" t="s">
        <v>322</v>
      </c>
      <c r="AS738" s="23" t="s">
        <v>85</v>
      </c>
      <c r="AW738" s="23" t="s">
        <v>137</v>
      </c>
      <c r="BC738" s="185">
        <f>IF(N738="základní",J738,0)</f>
        <v>0</v>
      </c>
      <c r="BD738" s="185">
        <f>IF(N738="snížená",J738,0)</f>
        <v>0</v>
      </c>
      <c r="BE738" s="185">
        <f>IF(N738="zákl. přenesená",J738,0)</f>
        <v>0</v>
      </c>
      <c r="BF738" s="185">
        <f>IF(N738="sníž. přenesená",J738,0)</f>
        <v>0</v>
      </c>
      <c r="BG738" s="185">
        <f>IF(N738="nulová",J738,0)</f>
        <v>0</v>
      </c>
      <c r="BH738" s="23" t="s">
        <v>83</v>
      </c>
      <c r="BI738" s="185">
        <f>ROUND(I738*H738,2)</f>
        <v>0</v>
      </c>
      <c r="BJ738" s="23" t="s">
        <v>144</v>
      </c>
      <c r="BK738" s="23" t="s">
        <v>983</v>
      </c>
    </row>
    <row r="739" spans="2:63" s="1" customFormat="1">
      <c r="B739" s="40"/>
      <c r="D739" s="186" t="s">
        <v>146</v>
      </c>
      <c r="F739" s="187" t="s">
        <v>982</v>
      </c>
      <c r="I739" s="188"/>
      <c r="L739" s="40"/>
      <c r="M739" s="189"/>
      <c r="N739" s="41"/>
      <c r="O739" s="41"/>
      <c r="P739" s="41"/>
      <c r="Q739" s="41"/>
      <c r="R739" s="69"/>
      <c r="AR739" s="23" t="s">
        <v>146</v>
      </c>
      <c r="AS739" s="23" t="s">
        <v>85</v>
      </c>
    </row>
    <row r="740" spans="2:63" s="1" customFormat="1" ht="27">
      <c r="B740" s="40"/>
      <c r="D740" s="186" t="s">
        <v>310</v>
      </c>
      <c r="F740" s="208" t="s">
        <v>984</v>
      </c>
      <c r="I740" s="188"/>
      <c r="L740" s="40"/>
      <c r="M740" s="189"/>
      <c r="N740" s="41"/>
      <c r="O740" s="41"/>
      <c r="P740" s="41"/>
      <c r="Q740" s="41"/>
      <c r="R740" s="69"/>
      <c r="AR740" s="23" t="s">
        <v>310</v>
      </c>
      <c r="AS740" s="23" t="s">
        <v>85</v>
      </c>
    </row>
    <row r="741" spans="2:63" s="11" customFormat="1">
      <c r="B741" s="190"/>
      <c r="D741" s="186" t="s">
        <v>148</v>
      </c>
      <c r="E741" s="191" t="s">
        <v>5</v>
      </c>
      <c r="F741" s="192" t="s">
        <v>985</v>
      </c>
      <c r="H741" s="193">
        <v>7.0000000000000001E-3</v>
      </c>
      <c r="I741" s="194"/>
      <c r="L741" s="190"/>
      <c r="M741" s="195"/>
      <c r="N741" s="196"/>
      <c r="O741" s="196"/>
      <c r="P741" s="196"/>
      <c r="Q741" s="196"/>
      <c r="R741" s="197"/>
      <c r="AR741" s="191" t="s">
        <v>148</v>
      </c>
      <c r="AS741" s="191" t="s">
        <v>85</v>
      </c>
      <c r="AT741" s="11" t="s">
        <v>85</v>
      </c>
      <c r="AU741" s="11" t="s">
        <v>39</v>
      </c>
      <c r="AV741" s="11" t="s">
        <v>75</v>
      </c>
      <c r="AW741" s="191" t="s">
        <v>137</v>
      </c>
    </row>
    <row r="742" spans="2:63" s="12" customFormat="1">
      <c r="B742" s="198"/>
      <c r="D742" s="186" t="s">
        <v>148</v>
      </c>
      <c r="E742" s="219" t="s">
        <v>5</v>
      </c>
      <c r="F742" s="220" t="s">
        <v>150</v>
      </c>
      <c r="H742" s="221">
        <v>7.0000000000000001E-3</v>
      </c>
      <c r="I742" s="203"/>
      <c r="L742" s="198"/>
      <c r="M742" s="204"/>
      <c r="N742" s="205"/>
      <c r="O742" s="205"/>
      <c r="P742" s="205"/>
      <c r="Q742" s="205"/>
      <c r="R742" s="206"/>
      <c r="AR742" s="207" t="s">
        <v>148</v>
      </c>
      <c r="AS742" s="207" t="s">
        <v>85</v>
      </c>
      <c r="AT742" s="12" t="s">
        <v>144</v>
      </c>
      <c r="AU742" s="12" t="s">
        <v>39</v>
      </c>
      <c r="AV742" s="12" t="s">
        <v>83</v>
      </c>
      <c r="AW742" s="207" t="s">
        <v>137</v>
      </c>
    </row>
    <row r="743" spans="2:63" s="10" customFormat="1" ht="29.85" customHeight="1">
      <c r="B743" s="159"/>
      <c r="D743" s="170" t="s">
        <v>74</v>
      </c>
      <c r="E743" s="171" t="s">
        <v>986</v>
      </c>
      <c r="F743" s="171" t="s">
        <v>987</v>
      </c>
      <c r="I743" s="162"/>
      <c r="J743" s="172">
        <f>BI743</f>
        <v>0</v>
      </c>
      <c r="L743" s="159"/>
      <c r="M743" s="164"/>
      <c r="N743" s="165"/>
      <c r="O743" s="165"/>
      <c r="P743" s="166">
        <f>SUM(P744:P796)</f>
        <v>0</v>
      </c>
      <c r="Q743" s="165"/>
      <c r="R743" s="167">
        <f>SUM(R744:R796)</f>
        <v>0</v>
      </c>
      <c r="AP743" s="160" t="s">
        <v>83</v>
      </c>
      <c r="AR743" s="168" t="s">
        <v>74</v>
      </c>
      <c r="AS743" s="168" t="s">
        <v>83</v>
      </c>
      <c r="AW743" s="160" t="s">
        <v>137</v>
      </c>
      <c r="BI743" s="169">
        <f>SUM(BI744:BI796)</f>
        <v>0</v>
      </c>
    </row>
    <row r="744" spans="2:63" s="1" customFormat="1" ht="22.5" customHeight="1">
      <c r="B744" s="173"/>
      <c r="C744" s="174" t="s">
        <v>988</v>
      </c>
      <c r="D744" s="174" t="s">
        <v>139</v>
      </c>
      <c r="E744" s="175" t="s">
        <v>989</v>
      </c>
      <c r="F744" s="176" t="s">
        <v>990</v>
      </c>
      <c r="G744" s="177" t="s">
        <v>307</v>
      </c>
      <c r="H744" s="178">
        <v>149.352</v>
      </c>
      <c r="I744" s="179"/>
      <c r="J744" s="180">
        <f>ROUND(I744*H744,2)</f>
        <v>0</v>
      </c>
      <c r="K744" s="176" t="s">
        <v>143</v>
      </c>
      <c r="L744" s="40"/>
      <c r="M744" s="181" t="s">
        <v>5</v>
      </c>
      <c r="N744" s="182" t="s">
        <v>46</v>
      </c>
      <c r="O744" s="183">
        <v>0</v>
      </c>
      <c r="P744" s="183">
        <f>O744*H744</f>
        <v>0</v>
      </c>
      <c r="Q744" s="183">
        <v>0</v>
      </c>
      <c r="R744" s="184">
        <f>Q744*H744</f>
        <v>0</v>
      </c>
      <c r="AP744" s="23" t="s">
        <v>144</v>
      </c>
      <c r="AR744" s="23" t="s">
        <v>139</v>
      </c>
      <c r="AS744" s="23" t="s">
        <v>85</v>
      </c>
      <c r="AW744" s="23" t="s">
        <v>137</v>
      </c>
      <c r="BC744" s="185">
        <f>IF(N744="základní",J744,0)</f>
        <v>0</v>
      </c>
      <c r="BD744" s="185">
        <f>IF(N744="snížená",J744,0)</f>
        <v>0</v>
      </c>
      <c r="BE744" s="185">
        <f>IF(N744="zákl. přenesená",J744,0)</f>
        <v>0</v>
      </c>
      <c r="BF744" s="185">
        <f>IF(N744="sníž. přenesená",J744,0)</f>
        <v>0</v>
      </c>
      <c r="BG744" s="185">
        <f>IF(N744="nulová",J744,0)</f>
        <v>0</v>
      </c>
      <c r="BH744" s="23" t="s">
        <v>83</v>
      </c>
      <c r="BI744" s="185">
        <f>ROUND(I744*H744,2)</f>
        <v>0</v>
      </c>
      <c r="BJ744" s="23" t="s">
        <v>144</v>
      </c>
      <c r="BK744" s="23" t="s">
        <v>991</v>
      </c>
    </row>
    <row r="745" spans="2:63" s="1" customFormat="1" ht="27">
      <c r="B745" s="40"/>
      <c r="D745" s="186" t="s">
        <v>146</v>
      </c>
      <c r="F745" s="187" t="s">
        <v>992</v>
      </c>
      <c r="I745" s="188"/>
      <c r="L745" s="40"/>
      <c r="M745" s="189"/>
      <c r="N745" s="41"/>
      <c r="O745" s="41"/>
      <c r="P745" s="41"/>
      <c r="Q745" s="41"/>
      <c r="R745" s="69"/>
      <c r="AR745" s="23" t="s">
        <v>146</v>
      </c>
      <c r="AS745" s="23" t="s">
        <v>85</v>
      </c>
    </row>
    <row r="746" spans="2:63" s="11" customFormat="1">
      <c r="B746" s="190"/>
      <c r="D746" s="186" t="s">
        <v>148</v>
      </c>
      <c r="E746" s="191" t="s">
        <v>5</v>
      </c>
      <c r="F746" s="192" t="s">
        <v>993</v>
      </c>
      <c r="H746" s="193">
        <v>151.68100000000001</v>
      </c>
      <c r="I746" s="194"/>
      <c r="L746" s="190"/>
      <c r="M746" s="195"/>
      <c r="N746" s="196"/>
      <c r="O746" s="196"/>
      <c r="P746" s="196"/>
      <c r="Q746" s="196"/>
      <c r="R746" s="197"/>
      <c r="AR746" s="191" t="s">
        <v>148</v>
      </c>
      <c r="AS746" s="191" t="s">
        <v>85</v>
      </c>
      <c r="AT746" s="11" t="s">
        <v>85</v>
      </c>
      <c r="AU746" s="11" t="s">
        <v>39</v>
      </c>
      <c r="AV746" s="11" t="s">
        <v>75</v>
      </c>
      <c r="AW746" s="191" t="s">
        <v>137</v>
      </c>
    </row>
    <row r="747" spans="2:63" s="11" customFormat="1">
      <c r="B747" s="190"/>
      <c r="D747" s="186" t="s">
        <v>148</v>
      </c>
      <c r="E747" s="191" t="s">
        <v>5</v>
      </c>
      <c r="F747" s="192" t="s">
        <v>994</v>
      </c>
      <c r="H747" s="193">
        <v>-2.3290000000000002</v>
      </c>
      <c r="I747" s="194"/>
      <c r="L747" s="190"/>
      <c r="M747" s="195"/>
      <c r="N747" s="196"/>
      <c r="O747" s="196"/>
      <c r="P747" s="196"/>
      <c r="Q747" s="196"/>
      <c r="R747" s="197"/>
      <c r="AR747" s="191" t="s">
        <v>148</v>
      </c>
      <c r="AS747" s="191" t="s">
        <v>85</v>
      </c>
      <c r="AT747" s="11" t="s">
        <v>85</v>
      </c>
      <c r="AU747" s="11" t="s">
        <v>39</v>
      </c>
      <c r="AV747" s="11" t="s">
        <v>75</v>
      </c>
      <c r="AW747" s="191" t="s">
        <v>137</v>
      </c>
    </row>
    <row r="748" spans="2:63" s="12" customFormat="1">
      <c r="B748" s="198"/>
      <c r="D748" s="199" t="s">
        <v>148</v>
      </c>
      <c r="E748" s="200" t="s">
        <v>5</v>
      </c>
      <c r="F748" s="201" t="s">
        <v>150</v>
      </c>
      <c r="H748" s="202">
        <v>149.352</v>
      </c>
      <c r="I748" s="203"/>
      <c r="L748" s="198"/>
      <c r="M748" s="204"/>
      <c r="N748" s="205"/>
      <c r="O748" s="205"/>
      <c r="P748" s="205"/>
      <c r="Q748" s="205"/>
      <c r="R748" s="206"/>
      <c r="AR748" s="207" t="s">
        <v>148</v>
      </c>
      <c r="AS748" s="207" t="s">
        <v>85</v>
      </c>
      <c r="AT748" s="12" t="s">
        <v>144</v>
      </c>
      <c r="AU748" s="12" t="s">
        <v>39</v>
      </c>
      <c r="AV748" s="12" t="s">
        <v>83</v>
      </c>
      <c r="AW748" s="207" t="s">
        <v>137</v>
      </c>
    </row>
    <row r="749" spans="2:63" s="1" customFormat="1" ht="22.5" customHeight="1">
      <c r="B749" s="173"/>
      <c r="C749" s="174" t="s">
        <v>995</v>
      </c>
      <c r="D749" s="174" t="s">
        <v>139</v>
      </c>
      <c r="E749" s="175" t="s">
        <v>996</v>
      </c>
      <c r="F749" s="176" t="s">
        <v>997</v>
      </c>
      <c r="G749" s="177" t="s">
        <v>307</v>
      </c>
      <c r="H749" s="178">
        <v>298.70400000000001</v>
      </c>
      <c r="I749" s="179"/>
      <c r="J749" s="180">
        <f>ROUND(I749*H749,2)</f>
        <v>0</v>
      </c>
      <c r="K749" s="176" t="s">
        <v>143</v>
      </c>
      <c r="L749" s="40"/>
      <c r="M749" s="181" t="s">
        <v>5</v>
      </c>
      <c r="N749" s="182" t="s">
        <v>46</v>
      </c>
      <c r="O749" s="183">
        <v>0</v>
      </c>
      <c r="P749" s="183">
        <f>O749*H749</f>
        <v>0</v>
      </c>
      <c r="Q749" s="183">
        <v>0</v>
      </c>
      <c r="R749" s="184">
        <f>Q749*H749</f>
        <v>0</v>
      </c>
      <c r="AP749" s="23" t="s">
        <v>144</v>
      </c>
      <c r="AR749" s="23" t="s">
        <v>139</v>
      </c>
      <c r="AS749" s="23" t="s">
        <v>85</v>
      </c>
      <c r="AW749" s="23" t="s">
        <v>137</v>
      </c>
      <c r="BC749" s="185">
        <f>IF(N749="základní",J749,0)</f>
        <v>0</v>
      </c>
      <c r="BD749" s="185">
        <f>IF(N749="snížená",J749,0)</f>
        <v>0</v>
      </c>
      <c r="BE749" s="185">
        <f>IF(N749="zákl. přenesená",J749,0)</f>
        <v>0</v>
      </c>
      <c r="BF749" s="185">
        <f>IF(N749="sníž. přenesená",J749,0)</f>
        <v>0</v>
      </c>
      <c r="BG749" s="185">
        <f>IF(N749="nulová",J749,0)</f>
        <v>0</v>
      </c>
      <c r="BH749" s="23" t="s">
        <v>83</v>
      </c>
      <c r="BI749" s="185">
        <f>ROUND(I749*H749,2)</f>
        <v>0</v>
      </c>
      <c r="BJ749" s="23" t="s">
        <v>144</v>
      </c>
      <c r="BK749" s="23" t="s">
        <v>998</v>
      </c>
    </row>
    <row r="750" spans="2:63" s="1" customFormat="1" ht="27">
      <c r="B750" s="40"/>
      <c r="D750" s="186" t="s">
        <v>146</v>
      </c>
      <c r="F750" s="187" t="s">
        <v>999</v>
      </c>
      <c r="I750" s="188"/>
      <c r="L750" s="40"/>
      <c r="M750" s="189"/>
      <c r="N750" s="41"/>
      <c r="O750" s="41"/>
      <c r="P750" s="41"/>
      <c r="Q750" s="41"/>
      <c r="R750" s="69"/>
      <c r="AR750" s="23" t="s">
        <v>146</v>
      </c>
      <c r="AS750" s="23" t="s">
        <v>85</v>
      </c>
    </row>
    <row r="751" spans="2:63" s="11" customFormat="1">
      <c r="B751" s="190"/>
      <c r="D751" s="186" t="s">
        <v>148</v>
      </c>
      <c r="E751" s="191" t="s">
        <v>5</v>
      </c>
      <c r="F751" s="192" t="s">
        <v>1000</v>
      </c>
      <c r="H751" s="193">
        <v>303.36200000000002</v>
      </c>
      <c r="I751" s="194"/>
      <c r="L751" s="190"/>
      <c r="M751" s="195"/>
      <c r="N751" s="196"/>
      <c r="O751" s="196"/>
      <c r="P751" s="196"/>
      <c r="Q751" s="196"/>
      <c r="R751" s="197"/>
      <c r="AR751" s="191" t="s">
        <v>148</v>
      </c>
      <c r="AS751" s="191" t="s">
        <v>85</v>
      </c>
      <c r="AT751" s="11" t="s">
        <v>85</v>
      </c>
      <c r="AU751" s="11" t="s">
        <v>39</v>
      </c>
      <c r="AV751" s="11" t="s">
        <v>75</v>
      </c>
      <c r="AW751" s="191" t="s">
        <v>137</v>
      </c>
    </row>
    <row r="752" spans="2:63" s="11" customFormat="1">
      <c r="B752" s="190"/>
      <c r="D752" s="186" t="s">
        <v>148</v>
      </c>
      <c r="E752" s="191" t="s">
        <v>5</v>
      </c>
      <c r="F752" s="192" t="s">
        <v>1001</v>
      </c>
      <c r="H752" s="193">
        <v>-4.6580000000000004</v>
      </c>
      <c r="I752" s="194"/>
      <c r="L752" s="190"/>
      <c r="M752" s="195"/>
      <c r="N752" s="196"/>
      <c r="O752" s="196"/>
      <c r="P752" s="196"/>
      <c r="Q752" s="196"/>
      <c r="R752" s="197"/>
      <c r="AR752" s="191" t="s">
        <v>148</v>
      </c>
      <c r="AS752" s="191" t="s">
        <v>85</v>
      </c>
      <c r="AT752" s="11" t="s">
        <v>85</v>
      </c>
      <c r="AU752" s="11" t="s">
        <v>39</v>
      </c>
      <c r="AV752" s="11" t="s">
        <v>75</v>
      </c>
      <c r="AW752" s="191" t="s">
        <v>137</v>
      </c>
    </row>
    <row r="753" spans="2:63" s="12" customFormat="1">
      <c r="B753" s="198"/>
      <c r="D753" s="199" t="s">
        <v>148</v>
      </c>
      <c r="E753" s="200" t="s">
        <v>5</v>
      </c>
      <c r="F753" s="201" t="s">
        <v>150</v>
      </c>
      <c r="H753" s="202">
        <v>298.70400000000001</v>
      </c>
      <c r="I753" s="203"/>
      <c r="L753" s="198"/>
      <c r="M753" s="204"/>
      <c r="N753" s="205"/>
      <c r="O753" s="205"/>
      <c r="P753" s="205"/>
      <c r="Q753" s="205"/>
      <c r="R753" s="206"/>
      <c r="AR753" s="207" t="s">
        <v>148</v>
      </c>
      <c r="AS753" s="207" t="s">
        <v>85</v>
      </c>
      <c r="AT753" s="12" t="s">
        <v>144</v>
      </c>
      <c r="AU753" s="12" t="s">
        <v>39</v>
      </c>
      <c r="AV753" s="12" t="s">
        <v>83</v>
      </c>
      <c r="AW753" s="207" t="s">
        <v>137</v>
      </c>
    </row>
    <row r="754" spans="2:63" s="1" customFormat="1" ht="31.5" customHeight="1">
      <c r="B754" s="173"/>
      <c r="C754" s="174" t="s">
        <v>1002</v>
      </c>
      <c r="D754" s="174" t="s">
        <v>139</v>
      </c>
      <c r="E754" s="175" t="s">
        <v>1003</v>
      </c>
      <c r="F754" s="176" t="s">
        <v>1004</v>
      </c>
      <c r="G754" s="177" t="s">
        <v>307</v>
      </c>
      <c r="H754" s="178">
        <v>149.352</v>
      </c>
      <c r="I754" s="179"/>
      <c r="J754" s="180">
        <f>ROUND(I754*H754,2)</f>
        <v>0</v>
      </c>
      <c r="K754" s="176" t="s">
        <v>143</v>
      </c>
      <c r="L754" s="40"/>
      <c r="M754" s="181" t="s">
        <v>5</v>
      </c>
      <c r="N754" s="182" t="s">
        <v>46</v>
      </c>
      <c r="O754" s="183">
        <v>0</v>
      </c>
      <c r="P754" s="183">
        <f>O754*H754</f>
        <v>0</v>
      </c>
      <c r="Q754" s="183">
        <v>0</v>
      </c>
      <c r="R754" s="184">
        <f>Q754*H754</f>
        <v>0</v>
      </c>
      <c r="AP754" s="23" t="s">
        <v>144</v>
      </c>
      <c r="AR754" s="23" t="s">
        <v>139</v>
      </c>
      <c r="AS754" s="23" t="s">
        <v>85</v>
      </c>
      <c r="AW754" s="23" t="s">
        <v>137</v>
      </c>
      <c r="BC754" s="185">
        <f>IF(N754="základní",J754,0)</f>
        <v>0</v>
      </c>
      <c r="BD754" s="185">
        <f>IF(N754="snížená",J754,0)</f>
        <v>0</v>
      </c>
      <c r="BE754" s="185">
        <f>IF(N754="zákl. přenesená",J754,0)</f>
        <v>0</v>
      </c>
      <c r="BF754" s="185">
        <f>IF(N754="sníž. přenesená",J754,0)</f>
        <v>0</v>
      </c>
      <c r="BG754" s="185">
        <f>IF(N754="nulová",J754,0)</f>
        <v>0</v>
      </c>
      <c r="BH754" s="23" t="s">
        <v>83</v>
      </c>
      <c r="BI754" s="185">
        <f>ROUND(I754*H754,2)</f>
        <v>0</v>
      </c>
      <c r="BJ754" s="23" t="s">
        <v>144</v>
      </c>
      <c r="BK754" s="23" t="s">
        <v>1005</v>
      </c>
    </row>
    <row r="755" spans="2:63" s="1" customFormat="1" ht="27">
      <c r="B755" s="40"/>
      <c r="D755" s="186" t="s">
        <v>146</v>
      </c>
      <c r="F755" s="187" t="s">
        <v>1006</v>
      </c>
      <c r="I755" s="188"/>
      <c r="L755" s="40"/>
      <c r="M755" s="189"/>
      <c r="N755" s="41"/>
      <c r="O755" s="41"/>
      <c r="P755" s="41"/>
      <c r="Q755" s="41"/>
      <c r="R755" s="69"/>
      <c r="AR755" s="23" t="s">
        <v>146</v>
      </c>
      <c r="AS755" s="23" t="s">
        <v>85</v>
      </c>
    </row>
    <row r="756" spans="2:63" s="11" customFormat="1">
      <c r="B756" s="190"/>
      <c r="D756" s="186" t="s">
        <v>148</v>
      </c>
      <c r="E756" s="191" t="s">
        <v>5</v>
      </c>
      <c r="F756" s="192" t="s">
        <v>993</v>
      </c>
      <c r="H756" s="193">
        <v>151.68100000000001</v>
      </c>
      <c r="I756" s="194"/>
      <c r="L756" s="190"/>
      <c r="M756" s="195"/>
      <c r="N756" s="196"/>
      <c r="O756" s="196"/>
      <c r="P756" s="196"/>
      <c r="Q756" s="196"/>
      <c r="R756" s="197"/>
      <c r="AR756" s="191" t="s">
        <v>148</v>
      </c>
      <c r="AS756" s="191" t="s">
        <v>85</v>
      </c>
      <c r="AT756" s="11" t="s">
        <v>85</v>
      </c>
      <c r="AU756" s="11" t="s">
        <v>39</v>
      </c>
      <c r="AV756" s="11" t="s">
        <v>75</v>
      </c>
      <c r="AW756" s="191" t="s">
        <v>137</v>
      </c>
    </row>
    <row r="757" spans="2:63" s="11" customFormat="1">
      <c r="B757" s="190"/>
      <c r="D757" s="186" t="s">
        <v>148</v>
      </c>
      <c r="E757" s="191" t="s">
        <v>5</v>
      </c>
      <c r="F757" s="192" t="s">
        <v>994</v>
      </c>
      <c r="H757" s="193">
        <v>-2.3290000000000002</v>
      </c>
      <c r="I757" s="194"/>
      <c r="L757" s="190"/>
      <c r="M757" s="195"/>
      <c r="N757" s="196"/>
      <c r="O757" s="196"/>
      <c r="P757" s="196"/>
      <c r="Q757" s="196"/>
      <c r="R757" s="197"/>
      <c r="AR757" s="191" t="s">
        <v>148</v>
      </c>
      <c r="AS757" s="191" t="s">
        <v>85</v>
      </c>
      <c r="AT757" s="11" t="s">
        <v>85</v>
      </c>
      <c r="AU757" s="11" t="s">
        <v>39</v>
      </c>
      <c r="AV757" s="11" t="s">
        <v>75</v>
      </c>
      <c r="AW757" s="191" t="s">
        <v>137</v>
      </c>
    </row>
    <row r="758" spans="2:63" s="12" customFormat="1">
      <c r="B758" s="198"/>
      <c r="D758" s="199" t="s">
        <v>148</v>
      </c>
      <c r="E758" s="200" t="s">
        <v>5</v>
      </c>
      <c r="F758" s="201" t="s">
        <v>150</v>
      </c>
      <c r="H758" s="202">
        <v>149.352</v>
      </c>
      <c r="I758" s="203"/>
      <c r="L758" s="198"/>
      <c r="M758" s="204"/>
      <c r="N758" s="205"/>
      <c r="O758" s="205"/>
      <c r="P758" s="205"/>
      <c r="Q758" s="205"/>
      <c r="R758" s="206"/>
      <c r="AR758" s="207" t="s">
        <v>148</v>
      </c>
      <c r="AS758" s="207" t="s">
        <v>85</v>
      </c>
      <c r="AT758" s="12" t="s">
        <v>144</v>
      </c>
      <c r="AU758" s="12" t="s">
        <v>39</v>
      </c>
      <c r="AV758" s="12" t="s">
        <v>83</v>
      </c>
      <c r="AW758" s="207" t="s">
        <v>137</v>
      </c>
    </row>
    <row r="759" spans="2:63" s="1" customFormat="1" ht="22.5" customHeight="1">
      <c r="B759" s="173"/>
      <c r="C759" s="174" t="s">
        <v>1007</v>
      </c>
      <c r="D759" s="174" t="s">
        <v>139</v>
      </c>
      <c r="E759" s="175" t="s">
        <v>1008</v>
      </c>
      <c r="F759" s="176" t="s">
        <v>1009</v>
      </c>
      <c r="G759" s="177" t="s">
        <v>307</v>
      </c>
      <c r="H759" s="178">
        <v>15.166</v>
      </c>
      <c r="I759" s="179"/>
      <c r="J759" s="180">
        <f>ROUND(I759*H759,2)</f>
        <v>0</v>
      </c>
      <c r="K759" s="176" t="s">
        <v>143</v>
      </c>
      <c r="L759" s="40"/>
      <c r="M759" s="181" t="s">
        <v>5</v>
      </c>
      <c r="N759" s="182" t="s">
        <v>46</v>
      </c>
      <c r="O759" s="183">
        <v>0</v>
      </c>
      <c r="P759" s="183">
        <f>O759*H759</f>
        <v>0</v>
      </c>
      <c r="Q759" s="183">
        <v>0</v>
      </c>
      <c r="R759" s="184">
        <f>Q759*H759</f>
        <v>0</v>
      </c>
      <c r="AP759" s="23" t="s">
        <v>144</v>
      </c>
      <c r="AR759" s="23" t="s">
        <v>139</v>
      </c>
      <c r="AS759" s="23" t="s">
        <v>85</v>
      </c>
      <c r="AW759" s="23" t="s">
        <v>137</v>
      </c>
      <c r="BC759" s="185">
        <f>IF(N759="základní",J759,0)</f>
        <v>0</v>
      </c>
      <c r="BD759" s="185">
        <f>IF(N759="snížená",J759,0)</f>
        <v>0</v>
      </c>
      <c r="BE759" s="185">
        <f>IF(N759="zákl. přenesená",J759,0)</f>
        <v>0</v>
      </c>
      <c r="BF759" s="185">
        <f>IF(N759="sníž. přenesená",J759,0)</f>
        <v>0</v>
      </c>
      <c r="BG759" s="185">
        <f>IF(N759="nulová",J759,0)</f>
        <v>0</v>
      </c>
      <c r="BH759" s="23" t="s">
        <v>83</v>
      </c>
      <c r="BI759" s="185">
        <f>ROUND(I759*H759,2)</f>
        <v>0</v>
      </c>
      <c r="BJ759" s="23" t="s">
        <v>144</v>
      </c>
      <c r="BK759" s="23" t="s">
        <v>1010</v>
      </c>
    </row>
    <row r="760" spans="2:63" s="1" customFormat="1">
      <c r="B760" s="40"/>
      <c r="D760" s="186" t="s">
        <v>146</v>
      </c>
      <c r="F760" s="187" t="s">
        <v>1011</v>
      </c>
      <c r="I760" s="188"/>
      <c r="L760" s="40"/>
      <c r="M760" s="189"/>
      <c r="N760" s="41"/>
      <c r="O760" s="41"/>
      <c r="P760" s="41"/>
      <c r="Q760" s="41"/>
      <c r="R760" s="69"/>
      <c r="AR760" s="23" t="s">
        <v>146</v>
      </c>
      <c r="AS760" s="23" t="s">
        <v>85</v>
      </c>
    </row>
    <row r="761" spans="2:63" s="11" customFormat="1">
      <c r="B761" s="190"/>
      <c r="D761" s="186" t="s">
        <v>148</v>
      </c>
      <c r="E761" s="191" t="s">
        <v>5</v>
      </c>
      <c r="F761" s="192" t="s">
        <v>1012</v>
      </c>
      <c r="H761" s="193">
        <v>13.551</v>
      </c>
      <c r="I761" s="194"/>
      <c r="L761" s="190"/>
      <c r="M761" s="195"/>
      <c r="N761" s="196"/>
      <c r="O761" s="196"/>
      <c r="P761" s="196"/>
      <c r="Q761" s="196"/>
      <c r="R761" s="197"/>
      <c r="AR761" s="191" t="s">
        <v>148</v>
      </c>
      <c r="AS761" s="191" t="s">
        <v>85</v>
      </c>
      <c r="AT761" s="11" t="s">
        <v>85</v>
      </c>
      <c r="AU761" s="11" t="s">
        <v>39</v>
      </c>
      <c r="AV761" s="11" t="s">
        <v>75</v>
      </c>
      <c r="AW761" s="191" t="s">
        <v>137</v>
      </c>
    </row>
    <row r="762" spans="2:63" s="11" customFormat="1">
      <c r="B762" s="190"/>
      <c r="D762" s="186" t="s">
        <v>148</v>
      </c>
      <c r="E762" s="191" t="s">
        <v>5</v>
      </c>
      <c r="F762" s="192" t="s">
        <v>1013</v>
      </c>
      <c r="H762" s="193">
        <v>1.615</v>
      </c>
      <c r="I762" s="194"/>
      <c r="L762" s="190"/>
      <c r="M762" s="195"/>
      <c r="N762" s="196"/>
      <c r="O762" s="196"/>
      <c r="P762" s="196"/>
      <c r="Q762" s="196"/>
      <c r="R762" s="197"/>
      <c r="AR762" s="191" t="s">
        <v>148</v>
      </c>
      <c r="AS762" s="191" t="s">
        <v>85</v>
      </c>
      <c r="AT762" s="11" t="s">
        <v>85</v>
      </c>
      <c r="AU762" s="11" t="s">
        <v>39</v>
      </c>
      <c r="AV762" s="11" t="s">
        <v>75</v>
      </c>
      <c r="AW762" s="191" t="s">
        <v>137</v>
      </c>
    </row>
    <row r="763" spans="2:63" s="12" customFormat="1">
      <c r="B763" s="198"/>
      <c r="D763" s="199" t="s">
        <v>148</v>
      </c>
      <c r="E763" s="200" t="s">
        <v>5</v>
      </c>
      <c r="F763" s="201" t="s">
        <v>150</v>
      </c>
      <c r="H763" s="202">
        <v>15.166</v>
      </c>
      <c r="I763" s="203"/>
      <c r="L763" s="198"/>
      <c r="M763" s="204"/>
      <c r="N763" s="205"/>
      <c r="O763" s="205"/>
      <c r="P763" s="205"/>
      <c r="Q763" s="205"/>
      <c r="R763" s="206"/>
      <c r="AR763" s="207" t="s">
        <v>148</v>
      </c>
      <c r="AS763" s="207" t="s">
        <v>85</v>
      </c>
      <c r="AT763" s="12" t="s">
        <v>144</v>
      </c>
      <c r="AU763" s="12" t="s">
        <v>39</v>
      </c>
      <c r="AV763" s="12" t="s">
        <v>83</v>
      </c>
      <c r="AW763" s="207" t="s">
        <v>137</v>
      </c>
    </row>
    <row r="764" spans="2:63" s="1" customFormat="1" ht="22.5" customHeight="1">
      <c r="B764" s="173"/>
      <c r="C764" s="174" t="s">
        <v>1014</v>
      </c>
      <c r="D764" s="174" t="s">
        <v>139</v>
      </c>
      <c r="E764" s="175" t="s">
        <v>1015</v>
      </c>
      <c r="F764" s="176" t="s">
        <v>1016</v>
      </c>
      <c r="G764" s="177" t="s">
        <v>307</v>
      </c>
      <c r="H764" s="178">
        <v>0.48499999999999999</v>
      </c>
      <c r="I764" s="179"/>
      <c r="J764" s="180">
        <f>ROUND(I764*H764,2)</f>
        <v>0</v>
      </c>
      <c r="K764" s="176" t="s">
        <v>143</v>
      </c>
      <c r="L764" s="40"/>
      <c r="M764" s="181" t="s">
        <v>5</v>
      </c>
      <c r="N764" s="182" t="s">
        <v>46</v>
      </c>
      <c r="O764" s="183">
        <v>0</v>
      </c>
      <c r="P764" s="183">
        <f>O764*H764</f>
        <v>0</v>
      </c>
      <c r="Q764" s="183">
        <v>0</v>
      </c>
      <c r="R764" s="184">
        <f>Q764*H764</f>
        <v>0</v>
      </c>
      <c r="AP764" s="23" t="s">
        <v>144</v>
      </c>
      <c r="AR764" s="23" t="s">
        <v>139</v>
      </c>
      <c r="AS764" s="23" t="s">
        <v>85</v>
      </c>
      <c r="AW764" s="23" t="s">
        <v>137</v>
      </c>
      <c r="BC764" s="185">
        <f>IF(N764="základní",J764,0)</f>
        <v>0</v>
      </c>
      <c r="BD764" s="185">
        <f>IF(N764="snížená",J764,0)</f>
        <v>0</v>
      </c>
      <c r="BE764" s="185">
        <f>IF(N764="zákl. přenesená",J764,0)</f>
        <v>0</v>
      </c>
      <c r="BF764" s="185">
        <f>IF(N764="sníž. přenesená",J764,0)</f>
        <v>0</v>
      </c>
      <c r="BG764" s="185">
        <f>IF(N764="nulová",J764,0)</f>
        <v>0</v>
      </c>
      <c r="BH764" s="23" t="s">
        <v>83</v>
      </c>
      <c r="BI764" s="185">
        <f>ROUND(I764*H764,2)</f>
        <v>0</v>
      </c>
      <c r="BJ764" s="23" t="s">
        <v>144</v>
      </c>
      <c r="BK764" s="23" t="s">
        <v>1017</v>
      </c>
    </row>
    <row r="765" spans="2:63" s="1" customFormat="1">
      <c r="B765" s="40"/>
      <c r="D765" s="186" t="s">
        <v>146</v>
      </c>
      <c r="F765" s="187" t="s">
        <v>1018</v>
      </c>
      <c r="I765" s="188"/>
      <c r="L765" s="40"/>
      <c r="M765" s="189"/>
      <c r="N765" s="41"/>
      <c r="O765" s="41"/>
      <c r="P765" s="41"/>
      <c r="Q765" s="41"/>
      <c r="R765" s="69"/>
      <c r="AR765" s="23" t="s">
        <v>146</v>
      </c>
      <c r="AS765" s="23" t="s">
        <v>85</v>
      </c>
    </row>
    <row r="766" spans="2:63" s="11" customFormat="1">
      <c r="B766" s="190"/>
      <c r="D766" s="186" t="s">
        <v>148</v>
      </c>
      <c r="E766" s="191" t="s">
        <v>5</v>
      </c>
      <c r="F766" s="192" t="s">
        <v>1019</v>
      </c>
      <c r="H766" s="193">
        <v>0.48499999999999999</v>
      </c>
      <c r="I766" s="194"/>
      <c r="L766" s="190"/>
      <c r="M766" s="195"/>
      <c r="N766" s="196"/>
      <c r="O766" s="196"/>
      <c r="P766" s="196"/>
      <c r="Q766" s="196"/>
      <c r="R766" s="197"/>
      <c r="AR766" s="191" t="s">
        <v>148</v>
      </c>
      <c r="AS766" s="191" t="s">
        <v>85</v>
      </c>
      <c r="AT766" s="11" t="s">
        <v>85</v>
      </c>
      <c r="AU766" s="11" t="s">
        <v>39</v>
      </c>
      <c r="AV766" s="11" t="s">
        <v>75</v>
      </c>
      <c r="AW766" s="191" t="s">
        <v>137</v>
      </c>
    </row>
    <row r="767" spans="2:63" s="12" customFormat="1">
      <c r="B767" s="198"/>
      <c r="D767" s="199" t="s">
        <v>148</v>
      </c>
      <c r="E767" s="200" t="s">
        <v>5</v>
      </c>
      <c r="F767" s="201" t="s">
        <v>150</v>
      </c>
      <c r="H767" s="202">
        <v>0.48499999999999999</v>
      </c>
      <c r="I767" s="203"/>
      <c r="L767" s="198"/>
      <c r="M767" s="204"/>
      <c r="N767" s="205"/>
      <c r="O767" s="205"/>
      <c r="P767" s="205"/>
      <c r="Q767" s="205"/>
      <c r="R767" s="206"/>
      <c r="AR767" s="207" t="s">
        <v>148</v>
      </c>
      <c r="AS767" s="207" t="s">
        <v>85</v>
      </c>
      <c r="AT767" s="12" t="s">
        <v>144</v>
      </c>
      <c r="AU767" s="12" t="s">
        <v>39</v>
      </c>
      <c r="AV767" s="12" t="s">
        <v>83</v>
      </c>
      <c r="AW767" s="207" t="s">
        <v>137</v>
      </c>
    </row>
    <row r="768" spans="2:63" s="1" customFormat="1" ht="22.5" customHeight="1">
      <c r="B768" s="173"/>
      <c r="C768" s="174" t="s">
        <v>1020</v>
      </c>
      <c r="D768" s="174" t="s">
        <v>139</v>
      </c>
      <c r="E768" s="175" t="s">
        <v>1021</v>
      </c>
      <c r="F768" s="176" t="s">
        <v>1022</v>
      </c>
      <c r="G768" s="177" t="s">
        <v>307</v>
      </c>
      <c r="H768" s="178">
        <v>48.529000000000003</v>
      </c>
      <c r="I768" s="179"/>
      <c r="J768" s="180">
        <f>ROUND(I768*H768,2)</f>
        <v>0</v>
      </c>
      <c r="K768" s="176" t="s">
        <v>143</v>
      </c>
      <c r="L768" s="40"/>
      <c r="M768" s="181" t="s">
        <v>5</v>
      </c>
      <c r="N768" s="182" t="s">
        <v>46</v>
      </c>
      <c r="O768" s="183">
        <v>0</v>
      </c>
      <c r="P768" s="183">
        <f>O768*H768</f>
        <v>0</v>
      </c>
      <c r="Q768" s="183">
        <v>0</v>
      </c>
      <c r="R768" s="184">
        <f>Q768*H768</f>
        <v>0</v>
      </c>
      <c r="AP768" s="23" t="s">
        <v>144</v>
      </c>
      <c r="AR768" s="23" t="s">
        <v>139</v>
      </c>
      <c r="AS768" s="23" t="s">
        <v>85</v>
      </c>
      <c r="AW768" s="23" t="s">
        <v>137</v>
      </c>
      <c r="BC768" s="185">
        <f>IF(N768="základní",J768,0)</f>
        <v>0</v>
      </c>
      <c r="BD768" s="185">
        <f>IF(N768="snížená",J768,0)</f>
        <v>0</v>
      </c>
      <c r="BE768" s="185">
        <f>IF(N768="zákl. přenesená",J768,0)</f>
        <v>0</v>
      </c>
      <c r="BF768" s="185">
        <f>IF(N768="sníž. přenesená",J768,0)</f>
        <v>0</v>
      </c>
      <c r="BG768" s="185">
        <f>IF(N768="nulová",J768,0)</f>
        <v>0</v>
      </c>
      <c r="BH768" s="23" t="s">
        <v>83</v>
      </c>
      <c r="BI768" s="185">
        <f>ROUND(I768*H768,2)</f>
        <v>0</v>
      </c>
      <c r="BJ768" s="23" t="s">
        <v>144</v>
      </c>
      <c r="BK768" s="23" t="s">
        <v>1023</v>
      </c>
    </row>
    <row r="769" spans="2:63" s="1" customFormat="1">
      <c r="B769" s="40"/>
      <c r="D769" s="186" t="s">
        <v>146</v>
      </c>
      <c r="F769" s="187" t="s">
        <v>1024</v>
      </c>
      <c r="I769" s="188"/>
      <c r="L769" s="40"/>
      <c r="M769" s="189"/>
      <c r="N769" s="41"/>
      <c r="O769" s="41"/>
      <c r="P769" s="41"/>
      <c r="Q769" s="41"/>
      <c r="R769" s="69"/>
      <c r="AR769" s="23" t="s">
        <v>146</v>
      </c>
      <c r="AS769" s="23" t="s">
        <v>85</v>
      </c>
    </row>
    <row r="770" spans="2:63" s="11" customFormat="1">
      <c r="B770" s="190"/>
      <c r="D770" s="186" t="s">
        <v>148</v>
      </c>
      <c r="E770" s="191" t="s">
        <v>5</v>
      </c>
      <c r="F770" s="192" t="s">
        <v>1025</v>
      </c>
      <c r="H770" s="193">
        <v>50.857999999999997</v>
      </c>
      <c r="I770" s="194"/>
      <c r="L770" s="190"/>
      <c r="M770" s="195"/>
      <c r="N770" s="196"/>
      <c r="O770" s="196"/>
      <c r="P770" s="196"/>
      <c r="Q770" s="196"/>
      <c r="R770" s="197"/>
      <c r="AR770" s="191" t="s">
        <v>148</v>
      </c>
      <c r="AS770" s="191" t="s">
        <v>85</v>
      </c>
      <c r="AT770" s="11" t="s">
        <v>85</v>
      </c>
      <c r="AU770" s="11" t="s">
        <v>39</v>
      </c>
      <c r="AV770" s="11" t="s">
        <v>75</v>
      </c>
      <c r="AW770" s="191" t="s">
        <v>137</v>
      </c>
    </row>
    <row r="771" spans="2:63" s="11" customFormat="1">
      <c r="B771" s="190"/>
      <c r="D771" s="186" t="s">
        <v>148</v>
      </c>
      <c r="E771" s="191" t="s">
        <v>5</v>
      </c>
      <c r="F771" s="192" t="s">
        <v>994</v>
      </c>
      <c r="H771" s="193">
        <v>-2.3290000000000002</v>
      </c>
      <c r="I771" s="194"/>
      <c r="L771" s="190"/>
      <c r="M771" s="195"/>
      <c r="N771" s="196"/>
      <c r="O771" s="196"/>
      <c r="P771" s="196"/>
      <c r="Q771" s="196"/>
      <c r="R771" s="197"/>
      <c r="AR771" s="191" t="s">
        <v>148</v>
      </c>
      <c r="AS771" s="191" t="s">
        <v>85</v>
      </c>
      <c r="AT771" s="11" t="s">
        <v>85</v>
      </c>
      <c r="AU771" s="11" t="s">
        <v>39</v>
      </c>
      <c r="AV771" s="11" t="s">
        <v>75</v>
      </c>
      <c r="AW771" s="191" t="s">
        <v>137</v>
      </c>
    </row>
    <row r="772" spans="2:63" s="12" customFormat="1">
      <c r="B772" s="198"/>
      <c r="D772" s="199" t="s">
        <v>148</v>
      </c>
      <c r="E772" s="200" t="s">
        <v>5</v>
      </c>
      <c r="F772" s="201" t="s">
        <v>150</v>
      </c>
      <c r="H772" s="202">
        <v>48.529000000000003</v>
      </c>
      <c r="I772" s="203"/>
      <c r="L772" s="198"/>
      <c r="M772" s="204"/>
      <c r="N772" s="205"/>
      <c r="O772" s="205"/>
      <c r="P772" s="205"/>
      <c r="Q772" s="205"/>
      <c r="R772" s="206"/>
      <c r="AR772" s="207" t="s">
        <v>148</v>
      </c>
      <c r="AS772" s="207" t="s">
        <v>85</v>
      </c>
      <c r="AT772" s="12" t="s">
        <v>144</v>
      </c>
      <c r="AU772" s="12" t="s">
        <v>39</v>
      </c>
      <c r="AV772" s="12" t="s">
        <v>83</v>
      </c>
      <c r="AW772" s="207" t="s">
        <v>137</v>
      </c>
    </row>
    <row r="773" spans="2:63" s="1" customFormat="1" ht="22.5" customHeight="1">
      <c r="B773" s="173"/>
      <c r="C773" s="174" t="s">
        <v>1026</v>
      </c>
      <c r="D773" s="174" t="s">
        <v>139</v>
      </c>
      <c r="E773" s="175" t="s">
        <v>1027</v>
      </c>
      <c r="F773" s="176" t="s">
        <v>1028</v>
      </c>
      <c r="G773" s="177" t="s">
        <v>307</v>
      </c>
      <c r="H773" s="178">
        <v>19.260999999999999</v>
      </c>
      <c r="I773" s="179"/>
      <c r="J773" s="180">
        <f>ROUND(I773*H773,2)</f>
        <v>0</v>
      </c>
      <c r="K773" s="176" t="s">
        <v>143</v>
      </c>
      <c r="L773" s="40"/>
      <c r="M773" s="181" t="s">
        <v>5</v>
      </c>
      <c r="N773" s="182" t="s">
        <v>46</v>
      </c>
      <c r="O773" s="183">
        <v>0</v>
      </c>
      <c r="P773" s="183">
        <f>O773*H773</f>
        <v>0</v>
      </c>
      <c r="Q773" s="183">
        <v>0</v>
      </c>
      <c r="R773" s="184">
        <f>Q773*H773</f>
        <v>0</v>
      </c>
      <c r="AP773" s="23" t="s">
        <v>144</v>
      </c>
      <c r="AR773" s="23" t="s">
        <v>139</v>
      </c>
      <c r="AS773" s="23" t="s">
        <v>85</v>
      </c>
      <c r="AW773" s="23" t="s">
        <v>137</v>
      </c>
      <c r="BC773" s="185">
        <f>IF(N773="základní",J773,0)</f>
        <v>0</v>
      </c>
      <c r="BD773" s="185">
        <f>IF(N773="snížená",J773,0)</f>
        <v>0</v>
      </c>
      <c r="BE773" s="185">
        <f>IF(N773="zákl. přenesená",J773,0)</f>
        <v>0</v>
      </c>
      <c r="BF773" s="185">
        <f>IF(N773="sníž. přenesená",J773,0)</f>
        <v>0</v>
      </c>
      <c r="BG773" s="185">
        <f>IF(N773="nulová",J773,0)</f>
        <v>0</v>
      </c>
      <c r="BH773" s="23" t="s">
        <v>83</v>
      </c>
      <c r="BI773" s="185">
        <f>ROUND(I773*H773,2)</f>
        <v>0</v>
      </c>
      <c r="BJ773" s="23" t="s">
        <v>144</v>
      </c>
      <c r="BK773" s="23" t="s">
        <v>1029</v>
      </c>
    </row>
    <row r="774" spans="2:63" s="1" customFormat="1">
      <c r="B774" s="40"/>
      <c r="D774" s="186" t="s">
        <v>146</v>
      </c>
      <c r="F774" s="187" t="s">
        <v>1030</v>
      </c>
      <c r="I774" s="188"/>
      <c r="L774" s="40"/>
      <c r="M774" s="189"/>
      <c r="N774" s="41"/>
      <c r="O774" s="41"/>
      <c r="P774" s="41"/>
      <c r="Q774" s="41"/>
      <c r="R774" s="69"/>
      <c r="AR774" s="23" t="s">
        <v>146</v>
      </c>
      <c r="AS774" s="23" t="s">
        <v>85</v>
      </c>
    </row>
    <row r="775" spans="2:63" s="11" customFormat="1">
      <c r="B775" s="190"/>
      <c r="D775" s="186" t="s">
        <v>148</v>
      </c>
      <c r="E775" s="191" t="s">
        <v>5</v>
      </c>
      <c r="F775" s="192" t="s">
        <v>1031</v>
      </c>
      <c r="H775" s="193">
        <v>19.260999999999999</v>
      </c>
      <c r="I775" s="194"/>
      <c r="L775" s="190"/>
      <c r="M775" s="195"/>
      <c r="N775" s="196"/>
      <c r="O775" s="196"/>
      <c r="P775" s="196"/>
      <c r="Q775" s="196"/>
      <c r="R775" s="197"/>
      <c r="AR775" s="191" t="s">
        <v>148</v>
      </c>
      <c r="AS775" s="191" t="s">
        <v>85</v>
      </c>
      <c r="AT775" s="11" t="s">
        <v>85</v>
      </c>
      <c r="AU775" s="11" t="s">
        <v>39</v>
      </c>
      <c r="AV775" s="11" t="s">
        <v>75</v>
      </c>
      <c r="AW775" s="191" t="s">
        <v>137</v>
      </c>
    </row>
    <row r="776" spans="2:63" s="12" customFormat="1">
      <c r="B776" s="198"/>
      <c r="D776" s="199" t="s">
        <v>148</v>
      </c>
      <c r="E776" s="200" t="s">
        <v>5</v>
      </c>
      <c r="F776" s="201" t="s">
        <v>150</v>
      </c>
      <c r="H776" s="202">
        <v>19.260999999999999</v>
      </c>
      <c r="I776" s="203"/>
      <c r="L776" s="198"/>
      <c r="M776" s="204"/>
      <c r="N776" s="205"/>
      <c r="O776" s="205"/>
      <c r="P776" s="205"/>
      <c r="Q776" s="205"/>
      <c r="R776" s="206"/>
      <c r="AR776" s="207" t="s">
        <v>148</v>
      </c>
      <c r="AS776" s="207" t="s">
        <v>85</v>
      </c>
      <c r="AT776" s="12" t="s">
        <v>144</v>
      </c>
      <c r="AU776" s="12" t="s">
        <v>39</v>
      </c>
      <c r="AV776" s="12" t="s">
        <v>83</v>
      </c>
      <c r="AW776" s="207" t="s">
        <v>137</v>
      </c>
    </row>
    <row r="777" spans="2:63" s="1" customFormat="1" ht="22.5" customHeight="1">
      <c r="B777" s="173"/>
      <c r="C777" s="174" t="s">
        <v>1032</v>
      </c>
      <c r="D777" s="174" t="s">
        <v>139</v>
      </c>
      <c r="E777" s="175" t="s">
        <v>1033</v>
      </c>
      <c r="F777" s="176" t="s">
        <v>1034</v>
      </c>
      <c r="G777" s="177" t="s">
        <v>307</v>
      </c>
      <c r="H777" s="178">
        <v>16.641999999999999</v>
      </c>
      <c r="I777" s="179"/>
      <c r="J777" s="180">
        <f>ROUND(I777*H777,2)</f>
        <v>0</v>
      </c>
      <c r="K777" s="176" t="s">
        <v>143</v>
      </c>
      <c r="L777" s="40"/>
      <c r="M777" s="181" t="s">
        <v>5</v>
      </c>
      <c r="N777" s="182" t="s">
        <v>46</v>
      </c>
      <c r="O777" s="183">
        <v>0</v>
      </c>
      <c r="P777" s="183">
        <f>O777*H777</f>
        <v>0</v>
      </c>
      <c r="Q777" s="183">
        <v>0</v>
      </c>
      <c r="R777" s="184">
        <f>Q777*H777</f>
        <v>0</v>
      </c>
      <c r="AP777" s="23" t="s">
        <v>144</v>
      </c>
      <c r="AR777" s="23" t="s">
        <v>139</v>
      </c>
      <c r="AS777" s="23" t="s">
        <v>85</v>
      </c>
      <c r="AW777" s="23" t="s">
        <v>137</v>
      </c>
      <c r="BC777" s="185">
        <f>IF(N777="základní",J777,0)</f>
        <v>0</v>
      </c>
      <c r="BD777" s="185">
        <f>IF(N777="snížená",J777,0)</f>
        <v>0</v>
      </c>
      <c r="BE777" s="185">
        <f>IF(N777="zákl. přenesená",J777,0)</f>
        <v>0</v>
      </c>
      <c r="BF777" s="185">
        <f>IF(N777="sníž. přenesená",J777,0)</f>
        <v>0</v>
      </c>
      <c r="BG777" s="185">
        <f>IF(N777="nulová",J777,0)</f>
        <v>0</v>
      </c>
      <c r="BH777" s="23" t="s">
        <v>83</v>
      </c>
      <c r="BI777" s="185">
        <f>ROUND(I777*H777,2)</f>
        <v>0</v>
      </c>
      <c r="BJ777" s="23" t="s">
        <v>144</v>
      </c>
      <c r="BK777" s="23" t="s">
        <v>1035</v>
      </c>
    </row>
    <row r="778" spans="2:63" s="1" customFormat="1">
      <c r="B778" s="40"/>
      <c r="D778" s="186" t="s">
        <v>146</v>
      </c>
      <c r="F778" s="187" t="s">
        <v>1036</v>
      </c>
      <c r="I778" s="188"/>
      <c r="L778" s="40"/>
      <c r="M778" s="189"/>
      <c r="N778" s="41"/>
      <c r="O778" s="41"/>
      <c r="P778" s="41"/>
      <c r="Q778" s="41"/>
      <c r="R778" s="69"/>
      <c r="AR778" s="23" t="s">
        <v>146</v>
      </c>
      <c r="AS778" s="23" t="s">
        <v>85</v>
      </c>
    </row>
    <row r="779" spans="2:63" s="11" customFormat="1">
      <c r="B779" s="190"/>
      <c r="D779" s="186" t="s">
        <v>148</v>
      </c>
      <c r="E779" s="191" t="s">
        <v>5</v>
      </c>
      <c r="F779" s="192" t="s">
        <v>1037</v>
      </c>
      <c r="H779" s="193">
        <v>16.641999999999999</v>
      </c>
      <c r="I779" s="194"/>
      <c r="L779" s="190"/>
      <c r="M779" s="195"/>
      <c r="N779" s="196"/>
      <c r="O779" s="196"/>
      <c r="P779" s="196"/>
      <c r="Q779" s="196"/>
      <c r="R779" s="197"/>
      <c r="AR779" s="191" t="s">
        <v>148</v>
      </c>
      <c r="AS779" s="191" t="s">
        <v>85</v>
      </c>
      <c r="AT779" s="11" t="s">
        <v>85</v>
      </c>
      <c r="AU779" s="11" t="s">
        <v>39</v>
      </c>
      <c r="AV779" s="11" t="s">
        <v>75</v>
      </c>
      <c r="AW779" s="191" t="s">
        <v>137</v>
      </c>
    </row>
    <row r="780" spans="2:63" s="12" customFormat="1">
      <c r="B780" s="198"/>
      <c r="D780" s="199" t="s">
        <v>148</v>
      </c>
      <c r="E780" s="200" t="s">
        <v>5</v>
      </c>
      <c r="F780" s="201" t="s">
        <v>150</v>
      </c>
      <c r="H780" s="202">
        <v>16.641999999999999</v>
      </c>
      <c r="I780" s="203"/>
      <c r="L780" s="198"/>
      <c r="M780" s="204"/>
      <c r="N780" s="205"/>
      <c r="O780" s="205"/>
      <c r="P780" s="205"/>
      <c r="Q780" s="205"/>
      <c r="R780" s="206"/>
      <c r="AR780" s="207" t="s">
        <v>148</v>
      </c>
      <c r="AS780" s="207" t="s">
        <v>85</v>
      </c>
      <c r="AT780" s="12" t="s">
        <v>144</v>
      </c>
      <c r="AU780" s="12" t="s">
        <v>39</v>
      </c>
      <c r="AV780" s="12" t="s">
        <v>83</v>
      </c>
      <c r="AW780" s="207" t="s">
        <v>137</v>
      </c>
    </row>
    <row r="781" spans="2:63" s="1" customFormat="1" ht="22.5" customHeight="1">
      <c r="B781" s="173"/>
      <c r="C781" s="174" t="s">
        <v>1038</v>
      </c>
      <c r="D781" s="174" t="s">
        <v>139</v>
      </c>
      <c r="E781" s="175" t="s">
        <v>1039</v>
      </c>
      <c r="F781" s="176" t="s">
        <v>1040</v>
      </c>
      <c r="G781" s="177" t="s">
        <v>307</v>
      </c>
      <c r="H781" s="178">
        <v>48.749000000000002</v>
      </c>
      <c r="I781" s="179"/>
      <c r="J781" s="180">
        <f>ROUND(I781*H781,2)</f>
        <v>0</v>
      </c>
      <c r="K781" s="176" t="s">
        <v>143</v>
      </c>
      <c r="L781" s="40"/>
      <c r="M781" s="181" t="s">
        <v>5</v>
      </c>
      <c r="N781" s="182" t="s">
        <v>46</v>
      </c>
      <c r="O781" s="183">
        <v>0</v>
      </c>
      <c r="P781" s="183">
        <f>O781*H781</f>
        <v>0</v>
      </c>
      <c r="Q781" s="183">
        <v>0</v>
      </c>
      <c r="R781" s="184">
        <f>Q781*H781</f>
        <v>0</v>
      </c>
      <c r="AP781" s="23" t="s">
        <v>144</v>
      </c>
      <c r="AR781" s="23" t="s">
        <v>139</v>
      </c>
      <c r="AS781" s="23" t="s">
        <v>85</v>
      </c>
      <c r="AW781" s="23" t="s">
        <v>137</v>
      </c>
      <c r="BC781" s="185">
        <f>IF(N781="základní",J781,0)</f>
        <v>0</v>
      </c>
      <c r="BD781" s="185">
        <f>IF(N781="snížená",J781,0)</f>
        <v>0</v>
      </c>
      <c r="BE781" s="185">
        <f>IF(N781="zákl. přenesená",J781,0)</f>
        <v>0</v>
      </c>
      <c r="BF781" s="185">
        <f>IF(N781="sníž. přenesená",J781,0)</f>
        <v>0</v>
      </c>
      <c r="BG781" s="185">
        <f>IF(N781="nulová",J781,0)</f>
        <v>0</v>
      </c>
      <c r="BH781" s="23" t="s">
        <v>83</v>
      </c>
      <c r="BI781" s="185">
        <f>ROUND(I781*H781,2)</f>
        <v>0</v>
      </c>
      <c r="BJ781" s="23" t="s">
        <v>144</v>
      </c>
      <c r="BK781" s="23" t="s">
        <v>1041</v>
      </c>
    </row>
    <row r="782" spans="2:63" s="1" customFormat="1">
      <c r="B782" s="40"/>
      <c r="D782" s="186" t="s">
        <v>146</v>
      </c>
      <c r="F782" s="187" t="s">
        <v>1042</v>
      </c>
      <c r="I782" s="188"/>
      <c r="L782" s="40"/>
      <c r="M782" s="189"/>
      <c r="N782" s="41"/>
      <c r="O782" s="41"/>
      <c r="P782" s="41"/>
      <c r="Q782" s="41"/>
      <c r="R782" s="69"/>
      <c r="AR782" s="23" t="s">
        <v>146</v>
      </c>
      <c r="AS782" s="23" t="s">
        <v>85</v>
      </c>
    </row>
    <row r="783" spans="2:63" s="11" customFormat="1">
      <c r="B783" s="190"/>
      <c r="D783" s="186" t="s">
        <v>148</v>
      </c>
      <c r="E783" s="191" t="s">
        <v>5</v>
      </c>
      <c r="F783" s="192" t="s">
        <v>1043</v>
      </c>
      <c r="H783" s="193">
        <v>48.749000000000002</v>
      </c>
      <c r="I783" s="194"/>
      <c r="L783" s="190"/>
      <c r="M783" s="195"/>
      <c r="N783" s="196"/>
      <c r="O783" s="196"/>
      <c r="P783" s="196"/>
      <c r="Q783" s="196"/>
      <c r="R783" s="197"/>
      <c r="AR783" s="191" t="s">
        <v>148</v>
      </c>
      <c r="AS783" s="191" t="s">
        <v>85</v>
      </c>
      <c r="AT783" s="11" t="s">
        <v>85</v>
      </c>
      <c r="AU783" s="11" t="s">
        <v>39</v>
      </c>
      <c r="AV783" s="11" t="s">
        <v>75</v>
      </c>
      <c r="AW783" s="191" t="s">
        <v>137</v>
      </c>
    </row>
    <row r="784" spans="2:63" s="12" customFormat="1">
      <c r="B784" s="198"/>
      <c r="D784" s="199" t="s">
        <v>148</v>
      </c>
      <c r="E784" s="200" t="s">
        <v>5</v>
      </c>
      <c r="F784" s="201" t="s">
        <v>150</v>
      </c>
      <c r="H784" s="202">
        <v>48.749000000000002</v>
      </c>
      <c r="I784" s="203"/>
      <c r="L784" s="198"/>
      <c r="M784" s="204"/>
      <c r="N784" s="205"/>
      <c r="O784" s="205"/>
      <c r="P784" s="205"/>
      <c r="Q784" s="205"/>
      <c r="R784" s="206"/>
      <c r="AR784" s="207" t="s">
        <v>148</v>
      </c>
      <c r="AS784" s="207" t="s">
        <v>85</v>
      </c>
      <c r="AT784" s="12" t="s">
        <v>144</v>
      </c>
      <c r="AU784" s="12" t="s">
        <v>39</v>
      </c>
      <c r="AV784" s="12" t="s">
        <v>83</v>
      </c>
      <c r="AW784" s="207" t="s">
        <v>137</v>
      </c>
    </row>
    <row r="785" spans="2:63" s="1" customFormat="1" ht="22.5" customHeight="1">
      <c r="B785" s="173"/>
      <c r="C785" s="174" t="s">
        <v>1044</v>
      </c>
      <c r="D785" s="174" t="s">
        <v>139</v>
      </c>
      <c r="E785" s="175" t="s">
        <v>313</v>
      </c>
      <c r="F785" s="176" t="s">
        <v>1045</v>
      </c>
      <c r="G785" s="177" t="s">
        <v>307</v>
      </c>
      <c r="H785" s="178">
        <v>0.20399999999999999</v>
      </c>
      <c r="I785" s="179"/>
      <c r="J785" s="180">
        <f>ROUND(I785*H785,2)</f>
        <v>0</v>
      </c>
      <c r="K785" s="176" t="s">
        <v>5</v>
      </c>
      <c r="L785" s="40"/>
      <c r="M785" s="181" t="s">
        <v>5</v>
      </c>
      <c r="N785" s="182" t="s">
        <v>46</v>
      </c>
      <c r="O785" s="183">
        <v>0</v>
      </c>
      <c r="P785" s="183">
        <f>O785*H785</f>
        <v>0</v>
      </c>
      <c r="Q785" s="183">
        <v>0</v>
      </c>
      <c r="R785" s="184">
        <f>Q785*H785</f>
        <v>0</v>
      </c>
      <c r="AP785" s="23" t="s">
        <v>144</v>
      </c>
      <c r="AR785" s="23" t="s">
        <v>139</v>
      </c>
      <c r="AS785" s="23" t="s">
        <v>85</v>
      </c>
      <c r="AW785" s="23" t="s">
        <v>137</v>
      </c>
      <c r="BC785" s="185">
        <f>IF(N785="základní",J785,0)</f>
        <v>0</v>
      </c>
      <c r="BD785" s="185">
        <f>IF(N785="snížená",J785,0)</f>
        <v>0</v>
      </c>
      <c r="BE785" s="185">
        <f>IF(N785="zákl. přenesená",J785,0)</f>
        <v>0</v>
      </c>
      <c r="BF785" s="185">
        <f>IF(N785="sníž. přenesená",J785,0)</f>
        <v>0</v>
      </c>
      <c r="BG785" s="185">
        <f>IF(N785="nulová",J785,0)</f>
        <v>0</v>
      </c>
      <c r="BH785" s="23" t="s">
        <v>83</v>
      </c>
      <c r="BI785" s="185">
        <f>ROUND(I785*H785,2)</f>
        <v>0</v>
      </c>
      <c r="BJ785" s="23" t="s">
        <v>144</v>
      </c>
      <c r="BK785" s="23" t="s">
        <v>1046</v>
      </c>
    </row>
    <row r="786" spans="2:63" s="1" customFormat="1">
      <c r="B786" s="40"/>
      <c r="D786" s="186" t="s">
        <v>146</v>
      </c>
      <c r="F786" s="187" t="s">
        <v>1045</v>
      </c>
      <c r="I786" s="188"/>
      <c r="L786" s="40"/>
      <c r="M786" s="189"/>
      <c r="N786" s="41"/>
      <c r="O786" s="41"/>
      <c r="P786" s="41"/>
      <c r="Q786" s="41"/>
      <c r="R786" s="69"/>
      <c r="AR786" s="23" t="s">
        <v>146</v>
      </c>
      <c r="AS786" s="23" t="s">
        <v>85</v>
      </c>
    </row>
    <row r="787" spans="2:63" s="11" customFormat="1">
      <c r="B787" s="190"/>
      <c r="D787" s="186" t="s">
        <v>148</v>
      </c>
      <c r="E787" s="191" t="s">
        <v>5</v>
      </c>
      <c r="F787" s="192" t="s">
        <v>1047</v>
      </c>
      <c r="H787" s="193">
        <v>0.20399999999999999</v>
      </c>
      <c r="I787" s="194"/>
      <c r="L787" s="190"/>
      <c r="M787" s="195"/>
      <c r="N787" s="196"/>
      <c r="O787" s="196"/>
      <c r="P787" s="196"/>
      <c r="Q787" s="196"/>
      <c r="R787" s="197"/>
      <c r="AR787" s="191" t="s">
        <v>148</v>
      </c>
      <c r="AS787" s="191" t="s">
        <v>85</v>
      </c>
      <c r="AT787" s="11" t="s">
        <v>85</v>
      </c>
      <c r="AU787" s="11" t="s">
        <v>39</v>
      </c>
      <c r="AV787" s="11" t="s">
        <v>75</v>
      </c>
      <c r="AW787" s="191" t="s">
        <v>137</v>
      </c>
    </row>
    <row r="788" spans="2:63" s="12" customFormat="1">
      <c r="B788" s="198"/>
      <c r="D788" s="199" t="s">
        <v>148</v>
      </c>
      <c r="E788" s="200" t="s">
        <v>5</v>
      </c>
      <c r="F788" s="201" t="s">
        <v>150</v>
      </c>
      <c r="H788" s="202">
        <v>0.20399999999999999</v>
      </c>
      <c r="I788" s="203"/>
      <c r="L788" s="198"/>
      <c r="M788" s="204"/>
      <c r="N788" s="205"/>
      <c r="O788" s="205"/>
      <c r="P788" s="205"/>
      <c r="Q788" s="205"/>
      <c r="R788" s="206"/>
      <c r="AR788" s="207" t="s">
        <v>148</v>
      </c>
      <c r="AS788" s="207" t="s">
        <v>85</v>
      </c>
      <c r="AT788" s="12" t="s">
        <v>144</v>
      </c>
      <c r="AU788" s="12" t="s">
        <v>39</v>
      </c>
      <c r="AV788" s="12" t="s">
        <v>83</v>
      </c>
      <c r="AW788" s="207" t="s">
        <v>137</v>
      </c>
    </row>
    <row r="789" spans="2:63" s="1" customFormat="1" ht="22.5" customHeight="1">
      <c r="B789" s="173"/>
      <c r="C789" s="174" t="s">
        <v>1048</v>
      </c>
      <c r="D789" s="174" t="s">
        <v>139</v>
      </c>
      <c r="E789" s="175" t="s">
        <v>321</v>
      </c>
      <c r="F789" s="176" t="s">
        <v>1049</v>
      </c>
      <c r="G789" s="177" t="s">
        <v>307</v>
      </c>
      <c r="H789" s="178">
        <v>0.10100000000000001</v>
      </c>
      <c r="I789" s="179"/>
      <c r="J789" s="180">
        <f>ROUND(I789*H789,2)</f>
        <v>0</v>
      </c>
      <c r="K789" s="176" t="s">
        <v>5</v>
      </c>
      <c r="L789" s="40"/>
      <c r="M789" s="181" t="s">
        <v>5</v>
      </c>
      <c r="N789" s="182" t="s">
        <v>46</v>
      </c>
      <c r="O789" s="183">
        <v>0</v>
      </c>
      <c r="P789" s="183">
        <f>O789*H789</f>
        <v>0</v>
      </c>
      <c r="Q789" s="183">
        <v>0</v>
      </c>
      <c r="R789" s="184">
        <f>Q789*H789</f>
        <v>0</v>
      </c>
      <c r="AP789" s="23" t="s">
        <v>144</v>
      </c>
      <c r="AR789" s="23" t="s">
        <v>139</v>
      </c>
      <c r="AS789" s="23" t="s">
        <v>85</v>
      </c>
      <c r="AW789" s="23" t="s">
        <v>137</v>
      </c>
      <c r="BC789" s="185">
        <f>IF(N789="základní",J789,0)</f>
        <v>0</v>
      </c>
      <c r="BD789" s="185">
        <f>IF(N789="snížená",J789,0)</f>
        <v>0</v>
      </c>
      <c r="BE789" s="185">
        <f>IF(N789="zákl. přenesená",J789,0)</f>
        <v>0</v>
      </c>
      <c r="BF789" s="185">
        <f>IF(N789="sníž. přenesená",J789,0)</f>
        <v>0</v>
      </c>
      <c r="BG789" s="185">
        <f>IF(N789="nulová",J789,0)</f>
        <v>0</v>
      </c>
      <c r="BH789" s="23" t="s">
        <v>83</v>
      </c>
      <c r="BI789" s="185">
        <f>ROUND(I789*H789,2)</f>
        <v>0</v>
      </c>
      <c r="BJ789" s="23" t="s">
        <v>144</v>
      </c>
      <c r="BK789" s="23" t="s">
        <v>1050</v>
      </c>
    </row>
    <row r="790" spans="2:63" s="1" customFormat="1">
      <c r="B790" s="40"/>
      <c r="D790" s="186" t="s">
        <v>146</v>
      </c>
      <c r="F790" s="187" t="s">
        <v>1049</v>
      </c>
      <c r="I790" s="188"/>
      <c r="L790" s="40"/>
      <c r="M790" s="189"/>
      <c r="N790" s="41"/>
      <c r="O790" s="41"/>
      <c r="P790" s="41"/>
      <c r="Q790" s="41"/>
      <c r="R790" s="69"/>
      <c r="AR790" s="23" t="s">
        <v>146</v>
      </c>
      <c r="AS790" s="23" t="s">
        <v>85</v>
      </c>
    </row>
    <row r="791" spans="2:63" s="11" customFormat="1">
      <c r="B791" s="190"/>
      <c r="D791" s="186" t="s">
        <v>148</v>
      </c>
      <c r="E791" s="191" t="s">
        <v>5</v>
      </c>
      <c r="F791" s="192" t="s">
        <v>1051</v>
      </c>
      <c r="H791" s="193">
        <v>0.10100000000000001</v>
      </c>
      <c r="I791" s="194"/>
      <c r="L791" s="190"/>
      <c r="M791" s="195"/>
      <c r="N791" s="196"/>
      <c r="O791" s="196"/>
      <c r="P791" s="196"/>
      <c r="Q791" s="196"/>
      <c r="R791" s="197"/>
      <c r="AR791" s="191" t="s">
        <v>148</v>
      </c>
      <c r="AS791" s="191" t="s">
        <v>85</v>
      </c>
      <c r="AT791" s="11" t="s">
        <v>85</v>
      </c>
      <c r="AU791" s="11" t="s">
        <v>39</v>
      </c>
      <c r="AV791" s="11" t="s">
        <v>75</v>
      </c>
      <c r="AW791" s="191" t="s">
        <v>137</v>
      </c>
    </row>
    <row r="792" spans="2:63" s="12" customFormat="1">
      <c r="B792" s="198"/>
      <c r="D792" s="199" t="s">
        <v>148</v>
      </c>
      <c r="E792" s="200" t="s">
        <v>5</v>
      </c>
      <c r="F792" s="201" t="s">
        <v>150</v>
      </c>
      <c r="H792" s="202">
        <v>0.10100000000000001</v>
      </c>
      <c r="I792" s="203"/>
      <c r="L792" s="198"/>
      <c r="M792" s="204"/>
      <c r="N792" s="205"/>
      <c r="O792" s="205"/>
      <c r="P792" s="205"/>
      <c r="Q792" s="205"/>
      <c r="R792" s="206"/>
      <c r="AR792" s="207" t="s">
        <v>148</v>
      </c>
      <c r="AS792" s="207" t="s">
        <v>85</v>
      </c>
      <c r="AT792" s="12" t="s">
        <v>144</v>
      </c>
      <c r="AU792" s="12" t="s">
        <v>39</v>
      </c>
      <c r="AV792" s="12" t="s">
        <v>83</v>
      </c>
      <c r="AW792" s="207" t="s">
        <v>137</v>
      </c>
    </row>
    <row r="793" spans="2:63" s="1" customFormat="1" ht="22.5" customHeight="1">
      <c r="B793" s="173"/>
      <c r="C793" s="174" t="s">
        <v>1052</v>
      </c>
      <c r="D793" s="174" t="s">
        <v>139</v>
      </c>
      <c r="E793" s="175" t="s">
        <v>328</v>
      </c>
      <c r="F793" s="176" t="s">
        <v>1053</v>
      </c>
      <c r="G793" s="177" t="s">
        <v>307</v>
      </c>
      <c r="H793" s="178">
        <v>0.216</v>
      </c>
      <c r="I793" s="179"/>
      <c r="J793" s="180">
        <f>ROUND(I793*H793,2)</f>
        <v>0</v>
      </c>
      <c r="K793" s="176" t="s">
        <v>5</v>
      </c>
      <c r="L793" s="40"/>
      <c r="M793" s="181" t="s">
        <v>5</v>
      </c>
      <c r="N793" s="182" t="s">
        <v>46</v>
      </c>
      <c r="O793" s="183">
        <v>0</v>
      </c>
      <c r="P793" s="183">
        <f>O793*H793</f>
        <v>0</v>
      </c>
      <c r="Q793" s="183">
        <v>0</v>
      </c>
      <c r="R793" s="184">
        <f>Q793*H793</f>
        <v>0</v>
      </c>
      <c r="AP793" s="23" t="s">
        <v>144</v>
      </c>
      <c r="AR793" s="23" t="s">
        <v>139</v>
      </c>
      <c r="AS793" s="23" t="s">
        <v>85</v>
      </c>
      <c r="AW793" s="23" t="s">
        <v>137</v>
      </c>
      <c r="BC793" s="185">
        <f>IF(N793="základní",J793,0)</f>
        <v>0</v>
      </c>
      <c r="BD793" s="185">
        <f>IF(N793="snížená",J793,0)</f>
        <v>0</v>
      </c>
      <c r="BE793" s="185">
        <f>IF(N793="zákl. přenesená",J793,0)</f>
        <v>0</v>
      </c>
      <c r="BF793" s="185">
        <f>IF(N793="sníž. přenesená",J793,0)</f>
        <v>0</v>
      </c>
      <c r="BG793" s="185">
        <f>IF(N793="nulová",J793,0)</f>
        <v>0</v>
      </c>
      <c r="BH793" s="23" t="s">
        <v>83</v>
      </c>
      <c r="BI793" s="185">
        <f>ROUND(I793*H793,2)</f>
        <v>0</v>
      </c>
      <c r="BJ793" s="23" t="s">
        <v>144</v>
      </c>
      <c r="BK793" s="23" t="s">
        <v>1054</v>
      </c>
    </row>
    <row r="794" spans="2:63" s="1" customFormat="1">
      <c r="B794" s="40"/>
      <c r="D794" s="186" t="s">
        <v>146</v>
      </c>
      <c r="F794" s="187" t="s">
        <v>1053</v>
      </c>
      <c r="I794" s="188"/>
      <c r="L794" s="40"/>
      <c r="M794" s="189"/>
      <c r="N794" s="41"/>
      <c r="O794" s="41"/>
      <c r="P794" s="41"/>
      <c r="Q794" s="41"/>
      <c r="R794" s="69"/>
      <c r="AR794" s="23" t="s">
        <v>146</v>
      </c>
      <c r="AS794" s="23" t="s">
        <v>85</v>
      </c>
    </row>
    <row r="795" spans="2:63" s="11" customFormat="1">
      <c r="B795" s="190"/>
      <c r="D795" s="186" t="s">
        <v>148</v>
      </c>
      <c r="E795" s="191" t="s">
        <v>5</v>
      </c>
      <c r="F795" s="192" t="s">
        <v>1055</v>
      </c>
      <c r="H795" s="193">
        <v>0.216</v>
      </c>
      <c r="I795" s="194"/>
      <c r="L795" s="190"/>
      <c r="M795" s="195"/>
      <c r="N795" s="196"/>
      <c r="O795" s="196"/>
      <c r="P795" s="196"/>
      <c r="Q795" s="196"/>
      <c r="R795" s="197"/>
      <c r="AR795" s="191" t="s">
        <v>148</v>
      </c>
      <c r="AS795" s="191" t="s">
        <v>85</v>
      </c>
      <c r="AT795" s="11" t="s">
        <v>85</v>
      </c>
      <c r="AU795" s="11" t="s">
        <v>39</v>
      </c>
      <c r="AV795" s="11" t="s">
        <v>75</v>
      </c>
      <c r="AW795" s="191" t="s">
        <v>137</v>
      </c>
    </row>
    <row r="796" spans="2:63" s="12" customFormat="1">
      <c r="B796" s="198"/>
      <c r="D796" s="186" t="s">
        <v>148</v>
      </c>
      <c r="E796" s="219" t="s">
        <v>5</v>
      </c>
      <c r="F796" s="220" t="s">
        <v>150</v>
      </c>
      <c r="H796" s="221">
        <v>0.216</v>
      </c>
      <c r="I796" s="203"/>
      <c r="L796" s="198"/>
      <c r="M796" s="204"/>
      <c r="N796" s="205"/>
      <c r="O796" s="205"/>
      <c r="P796" s="205"/>
      <c r="Q796" s="205"/>
      <c r="R796" s="206"/>
      <c r="AR796" s="207" t="s">
        <v>148</v>
      </c>
      <c r="AS796" s="207" t="s">
        <v>85</v>
      </c>
      <c r="AT796" s="12" t="s">
        <v>144</v>
      </c>
      <c r="AU796" s="12" t="s">
        <v>39</v>
      </c>
      <c r="AV796" s="12" t="s">
        <v>83</v>
      </c>
      <c r="AW796" s="207" t="s">
        <v>137</v>
      </c>
    </row>
    <row r="797" spans="2:63" s="10" customFormat="1" ht="29.85" customHeight="1">
      <c r="B797" s="159"/>
      <c r="D797" s="170" t="s">
        <v>74</v>
      </c>
      <c r="E797" s="171" t="s">
        <v>1056</v>
      </c>
      <c r="F797" s="171" t="s">
        <v>1057</v>
      </c>
      <c r="I797" s="162"/>
      <c r="J797" s="172">
        <f>BI797</f>
        <v>0</v>
      </c>
      <c r="L797" s="159"/>
      <c r="M797" s="164"/>
      <c r="N797" s="165"/>
      <c r="O797" s="165"/>
      <c r="P797" s="166">
        <f>SUM(P798:P801)</f>
        <v>0</v>
      </c>
      <c r="Q797" s="165"/>
      <c r="R797" s="167">
        <f>SUM(R798:R801)</f>
        <v>0</v>
      </c>
      <c r="AP797" s="160" t="s">
        <v>83</v>
      </c>
      <c r="AR797" s="168" t="s">
        <v>74</v>
      </c>
      <c r="AS797" s="168" t="s">
        <v>83</v>
      </c>
      <c r="AW797" s="160" t="s">
        <v>137</v>
      </c>
      <c r="BI797" s="169">
        <f>SUM(BI798:BI801)</f>
        <v>0</v>
      </c>
    </row>
    <row r="798" spans="2:63" s="1" customFormat="1" ht="22.5" customHeight="1">
      <c r="B798" s="173"/>
      <c r="C798" s="174" t="s">
        <v>1058</v>
      </c>
      <c r="D798" s="174" t="s">
        <v>139</v>
      </c>
      <c r="E798" s="175" t="s">
        <v>1059</v>
      </c>
      <c r="F798" s="176" t="s">
        <v>1060</v>
      </c>
      <c r="G798" s="177" t="s">
        <v>307</v>
      </c>
      <c r="H798" s="178">
        <v>150.35499999999999</v>
      </c>
      <c r="I798" s="179"/>
      <c r="J798" s="180">
        <f>ROUND(I798*H798,2)</f>
        <v>0</v>
      </c>
      <c r="K798" s="176" t="s">
        <v>143</v>
      </c>
      <c r="L798" s="40"/>
      <c r="M798" s="181" t="s">
        <v>5</v>
      </c>
      <c r="N798" s="182" t="s">
        <v>46</v>
      </c>
      <c r="O798" s="183">
        <v>0</v>
      </c>
      <c r="P798" s="183">
        <f>O798*H798</f>
        <v>0</v>
      </c>
      <c r="Q798" s="183">
        <v>0</v>
      </c>
      <c r="R798" s="184">
        <f>Q798*H798</f>
        <v>0</v>
      </c>
      <c r="AP798" s="23" t="s">
        <v>144</v>
      </c>
      <c r="AR798" s="23" t="s">
        <v>139</v>
      </c>
      <c r="AS798" s="23" t="s">
        <v>85</v>
      </c>
      <c r="AW798" s="23" t="s">
        <v>137</v>
      </c>
      <c r="BC798" s="185">
        <f>IF(N798="základní",J798,0)</f>
        <v>0</v>
      </c>
      <c r="BD798" s="185">
        <f>IF(N798="snížená",J798,0)</f>
        <v>0</v>
      </c>
      <c r="BE798" s="185">
        <f>IF(N798="zákl. přenesená",J798,0)</f>
        <v>0</v>
      </c>
      <c r="BF798" s="185">
        <f>IF(N798="sníž. přenesená",J798,0)</f>
        <v>0</v>
      </c>
      <c r="BG798" s="185">
        <f>IF(N798="nulová",J798,0)</f>
        <v>0</v>
      </c>
      <c r="BH798" s="23" t="s">
        <v>83</v>
      </c>
      <c r="BI798" s="185">
        <f>ROUND(I798*H798,2)</f>
        <v>0</v>
      </c>
      <c r="BJ798" s="23" t="s">
        <v>144</v>
      </c>
      <c r="BK798" s="23" t="s">
        <v>1061</v>
      </c>
    </row>
    <row r="799" spans="2:63" s="1" customFormat="1" ht="67.5">
      <c r="B799" s="40"/>
      <c r="D799" s="186" t="s">
        <v>146</v>
      </c>
      <c r="F799" s="187" t="s">
        <v>1062</v>
      </c>
      <c r="I799" s="188"/>
      <c r="L799" s="40"/>
      <c r="M799" s="189"/>
      <c r="N799" s="41"/>
      <c r="O799" s="41"/>
      <c r="P799" s="41"/>
      <c r="Q799" s="41"/>
      <c r="R799" s="69"/>
      <c r="AR799" s="23" t="s">
        <v>146</v>
      </c>
      <c r="AS799" s="23" t="s">
        <v>85</v>
      </c>
    </row>
    <row r="800" spans="2:63" s="11" customFormat="1">
      <c r="B800" s="190"/>
      <c r="D800" s="186" t="s">
        <v>148</v>
      </c>
      <c r="E800" s="191" t="s">
        <v>5</v>
      </c>
      <c r="F800" s="192" t="s">
        <v>1063</v>
      </c>
      <c r="H800" s="193">
        <v>150.35499999999999</v>
      </c>
      <c r="I800" s="194"/>
      <c r="L800" s="190"/>
      <c r="M800" s="195"/>
      <c r="N800" s="196"/>
      <c r="O800" s="196"/>
      <c r="P800" s="196"/>
      <c r="Q800" s="196"/>
      <c r="R800" s="197"/>
      <c r="AR800" s="191" t="s">
        <v>148</v>
      </c>
      <c r="AS800" s="191" t="s">
        <v>85</v>
      </c>
      <c r="AT800" s="11" t="s">
        <v>85</v>
      </c>
      <c r="AU800" s="11" t="s">
        <v>39</v>
      </c>
      <c r="AV800" s="11" t="s">
        <v>75</v>
      </c>
      <c r="AW800" s="191" t="s">
        <v>137</v>
      </c>
    </row>
    <row r="801" spans="2:63" s="12" customFormat="1">
      <c r="B801" s="198"/>
      <c r="D801" s="186" t="s">
        <v>148</v>
      </c>
      <c r="E801" s="219" t="s">
        <v>5</v>
      </c>
      <c r="F801" s="220" t="s">
        <v>150</v>
      </c>
      <c r="H801" s="221">
        <v>150.35499999999999</v>
      </c>
      <c r="I801" s="203"/>
      <c r="L801" s="198"/>
      <c r="M801" s="204"/>
      <c r="N801" s="205"/>
      <c r="O801" s="205"/>
      <c r="P801" s="205"/>
      <c r="Q801" s="205"/>
      <c r="R801" s="206"/>
      <c r="AR801" s="207" t="s">
        <v>148</v>
      </c>
      <c r="AS801" s="207" t="s">
        <v>85</v>
      </c>
      <c r="AT801" s="12" t="s">
        <v>144</v>
      </c>
      <c r="AU801" s="12" t="s">
        <v>39</v>
      </c>
      <c r="AV801" s="12" t="s">
        <v>83</v>
      </c>
      <c r="AW801" s="207" t="s">
        <v>137</v>
      </c>
    </row>
    <row r="802" spans="2:63" s="10" customFormat="1" ht="37.35" customHeight="1">
      <c r="B802" s="159"/>
      <c r="D802" s="160" t="s">
        <v>74</v>
      </c>
      <c r="E802" s="161" t="s">
        <v>1064</v>
      </c>
      <c r="F802" s="161" t="s">
        <v>1065</v>
      </c>
      <c r="I802" s="162"/>
      <c r="J802" s="163">
        <f>BI802</f>
        <v>0</v>
      </c>
      <c r="L802" s="159"/>
      <c r="M802" s="164"/>
      <c r="N802" s="165"/>
      <c r="O802" s="165"/>
      <c r="P802" s="166">
        <f>P803+P842+P858+P867+P886+P895+P906</f>
        <v>0.99936980000000009</v>
      </c>
      <c r="Q802" s="165"/>
      <c r="R802" s="167">
        <f>R803+R842+R858+R867+R886+R895+R906</f>
        <v>1.0049499999999998</v>
      </c>
      <c r="AP802" s="160" t="s">
        <v>85</v>
      </c>
      <c r="AR802" s="168" t="s">
        <v>74</v>
      </c>
      <c r="AS802" s="168" t="s">
        <v>75</v>
      </c>
      <c r="AW802" s="160" t="s">
        <v>137</v>
      </c>
      <c r="BI802" s="169">
        <f>BI803+BI842+BI858+BI867+BI886+BI895+BI906</f>
        <v>0</v>
      </c>
    </row>
    <row r="803" spans="2:63" s="10" customFormat="1" ht="19.899999999999999" customHeight="1">
      <c r="B803" s="159"/>
      <c r="D803" s="170" t="s">
        <v>74</v>
      </c>
      <c r="E803" s="171" t="s">
        <v>1066</v>
      </c>
      <c r="F803" s="171" t="s">
        <v>1067</v>
      </c>
      <c r="I803" s="162"/>
      <c r="J803" s="172">
        <f>BI803</f>
        <v>0</v>
      </c>
      <c r="L803" s="159"/>
      <c r="M803" s="164"/>
      <c r="N803" s="165"/>
      <c r="O803" s="165"/>
      <c r="P803" s="166">
        <f>SUM(P804:P841)</f>
        <v>0.1043808</v>
      </c>
      <c r="Q803" s="165"/>
      <c r="R803" s="167">
        <f>SUM(R804:R841)</f>
        <v>0.48488399999999993</v>
      </c>
      <c r="AP803" s="160" t="s">
        <v>85</v>
      </c>
      <c r="AR803" s="168" t="s">
        <v>74</v>
      </c>
      <c r="AS803" s="168" t="s">
        <v>83</v>
      </c>
      <c r="AW803" s="160" t="s">
        <v>137</v>
      </c>
      <c r="BI803" s="169">
        <f>SUM(BI804:BI841)</f>
        <v>0</v>
      </c>
    </row>
    <row r="804" spans="2:63" s="1" customFormat="1" ht="31.5" customHeight="1">
      <c r="B804" s="173"/>
      <c r="C804" s="174" t="s">
        <v>1068</v>
      </c>
      <c r="D804" s="174" t="s">
        <v>139</v>
      </c>
      <c r="E804" s="175" t="s">
        <v>334</v>
      </c>
      <c r="F804" s="176" t="s">
        <v>1069</v>
      </c>
      <c r="G804" s="177" t="s">
        <v>163</v>
      </c>
      <c r="H804" s="178">
        <v>2</v>
      </c>
      <c r="I804" s="179"/>
      <c r="J804" s="180">
        <f>ROUND(I804*H804,2)</f>
        <v>0</v>
      </c>
      <c r="K804" s="176" t="s">
        <v>5</v>
      </c>
      <c r="L804" s="40"/>
      <c r="M804" s="181" t="s">
        <v>5</v>
      </c>
      <c r="N804" s="182" t="s">
        <v>46</v>
      </c>
      <c r="O804" s="183">
        <v>0</v>
      </c>
      <c r="P804" s="183">
        <f>O804*H804</f>
        <v>0</v>
      </c>
      <c r="Q804" s="183">
        <v>0</v>
      </c>
      <c r="R804" s="184">
        <f>Q804*H804</f>
        <v>0</v>
      </c>
      <c r="AP804" s="23" t="s">
        <v>228</v>
      </c>
      <c r="AR804" s="23" t="s">
        <v>139</v>
      </c>
      <c r="AS804" s="23" t="s">
        <v>85</v>
      </c>
      <c r="AW804" s="23" t="s">
        <v>137</v>
      </c>
      <c r="BC804" s="185">
        <f>IF(N804="základní",J804,0)</f>
        <v>0</v>
      </c>
      <c r="BD804" s="185">
        <f>IF(N804="snížená",J804,0)</f>
        <v>0</v>
      </c>
      <c r="BE804" s="185">
        <f>IF(N804="zákl. přenesená",J804,0)</f>
        <v>0</v>
      </c>
      <c r="BF804" s="185">
        <f>IF(N804="sníž. přenesená",J804,0)</f>
        <v>0</v>
      </c>
      <c r="BG804" s="185">
        <f>IF(N804="nulová",J804,0)</f>
        <v>0</v>
      </c>
      <c r="BH804" s="23" t="s">
        <v>83</v>
      </c>
      <c r="BI804" s="185">
        <f>ROUND(I804*H804,2)</f>
        <v>0</v>
      </c>
      <c r="BJ804" s="23" t="s">
        <v>228</v>
      </c>
      <c r="BK804" s="23" t="s">
        <v>1070</v>
      </c>
    </row>
    <row r="805" spans="2:63" s="1" customFormat="1" ht="27">
      <c r="B805" s="40"/>
      <c r="D805" s="186" t="s">
        <v>146</v>
      </c>
      <c r="F805" s="187" t="s">
        <v>1069</v>
      </c>
      <c r="I805" s="188"/>
      <c r="L805" s="40"/>
      <c r="M805" s="189"/>
      <c r="N805" s="41"/>
      <c r="O805" s="41"/>
      <c r="P805" s="41"/>
      <c r="Q805" s="41"/>
      <c r="R805" s="69"/>
      <c r="AR805" s="23" t="s">
        <v>146</v>
      </c>
      <c r="AS805" s="23" t="s">
        <v>85</v>
      </c>
    </row>
    <row r="806" spans="2:63" s="11" customFormat="1">
      <c r="B806" s="190"/>
      <c r="D806" s="186" t="s">
        <v>148</v>
      </c>
      <c r="E806" s="191" t="s">
        <v>5</v>
      </c>
      <c r="F806" s="192" t="s">
        <v>1071</v>
      </c>
      <c r="H806" s="193">
        <v>2</v>
      </c>
      <c r="I806" s="194"/>
      <c r="L806" s="190"/>
      <c r="M806" s="195"/>
      <c r="N806" s="196"/>
      <c r="O806" s="196"/>
      <c r="P806" s="196"/>
      <c r="Q806" s="196"/>
      <c r="R806" s="197"/>
      <c r="AR806" s="191" t="s">
        <v>148</v>
      </c>
      <c r="AS806" s="191" t="s">
        <v>85</v>
      </c>
      <c r="AT806" s="11" t="s">
        <v>85</v>
      </c>
      <c r="AU806" s="11" t="s">
        <v>39</v>
      </c>
      <c r="AV806" s="11" t="s">
        <v>75</v>
      </c>
      <c r="AW806" s="191" t="s">
        <v>137</v>
      </c>
    </row>
    <row r="807" spans="2:63" s="12" customFormat="1">
      <c r="B807" s="198"/>
      <c r="D807" s="199" t="s">
        <v>148</v>
      </c>
      <c r="E807" s="200" t="s">
        <v>5</v>
      </c>
      <c r="F807" s="201" t="s">
        <v>150</v>
      </c>
      <c r="H807" s="202">
        <v>2</v>
      </c>
      <c r="I807" s="203"/>
      <c r="L807" s="198"/>
      <c r="M807" s="204"/>
      <c r="N807" s="205"/>
      <c r="O807" s="205"/>
      <c r="P807" s="205"/>
      <c r="Q807" s="205"/>
      <c r="R807" s="206"/>
      <c r="AR807" s="207" t="s">
        <v>148</v>
      </c>
      <c r="AS807" s="207" t="s">
        <v>85</v>
      </c>
      <c r="AT807" s="12" t="s">
        <v>144</v>
      </c>
      <c r="AU807" s="12" t="s">
        <v>39</v>
      </c>
      <c r="AV807" s="12" t="s">
        <v>83</v>
      </c>
      <c r="AW807" s="207" t="s">
        <v>137</v>
      </c>
    </row>
    <row r="808" spans="2:63" s="1" customFormat="1" ht="22.5" customHeight="1">
      <c r="B808" s="173"/>
      <c r="C808" s="174" t="s">
        <v>1072</v>
      </c>
      <c r="D808" s="174" t="s">
        <v>139</v>
      </c>
      <c r="E808" s="175" t="s">
        <v>1073</v>
      </c>
      <c r="F808" s="176" t="s">
        <v>1074</v>
      </c>
      <c r="G808" s="177" t="s">
        <v>142</v>
      </c>
      <c r="H808" s="178">
        <v>107.752</v>
      </c>
      <c r="I808" s="179"/>
      <c r="J808" s="180">
        <f>ROUND(I808*H808,2)</f>
        <v>0</v>
      </c>
      <c r="K808" s="176" t="s">
        <v>143</v>
      </c>
      <c r="L808" s="40"/>
      <c r="M808" s="181" t="s">
        <v>5</v>
      </c>
      <c r="N808" s="182" t="s">
        <v>46</v>
      </c>
      <c r="O808" s="183">
        <v>0</v>
      </c>
      <c r="P808" s="183">
        <f>O808*H808</f>
        <v>0</v>
      </c>
      <c r="Q808" s="183">
        <v>0</v>
      </c>
      <c r="R808" s="184">
        <f>Q808*H808</f>
        <v>0</v>
      </c>
      <c r="AP808" s="23" t="s">
        <v>228</v>
      </c>
      <c r="AR808" s="23" t="s">
        <v>139</v>
      </c>
      <c r="AS808" s="23" t="s">
        <v>85</v>
      </c>
      <c r="AW808" s="23" t="s">
        <v>137</v>
      </c>
      <c r="BC808" s="185">
        <f>IF(N808="základní",J808,0)</f>
        <v>0</v>
      </c>
      <c r="BD808" s="185">
        <f>IF(N808="snížená",J808,0)</f>
        <v>0</v>
      </c>
      <c r="BE808" s="185">
        <f>IF(N808="zákl. přenesená",J808,0)</f>
        <v>0</v>
      </c>
      <c r="BF808" s="185">
        <f>IF(N808="sníž. přenesená",J808,0)</f>
        <v>0</v>
      </c>
      <c r="BG808" s="185">
        <f>IF(N808="nulová",J808,0)</f>
        <v>0</v>
      </c>
      <c r="BH808" s="23" t="s">
        <v>83</v>
      </c>
      <c r="BI808" s="185">
        <f>ROUND(I808*H808,2)</f>
        <v>0</v>
      </c>
      <c r="BJ808" s="23" t="s">
        <v>228</v>
      </c>
      <c r="BK808" s="23" t="s">
        <v>1075</v>
      </c>
    </row>
    <row r="809" spans="2:63" s="1" customFormat="1" ht="27">
      <c r="B809" s="40"/>
      <c r="D809" s="186" t="s">
        <v>146</v>
      </c>
      <c r="F809" s="187" t="s">
        <v>1076</v>
      </c>
      <c r="I809" s="188"/>
      <c r="L809" s="40"/>
      <c r="M809" s="189"/>
      <c r="N809" s="41"/>
      <c r="O809" s="41"/>
      <c r="P809" s="41"/>
      <c r="Q809" s="41"/>
      <c r="R809" s="69"/>
      <c r="AR809" s="23" t="s">
        <v>146</v>
      </c>
      <c r="AS809" s="23" t="s">
        <v>85</v>
      </c>
    </row>
    <row r="810" spans="2:63" s="11" customFormat="1" ht="27">
      <c r="B810" s="190"/>
      <c r="D810" s="186" t="s">
        <v>148</v>
      </c>
      <c r="E810" s="191" t="s">
        <v>5</v>
      </c>
      <c r="F810" s="192" t="s">
        <v>1077</v>
      </c>
      <c r="H810" s="193">
        <v>60.42</v>
      </c>
      <c r="I810" s="194"/>
      <c r="L810" s="190"/>
      <c r="M810" s="195"/>
      <c r="N810" s="196"/>
      <c r="O810" s="196"/>
      <c r="P810" s="196"/>
      <c r="Q810" s="196"/>
      <c r="R810" s="197"/>
      <c r="AR810" s="191" t="s">
        <v>148</v>
      </c>
      <c r="AS810" s="191" t="s">
        <v>85</v>
      </c>
      <c r="AT810" s="11" t="s">
        <v>85</v>
      </c>
      <c r="AU810" s="11" t="s">
        <v>39</v>
      </c>
      <c r="AV810" s="11" t="s">
        <v>75</v>
      </c>
      <c r="AW810" s="191" t="s">
        <v>137</v>
      </c>
    </row>
    <row r="811" spans="2:63" s="11" customFormat="1" ht="27">
      <c r="B811" s="190"/>
      <c r="D811" s="186" t="s">
        <v>148</v>
      </c>
      <c r="E811" s="191" t="s">
        <v>5</v>
      </c>
      <c r="F811" s="192" t="s">
        <v>1078</v>
      </c>
      <c r="H811" s="193">
        <v>47.332000000000001</v>
      </c>
      <c r="I811" s="194"/>
      <c r="L811" s="190"/>
      <c r="M811" s="195"/>
      <c r="N811" s="196"/>
      <c r="O811" s="196"/>
      <c r="P811" s="196"/>
      <c r="Q811" s="196"/>
      <c r="R811" s="197"/>
      <c r="AR811" s="191" t="s">
        <v>148</v>
      </c>
      <c r="AS811" s="191" t="s">
        <v>85</v>
      </c>
      <c r="AT811" s="11" t="s">
        <v>85</v>
      </c>
      <c r="AU811" s="11" t="s">
        <v>39</v>
      </c>
      <c r="AV811" s="11" t="s">
        <v>75</v>
      </c>
      <c r="AW811" s="191" t="s">
        <v>137</v>
      </c>
    </row>
    <row r="812" spans="2:63" s="12" customFormat="1">
      <c r="B812" s="198"/>
      <c r="D812" s="199" t="s">
        <v>148</v>
      </c>
      <c r="E812" s="200" t="s">
        <v>5</v>
      </c>
      <c r="F812" s="201" t="s">
        <v>150</v>
      </c>
      <c r="H812" s="202">
        <v>107.752</v>
      </c>
      <c r="I812" s="203"/>
      <c r="L812" s="198"/>
      <c r="M812" s="204"/>
      <c r="N812" s="205"/>
      <c r="O812" s="205"/>
      <c r="P812" s="205"/>
      <c r="Q812" s="205"/>
      <c r="R812" s="206"/>
      <c r="AR812" s="207" t="s">
        <v>148</v>
      </c>
      <c r="AS812" s="207" t="s">
        <v>85</v>
      </c>
      <c r="AT812" s="12" t="s">
        <v>144</v>
      </c>
      <c r="AU812" s="12" t="s">
        <v>39</v>
      </c>
      <c r="AV812" s="12" t="s">
        <v>83</v>
      </c>
      <c r="AW812" s="207" t="s">
        <v>137</v>
      </c>
    </row>
    <row r="813" spans="2:63" s="1" customFormat="1" ht="22.5" customHeight="1">
      <c r="B813" s="173"/>
      <c r="C813" s="209" t="s">
        <v>1079</v>
      </c>
      <c r="D813" s="209" t="s">
        <v>322</v>
      </c>
      <c r="E813" s="210" t="s">
        <v>1080</v>
      </c>
      <c r="F813" s="211" t="s">
        <v>1081</v>
      </c>
      <c r="G813" s="212" t="s">
        <v>307</v>
      </c>
      <c r="H813" s="213">
        <v>4.2999999999999997E-2</v>
      </c>
      <c r="I813" s="214"/>
      <c r="J813" s="215">
        <f>ROUND(I813*H813,2)</f>
        <v>0</v>
      </c>
      <c r="K813" s="211" t="s">
        <v>143</v>
      </c>
      <c r="L813" s="216"/>
      <c r="M813" s="217" t="s">
        <v>5</v>
      </c>
      <c r="N813" s="218" t="s">
        <v>46</v>
      </c>
      <c r="O813" s="183">
        <v>1</v>
      </c>
      <c r="P813" s="183">
        <f>O813*H813</f>
        <v>4.2999999999999997E-2</v>
      </c>
      <c r="Q813" s="183">
        <v>0</v>
      </c>
      <c r="R813" s="184">
        <f>Q813*H813</f>
        <v>0</v>
      </c>
      <c r="AP813" s="23" t="s">
        <v>328</v>
      </c>
      <c r="AR813" s="23" t="s">
        <v>322</v>
      </c>
      <c r="AS813" s="23" t="s">
        <v>85</v>
      </c>
      <c r="AW813" s="23" t="s">
        <v>137</v>
      </c>
      <c r="BC813" s="185">
        <f>IF(N813="základní",J813,0)</f>
        <v>0</v>
      </c>
      <c r="BD813" s="185">
        <f>IF(N813="snížená",J813,0)</f>
        <v>0</v>
      </c>
      <c r="BE813" s="185">
        <f>IF(N813="zákl. přenesená",J813,0)</f>
        <v>0</v>
      </c>
      <c r="BF813" s="185">
        <f>IF(N813="sníž. přenesená",J813,0)</f>
        <v>0</v>
      </c>
      <c r="BG813" s="185">
        <f>IF(N813="nulová",J813,0)</f>
        <v>0</v>
      </c>
      <c r="BH813" s="23" t="s">
        <v>83</v>
      </c>
      <c r="BI813" s="185">
        <f>ROUND(I813*H813,2)</f>
        <v>0</v>
      </c>
      <c r="BJ813" s="23" t="s">
        <v>228</v>
      </c>
      <c r="BK813" s="23" t="s">
        <v>1082</v>
      </c>
    </row>
    <row r="814" spans="2:63" s="1" customFormat="1">
      <c r="B814" s="40"/>
      <c r="D814" s="186" t="s">
        <v>146</v>
      </c>
      <c r="F814" s="187" t="s">
        <v>1081</v>
      </c>
      <c r="I814" s="188"/>
      <c r="L814" s="40"/>
      <c r="M814" s="189"/>
      <c r="N814" s="41"/>
      <c r="O814" s="41"/>
      <c r="P814" s="41"/>
      <c r="Q814" s="41"/>
      <c r="R814" s="69"/>
      <c r="AR814" s="23" t="s">
        <v>146</v>
      </c>
      <c r="AS814" s="23" t="s">
        <v>85</v>
      </c>
    </row>
    <row r="815" spans="2:63" s="1" customFormat="1" ht="27">
      <c r="B815" s="40"/>
      <c r="D815" s="186" t="s">
        <v>310</v>
      </c>
      <c r="F815" s="208" t="s">
        <v>1083</v>
      </c>
      <c r="I815" s="188"/>
      <c r="L815" s="40"/>
      <c r="M815" s="189"/>
      <c r="N815" s="41"/>
      <c r="O815" s="41"/>
      <c r="P815" s="41"/>
      <c r="Q815" s="41"/>
      <c r="R815" s="69"/>
      <c r="AR815" s="23" t="s">
        <v>310</v>
      </c>
      <c r="AS815" s="23" t="s">
        <v>85</v>
      </c>
    </row>
    <row r="816" spans="2:63" s="11" customFormat="1" ht="27">
      <c r="B816" s="190"/>
      <c r="D816" s="186" t="s">
        <v>148</v>
      </c>
      <c r="E816" s="191" t="s">
        <v>5</v>
      </c>
      <c r="F816" s="192" t="s">
        <v>1084</v>
      </c>
      <c r="H816" s="193">
        <v>2.4E-2</v>
      </c>
      <c r="I816" s="194"/>
      <c r="L816" s="190"/>
      <c r="M816" s="195"/>
      <c r="N816" s="196"/>
      <c r="O816" s="196"/>
      <c r="P816" s="196"/>
      <c r="Q816" s="196"/>
      <c r="R816" s="197"/>
      <c r="AR816" s="191" t="s">
        <v>148</v>
      </c>
      <c r="AS816" s="191" t="s">
        <v>85</v>
      </c>
      <c r="AT816" s="11" t="s">
        <v>85</v>
      </c>
      <c r="AU816" s="11" t="s">
        <v>39</v>
      </c>
      <c r="AV816" s="11" t="s">
        <v>75</v>
      </c>
      <c r="AW816" s="191" t="s">
        <v>137</v>
      </c>
    </row>
    <row r="817" spans="2:63" s="11" customFormat="1" ht="27">
      <c r="B817" s="190"/>
      <c r="D817" s="186" t="s">
        <v>148</v>
      </c>
      <c r="E817" s="191" t="s">
        <v>5</v>
      </c>
      <c r="F817" s="192" t="s">
        <v>1085</v>
      </c>
      <c r="H817" s="193">
        <v>1.9E-2</v>
      </c>
      <c r="I817" s="194"/>
      <c r="L817" s="190"/>
      <c r="M817" s="195"/>
      <c r="N817" s="196"/>
      <c r="O817" s="196"/>
      <c r="P817" s="196"/>
      <c r="Q817" s="196"/>
      <c r="R817" s="197"/>
      <c r="AR817" s="191" t="s">
        <v>148</v>
      </c>
      <c r="AS817" s="191" t="s">
        <v>85</v>
      </c>
      <c r="AT817" s="11" t="s">
        <v>85</v>
      </c>
      <c r="AU817" s="11" t="s">
        <v>39</v>
      </c>
      <c r="AV817" s="11" t="s">
        <v>75</v>
      </c>
      <c r="AW817" s="191" t="s">
        <v>137</v>
      </c>
    </row>
    <row r="818" spans="2:63" s="12" customFormat="1">
      <c r="B818" s="198"/>
      <c r="D818" s="199" t="s">
        <v>148</v>
      </c>
      <c r="E818" s="200" t="s">
        <v>5</v>
      </c>
      <c r="F818" s="201" t="s">
        <v>150</v>
      </c>
      <c r="H818" s="202">
        <v>4.2999999999999997E-2</v>
      </c>
      <c r="I818" s="203"/>
      <c r="L818" s="198"/>
      <c r="M818" s="204"/>
      <c r="N818" s="205"/>
      <c r="O818" s="205"/>
      <c r="P818" s="205"/>
      <c r="Q818" s="205"/>
      <c r="R818" s="206"/>
      <c r="AR818" s="207" t="s">
        <v>148</v>
      </c>
      <c r="AS818" s="207" t="s">
        <v>85</v>
      </c>
      <c r="AT818" s="12" t="s">
        <v>144</v>
      </c>
      <c r="AU818" s="12" t="s">
        <v>39</v>
      </c>
      <c r="AV818" s="12" t="s">
        <v>83</v>
      </c>
      <c r="AW818" s="207" t="s">
        <v>137</v>
      </c>
    </row>
    <row r="819" spans="2:63" s="1" customFormat="1" ht="22.5" customHeight="1">
      <c r="B819" s="173"/>
      <c r="C819" s="174" t="s">
        <v>1086</v>
      </c>
      <c r="D819" s="174" t="s">
        <v>139</v>
      </c>
      <c r="E819" s="175" t="s">
        <v>1087</v>
      </c>
      <c r="F819" s="176" t="s">
        <v>1088</v>
      </c>
      <c r="G819" s="177" t="s">
        <v>142</v>
      </c>
      <c r="H819" s="178">
        <v>107.752</v>
      </c>
      <c r="I819" s="179"/>
      <c r="J819" s="180">
        <f>ROUND(I819*H819,2)</f>
        <v>0</v>
      </c>
      <c r="K819" s="176" t="s">
        <v>143</v>
      </c>
      <c r="L819" s="40"/>
      <c r="M819" s="181" t="s">
        <v>5</v>
      </c>
      <c r="N819" s="182" t="s">
        <v>46</v>
      </c>
      <c r="O819" s="183">
        <v>0</v>
      </c>
      <c r="P819" s="183">
        <f>O819*H819</f>
        <v>0</v>
      </c>
      <c r="Q819" s="183">
        <v>4.4999999999999997E-3</v>
      </c>
      <c r="R819" s="184">
        <f>Q819*H819</f>
        <v>0.48488399999999993</v>
      </c>
      <c r="AP819" s="23" t="s">
        <v>228</v>
      </c>
      <c r="AR819" s="23" t="s">
        <v>139</v>
      </c>
      <c r="AS819" s="23" t="s">
        <v>85</v>
      </c>
      <c r="AW819" s="23" t="s">
        <v>137</v>
      </c>
      <c r="BC819" s="185">
        <f>IF(N819="základní",J819,0)</f>
        <v>0</v>
      </c>
      <c r="BD819" s="185">
        <f>IF(N819="snížená",J819,0)</f>
        <v>0</v>
      </c>
      <c r="BE819" s="185">
        <f>IF(N819="zákl. přenesená",J819,0)</f>
        <v>0</v>
      </c>
      <c r="BF819" s="185">
        <f>IF(N819="sníž. přenesená",J819,0)</f>
        <v>0</v>
      </c>
      <c r="BG819" s="185">
        <f>IF(N819="nulová",J819,0)</f>
        <v>0</v>
      </c>
      <c r="BH819" s="23" t="s">
        <v>83</v>
      </c>
      <c r="BI819" s="185">
        <f>ROUND(I819*H819,2)</f>
        <v>0</v>
      </c>
      <c r="BJ819" s="23" t="s">
        <v>228</v>
      </c>
      <c r="BK819" s="23" t="s">
        <v>1089</v>
      </c>
    </row>
    <row r="820" spans="2:63" s="1" customFormat="1">
      <c r="B820" s="40"/>
      <c r="D820" s="186" t="s">
        <v>146</v>
      </c>
      <c r="F820" s="187" t="s">
        <v>1090</v>
      </c>
      <c r="I820" s="188"/>
      <c r="L820" s="40"/>
      <c r="M820" s="189"/>
      <c r="N820" s="41"/>
      <c r="O820" s="41"/>
      <c r="P820" s="41"/>
      <c r="Q820" s="41"/>
      <c r="R820" s="69"/>
      <c r="AR820" s="23" t="s">
        <v>146</v>
      </c>
      <c r="AS820" s="23" t="s">
        <v>85</v>
      </c>
    </row>
    <row r="821" spans="2:63" s="11" customFormat="1" ht="27">
      <c r="B821" s="190"/>
      <c r="D821" s="186" t="s">
        <v>148</v>
      </c>
      <c r="E821" s="191" t="s">
        <v>5</v>
      </c>
      <c r="F821" s="192" t="s">
        <v>1077</v>
      </c>
      <c r="H821" s="193">
        <v>60.42</v>
      </c>
      <c r="I821" s="194"/>
      <c r="L821" s="190"/>
      <c r="M821" s="195"/>
      <c r="N821" s="196"/>
      <c r="O821" s="196"/>
      <c r="P821" s="196"/>
      <c r="Q821" s="196"/>
      <c r="R821" s="197"/>
      <c r="AR821" s="191" t="s">
        <v>148</v>
      </c>
      <c r="AS821" s="191" t="s">
        <v>85</v>
      </c>
      <c r="AT821" s="11" t="s">
        <v>85</v>
      </c>
      <c r="AU821" s="11" t="s">
        <v>39</v>
      </c>
      <c r="AV821" s="11" t="s">
        <v>75</v>
      </c>
      <c r="AW821" s="191" t="s">
        <v>137</v>
      </c>
    </row>
    <row r="822" spans="2:63" s="11" customFormat="1" ht="27">
      <c r="B822" s="190"/>
      <c r="D822" s="186" t="s">
        <v>148</v>
      </c>
      <c r="E822" s="191" t="s">
        <v>5</v>
      </c>
      <c r="F822" s="192" t="s">
        <v>1078</v>
      </c>
      <c r="H822" s="193">
        <v>47.332000000000001</v>
      </c>
      <c r="I822" s="194"/>
      <c r="L822" s="190"/>
      <c r="M822" s="195"/>
      <c r="N822" s="196"/>
      <c r="O822" s="196"/>
      <c r="P822" s="196"/>
      <c r="Q822" s="196"/>
      <c r="R822" s="197"/>
      <c r="AR822" s="191" t="s">
        <v>148</v>
      </c>
      <c r="AS822" s="191" t="s">
        <v>85</v>
      </c>
      <c r="AT822" s="11" t="s">
        <v>85</v>
      </c>
      <c r="AU822" s="11" t="s">
        <v>39</v>
      </c>
      <c r="AV822" s="11" t="s">
        <v>75</v>
      </c>
      <c r="AW822" s="191" t="s">
        <v>137</v>
      </c>
    </row>
    <row r="823" spans="2:63" s="12" customFormat="1">
      <c r="B823" s="198"/>
      <c r="D823" s="199" t="s">
        <v>148</v>
      </c>
      <c r="E823" s="200" t="s">
        <v>5</v>
      </c>
      <c r="F823" s="201" t="s">
        <v>150</v>
      </c>
      <c r="H823" s="202">
        <v>107.752</v>
      </c>
      <c r="I823" s="203"/>
      <c r="L823" s="198"/>
      <c r="M823" s="204"/>
      <c r="N823" s="205"/>
      <c r="O823" s="205"/>
      <c r="P823" s="205"/>
      <c r="Q823" s="205"/>
      <c r="R823" s="206"/>
      <c r="AR823" s="207" t="s">
        <v>148</v>
      </c>
      <c r="AS823" s="207" t="s">
        <v>85</v>
      </c>
      <c r="AT823" s="12" t="s">
        <v>144</v>
      </c>
      <c r="AU823" s="12" t="s">
        <v>39</v>
      </c>
      <c r="AV823" s="12" t="s">
        <v>83</v>
      </c>
      <c r="AW823" s="207" t="s">
        <v>137</v>
      </c>
    </row>
    <row r="824" spans="2:63" s="1" customFormat="1" ht="22.5" customHeight="1">
      <c r="B824" s="173"/>
      <c r="C824" s="174" t="s">
        <v>1091</v>
      </c>
      <c r="D824" s="174" t="s">
        <v>139</v>
      </c>
      <c r="E824" s="175" t="s">
        <v>1092</v>
      </c>
      <c r="F824" s="176" t="s">
        <v>1093</v>
      </c>
      <c r="G824" s="177" t="s">
        <v>142</v>
      </c>
      <c r="H824" s="178">
        <v>129.30199999999999</v>
      </c>
      <c r="I824" s="179"/>
      <c r="J824" s="180">
        <f>ROUND(I824*H824,2)</f>
        <v>0</v>
      </c>
      <c r="K824" s="176" t="s">
        <v>143</v>
      </c>
      <c r="L824" s="40"/>
      <c r="M824" s="181" t="s">
        <v>5</v>
      </c>
      <c r="N824" s="182" t="s">
        <v>46</v>
      </c>
      <c r="O824" s="183">
        <v>4.0000000000000002E-4</v>
      </c>
      <c r="P824" s="183">
        <f>O824*H824</f>
        <v>5.1720799999999997E-2</v>
      </c>
      <c r="Q824" s="183">
        <v>0</v>
      </c>
      <c r="R824" s="184">
        <f>Q824*H824</f>
        <v>0</v>
      </c>
      <c r="AP824" s="23" t="s">
        <v>228</v>
      </c>
      <c r="AR824" s="23" t="s">
        <v>139</v>
      </c>
      <c r="AS824" s="23" t="s">
        <v>85</v>
      </c>
      <c r="AW824" s="23" t="s">
        <v>137</v>
      </c>
      <c r="BC824" s="185">
        <f>IF(N824="základní",J824,0)</f>
        <v>0</v>
      </c>
      <c r="BD824" s="185">
        <f>IF(N824="snížená",J824,0)</f>
        <v>0</v>
      </c>
      <c r="BE824" s="185">
        <f>IF(N824="zákl. přenesená",J824,0)</f>
        <v>0</v>
      </c>
      <c r="BF824" s="185">
        <f>IF(N824="sníž. přenesená",J824,0)</f>
        <v>0</v>
      </c>
      <c r="BG824" s="185">
        <f>IF(N824="nulová",J824,0)</f>
        <v>0</v>
      </c>
      <c r="BH824" s="23" t="s">
        <v>83</v>
      </c>
      <c r="BI824" s="185">
        <f>ROUND(I824*H824,2)</f>
        <v>0</v>
      </c>
      <c r="BJ824" s="23" t="s">
        <v>228</v>
      </c>
      <c r="BK824" s="23" t="s">
        <v>1094</v>
      </c>
    </row>
    <row r="825" spans="2:63" s="1" customFormat="1">
      <c r="B825" s="40"/>
      <c r="D825" s="186" t="s">
        <v>146</v>
      </c>
      <c r="F825" s="187" t="s">
        <v>1095</v>
      </c>
      <c r="I825" s="188"/>
      <c r="L825" s="40"/>
      <c r="M825" s="189"/>
      <c r="N825" s="41"/>
      <c r="O825" s="41"/>
      <c r="P825" s="41"/>
      <c r="Q825" s="41"/>
      <c r="R825" s="69"/>
      <c r="AR825" s="23" t="s">
        <v>146</v>
      </c>
      <c r="AS825" s="23" t="s">
        <v>85</v>
      </c>
    </row>
    <row r="826" spans="2:63" s="11" customFormat="1" ht="27">
      <c r="B826" s="190"/>
      <c r="D826" s="186" t="s">
        <v>148</v>
      </c>
      <c r="E826" s="191" t="s">
        <v>5</v>
      </c>
      <c r="F826" s="192" t="s">
        <v>1096</v>
      </c>
      <c r="H826" s="193">
        <v>72.504000000000005</v>
      </c>
      <c r="I826" s="194"/>
      <c r="L826" s="190"/>
      <c r="M826" s="195"/>
      <c r="N826" s="196"/>
      <c r="O826" s="196"/>
      <c r="P826" s="196"/>
      <c r="Q826" s="196"/>
      <c r="R826" s="197"/>
      <c r="AR826" s="191" t="s">
        <v>148</v>
      </c>
      <c r="AS826" s="191" t="s">
        <v>85</v>
      </c>
      <c r="AT826" s="11" t="s">
        <v>85</v>
      </c>
      <c r="AU826" s="11" t="s">
        <v>39</v>
      </c>
      <c r="AV826" s="11" t="s">
        <v>75</v>
      </c>
      <c r="AW826" s="191" t="s">
        <v>137</v>
      </c>
    </row>
    <row r="827" spans="2:63" s="11" customFormat="1" ht="27">
      <c r="B827" s="190"/>
      <c r="D827" s="186" t="s">
        <v>148</v>
      </c>
      <c r="E827" s="191" t="s">
        <v>5</v>
      </c>
      <c r="F827" s="192" t="s">
        <v>1097</v>
      </c>
      <c r="H827" s="193">
        <v>56.798000000000002</v>
      </c>
      <c r="I827" s="194"/>
      <c r="L827" s="190"/>
      <c r="M827" s="195"/>
      <c r="N827" s="196"/>
      <c r="O827" s="196"/>
      <c r="P827" s="196"/>
      <c r="Q827" s="196"/>
      <c r="R827" s="197"/>
      <c r="AR827" s="191" t="s">
        <v>148</v>
      </c>
      <c r="AS827" s="191" t="s">
        <v>85</v>
      </c>
      <c r="AT827" s="11" t="s">
        <v>85</v>
      </c>
      <c r="AU827" s="11" t="s">
        <v>39</v>
      </c>
      <c r="AV827" s="11" t="s">
        <v>75</v>
      </c>
      <c r="AW827" s="191" t="s">
        <v>137</v>
      </c>
    </row>
    <row r="828" spans="2:63" s="12" customFormat="1">
      <c r="B828" s="198"/>
      <c r="D828" s="199" t="s">
        <v>148</v>
      </c>
      <c r="E828" s="200" t="s">
        <v>5</v>
      </c>
      <c r="F828" s="201" t="s">
        <v>150</v>
      </c>
      <c r="H828" s="202">
        <v>129.30199999999999</v>
      </c>
      <c r="I828" s="203"/>
      <c r="L828" s="198"/>
      <c r="M828" s="204"/>
      <c r="N828" s="205"/>
      <c r="O828" s="205"/>
      <c r="P828" s="205"/>
      <c r="Q828" s="205"/>
      <c r="R828" s="206"/>
      <c r="AR828" s="207" t="s">
        <v>148</v>
      </c>
      <c r="AS828" s="207" t="s">
        <v>85</v>
      </c>
      <c r="AT828" s="12" t="s">
        <v>144</v>
      </c>
      <c r="AU828" s="12" t="s">
        <v>39</v>
      </c>
      <c r="AV828" s="12" t="s">
        <v>83</v>
      </c>
      <c r="AW828" s="207" t="s">
        <v>137</v>
      </c>
    </row>
    <row r="829" spans="2:63" s="1" customFormat="1" ht="66" customHeight="1">
      <c r="B829" s="173"/>
      <c r="C829" s="209" t="s">
        <v>1098</v>
      </c>
      <c r="D829" s="209" t="s">
        <v>322</v>
      </c>
      <c r="E829" s="210" t="s">
        <v>340</v>
      </c>
      <c r="F829" s="211" t="s">
        <v>1474</v>
      </c>
      <c r="G829" s="212" t="s">
        <v>142</v>
      </c>
      <c r="H829" s="213">
        <v>129.30199999999999</v>
      </c>
      <c r="I829" s="214"/>
      <c r="J829" s="215">
        <f>ROUND(I829*H829,2)</f>
        <v>0</v>
      </c>
      <c r="K829" s="211" t="s">
        <v>5</v>
      </c>
      <c r="L829" s="216"/>
      <c r="M829" s="217" t="s">
        <v>5</v>
      </c>
      <c r="N829" s="218" t="s">
        <v>46</v>
      </c>
      <c r="O829" s="183">
        <v>0</v>
      </c>
      <c r="P829" s="183">
        <f>O829*H829</f>
        <v>0</v>
      </c>
      <c r="Q829" s="183">
        <v>0</v>
      </c>
      <c r="R829" s="184">
        <f>Q829*H829</f>
        <v>0</v>
      </c>
      <c r="AP829" s="23" t="s">
        <v>328</v>
      </c>
      <c r="AR829" s="23" t="s">
        <v>322</v>
      </c>
      <c r="AS829" s="23" t="s">
        <v>85</v>
      </c>
      <c r="AW829" s="23" t="s">
        <v>137</v>
      </c>
      <c r="BC829" s="185">
        <f>IF(N829="základní",J829,0)</f>
        <v>0</v>
      </c>
      <c r="BD829" s="185">
        <f>IF(N829="snížená",J829,0)</f>
        <v>0</v>
      </c>
      <c r="BE829" s="185">
        <f>IF(N829="zákl. přenesená",J829,0)</f>
        <v>0</v>
      </c>
      <c r="BF829" s="185">
        <f>IF(N829="sníž. přenesená",J829,0)</f>
        <v>0</v>
      </c>
      <c r="BG829" s="185">
        <f>IF(N829="nulová",J829,0)</f>
        <v>0</v>
      </c>
      <c r="BH829" s="23" t="s">
        <v>83</v>
      </c>
      <c r="BI829" s="185">
        <f>ROUND(I829*H829,2)</f>
        <v>0</v>
      </c>
      <c r="BJ829" s="23" t="s">
        <v>228</v>
      </c>
      <c r="BK829" s="23" t="s">
        <v>1099</v>
      </c>
    </row>
    <row r="830" spans="2:63" s="1" customFormat="1" ht="81">
      <c r="B830" s="40"/>
      <c r="D830" s="186" t="s">
        <v>146</v>
      </c>
      <c r="F830" s="187" t="s">
        <v>1474</v>
      </c>
      <c r="I830" s="188"/>
      <c r="L830" s="40"/>
      <c r="M830" s="189"/>
      <c r="N830" s="41"/>
      <c r="O830" s="41"/>
      <c r="P830" s="41"/>
      <c r="Q830" s="41"/>
      <c r="R830" s="69"/>
      <c r="AR830" s="23" t="s">
        <v>146</v>
      </c>
      <c r="AS830" s="23" t="s">
        <v>85</v>
      </c>
    </row>
    <row r="831" spans="2:63" s="11" customFormat="1" ht="27">
      <c r="B831" s="190"/>
      <c r="D831" s="186" t="s">
        <v>148</v>
      </c>
      <c r="E831" s="191" t="s">
        <v>5</v>
      </c>
      <c r="F831" s="192" t="s">
        <v>1100</v>
      </c>
      <c r="H831" s="193">
        <v>72.504000000000005</v>
      </c>
      <c r="I831" s="194"/>
      <c r="L831" s="190"/>
      <c r="M831" s="195"/>
      <c r="N831" s="196"/>
      <c r="O831" s="196"/>
      <c r="P831" s="196"/>
      <c r="Q831" s="196"/>
      <c r="R831" s="197"/>
      <c r="AR831" s="191" t="s">
        <v>148</v>
      </c>
      <c r="AS831" s="191" t="s">
        <v>85</v>
      </c>
      <c r="AT831" s="11" t="s">
        <v>85</v>
      </c>
      <c r="AU831" s="11" t="s">
        <v>39</v>
      </c>
      <c r="AV831" s="11" t="s">
        <v>75</v>
      </c>
      <c r="AW831" s="191" t="s">
        <v>137</v>
      </c>
    </row>
    <row r="832" spans="2:63" s="11" customFormat="1" ht="27">
      <c r="B832" s="190"/>
      <c r="D832" s="186" t="s">
        <v>148</v>
      </c>
      <c r="E832" s="191" t="s">
        <v>5</v>
      </c>
      <c r="F832" s="192" t="s">
        <v>1101</v>
      </c>
      <c r="H832" s="193">
        <v>56.798000000000002</v>
      </c>
      <c r="I832" s="194"/>
      <c r="L832" s="190"/>
      <c r="M832" s="195"/>
      <c r="N832" s="196"/>
      <c r="O832" s="196"/>
      <c r="P832" s="196"/>
      <c r="Q832" s="196"/>
      <c r="R832" s="197"/>
      <c r="AR832" s="191" t="s">
        <v>148</v>
      </c>
      <c r="AS832" s="191" t="s">
        <v>85</v>
      </c>
      <c r="AT832" s="11" t="s">
        <v>85</v>
      </c>
      <c r="AU832" s="11" t="s">
        <v>39</v>
      </c>
      <c r="AV832" s="11" t="s">
        <v>75</v>
      </c>
      <c r="AW832" s="191" t="s">
        <v>137</v>
      </c>
    </row>
    <row r="833" spans="2:63" s="12" customFormat="1">
      <c r="B833" s="198"/>
      <c r="D833" s="199" t="s">
        <v>148</v>
      </c>
      <c r="E833" s="200" t="s">
        <v>5</v>
      </c>
      <c r="F833" s="201" t="s">
        <v>150</v>
      </c>
      <c r="H833" s="202">
        <v>129.30199999999999</v>
      </c>
      <c r="I833" s="203"/>
      <c r="L833" s="198"/>
      <c r="M833" s="204"/>
      <c r="N833" s="205"/>
      <c r="O833" s="205"/>
      <c r="P833" s="205"/>
      <c r="Q833" s="205"/>
      <c r="R833" s="206"/>
      <c r="AR833" s="207" t="s">
        <v>148</v>
      </c>
      <c r="AS833" s="207" t="s">
        <v>85</v>
      </c>
      <c r="AT833" s="12" t="s">
        <v>144</v>
      </c>
      <c r="AU833" s="12" t="s">
        <v>39</v>
      </c>
      <c r="AV833" s="12" t="s">
        <v>83</v>
      </c>
      <c r="AW833" s="207" t="s">
        <v>137</v>
      </c>
    </row>
    <row r="834" spans="2:63" s="1" customFormat="1" ht="22.5" customHeight="1">
      <c r="B834" s="173"/>
      <c r="C834" s="174" t="s">
        <v>1102</v>
      </c>
      <c r="D834" s="174" t="s">
        <v>139</v>
      </c>
      <c r="E834" s="322" t="s">
        <v>346</v>
      </c>
      <c r="F834" s="176" t="s">
        <v>1480</v>
      </c>
      <c r="G834" s="177" t="s">
        <v>142</v>
      </c>
      <c r="H834" s="178">
        <v>2.76</v>
      </c>
      <c r="I834" s="179"/>
      <c r="J834" s="180">
        <f>ROUND(I834*H834,2)</f>
        <v>0</v>
      </c>
      <c r="K834" s="176"/>
      <c r="L834" s="40"/>
      <c r="M834" s="181" t="s">
        <v>5</v>
      </c>
      <c r="N834" s="182" t="s">
        <v>46</v>
      </c>
      <c r="O834" s="183">
        <v>3.5000000000000001E-3</v>
      </c>
      <c r="P834" s="183">
        <f>O834*H834</f>
        <v>9.6600000000000002E-3</v>
      </c>
      <c r="Q834" s="183">
        <v>0</v>
      </c>
      <c r="R834" s="184">
        <f>Q834*H834</f>
        <v>0</v>
      </c>
      <c r="AP834" s="23" t="s">
        <v>228</v>
      </c>
      <c r="AR834" s="23" t="s">
        <v>139</v>
      </c>
      <c r="AS834" s="23" t="s">
        <v>85</v>
      </c>
      <c r="AW834" s="23" t="s">
        <v>137</v>
      </c>
      <c r="BC834" s="185">
        <f>IF(N834="základní",J834,0)</f>
        <v>0</v>
      </c>
      <c r="BD834" s="185">
        <f>IF(N834="snížená",J834,0)</f>
        <v>0</v>
      </c>
      <c r="BE834" s="185">
        <f>IF(N834="zákl. přenesená",J834,0)</f>
        <v>0</v>
      </c>
      <c r="BF834" s="185">
        <f>IF(N834="sníž. přenesená",J834,0)</f>
        <v>0</v>
      </c>
      <c r="BG834" s="185">
        <f>IF(N834="nulová",J834,0)</f>
        <v>0</v>
      </c>
      <c r="BH834" s="23" t="s">
        <v>83</v>
      </c>
      <c r="BI834" s="185">
        <f>ROUND(I834*H834,2)</f>
        <v>0</v>
      </c>
      <c r="BJ834" s="23" t="s">
        <v>228</v>
      </c>
      <c r="BK834" s="23" t="s">
        <v>1103</v>
      </c>
    </row>
    <row r="835" spans="2:63" s="1" customFormat="1">
      <c r="B835" s="40"/>
      <c r="D835" s="186" t="s">
        <v>146</v>
      </c>
      <c r="F835" s="187" t="s">
        <v>1481</v>
      </c>
      <c r="I835" s="188"/>
      <c r="L835" s="40"/>
      <c r="M835" s="189"/>
      <c r="N835" s="41"/>
      <c r="O835" s="41"/>
      <c r="P835" s="41"/>
      <c r="Q835" s="41"/>
      <c r="R835" s="69"/>
      <c r="AR835" s="23" t="s">
        <v>146</v>
      </c>
      <c r="AS835" s="23" t="s">
        <v>85</v>
      </c>
    </row>
    <row r="836" spans="2:63" s="11" customFormat="1">
      <c r="B836" s="190"/>
      <c r="D836" s="186" t="s">
        <v>148</v>
      </c>
      <c r="E836" s="191" t="s">
        <v>5</v>
      </c>
      <c r="F836" s="192" t="s">
        <v>1104</v>
      </c>
      <c r="H836" s="193">
        <v>2.76</v>
      </c>
      <c r="I836" s="194"/>
      <c r="L836" s="190"/>
      <c r="M836" s="195"/>
      <c r="N836" s="196"/>
      <c r="O836" s="196"/>
      <c r="P836" s="196"/>
      <c r="Q836" s="196"/>
      <c r="R836" s="197"/>
      <c r="AR836" s="191" t="s">
        <v>148</v>
      </c>
      <c r="AS836" s="191" t="s">
        <v>85</v>
      </c>
      <c r="AT836" s="11" t="s">
        <v>85</v>
      </c>
      <c r="AU836" s="11" t="s">
        <v>39</v>
      </c>
      <c r="AV836" s="11" t="s">
        <v>75</v>
      </c>
      <c r="AW836" s="191" t="s">
        <v>137</v>
      </c>
    </row>
    <row r="837" spans="2:63" s="12" customFormat="1">
      <c r="B837" s="198"/>
      <c r="D837" s="199" t="s">
        <v>148</v>
      </c>
      <c r="E837" s="200" t="s">
        <v>5</v>
      </c>
      <c r="F837" s="201" t="s">
        <v>150</v>
      </c>
      <c r="H837" s="202">
        <v>2.76</v>
      </c>
      <c r="I837" s="203"/>
      <c r="L837" s="198"/>
      <c r="M837" s="204"/>
      <c r="N837" s="205"/>
      <c r="O837" s="205"/>
      <c r="P837" s="205"/>
      <c r="Q837" s="205"/>
      <c r="R837" s="206"/>
      <c r="AR837" s="207" t="s">
        <v>148</v>
      </c>
      <c r="AS837" s="207" t="s">
        <v>85</v>
      </c>
      <c r="AT837" s="12" t="s">
        <v>144</v>
      </c>
      <c r="AU837" s="12" t="s">
        <v>39</v>
      </c>
      <c r="AV837" s="12" t="s">
        <v>83</v>
      </c>
      <c r="AW837" s="207" t="s">
        <v>137</v>
      </c>
    </row>
    <row r="838" spans="2:63" s="1" customFormat="1" ht="22.5" customHeight="1">
      <c r="B838" s="173"/>
      <c r="C838" s="174" t="s">
        <v>1105</v>
      </c>
      <c r="D838" s="174" t="s">
        <v>139</v>
      </c>
      <c r="E838" s="175" t="s">
        <v>1106</v>
      </c>
      <c r="F838" s="176" t="s">
        <v>1107</v>
      </c>
      <c r="G838" s="177" t="s">
        <v>307</v>
      </c>
      <c r="H838" s="178">
        <v>0.104</v>
      </c>
      <c r="I838" s="179"/>
      <c r="J838" s="180">
        <f>ROUND(I838*H838,2)</f>
        <v>0</v>
      </c>
      <c r="K838" s="176" t="s">
        <v>143</v>
      </c>
      <c r="L838" s="40"/>
      <c r="M838" s="181" t="s">
        <v>5</v>
      </c>
      <c r="N838" s="182" t="s">
        <v>46</v>
      </c>
      <c r="O838" s="183">
        <v>0</v>
      </c>
      <c r="P838" s="183">
        <f>O838*H838</f>
        <v>0</v>
      </c>
      <c r="Q838" s="183">
        <v>0</v>
      </c>
      <c r="R838" s="184">
        <f>Q838*H838</f>
        <v>0</v>
      </c>
      <c r="AP838" s="23" t="s">
        <v>228</v>
      </c>
      <c r="AR838" s="23" t="s">
        <v>139</v>
      </c>
      <c r="AS838" s="23" t="s">
        <v>85</v>
      </c>
      <c r="AW838" s="23" t="s">
        <v>137</v>
      </c>
      <c r="BC838" s="185">
        <f>IF(N838="základní",J838,0)</f>
        <v>0</v>
      </c>
      <c r="BD838" s="185">
        <f>IF(N838="snížená",J838,0)</f>
        <v>0</v>
      </c>
      <c r="BE838" s="185">
        <f>IF(N838="zákl. přenesená",J838,0)</f>
        <v>0</v>
      </c>
      <c r="BF838" s="185">
        <f>IF(N838="sníž. přenesená",J838,0)</f>
        <v>0</v>
      </c>
      <c r="BG838" s="185">
        <f>IF(N838="nulová",J838,0)</f>
        <v>0</v>
      </c>
      <c r="BH838" s="23" t="s">
        <v>83</v>
      </c>
      <c r="BI838" s="185">
        <f>ROUND(I838*H838,2)</f>
        <v>0</v>
      </c>
      <c r="BJ838" s="23" t="s">
        <v>228</v>
      </c>
      <c r="BK838" s="23" t="s">
        <v>1108</v>
      </c>
    </row>
    <row r="839" spans="2:63" s="1" customFormat="1" ht="27">
      <c r="B839" s="40"/>
      <c r="D839" s="186" t="s">
        <v>146</v>
      </c>
      <c r="F839" s="187" t="s">
        <v>1109</v>
      </c>
      <c r="I839" s="188"/>
      <c r="L839" s="40"/>
      <c r="M839" s="189"/>
      <c r="N839" s="41"/>
      <c r="O839" s="41"/>
      <c r="P839" s="41"/>
      <c r="Q839" s="41"/>
      <c r="R839" s="69"/>
      <c r="AR839" s="23" t="s">
        <v>146</v>
      </c>
      <c r="AS839" s="23" t="s">
        <v>85</v>
      </c>
    </row>
    <row r="840" spans="2:63" s="11" customFormat="1">
      <c r="B840" s="190"/>
      <c r="D840" s="186" t="s">
        <v>148</v>
      </c>
      <c r="E840" s="191" t="s">
        <v>5</v>
      </c>
      <c r="F840" s="192" t="s">
        <v>1110</v>
      </c>
      <c r="H840" s="193">
        <v>0.104</v>
      </c>
      <c r="I840" s="194"/>
      <c r="L840" s="190"/>
      <c r="M840" s="195"/>
      <c r="N840" s="196"/>
      <c r="O840" s="196"/>
      <c r="P840" s="196"/>
      <c r="Q840" s="196"/>
      <c r="R840" s="197"/>
      <c r="AR840" s="191" t="s">
        <v>148</v>
      </c>
      <c r="AS840" s="191" t="s">
        <v>85</v>
      </c>
      <c r="AT840" s="11" t="s">
        <v>85</v>
      </c>
      <c r="AU840" s="11" t="s">
        <v>39</v>
      </c>
      <c r="AV840" s="11" t="s">
        <v>75</v>
      </c>
      <c r="AW840" s="191" t="s">
        <v>137</v>
      </c>
    </row>
    <row r="841" spans="2:63" s="12" customFormat="1">
      <c r="B841" s="198"/>
      <c r="D841" s="186" t="s">
        <v>148</v>
      </c>
      <c r="E841" s="219" t="s">
        <v>5</v>
      </c>
      <c r="F841" s="220" t="s">
        <v>150</v>
      </c>
      <c r="H841" s="221">
        <v>0.104</v>
      </c>
      <c r="I841" s="203"/>
      <c r="L841" s="198"/>
      <c r="M841" s="204"/>
      <c r="N841" s="205"/>
      <c r="O841" s="205"/>
      <c r="P841" s="205"/>
      <c r="Q841" s="205"/>
      <c r="R841" s="206"/>
      <c r="AR841" s="207" t="s">
        <v>148</v>
      </c>
      <c r="AS841" s="207" t="s">
        <v>85</v>
      </c>
      <c r="AT841" s="12" t="s">
        <v>144</v>
      </c>
      <c r="AU841" s="12" t="s">
        <v>39</v>
      </c>
      <c r="AV841" s="12" t="s">
        <v>83</v>
      </c>
      <c r="AW841" s="207" t="s">
        <v>137</v>
      </c>
    </row>
    <row r="842" spans="2:63" s="10" customFormat="1" ht="29.85" customHeight="1">
      <c r="B842" s="159"/>
      <c r="D842" s="170" t="s">
        <v>74</v>
      </c>
      <c r="E842" s="171" t="s">
        <v>1111</v>
      </c>
      <c r="F842" s="171" t="s">
        <v>1112</v>
      </c>
      <c r="I842" s="162"/>
      <c r="J842" s="172">
        <f>BI842</f>
        <v>0</v>
      </c>
      <c r="L842" s="159"/>
      <c r="M842" s="164"/>
      <c r="N842" s="165"/>
      <c r="O842" s="165"/>
      <c r="P842" s="166">
        <f>SUM(P843:P857)</f>
        <v>0.48555300000000001</v>
      </c>
      <c r="Q842" s="165"/>
      <c r="R842" s="167">
        <f>SUM(R843:R857)</f>
        <v>0</v>
      </c>
      <c r="AP842" s="160" t="s">
        <v>85</v>
      </c>
      <c r="AR842" s="168" t="s">
        <v>74</v>
      </c>
      <c r="AS842" s="168" t="s">
        <v>83</v>
      </c>
      <c r="AW842" s="160" t="s">
        <v>137</v>
      </c>
      <c r="BI842" s="169">
        <f>SUM(BI843:BI857)</f>
        <v>0</v>
      </c>
    </row>
    <row r="843" spans="2:63" s="1" customFormat="1" ht="22.5" customHeight="1">
      <c r="B843" s="173"/>
      <c r="C843" s="174" t="s">
        <v>1113</v>
      </c>
      <c r="D843" s="174" t="s">
        <v>139</v>
      </c>
      <c r="E843" s="175" t="s">
        <v>1114</v>
      </c>
      <c r="F843" s="176" t="s">
        <v>1115</v>
      </c>
      <c r="G843" s="177" t="s">
        <v>142</v>
      </c>
      <c r="H843" s="178">
        <v>104.42</v>
      </c>
      <c r="I843" s="179"/>
      <c r="J843" s="180">
        <f>ROUND(I843*H843,2)</f>
        <v>0</v>
      </c>
      <c r="K843" s="176" t="s">
        <v>143</v>
      </c>
      <c r="L843" s="40"/>
      <c r="M843" s="181" t="s">
        <v>5</v>
      </c>
      <c r="N843" s="182" t="s">
        <v>46</v>
      </c>
      <c r="O843" s="183">
        <v>3.0000000000000001E-3</v>
      </c>
      <c r="P843" s="183">
        <f>O843*H843</f>
        <v>0.31326000000000004</v>
      </c>
      <c r="Q843" s="183">
        <v>0</v>
      </c>
      <c r="R843" s="184">
        <f>Q843*H843</f>
        <v>0</v>
      </c>
      <c r="AP843" s="23" t="s">
        <v>228</v>
      </c>
      <c r="AR843" s="23" t="s">
        <v>139</v>
      </c>
      <c r="AS843" s="23" t="s">
        <v>85</v>
      </c>
      <c r="AW843" s="23" t="s">
        <v>137</v>
      </c>
      <c r="BC843" s="185">
        <f>IF(N843="základní",J843,0)</f>
        <v>0</v>
      </c>
      <c r="BD843" s="185">
        <f>IF(N843="snížená",J843,0)</f>
        <v>0</v>
      </c>
      <c r="BE843" s="185">
        <f>IF(N843="zákl. přenesená",J843,0)</f>
        <v>0</v>
      </c>
      <c r="BF843" s="185">
        <f>IF(N843="sníž. přenesená",J843,0)</f>
        <v>0</v>
      </c>
      <c r="BG843" s="185">
        <f>IF(N843="nulová",J843,0)</f>
        <v>0</v>
      </c>
      <c r="BH843" s="23" t="s">
        <v>83</v>
      </c>
      <c r="BI843" s="185">
        <f>ROUND(I843*H843,2)</f>
        <v>0</v>
      </c>
      <c r="BJ843" s="23" t="s">
        <v>228</v>
      </c>
      <c r="BK843" s="23" t="s">
        <v>1116</v>
      </c>
    </row>
    <row r="844" spans="2:63" s="1" customFormat="1" ht="27">
      <c r="B844" s="40"/>
      <c r="D844" s="186" t="s">
        <v>146</v>
      </c>
      <c r="F844" s="187" t="s">
        <v>1117</v>
      </c>
      <c r="I844" s="188"/>
      <c r="L844" s="40"/>
      <c r="M844" s="189"/>
      <c r="N844" s="41"/>
      <c r="O844" s="41"/>
      <c r="P844" s="41"/>
      <c r="Q844" s="41"/>
      <c r="R844" s="69"/>
      <c r="AR844" s="23" t="s">
        <v>146</v>
      </c>
      <c r="AS844" s="23" t="s">
        <v>85</v>
      </c>
    </row>
    <row r="845" spans="2:63" s="11" customFormat="1" ht="27">
      <c r="B845" s="190"/>
      <c r="D845" s="186" t="s">
        <v>148</v>
      </c>
      <c r="E845" s="191" t="s">
        <v>5</v>
      </c>
      <c r="F845" s="192" t="s">
        <v>1077</v>
      </c>
      <c r="H845" s="193">
        <v>60.42</v>
      </c>
      <c r="I845" s="194"/>
      <c r="L845" s="190"/>
      <c r="M845" s="195"/>
      <c r="N845" s="196"/>
      <c r="O845" s="196"/>
      <c r="P845" s="196"/>
      <c r="Q845" s="196"/>
      <c r="R845" s="197"/>
      <c r="AR845" s="191" t="s">
        <v>148</v>
      </c>
      <c r="AS845" s="191" t="s">
        <v>85</v>
      </c>
      <c r="AT845" s="11" t="s">
        <v>85</v>
      </c>
      <c r="AU845" s="11" t="s">
        <v>39</v>
      </c>
      <c r="AV845" s="11" t="s">
        <v>75</v>
      </c>
      <c r="AW845" s="191" t="s">
        <v>137</v>
      </c>
    </row>
    <row r="846" spans="2:63" s="11" customFormat="1" ht="27">
      <c r="B846" s="190"/>
      <c r="D846" s="186" t="s">
        <v>148</v>
      </c>
      <c r="E846" s="191" t="s">
        <v>5</v>
      </c>
      <c r="F846" s="192" t="s">
        <v>1118</v>
      </c>
      <c r="H846" s="193">
        <v>44</v>
      </c>
      <c r="I846" s="194"/>
      <c r="L846" s="190"/>
      <c r="M846" s="195"/>
      <c r="N846" s="196"/>
      <c r="O846" s="196"/>
      <c r="P846" s="196"/>
      <c r="Q846" s="196"/>
      <c r="R846" s="197"/>
      <c r="AR846" s="191" t="s">
        <v>148</v>
      </c>
      <c r="AS846" s="191" t="s">
        <v>85</v>
      </c>
      <c r="AT846" s="11" t="s">
        <v>85</v>
      </c>
      <c r="AU846" s="11" t="s">
        <v>39</v>
      </c>
      <c r="AV846" s="11" t="s">
        <v>75</v>
      </c>
      <c r="AW846" s="191" t="s">
        <v>137</v>
      </c>
    </row>
    <row r="847" spans="2:63" s="12" customFormat="1">
      <c r="B847" s="198"/>
      <c r="D847" s="199" t="s">
        <v>148</v>
      </c>
      <c r="E847" s="200" t="s">
        <v>5</v>
      </c>
      <c r="F847" s="201" t="s">
        <v>150</v>
      </c>
      <c r="H847" s="202">
        <v>104.42</v>
      </c>
      <c r="I847" s="203"/>
      <c r="L847" s="198"/>
      <c r="M847" s="204"/>
      <c r="N847" s="205"/>
      <c r="O847" s="205"/>
      <c r="P847" s="205"/>
      <c r="Q847" s="205"/>
      <c r="R847" s="206"/>
      <c r="AR847" s="207" t="s">
        <v>148</v>
      </c>
      <c r="AS847" s="207" t="s">
        <v>85</v>
      </c>
      <c r="AT847" s="12" t="s">
        <v>144</v>
      </c>
      <c r="AU847" s="12" t="s">
        <v>39</v>
      </c>
      <c r="AV847" s="12" t="s">
        <v>83</v>
      </c>
      <c r="AW847" s="207" t="s">
        <v>137</v>
      </c>
    </row>
    <row r="848" spans="2:63" s="1" customFormat="1" ht="22.5" customHeight="1">
      <c r="B848" s="173"/>
      <c r="C848" s="209" t="s">
        <v>1119</v>
      </c>
      <c r="D848" s="209" t="s">
        <v>322</v>
      </c>
      <c r="E848" s="321" t="s">
        <v>351</v>
      </c>
      <c r="F848" s="211" t="s">
        <v>1482</v>
      </c>
      <c r="G848" s="212" t="s">
        <v>142</v>
      </c>
      <c r="H848" s="213">
        <v>114.86199999999999</v>
      </c>
      <c r="I848" s="214"/>
      <c r="J848" s="215">
        <f>ROUND(I848*H848,2)</f>
        <v>0</v>
      </c>
      <c r="K848" s="211"/>
      <c r="L848" s="216"/>
      <c r="M848" s="217" t="s">
        <v>5</v>
      </c>
      <c r="N848" s="218" t="s">
        <v>46</v>
      </c>
      <c r="O848" s="183">
        <v>1.5E-3</v>
      </c>
      <c r="P848" s="183">
        <f>O848*H848</f>
        <v>0.172293</v>
      </c>
      <c r="Q848" s="183">
        <v>0</v>
      </c>
      <c r="R848" s="184">
        <f>Q848*H848</f>
        <v>0</v>
      </c>
      <c r="AP848" s="23" t="s">
        <v>328</v>
      </c>
      <c r="AR848" s="23" t="s">
        <v>322</v>
      </c>
      <c r="AS848" s="23" t="s">
        <v>85</v>
      </c>
      <c r="AW848" s="23" t="s">
        <v>137</v>
      </c>
      <c r="BC848" s="185">
        <f>IF(N848="základní",J848,0)</f>
        <v>0</v>
      </c>
      <c r="BD848" s="185">
        <f>IF(N848="snížená",J848,0)</f>
        <v>0</v>
      </c>
      <c r="BE848" s="185">
        <f>IF(N848="zákl. přenesená",J848,0)</f>
        <v>0</v>
      </c>
      <c r="BF848" s="185">
        <f>IF(N848="sníž. přenesená",J848,0)</f>
        <v>0</v>
      </c>
      <c r="BG848" s="185">
        <f>IF(N848="nulová",J848,0)</f>
        <v>0</v>
      </c>
      <c r="BH848" s="23" t="s">
        <v>83</v>
      </c>
      <c r="BI848" s="185">
        <f>ROUND(I848*H848,2)</f>
        <v>0</v>
      </c>
      <c r="BJ848" s="23" t="s">
        <v>228</v>
      </c>
      <c r="BK848" s="23" t="s">
        <v>1120</v>
      </c>
    </row>
    <row r="849" spans="2:63" s="1" customFormat="1">
      <c r="B849" s="40"/>
      <c r="D849" s="186" t="s">
        <v>146</v>
      </c>
      <c r="F849" s="187" t="s">
        <v>1121</v>
      </c>
      <c r="I849" s="188"/>
      <c r="L849" s="40"/>
      <c r="M849" s="189"/>
      <c r="N849" s="41"/>
      <c r="O849" s="41"/>
      <c r="P849" s="41"/>
      <c r="Q849" s="41"/>
      <c r="R849" s="69"/>
      <c r="AR849" s="23" t="s">
        <v>146</v>
      </c>
      <c r="AS849" s="23" t="s">
        <v>85</v>
      </c>
    </row>
    <row r="850" spans="2:63" s="1" customFormat="1" ht="27">
      <c r="B850" s="40"/>
      <c r="D850" s="186" t="s">
        <v>310</v>
      </c>
      <c r="F850" s="208" t="s">
        <v>1122</v>
      </c>
      <c r="I850" s="188"/>
      <c r="L850" s="40"/>
      <c r="M850" s="189"/>
      <c r="N850" s="41"/>
      <c r="O850" s="41"/>
      <c r="P850" s="41"/>
      <c r="Q850" s="41"/>
      <c r="R850" s="69"/>
      <c r="AR850" s="23" t="s">
        <v>310</v>
      </c>
      <c r="AS850" s="23" t="s">
        <v>85</v>
      </c>
    </row>
    <row r="851" spans="2:63" s="11" customFormat="1" ht="27">
      <c r="B851" s="190"/>
      <c r="D851" s="186" t="s">
        <v>148</v>
      </c>
      <c r="E851" s="191" t="s">
        <v>5</v>
      </c>
      <c r="F851" s="192" t="s">
        <v>1123</v>
      </c>
      <c r="H851" s="193">
        <v>66.462000000000003</v>
      </c>
      <c r="I851" s="194"/>
      <c r="L851" s="190"/>
      <c r="M851" s="195"/>
      <c r="N851" s="196"/>
      <c r="O851" s="196"/>
      <c r="P851" s="196"/>
      <c r="Q851" s="196"/>
      <c r="R851" s="197"/>
      <c r="AR851" s="191" t="s">
        <v>148</v>
      </c>
      <c r="AS851" s="191" t="s">
        <v>85</v>
      </c>
      <c r="AT851" s="11" t="s">
        <v>85</v>
      </c>
      <c r="AU851" s="11" t="s">
        <v>39</v>
      </c>
      <c r="AV851" s="11" t="s">
        <v>75</v>
      </c>
      <c r="AW851" s="191" t="s">
        <v>137</v>
      </c>
    </row>
    <row r="852" spans="2:63" s="11" customFormat="1" ht="27">
      <c r="B852" s="190"/>
      <c r="D852" s="186" t="s">
        <v>148</v>
      </c>
      <c r="E852" s="191" t="s">
        <v>5</v>
      </c>
      <c r="F852" s="192" t="s">
        <v>1124</v>
      </c>
      <c r="H852" s="193">
        <v>48.4</v>
      </c>
      <c r="I852" s="194"/>
      <c r="L852" s="190"/>
      <c r="M852" s="195"/>
      <c r="N852" s="196"/>
      <c r="O852" s="196"/>
      <c r="P852" s="196"/>
      <c r="Q852" s="196"/>
      <c r="R852" s="197"/>
      <c r="AR852" s="191" t="s">
        <v>148</v>
      </c>
      <c r="AS852" s="191" t="s">
        <v>85</v>
      </c>
      <c r="AT852" s="11" t="s">
        <v>85</v>
      </c>
      <c r="AU852" s="11" t="s">
        <v>39</v>
      </c>
      <c r="AV852" s="11" t="s">
        <v>75</v>
      </c>
      <c r="AW852" s="191" t="s">
        <v>137</v>
      </c>
    </row>
    <row r="853" spans="2:63" s="12" customFormat="1">
      <c r="B853" s="198"/>
      <c r="D853" s="199" t="s">
        <v>148</v>
      </c>
      <c r="E853" s="200" t="s">
        <v>5</v>
      </c>
      <c r="F853" s="201" t="s">
        <v>150</v>
      </c>
      <c r="H853" s="202">
        <v>114.86199999999999</v>
      </c>
      <c r="I853" s="203"/>
      <c r="L853" s="198"/>
      <c r="M853" s="204"/>
      <c r="N853" s="205"/>
      <c r="O853" s="205"/>
      <c r="P853" s="205"/>
      <c r="Q853" s="205"/>
      <c r="R853" s="206"/>
      <c r="AR853" s="207" t="s">
        <v>148</v>
      </c>
      <c r="AS853" s="207" t="s">
        <v>85</v>
      </c>
      <c r="AT853" s="12" t="s">
        <v>144</v>
      </c>
      <c r="AU853" s="12" t="s">
        <v>39</v>
      </c>
      <c r="AV853" s="12" t="s">
        <v>83</v>
      </c>
      <c r="AW853" s="207" t="s">
        <v>137</v>
      </c>
    </row>
    <row r="854" spans="2:63" s="1" customFormat="1" ht="22.5" customHeight="1">
      <c r="B854" s="173"/>
      <c r="C854" s="174" t="s">
        <v>1125</v>
      </c>
      <c r="D854" s="174" t="s">
        <v>139</v>
      </c>
      <c r="E854" s="175" t="s">
        <v>1126</v>
      </c>
      <c r="F854" s="176" t="s">
        <v>1127</v>
      </c>
      <c r="G854" s="177" t="s">
        <v>307</v>
      </c>
      <c r="H854" s="178">
        <v>0.48599999999999999</v>
      </c>
      <c r="I854" s="179"/>
      <c r="J854" s="180">
        <f>ROUND(I854*H854,2)</f>
        <v>0</v>
      </c>
      <c r="K854" s="176" t="s">
        <v>143</v>
      </c>
      <c r="L854" s="40"/>
      <c r="M854" s="181" t="s">
        <v>5</v>
      </c>
      <c r="N854" s="182" t="s">
        <v>46</v>
      </c>
      <c r="O854" s="183">
        <v>0</v>
      </c>
      <c r="P854" s="183">
        <f>O854*H854</f>
        <v>0</v>
      </c>
      <c r="Q854" s="183">
        <v>0</v>
      </c>
      <c r="R854" s="184">
        <f>Q854*H854</f>
        <v>0</v>
      </c>
      <c r="AP854" s="23" t="s">
        <v>228</v>
      </c>
      <c r="AR854" s="23" t="s">
        <v>139</v>
      </c>
      <c r="AS854" s="23" t="s">
        <v>85</v>
      </c>
      <c r="AW854" s="23" t="s">
        <v>137</v>
      </c>
      <c r="BC854" s="185">
        <f>IF(N854="základní",J854,0)</f>
        <v>0</v>
      </c>
      <c r="BD854" s="185">
        <f>IF(N854="snížená",J854,0)</f>
        <v>0</v>
      </c>
      <c r="BE854" s="185">
        <f>IF(N854="zákl. přenesená",J854,0)</f>
        <v>0</v>
      </c>
      <c r="BF854" s="185">
        <f>IF(N854="sníž. přenesená",J854,0)</f>
        <v>0</v>
      </c>
      <c r="BG854" s="185">
        <f>IF(N854="nulová",J854,0)</f>
        <v>0</v>
      </c>
      <c r="BH854" s="23" t="s">
        <v>83</v>
      </c>
      <c r="BI854" s="185">
        <f>ROUND(I854*H854,2)</f>
        <v>0</v>
      </c>
      <c r="BJ854" s="23" t="s">
        <v>228</v>
      </c>
      <c r="BK854" s="23" t="s">
        <v>1128</v>
      </c>
    </row>
    <row r="855" spans="2:63" s="1" customFormat="1" ht="27">
      <c r="B855" s="40"/>
      <c r="D855" s="186" t="s">
        <v>146</v>
      </c>
      <c r="F855" s="187" t="s">
        <v>1129</v>
      </c>
      <c r="I855" s="188"/>
      <c r="L855" s="40"/>
      <c r="M855" s="189"/>
      <c r="N855" s="41"/>
      <c r="O855" s="41"/>
      <c r="P855" s="41"/>
      <c r="Q855" s="41"/>
      <c r="R855" s="69"/>
      <c r="AR855" s="23" t="s">
        <v>146</v>
      </c>
      <c r="AS855" s="23" t="s">
        <v>85</v>
      </c>
    </row>
    <row r="856" spans="2:63" s="11" customFormat="1">
      <c r="B856" s="190"/>
      <c r="D856" s="186" t="s">
        <v>148</v>
      </c>
      <c r="E856" s="191" t="s">
        <v>5</v>
      </c>
      <c r="F856" s="192" t="s">
        <v>1130</v>
      </c>
      <c r="H856" s="193">
        <v>0.48599999999999999</v>
      </c>
      <c r="I856" s="194"/>
      <c r="L856" s="190"/>
      <c r="M856" s="195"/>
      <c r="N856" s="196"/>
      <c r="O856" s="196"/>
      <c r="P856" s="196"/>
      <c r="Q856" s="196"/>
      <c r="R856" s="197"/>
      <c r="AR856" s="191" t="s">
        <v>148</v>
      </c>
      <c r="AS856" s="191" t="s">
        <v>85</v>
      </c>
      <c r="AT856" s="11" t="s">
        <v>85</v>
      </c>
      <c r="AU856" s="11" t="s">
        <v>39</v>
      </c>
      <c r="AV856" s="11" t="s">
        <v>75</v>
      </c>
      <c r="AW856" s="191" t="s">
        <v>137</v>
      </c>
    </row>
    <row r="857" spans="2:63" s="12" customFormat="1">
      <c r="B857" s="198"/>
      <c r="D857" s="186" t="s">
        <v>148</v>
      </c>
      <c r="E857" s="219" t="s">
        <v>5</v>
      </c>
      <c r="F857" s="220" t="s">
        <v>150</v>
      </c>
      <c r="H857" s="221">
        <v>0.48599999999999999</v>
      </c>
      <c r="I857" s="203"/>
      <c r="L857" s="198"/>
      <c r="M857" s="204"/>
      <c r="N857" s="205"/>
      <c r="O857" s="205"/>
      <c r="P857" s="205"/>
      <c r="Q857" s="205"/>
      <c r="R857" s="206"/>
      <c r="AR857" s="207" t="s">
        <v>148</v>
      </c>
      <c r="AS857" s="207" t="s">
        <v>85</v>
      </c>
      <c r="AT857" s="12" t="s">
        <v>144</v>
      </c>
      <c r="AU857" s="12" t="s">
        <v>39</v>
      </c>
      <c r="AV857" s="12" t="s">
        <v>83</v>
      </c>
      <c r="AW857" s="207" t="s">
        <v>137</v>
      </c>
    </row>
    <row r="858" spans="2:63" s="10" customFormat="1" ht="29.85" customHeight="1">
      <c r="B858" s="159"/>
      <c r="D858" s="170" t="s">
        <v>74</v>
      </c>
      <c r="E858" s="171" t="s">
        <v>1131</v>
      </c>
      <c r="F858" s="171" t="s">
        <v>1132</v>
      </c>
      <c r="I858" s="162"/>
      <c r="J858" s="172">
        <f>BI858</f>
        <v>0</v>
      </c>
      <c r="L858" s="159"/>
      <c r="M858" s="164"/>
      <c r="N858" s="165"/>
      <c r="O858" s="165"/>
      <c r="P858" s="166">
        <f>SUM(P859:P866)</f>
        <v>0</v>
      </c>
      <c r="Q858" s="165"/>
      <c r="R858" s="167">
        <f>SUM(R859:R866)</f>
        <v>0.31644099999999997</v>
      </c>
      <c r="AP858" s="160" t="s">
        <v>85</v>
      </c>
      <c r="AR858" s="168" t="s">
        <v>74</v>
      </c>
      <c r="AS858" s="168" t="s">
        <v>83</v>
      </c>
      <c r="AW858" s="160" t="s">
        <v>137</v>
      </c>
      <c r="BI858" s="169">
        <f>SUM(BI859:BI866)</f>
        <v>0</v>
      </c>
    </row>
    <row r="859" spans="2:63" s="1" customFormat="1" ht="22.5" customHeight="1">
      <c r="B859" s="173"/>
      <c r="C859" s="174" t="s">
        <v>1133</v>
      </c>
      <c r="D859" s="174" t="s">
        <v>139</v>
      </c>
      <c r="E859" s="175" t="s">
        <v>1134</v>
      </c>
      <c r="F859" s="176" t="s">
        <v>1135</v>
      </c>
      <c r="G859" s="177" t="s">
        <v>159</v>
      </c>
      <c r="H859" s="178">
        <v>8.0749999999999993</v>
      </c>
      <c r="I859" s="179"/>
      <c r="J859" s="180">
        <f>ROUND(I859*H859,2)</f>
        <v>0</v>
      </c>
      <c r="K859" s="176" t="s">
        <v>143</v>
      </c>
      <c r="L859" s="40"/>
      <c r="M859" s="181" t="s">
        <v>5</v>
      </c>
      <c r="N859" s="182" t="s">
        <v>46</v>
      </c>
      <c r="O859" s="183">
        <v>0</v>
      </c>
      <c r="P859" s="183">
        <f>O859*H859</f>
        <v>0</v>
      </c>
      <c r="Q859" s="183">
        <v>2.6700000000000002E-2</v>
      </c>
      <c r="R859" s="184">
        <f>Q859*H859</f>
        <v>0.2156025</v>
      </c>
      <c r="AP859" s="23" t="s">
        <v>228</v>
      </c>
      <c r="AR859" s="23" t="s">
        <v>139</v>
      </c>
      <c r="AS859" s="23" t="s">
        <v>85</v>
      </c>
      <c r="AW859" s="23" t="s">
        <v>137</v>
      </c>
      <c r="BC859" s="185">
        <f>IF(N859="základní",J859,0)</f>
        <v>0</v>
      </c>
      <c r="BD859" s="185">
        <f>IF(N859="snížená",J859,0)</f>
        <v>0</v>
      </c>
      <c r="BE859" s="185">
        <f>IF(N859="zákl. přenesená",J859,0)</f>
        <v>0</v>
      </c>
      <c r="BF859" s="185">
        <f>IF(N859="sníž. přenesená",J859,0)</f>
        <v>0</v>
      </c>
      <c r="BG859" s="185">
        <f>IF(N859="nulová",J859,0)</f>
        <v>0</v>
      </c>
      <c r="BH859" s="23" t="s">
        <v>83</v>
      </c>
      <c r="BI859" s="185">
        <f>ROUND(I859*H859,2)</f>
        <v>0</v>
      </c>
      <c r="BJ859" s="23" t="s">
        <v>228</v>
      </c>
      <c r="BK859" s="23" t="s">
        <v>1136</v>
      </c>
    </row>
    <row r="860" spans="2:63" s="1" customFormat="1">
      <c r="B860" s="40"/>
      <c r="D860" s="186" t="s">
        <v>146</v>
      </c>
      <c r="F860" s="187" t="s">
        <v>1137</v>
      </c>
      <c r="I860" s="188"/>
      <c r="L860" s="40"/>
      <c r="M860" s="189"/>
      <c r="N860" s="41"/>
      <c r="O860" s="41"/>
      <c r="P860" s="41"/>
      <c r="Q860" s="41"/>
      <c r="R860" s="69"/>
      <c r="AR860" s="23" t="s">
        <v>146</v>
      </c>
      <c r="AS860" s="23" t="s">
        <v>85</v>
      </c>
    </row>
    <row r="861" spans="2:63" s="11" customFormat="1">
      <c r="B861" s="190"/>
      <c r="D861" s="186" t="s">
        <v>148</v>
      </c>
      <c r="E861" s="191" t="s">
        <v>5</v>
      </c>
      <c r="F861" s="192" t="s">
        <v>1138</v>
      </c>
      <c r="H861" s="193">
        <v>8.0749999999999993</v>
      </c>
      <c r="I861" s="194"/>
      <c r="L861" s="190"/>
      <c r="M861" s="195"/>
      <c r="N861" s="196"/>
      <c r="O861" s="196"/>
      <c r="P861" s="196"/>
      <c r="Q861" s="196"/>
      <c r="R861" s="197"/>
      <c r="AR861" s="191" t="s">
        <v>148</v>
      </c>
      <c r="AS861" s="191" t="s">
        <v>85</v>
      </c>
      <c r="AT861" s="11" t="s">
        <v>85</v>
      </c>
      <c r="AU861" s="11" t="s">
        <v>39</v>
      </c>
      <c r="AV861" s="11" t="s">
        <v>75</v>
      </c>
      <c r="AW861" s="191" t="s">
        <v>137</v>
      </c>
    </row>
    <row r="862" spans="2:63" s="12" customFormat="1">
      <c r="B862" s="198"/>
      <c r="D862" s="199" t="s">
        <v>148</v>
      </c>
      <c r="E862" s="200" t="s">
        <v>5</v>
      </c>
      <c r="F862" s="201" t="s">
        <v>150</v>
      </c>
      <c r="H862" s="202">
        <v>8.0749999999999993</v>
      </c>
      <c r="I862" s="203"/>
      <c r="L862" s="198"/>
      <c r="M862" s="204"/>
      <c r="N862" s="205"/>
      <c r="O862" s="205"/>
      <c r="P862" s="205"/>
      <c r="Q862" s="205"/>
      <c r="R862" s="206"/>
      <c r="AR862" s="207" t="s">
        <v>148</v>
      </c>
      <c r="AS862" s="207" t="s">
        <v>85</v>
      </c>
      <c r="AT862" s="12" t="s">
        <v>144</v>
      </c>
      <c r="AU862" s="12" t="s">
        <v>39</v>
      </c>
      <c r="AV862" s="12" t="s">
        <v>83</v>
      </c>
      <c r="AW862" s="207" t="s">
        <v>137</v>
      </c>
    </row>
    <row r="863" spans="2:63" s="1" customFormat="1" ht="22.5" customHeight="1">
      <c r="B863" s="173"/>
      <c r="C863" s="174" t="s">
        <v>1139</v>
      </c>
      <c r="D863" s="174" t="s">
        <v>139</v>
      </c>
      <c r="E863" s="175" t="s">
        <v>1140</v>
      </c>
      <c r="F863" s="176" t="s">
        <v>1141</v>
      </c>
      <c r="G863" s="177" t="s">
        <v>159</v>
      </c>
      <c r="H863" s="178">
        <v>3.29</v>
      </c>
      <c r="I863" s="179"/>
      <c r="J863" s="180">
        <f>ROUND(I863*H863,2)</f>
        <v>0</v>
      </c>
      <c r="K863" s="176" t="s">
        <v>143</v>
      </c>
      <c r="L863" s="40"/>
      <c r="M863" s="181" t="s">
        <v>5</v>
      </c>
      <c r="N863" s="182" t="s">
        <v>46</v>
      </c>
      <c r="O863" s="183">
        <v>0</v>
      </c>
      <c r="P863" s="183">
        <f>O863*H863</f>
        <v>0</v>
      </c>
      <c r="Q863" s="183">
        <v>3.065E-2</v>
      </c>
      <c r="R863" s="184">
        <f>Q863*H863</f>
        <v>0.1008385</v>
      </c>
      <c r="AP863" s="23" t="s">
        <v>228</v>
      </c>
      <c r="AR863" s="23" t="s">
        <v>139</v>
      </c>
      <c r="AS863" s="23" t="s">
        <v>85</v>
      </c>
      <c r="AW863" s="23" t="s">
        <v>137</v>
      </c>
      <c r="BC863" s="185">
        <f>IF(N863="základní",J863,0)</f>
        <v>0</v>
      </c>
      <c r="BD863" s="185">
        <f>IF(N863="snížená",J863,0)</f>
        <v>0</v>
      </c>
      <c r="BE863" s="185">
        <f>IF(N863="zákl. přenesená",J863,0)</f>
        <v>0</v>
      </c>
      <c r="BF863" s="185">
        <f>IF(N863="sníž. přenesená",J863,0)</f>
        <v>0</v>
      </c>
      <c r="BG863" s="185">
        <f>IF(N863="nulová",J863,0)</f>
        <v>0</v>
      </c>
      <c r="BH863" s="23" t="s">
        <v>83</v>
      </c>
      <c r="BI863" s="185">
        <f>ROUND(I863*H863,2)</f>
        <v>0</v>
      </c>
      <c r="BJ863" s="23" t="s">
        <v>228</v>
      </c>
      <c r="BK863" s="23" t="s">
        <v>1142</v>
      </c>
    </row>
    <row r="864" spans="2:63" s="1" customFormat="1">
      <c r="B864" s="40"/>
      <c r="D864" s="186" t="s">
        <v>146</v>
      </c>
      <c r="F864" s="187" t="s">
        <v>1143</v>
      </c>
      <c r="I864" s="188"/>
      <c r="L864" s="40"/>
      <c r="M864" s="189"/>
      <c r="N864" s="41"/>
      <c r="O864" s="41"/>
      <c r="P864" s="41"/>
      <c r="Q864" s="41"/>
      <c r="R864" s="69"/>
      <c r="AR864" s="23" t="s">
        <v>146</v>
      </c>
      <c r="AS864" s="23" t="s">
        <v>85</v>
      </c>
    </row>
    <row r="865" spans="2:63" s="11" customFormat="1">
      <c r="B865" s="190"/>
      <c r="D865" s="186" t="s">
        <v>148</v>
      </c>
      <c r="E865" s="191" t="s">
        <v>5</v>
      </c>
      <c r="F865" s="192" t="s">
        <v>1144</v>
      </c>
      <c r="H865" s="193">
        <v>3.29</v>
      </c>
      <c r="I865" s="194"/>
      <c r="L865" s="190"/>
      <c r="M865" s="195"/>
      <c r="N865" s="196"/>
      <c r="O865" s="196"/>
      <c r="P865" s="196"/>
      <c r="Q865" s="196"/>
      <c r="R865" s="197"/>
      <c r="AR865" s="191" t="s">
        <v>148</v>
      </c>
      <c r="AS865" s="191" t="s">
        <v>85</v>
      </c>
      <c r="AT865" s="11" t="s">
        <v>85</v>
      </c>
      <c r="AU865" s="11" t="s">
        <v>39</v>
      </c>
      <c r="AV865" s="11" t="s">
        <v>75</v>
      </c>
      <c r="AW865" s="191" t="s">
        <v>137</v>
      </c>
    </row>
    <row r="866" spans="2:63" s="12" customFormat="1">
      <c r="B866" s="198"/>
      <c r="D866" s="186" t="s">
        <v>148</v>
      </c>
      <c r="E866" s="219" t="s">
        <v>5</v>
      </c>
      <c r="F866" s="220" t="s">
        <v>150</v>
      </c>
      <c r="H866" s="221">
        <v>3.29</v>
      </c>
      <c r="I866" s="203"/>
      <c r="L866" s="198"/>
      <c r="M866" s="204"/>
      <c r="N866" s="205"/>
      <c r="O866" s="205"/>
      <c r="P866" s="205"/>
      <c r="Q866" s="205"/>
      <c r="R866" s="206"/>
      <c r="AR866" s="207" t="s">
        <v>148</v>
      </c>
      <c r="AS866" s="207" t="s">
        <v>85</v>
      </c>
      <c r="AT866" s="12" t="s">
        <v>144</v>
      </c>
      <c r="AU866" s="12" t="s">
        <v>39</v>
      </c>
      <c r="AV866" s="12" t="s">
        <v>83</v>
      </c>
      <c r="AW866" s="207" t="s">
        <v>137</v>
      </c>
    </row>
    <row r="867" spans="2:63" s="10" customFormat="1" ht="29.85" customHeight="1">
      <c r="B867" s="159"/>
      <c r="D867" s="170" t="s">
        <v>74</v>
      </c>
      <c r="E867" s="171" t="s">
        <v>1145</v>
      </c>
      <c r="F867" s="171" t="s">
        <v>1146</v>
      </c>
      <c r="I867" s="162"/>
      <c r="J867" s="172">
        <f>BI867</f>
        <v>0</v>
      </c>
      <c r="L867" s="159"/>
      <c r="M867" s="164"/>
      <c r="N867" s="165"/>
      <c r="O867" s="165"/>
      <c r="P867" s="166">
        <f>SUM(P868:P885)</f>
        <v>0</v>
      </c>
      <c r="Q867" s="165"/>
      <c r="R867" s="167">
        <f>SUM(R868:R885)</f>
        <v>0.203625</v>
      </c>
      <c r="AP867" s="160" t="s">
        <v>85</v>
      </c>
      <c r="AR867" s="168" t="s">
        <v>74</v>
      </c>
      <c r="AS867" s="168" t="s">
        <v>83</v>
      </c>
      <c r="AW867" s="160" t="s">
        <v>137</v>
      </c>
      <c r="BI867" s="169">
        <f>SUM(BI868:BI885)</f>
        <v>0</v>
      </c>
    </row>
    <row r="868" spans="2:63" s="1" customFormat="1" ht="22.5" customHeight="1">
      <c r="B868" s="173"/>
      <c r="C868" s="174" t="s">
        <v>1147</v>
      </c>
      <c r="D868" s="174" t="s">
        <v>139</v>
      </c>
      <c r="E868" s="175" t="s">
        <v>1148</v>
      </c>
      <c r="F868" s="176" t="s">
        <v>1149</v>
      </c>
      <c r="G868" s="177" t="s">
        <v>159</v>
      </c>
      <c r="H868" s="178">
        <v>7.6</v>
      </c>
      <c r="I868" s="179"/>
      <c r="J868" s="180">
        <f>ROUND(I868*H868,2)</f>
        <v>0</v>
      </c>
      <c r="K868" s="176" t="s">
        <v>143</v>
      </c>
      <c r="L868" s="40"/>
      <c r="M868" s="181" t="s">
        <v>5</v>
      </c>
      <c r="N868" s="182" t="s">
        <v>46</v>
      </c>
      <c r="O868" s="183">
        <v>0</v>
      </c>
      <c r="P868" s="183">
        <f>O868*H868</f>
        <v>0</v>
      </c>
      <c r="Q868" s="183">
        <v>1.6E-2</v>
      </c>
      <c r="R868" s="184">
        <f>Q868*H868</f>
        <v>0.1216</v>
      </c>
      <c r="AP868" s="23" t="s">
        <v>228</v>
      </c>
      <c r="AR868" s="23" t="s">
        <v>139</v>
      </c>
      <c r="AS868" s="23" t="s">
        <v>85</v>
      </c>
      <c r="AW868" s="23" t="s">
        <v>137</v>
      </c>
      <c r="BC868" s="185">
        <f>IF(N868="základní",J868,0)</f>
        <v>0</v>
      </c>
      <c r="BD868" s="185">
        <f>IF(N868="snížená",J868,0)</f>
        <v>0</v>
      </c>
      <c r="BE868" s="185">
        <f>IF(N868="zákl. přenesená",J868,0)</f>
        <v>0</v>
      </c>
      <c r="BF868" s="185">
        <f>IF(N868="sníž. přenesená",J868,0)</f>
        <v>0</v>
      </c>
      <c r="BG868" s="185">
        <f>IF(N868="nulová",J868,0)</f>
        <v>0</v>
      </c>
      <c r="BH868" s="23" t="s">
        <v>83</v>
      </c>
      <c r="BI868" s="185">
        <f>ROUND(I868*H868,2)</f>
        <v>0</v>
      </c>
      <c r="BJ868" s="23" t="s">
        <v>228</v>
      </c>
      <c r="BK868" s="23" t="s">
        <v>1150</v>
      </c>
    </row>
    <row r="869" spans="2:63" s="1" customFormat="1">
      <c r="B869" s="40"/>
      <c r="D869" s="186" t="s">
        <v>146</v>
      </c>
      <c r="F869" s="187" t="s">
        <v>1151</v>
      </c>
      <c r="I869" s="188"/>
      <c r="L869" s="40"/>
      <c r="M869" s="189"/>
      <c r="N869" s="41"/>
      <c r="O869" s="41"/>
      <c r="P869" s="41"/>
      <c r="Q869" s="41"/>
      <c r="R869" s="69"/>
      <c r="AR869" s="23" t="s">
        <v>146</v>
      </c>
      <c r="AS869" s="23" t="s">
        <v>85</v>
      </c>
    </row>
    <row r="870" spans="2:63" s="11" customFormat="1">
      <c r="B870" s="190"/>
      <c r="D870" s="186" t="s">
        <v>148</v>
      </c>
      <c r="E870" s="191" t="s">
        <v>5</v>
      </c>
      <c r="F870" s="192" t="s">
        <v>1152</v>
      </c>
      <c r="H870" s="193">
        <v>7.6</v>
      </c>
      <c r="I870" s="194"/>
      <c r="L870" s="190"/>
      <c r="M870" s="195"/>
      <c r="N870" s="196"/>
      <c r="O870" s="196"/>
      <c r="P870" s="196"/>
      <c r="Q870" s="196"/>
      <c r="R870" s="197"/>
      <c r="AR870" s="191" t="s">
        <v>148</v>
      </c>
      <c r="AS870" s="191" t="s">
        <v>85</v>
      </c>
      <c r="AT870" s="11" t="s">
        <v>85</v>
      </c>
      <c r="AU870" s="11" t="s">
        <v>39</v>
      </c>
      <c r="AV870" s="11" t="s">
        <v>75</v>
      </c>
      <c r="AW870" s="191" t="s">
        <v>137</v>
      </c>
    </row>
    <row r="871" spans="2:63" s="12" customFormat="1">
      <c r="B871" s="198"/>
      <c r="D871" s="199" t="s">
        <v>148</v>
      </c>
      <c r="E871" s="200" t="s">
        <v>5</v>
      </c>
      <c r="F871" s="201" t="s">
        <v>150</v>
      </c>
      <c r="H871" s="202">
        <v>7.6</v>
      </c>
      <c r="I871" s="203"/>
      <c r="L871" s="198"/>
      <c r="M871" s="204"/>
      <c r="N871" s="205"/>
      <c r="O871" s="205"/>
      <c r="P871" s="205"/>
      <c r="Q871" s="205"/>
      <c r="R871" s="206"/>
      <c r="AR871" s="207" t="s">
        <v>148</v>
      </c>
      <c r="AS871" s="207" t="s">
        <v>85</v>
      </c>
      <c r="AT871" s="12" t="s">
        <v>144</v>
      </c>
      <c r="AU871" s="12" t="s">
        <v>39</v>
      </c>
      <c r="AV871" s="12" t="s">
        <v>83</v>
      </c>
      <c r="AW871" s="207" t="s">
        <v>137</v>
      </c>
    </row>
    <row r="872" spans="2:63" s="1" customFormat="1" ht="31.5" customHeight="1">
      <c r="B872" s="173"/>
      <c r="C872" s="174" t="s">
        <v>1153</v>
      </c>
      <c r="D872" s="174" t="s">
        <v>139</v>
      </c>
      <c r="E872" s="175" t="s">
        <v>1154</v>
      </c>
      <c r="F872" s="176" t="s">
        <v>1155</v>
      </c>
      <c r="G872" s="177" t="s">
        <v>354</v>
      </c>
      <c r="H872" s="178">
        <v>82.025000000000006</v>
      </c>
      <c r="I872" s="179"/>
      <c r="J872" s="180">
        <f>ROUND(I872*H872,2)</f>
        <v>0</v>
      </c>
      <c r="K872" s="176" t="s">
        <v>143</v>
      </c>
      <c r="L872" s="40"/>
      <c r="M872" s="181" t="s">
        <v>5</v>
      </c>
      <c r="N872" s="182" t="s">
        <v>46</v>
      </c>
      <c r="O872" s="183">
        <v>0</v>
      </c>
      <c r="P872" s="183">
        <f>O872*H872</f>
        <v>0</v>
      </c>
      <c r="Q872" s="183">
        <v>1E-3</v>
      </c>
      <c r="R872" s="184">
        <f>Q872*H872</f>
        <v>8.2025000000000001E-2</v>
      </c>
      <c r="AP872" s="23" t="s">
        <v>228</v>
      </c>
      <c r="AR872" s="23" t="s">
        <v>139</v>
      </c>
      <c r="AS872" s="23" t="s">
        <v>85</v>
      </c>
      <c r="AW872" s="23" t="s">
        <v>137</v>
      </c>
      <c r="BC872" s="185">
        <f>IF(N872="základní",J872,0)</f>
        <v>0</v>
      </c>
      <c r="BD872" s="185">
        <f>IF(N872="snížená",J872,0)</f>
        <v>0</v>
      </c>
      <c r="BE872" s="185">
        <f>IF(N872="zákl. přenesená",J872,0)</f>
        <v>0</v>
      </c>
      <c r="BF872" s="185">
        <f>IF(N872="sníž. přenesená",J872,0)</f>
        <v>0</v>
      </c>
      <c r="BG872" s="185">
        <f>IF(N872="nulová",J872,0)</f>
        <v>0</v>
      </c>
      <c r="BH872" s="23" t="s">
        <v>83</v>
      </c>
      <c r="BI872" s="185">
        <f>ROUND(I872*H872,2)</f>
        <v>0</v>
      </c>
      <c r="BJ872" s="23" t="s">
        <v>228</v>
      </c>
      <c r="BK872" s="23" t="s">
        <v>1156</v>
      </c>
    </row>
    <row r="873" spans="2:63" s="1" customFormat="1">
      <c r="B873" s="40"/>
      <c r="D873" s="186" t="s">
        <v>146</v>
      </c>
      <c r="F873" s="187" t="s">
        <v>1157</v>
      </c>
      <c r="I873" s="188"/>
      <c r="L873" s="40"/>
      <c r="M873" s="189"/>
      <c r="N873" s="41"/>
      <c r="O873" s="41"/>
      <c r="P873" s="41"/>
      <c r="Q873" s="41"/>
      <c r="R873" s="69"/>
      <c r="AR873" s="23" t="s">
        <v>146</v>
      </c>
      <c r="AS873" s="23" t="s">
        <v>85</v>
      </c>
    </row>
    <row r="874" spans="2:63" s="11" customFormat="1">
      <c r="B874" s="190"/>
      <c r="D874" s="186" t="s">
        <v>148</v>
      </c>
      <c r="E874" s="191" t="s">
        <v>5</v>
      </c>
      <c r="F874" s="192" t="s">
        <v>1158</v>
      </c>
      <c r="H874" s="193">
        <v>10.8</v>
      </c>
      <c r="I874" s="194"/>
      <c r="L874" s="190"/>
      <c r="M874" s="195"/>
      <c r="N874" s="196"/>
      <c r="O874" s="196"/>
      <c r="P874" s="196"/>
      <c r="Q874" s="196"/>
      <c r="R874" s="197"/>
      <c r="AR874" s="191" t="s">
        <v>148</v>
      </c>
      <c r="AS874" s="191" t="s">
        <v>85</v>
      </c>
      <c r="AT874" s="11" t="s">
        <v>85</v>
      </c>
      <c r="AU874" s="11" t="s">
        <v>39</v>
      </c>
      <c r="AV874" s="11" t="s">
        <v>75</v>
      </c>
      <c r="AW874" s="191" t="s">
        <v>137</v>
      </c>
    </row>
    <row r="875" spans="2:63" s="11" customFormat="1">
      <c r="B875" s="190"/>
      <c r="D875" s="186" t="s">
        <v>148</v>
      </c>
      <c r="E875" s="191" t="s">
        <v>5</v>
      </c>
      <c r="F875" s="192" t="s">
        <v>1159</v>
      </c>
      <c r="H875" s="193">
        <v>18</v>
      </c>
      <c r="I875" s="194"/>
      <c r="L875" s="190"/>
      <c r="M875" s="195"/>
      <c r="N875" s="196"/>
      <c r="O875" s="196"/>
      <c r="P875" s="196"/>
      <c r="Q875" s="196"/>
      <c r="R875" s="197"/>
      <c r="AR875" s="191" t="s">
        <v>148</v>
      </c>
      <c r="AS875" s="191" t="s">
        <v>85</v>
      </c>
      <c r="AT875" s="11" t="s">
        <v>85</v>
      </c>
      <c r="AU875" s="11" t="s">
        <v>39</v>
      </c>
      <c r="AV875" s="11" t="s">
        <v>75</v>
      </c>
      <c r="AW875" s="191" t="s">
        <v>137</v>
      </c>
    </row>
    <row r="876" spans="2:63" s="11" customFormat="1" ht="27">
      <c r="B876" s="190"/>
      <c r="D876" s="186" t="s">
        <v>148</v>
      </c>
      <c r="E876" s="191" t="s">
        <v>5</v>
      </c>
      <c r="F876" s="192" t="s">
        <v>1160</v>
      </c>
      <c r="H876" s="193">
        <v>53.225000000000001</v>
      </c>
      <c r="I876" s="194"/>
      <c r="L876" s="190"/>
      <c r="M876" s="195"/>
      <c r="N876" s="196"/>
      <c r="O876" s="196"/>
      <c r="P876" s="196"/>
      <c r="Q876" s="196"/>
      <c r="R876" s="197"/>
      <c r="AR876" s="191" t="s">
        <v>148</v>
      </c>
      <c r="AS876" s="191" t="s">
        <v>85</v>
      </c>
      <c r="AT876" s="11" t="s">
        <v>85</v>
      </c>
      <c r="AU876" s="11" t="s">
        <v>39</v>
      </c>
      <c r="AV876" s="11" t="s">
        <v>75</v>
      </c>
      <c r="AW876" s="191" t="s">
        <v>137</v>
      </c>
    </row>
    <row r="877" spans="2:63" s="12" customFormat="1">
      <c r="B877" s="198"/>
      <c r="D877" s="199" t="s">
        <v>148</v>
      </c>
      <c r="E877" s="200" t="s">
        <v>5</v>
      </c>
      <c r="F877" s="201" t="s">
        <v>150</v>
      </c>
      <c r="H877" s="202">
        <v>82.025000000000006</v>
      </c>
      <c r="I877" s="203"/>
      <c r="L877" s="198"/>
      <c r="M877" s="204"/>
      <c r="N877" s="205"/>
      <c r="O877" s="205"/>
      <c r="P877" s="205"/>
      <c r="Q877" s="205"/>
      <c r="R877" s="206"/>
      <c r="AR877" s="207" t="s">
        <v>148</v>
      </c>
      <c r="AS877" s="207" t="s">
        <v>85</v>
      </c>
      <c r="AT877" s="12" t="s">
        <v>144</v>
      </c>
      <c r="AU877" s="12" t="s">
        <v>39</v>
      </c>
      <c r="AV877" s="12" t="s">
        <v>83</v>
      </c>
      <c r="AW877" s="207" t="s">
        <v>137</v>
      </c>
    </row>
    <row r="878" spans="2:63" s="1" customFormat="1" ht="31.5" customHeight="1">
      <c r="B878" s="173"/>
      <c r="C878" s="174" t="s">
        <v>1161</v>
      </c>
      <c r="D878" s="174" t="s">
        <v>139</v>
      </c>
      <c r="E878" s="175" t="s">
        <v>357</v>
      </c>
      <c r="F878" s="176" t="s">
        <v>1162</v>
      </c>
      <c r="G878" s="177" t="s">
        <v>678</v>
      </c>
      <c r="H878" s="178">
        <v>1</v>
      </c>
      <c r="I878" s="179"/>
      <c r="J878" s="180">
        <f>ROUND(I878*H878,2)</f>
        <v>0</v>
      </c>
      <c r="K878" s="176" t="s">
        <v>5</v>
      </c>
      <c r="L878" s="40"/>
      <c r="M878" s="181" t="s">
        <v>5</v>
      </c>
      <c r="N878" s="182" t="s">
        <v>46</v>
      </c>
      <c r="O878" s="183">
        <v>0</v>
      </c>
      <c r="P878" s="183">
        <f>O878*H878</f>
        <v>0</v>
      </c>
      <c r="Q878" s="183">
        <v>0</v>
      </c>
      <c r="R878" s="184">
        <f>Q878*H878</f>
        <v>0</v>
      </c>
      <c r="AP878" s="23" t="s">
        <v>228</v>
      </c>
      <c r="AR878" s="23" t="s">
        <v>139</v>
      </c>
      <c r="AS878" s="23" t="s">
        <v>85</v>
      </c>
      <c r="AW878" s="23" t="s">
        <v>137</v>
      </c>
      <c r="BC878" s="185">
        <f>IF(N878="základní",J878,0)</f>
        <v>0</v>
      </c>
      <c r="BD878" s="185">
        <f>IF(N878="snížená",J878,0)</f>
        <v>0</v>
      </c>
      <c r="BE878" s="185">
        <f>IF(N878="zákl. přenesená",J878,0)</f>
        <v>0</v>
      </c>
      <c r="BF878" s="185">
        <f>IF(N878="sníž. přenesená",J878,0)</f>
        <v>0</v>
      </c>
      <c r="BG878" s="185">
        <f>IF(N878="nulová",J878,0)</f>
        <v>0</v>
      </c>
      <c r="BH878" s="23" t="s">
        <v>83</v>
      </c>
      <c r="BI878" s="185">
        <f>ROUND(I878*H878,2)</f>
        <v>0</v>
      </c>
      <c r="BJ878" s="23" t="s">
        <v>228</v>
      </c>
      <c r="BK878" s="23" t="s">
        <v>1163</v>
      </c>
    </row>
    <row r="879" spans="2:63" s="1" customFormat="1" ht="27">
      <c r="B879" s="40"/>
      <c r="D879" s="186" t="s">
        <v>146</v>
      </c>
      <c r="F879" s="187" t="s">
        <v>1162</v>
      </c>
      <c r="I879" s="188"/>
      <c r="L879" s="40"/>
      <c r="M879" s="189"/>
      <c r="N879" s="41"/>
      <c r="O879" s="41"/>
      <c r="P879" s="41"/>
      <c r="Q879" s="41"/>
      <c r="R879" s="69"/>
      <c r="AR879" s="23" t="s">
        <v>146</v>
      </c>
      <c r="AS879" s="23" t="s">
        <v>85</v>
      </c>
    </row>
    <row r="880" spans="2:63" s="11" customFormat="1">
      <c r="B880" s="190"/>
      <c r="D880" s="186" t="s">
        <v>148</v>
      </c>
      <c r="E880" s="191" t="s">
        <v>5</v>
      </c>
      <c r="F880" s="192" t="s">
        <v>1164</v>
      </c>
      <c r="H880" s="193">
        <v>1</v>
      </c>
      <c r="I880" s="194"/>
      <c r="L880" s="190"/>
      <c r="M880" s="195"/>
      <c r="N880" s="196"/>
      <c r="O880" s="196"/>
      <c r="P880" s="196"/>
      <c r="Q880" s="196"/>
      <c r="R880" s="197"/>
      <c r="AR880" s="191" t="s">
        <v>148</v>
      </c>
      <c r="AS880" s="191" t="s">
        <v>85</v>
      </c>
      <c r="AT880" s="11" t="s">
        <v>85</v>
      </c>
      <c r="AU880" s="11" t="s">
        <v>39</v>
      </c>
      <c r="AV880" s="11" t="s">
        <v>75</v>
      </c>
      <c r="AW880" s="191" t="s">
        <v>137</v>
      </c>
    </row>
    <row r="881" spans="2:63" s="12" customFormat="1">
      <c r="B881" s="198"/>
      <c r="D881" s="199" t="s">
        <v>148</v>
      </c>
      <c r="E881" s="200" t="s">
        <v>5</v>
      </c>
      <c r="F881" s="201" t="s">
        <v>150</v>
      </c>
      <c r="H881" s="202">
        <v>1</v>
      </c>
      <c r="I881" s="203"/>
      <c r="L881" s="198"/>
      <c r="M881" s="204"/>
      <c r="N881" s="205"/>
      <c r="O881" s="205"/>
      <c r="P881" s="205"/>
      <c r="Q881" s="205"/>
      <c r="R881" s="206"/>
      <c r="AR881" s="207" t="s">
        <v>148</v>
      </c>
      <c r="AS881" s="207" t="s">
        <v>85</v>
      </c>
      <c r="AT881" s="12" t="s">
        <v>144</v>
      </c>
      <c r="AU881" s="12" t="s">
        <v>39</v>
      </c>
      <c r="AV881" s="12" t="s">
        <v>83</v>
      </c>
      <c r="AW881" s="207" t="s">
        <v>137</v>
      </c>
    </row>
    <row r="882" spans="2:63" s="1" customFormat="1" ht="31.5" customHeight="1">
      <c r="B882" s="173"/>
      <c r="C882" s="174" t="s">
        <v>1165</v>
      </c>
      <c r="D882" s="174" t="s">
        <v>139</v>
      </c>
      <c r="E882" s="175" t="s">
        <v>363</v>
      </c>
      <c r="F882" s="176" t="s">
        <v>1166</v>
      </c>
      <c r="G882" s="177" t="s">
        <v>678</v>
      </c>
      <c r="H882" s="178">
        <v>1</v>
      </c>
      <c r="I882" s="179"/>
      <c r="J882" s="180">
        <f>ROUND(I882*H882,2)</f>
        <v>0</v>
      </c>
      <c r="K882" s="176" t="s">
        <v>5</v>
      </c>
      <c r="L882" s="40"/>
      <c r="M882" s="181" t="s">
        <v>5</v>
      </c>
      <c r="N882" s="182" t="s">
        <v>46</v>
      </c>
      <c r="O882" s="183">
        <v>0</v>
      </c>
      <c r="P882" s="183">
        <f>O882*H882</f>
        <v>0</v>
      </c>
      <c r="Q882" s="183">
        <v>0</v>
      </c>
      <c r="R882" s="184">
        <f>Q882*H882</f>
        <v>0</v>
      </c>
      <c r="AP882" s="23" t="s">
        <v>228</v>
      </c>
      <c r="AR882" s="23" t="s">
        <v>139</v>
      </c>
      <c r="AS882" s="23" t="s">
        <v>85</v>
      </c>
      <c r="AW882" s="23" t="s">
        <v>137</v>
      </c>
      <c r="BC882" s="185">
        <f>IF(N882="základní",J882,0)</f>
        <v>0</v>
      </c>
      <c r="BD882" s="185">
        <f>IF(N882="snížená",J882,0)</f>
        <v>0</v>
      </c>
      <c r="BE882" s="185">
        <f>IF(N882="zákl. přenesená",J882,0)</f>
        <v>0</v>
      </c>
      <c r="BF882" s="185">
        <f>IF(N882="sníž. přenesená",J882,0)</f>
        <v>0</v>
      </c>
      <c r="BG882" s="185">
        <f>IF(N882="nulová",J882,0)</f>
        <v>0</v>
      </c>
      <c r="BH882" s="23" t="s">
        <v>83</v>
      </c>
      <c r="BI882" s="185">
        <f>ROUND(I882*H882,2)</f>
        <v>0</v>
      </c>
      <c r="BJ882" s="23" t="s">
        <v>228</v>
      </c>
      <c r="BK882" s="23" t="s">
        <v>1167</v>
      </c>
    </row>
    <row r="883" spans="2:63" s="1" customFormat="1" ht="40.5">
      <c r="B883" s="40"/>
      <c r="D883" s="186" t="s">
        <v>146</v>
      </c>
      <c r="F883" s="187" t="s">
        <v>1168</v>
      </c>
      <c r="I883" s="188"/>
      <c r="L883" s="40"/>
      <c r="M883" s="189"/>
      <c r="N883" s="41"/>
      <c r="O883" s="41"/>
      <c r="P883" s="41"/>
      <c r="Q883" s="41"/>
      <c r="R883" s="69"/>
      <c r="AR883" s="23" t="s">
        <v>146</v>
      </c>
      <c r="AS883" s="23" t="s">
        <v>85</v>
      </c>
    </row>
    <row r="884" spans="2:63" s="11" customFormat="1">
      <c r="B884" s="190"/>
      <c r="D884" s="186" t="s">
        <v>148</v>
      </c>
      <c r="E884" s="191" t="s">
        <v>5</v>
      </c>
      <c r="F884" s="192" t="s">
        <v>1164</v>
      </c>
      <c r="H884" s="193">
        <v>1</v>
      </c>
      <c r="I884" s="194"/>
      <c r="L884" s="190"/>
      <c r="M884" s="195"/>
      <c r="N884" s="196"/>
      <c r="O884" s="196"/>
      <c r="P884" s="196"/>
      <c r="Q884" s="196"/>
      <c r="R884" s="197"/>
      <c r="AR884" s="191" t="s">
        <v>148</v>
      </c>
      <c r="AS884" s="191" t="s">
        <v>85</v>
      </c>
      <c r="AT884" s="11" t="s">
        <v>85</v>
      </c>
      <c r="AU884" s="11" t="s">
        <v>39</v>
      </c>
      <c r="AV884" s="11" t="s">
        <v>75</v>
      </c>
      <c r="AW884" s="191" t="s">
        <v>137</v>
      </c>
    </row>
    <row r="885" spans="2:63" s="12" customFormat="1">
      <c r="B885" s="198"/>
      <c r="D885" s="186" t="s">
        <v>148</v>
      </c>
      <c r="E885" s="219" t="s">
        <v>5</v>
      </c>
      <c r="F885" s="220" t="s">
        <v>150</v>
      </c>
      <c r="H885" s="221">
        <v>1</v>
      </c>
      <c r="I885" s="203"/>
      <c r="L885" s="198"/>
      <c r="M885" s="204"/>
      <c r="N885" s="205"/>
      <c r="O885" s="205"/>
      <c r="P885" s="205"/>
      <c r="Q885" s="205"/>
      <c r="R885" s="206"/>
      <c r="AR885" s="207" t="s">
        <v>148</v>
      </c>
      <c r="AS885" s="207" t="s">
        <v>85</v>
      </c>
      <c r="AT885" s="12" t="s">
        <v>144</v>
      </c>
      <c r="AU885" s="12" t="s">
        <v>39</v>
      </c>
      <c r="AV885" s="12" t="s">
        <v>83</v>
      </c>
      <c r="AW885" s="207" t="s">
        <v>137</v>
      </c>
    </row>
    <row r="886" spans="2:63" s="10" customFormat="1" ht="29.85" customHeight="1">
      <c r="B886" s="159"/>
      <c r="D886" s="170" t="s">
        <v>74</v>
      </c>
      <c r="E886" s="171" t="s">
        <v>1169</v>
      </c>
      <c r="F886" s="171" t="s">
        <v>1170</v>
      </c>
      <c r="I886" s="162"/>
      <c r="J886" s="172">
        <f>BI886</f>
        <v>0</v>
      </c>
      <c r="L886" s="159"/>
      <c r="M886" s="164"/>
      <c r="N886" s="165"/>
      <c r="O886" s="165"/>
      <c r="P886" s="166">
        <f>SUM(P887:P894)</f>
        <v>7.2899999999999994E-4</v>
      </c>
      <c r="Q886" s="165"/>
      <c r="R886" s="167">
        <f>SUM(R887:R894)</f>
        <v>0</v>
      </c>
      <c r="AP886" s="160" t="s">
        <v>85</v>
      </c>
      <c r="AR886" s="168" t="s">
        <v>74</v>
      </c>
      <c r="AS886" s="168" t="s">
        <v>83</v>
      </c>
      <c r="AW886" s="160" t="s">
        <v>137</v>
      </c>
      <c r="BI886" s="169">
        <f>SUM(BI887:BI894)</f>
        <v>0</v>
      </c>
    </row>
    <row r="887" spans="2:63" s="1" customFormat="1" ht="22.5" customHeight="1">
      <c r="B887" s="173"/>
      <c r="C887" s="174" t="s">
        <v>1171</v>
      </c>
      <c r="D887" s="174" t="s">
        <v>139</v>
      </c>
      <c r="E887" s="175" t="s">
        <v>1172</v>
      </c>
      <c r="F887" s="176" t="s">
        <v>1173</v>
      </c>
      <c r="G887" s="177" t="s">
        <v>142</v>
      </c>
      <c r="H887" s="178">
        <v>2.4300000000000002</v>
      </c>
      <c r="I887" s="179"/>
      <c r="J887" s="180">
        <f>ROUND(I887*H887,2)</f>
        <v>0</v>
      </c>
      <c r="K887" s="176" t="s">
        <v>143</v>
      </c>
      <c r="L887" s="40"/>
      <c r="M887" s="181" t="s">
        <v>5</v>
      </c>
      <c r="N887" s="182" t="s">
        <v>46</v>
      </c>
      <c r="O887" s="183">
        <v>2.9999999999999997E-4</v>
      </c>
      <c r="P887" s="183">
        <f>O887*H887</f>
        <v>7.2899999999999994E-4</v>
      </c>
      <c r="Q887" s="183">
        <v>0</v>
      </c>
      <c r="R887" s="184">
        <f>Q887*H887</f>
        <v>0</v>
      </c>
      <c r="AP887" s="23" t="s">
        <v>228</v>
      </c>
      <c r="AR887" s="23" t="s">
        <v>139</v>
      </c>
      <c r="AS887" s="23" t="s">
        <v>85</v>
      </c>
      <c r="AW887" s="23" t="s">
        <v>137</v>
      </c>
      <c r="BC887" s="185">
        <f>IF(N887="základní",J887,0)</f>
        <v>0</v>
      </c>
      <c r="BD887" s="185">
        <f>IF(N887="snížená",J887,0)</f>
        <v>0</v>
      </c>
      <c r="BE887" s="185">
        <f>IF(N887="zákl. přenesená",J887,0)</f>
        <v>0</v>
      </c>
      <c r="BF887" s="185">
        <f>IF(N887="sníž. přenesená",J887,0)</f>
        <v>0</v>
      </c>
      <c r="BG887" s="185">
        <f>IF(N887="nulová",J887,0)</f>
        <v>0</v>
      </c>
      <c r="BH887" s="23" t="s">
        <v>83</v>
      </c>
      <c r="BI887" s="185">
        <f>ROUND(I887*H887,2)</f>
        <v>0</v>
      </c>
      <c r="BJ887" s="23" t="s">
        <v>228</v>
      </c>
      <c r="BK887" s="23" t="s">
        <v>1174</v>
      </c>
    </row>
    <row r="888" spans="2:63" s="1" customFormat="1">
      <c r="B888" s="40"/>
      <c r="D888" s="186" t="s">
        <v>146</v>
      </c>
      <c r="F888" s="187" t="s">
        <v>1175</v>
      </c>
      <c r="I888" s="188"/>
      <c r="L888" s="40"/>
      <c r="M888" s="189"/>
      <c r="N888" s="41"/>
      <c r="O888" s="41"/>
      <c r="P888" s="41"/>
      <c r="Q888" s="41"/>
      <c r="R888" s="69"/>
      <c r="AR888" s="23" t="s">
        <v>146</v>
      </c>
      <c r="AS888" s="23" t="s">
        <v>85</v>
      </c>
    </row>
    <row r="889" spans="2:63" s="11" customFormat="1">
      <c r="B889" s="190"/>
      <c r="D889" s="186" t="s">
        <v>148</v>
      </c>
      <c r="E889" s="191" t="s">
        <v>5</v>
      </c>
      <c r="F889" s="192" t="s">
        <v>621</v>
      </c>
      <c r="H889" s="193">
        <v>2.4300000000000002</v>
      </c>
      <c r="I889" s="194"/>
      <c r="L889" s="190"/>
      <c r="M889" s="195"/>
      <c r="N889" s="196"/>
      <c r="O889" s="196"/>
      <c r="P889" s="196"/>
      <c r="Q889" s="196"/>
      <c r="R889" s="197"/>
      <c r="AR889" s="191" t="s">
        <v>148</v>
      </c>
      <c r="AS889" s="191" t="s">
        <v>85</v>
      </c>
      <c r="AT889" s="11" t="s">
        <v>85</v>
      </c>
      <c r="AU889" s="11" t="s">
        <v>39</v>
      </c>
      <c r="AV889" s="11" t="s">
        <v>75</v>
      </c>
      <c r="AW889" s="191" t="s">
        <v>137</v>
      </c>
    </row>
    <row r="890" spans="2:63" s="12" customFormat="1">
      <c r="B890" s="198"/>
      <c r="D890" s="199" t="s">
        <v>148</v>
      </c>
      <c r="E890" s="200" t="s">
        <v>5</v>
      </c>
      <c r="F890" s="201" t="s">
        <v>150</v>
      </c>
      <c r="H890" s="202">
        <v>2.4300000000000002</v>
      </c>
      <c r="I890" s="203"/>
      <c r="L890" s="198"/>
      <c r="M890" s="204"/>
      <c r="N890" s="205"/>
      <c r="O890" s="205"/>
      <c r="P890" s="205"/>
      <c r="Q890" s="205"/>
      <c r="R890" s="206"/>
      <c r="AR890" s="207" t="s">
        <v>148</v>
      </c>
      <c r="AS890" s="207" t="s">
        <v>85</v>
      </c>
      <c r="AT890" s="12" t="s">
        <v>144</v>
      </c>
      <c r="AU890" s="12" t="s">
        <v>39</v>
      </c>
      <c r="AV890" s="12" t="s">
        <v>83</v>
      </c>
      <c r="AW890" s="207" t="s">
        <v>137</v>
      </c>
    </row>
    <row r="891" spans="2:63" s="1" customFormat="1" ht="22.5" customHeight="1">
      <c r="B891" s="173"/>
      <c r="C891" s="174" t="s">
        <v>1176</v>
      </c>
      <c r="D891" s="174" t="s">
        <v>139</v>
      </c>
      <c r="E891" s="175" t="s">
        <v>1177</v>
      </c>
      <c r="F891" s="176" t="s">
        <v>1178</v>
      </c>
      <c r="G891" s="177" t="s">
        <v>307</v>
      </c>
      <c r="H891" s="178">
        <v>1E-3</v>
      </c>
      <c r="I891" s="179"/>
      <c r="J891" s="180">
        <f>ROUND(I891*H891,2)</f>
        <v>0</v>
      </c>
      <c r="K891" s="176" t="s">
        <v>143</v>
      </c>
      <c r="L891" s="40"/>
      <c r="M891" s="181" t="s">
        <v>5</v>
      </c>
      <c r="N891" s="182" t="s">
        <v>46</v>
      </c>
      <c r="O891" s="183">
        <v>0</v>
      </c>
      <c r="P891" s="183">
        <f>O891*H891</f>
        <v>0</v>
      </c>
      <c r="Q891" s="183">
        <v>0</v>
      </c>
      <c r="R891" s="184">
        <f>Q891*H891</f>
        <v>0</v>
      </c>
      <c r="AP891" s="23" t="s">
        <v>228</v>
      </c>
      <c r="AR891" s="23" t="s">
        <v>139</v>
      </c>
      <c r="AS891" s="23" t="s">
        <v>85</v>
      </c>
      <c r="AW891" s="23" t="s">
        <v>137</v>
      </c>
      <c r="BC891" s="185">
        <f>IF(N891="základní",J891,0)</f>
        <v>0</v>
      </c>
      <c r="BD891" s="185">
        <f>IF(N891="snížená",J891,0)</f>
        <v>0</v>
      </c>
      <c r="BE891" s="185">
        <f>IF(N891="zákl. přenesená",J891,0)</f>
        <v>0</v>
      </c>
      <c r="BF891" s="185">
        <f>IF(N891="sníž. přenesená",J891,0)</f>
        <v>0</v>
      </c>
      <c r="BG891" s="185">
        <f>IF(N891="nulová",J891,0)</f>
        <v>0</v>
      </c>
      <c r="BH891" s="23" t="s">
        <v>83</v>
      </c>
      <c r="BI891" s="185">
        <f>ROUND(I891*H891,2)</f>
        <v>0</v>
      </c>
      <c r="BJ891" s="23" t="s">
        <v>228</v>
      </c>
      <c r="BK891" s="23" t="s">
        <v>1179</v>
      </c>
    </row>
    <row r="892" spans="2:63" s="1" customFormat="1" ht="27">
      <c r="B892" s="40"/>
      <c r="D892" s="186" t="s">
        <v>146</v>
      </c>
      <c r="F892" s="187" t="s">
        <v>1180</v>
      </c>
      <c r="I892" s="188"/>
      <c r="L892" s="40"/>
      <c r="M892" s="189"/>
      <c r="N892" s="41"/>
      <c r="O892" s="41"/>
      <c r="P892" s="41"/>
      <c r="Q892" s="41"/>
      <c r="R892" s="69"/>
      <c r="AR892" s="23" t="s">
        <v>146</v>
      </c>
      <c r="AS892" s="23" t="s">
        <v>85</v>
      </c>
    </row>
    <row r="893" spans="2:63" s="11" customFormat="1">
      <c r="B893" s="190"/>
      <c r="D893" s="186" t="s">
        <v>148</v>
      </c>
      <c r="E893" s="191" t="s">
        <v>5</v>
      </c>
      <c r="F893" s="192" t="s">
        <v>1181</v>
      </c>
      <c r="H893" s="193">
        <v>1E-3</v>
      </c>
      <c r="I893" s="194"/>
      <c r="L893" s="190"/>
      <c r="M893" s="195"/>
      <c r="N893" s="196"/>
      <c r="O893" s="196"/>
      <c r="P893" s="196"/>
      <c r="Q893" s="196"/>
      <c r="R893" s="197"/>
      <c r="AR893" s="191" t="s">
        <v>148</v>
      </c>
      <c r="AS893" s="191" t="s">
        <v>85</v>
      </c>
      <c r="AT893" s="11" t="s">
        <v>85</v>
      </c>
      <c r="AU893" s="11" t="s">
        <v>39</v>
      </c>
      <c r="AV893" s="11" t="s">
        <v>75</v>
      </c>
      <c r="AW893" s="191" t="s">
        <v>137</v>
      </c>
    </row>
    <row r="894" spans="2:63" s="12" customFormat="1">
      <c r="B894" s="198"/>
      <c r="D894" s="186" t="s">
        <v>148</v>
      </c>
      <c r="E894" s="219" t="s">
        <v>5</v>
      </c>
      <c r="F894" s="220" t="s">
        <v>150</v>
      </c>
      <c r="H894" s="221">
        <v>1E-3</v>
      </c>
      <c r="I894" s="203"/>
      <c r="L894" s="198"/>
      <c r="M894" s="204"/>
      <c r="N894" s="205"/>
      <c r="O894" s="205"/>
      <c r="P894" s="205"/>
      <c r="Q894" s="205"/>
      <c r="R894" s="206"/>
      <c r="AR894" s="207" t="s">
        <v>148</v>
      </c>
      <c r="AS894" s="207" t="s">
        <v>85</v>
      </c>
      <c r="AT894" s="12" t="s">
        <v>144</v>
      </c>
      <c r="AU894" s="12" t="s">
        <v>39</v>
      </c>
      <c r="AV894" s="12" t="s">
        <v>83</v>
      </c>
      <c r="AW894" s="207" t="s">
        <v>137</v>
      </c>
    </row>
    <row r="895" spans="2:63" s="10" customFormat="1" ht="29.85" customHeight="1">
      <c r="B895" s="159"/>
      <c r="D895" s="170" t="s">
        <v>74</v>
      </c>
      <c r="E895" s="171" t="s">
        <v>1182</v>
      </c>
      <c r="F895" s="171" t="s">
        <v>1183</v>
      </c>
      <c r="I895" s="162"/>
      <c r="J895" s="172">
        <f>BI895</f>
        <v>0</v>
      </c>
      <c r="L895" s="159"/>
      <c r="M895" s="164"/>
      <c r="N895" s="165"/>
      <c r="O895" s="165"/>
      <c r="P895" s="166">
        <f>SUM(P896:P905)</f>
        <v>0</v>
      </c>
      <c r="Q895" s="165"/>
      <c r="R895" s="167">
        <f>SUM(R896:R905)</f>
        <v>0</v>
      </c>
      <c r="AP895" s="160" t="s">
        <v>85</v>
      </c>
      <c r="AR895" s="168" t="s">
        <v>74</v>
      </c>
      <c r="AS895" s="168" t="s">
        <v>83</v>
      </c>
      <c r="AW895" s="160" t="s">
        <v>137</v>
      </c>
      <c r="BI895" s="169">
        <f>SUM(BI896:BI905)</f>
        <v>0</v>
      </c>
    </row>
    <row r="896" spans="2:63" s="1" customFormat="1" ht="22.5" customHeight="1">
      <c r="B896" s="173"/>
      <c r="C896" s="174" t="s">
        <v>1184</v>
      </c>
      <c r="D896" s="174" t="s">
        <v>139</v>
      </c>
      <c r="E896" s="175" t="s">
        <v>368</v>
      </c>
      <c r="F896" s="176" t="s">
        <v>1185</v>
      </c>
      <c r="G896" s="177" t="s">
        <v>163</v>
      </c>
      <c r="H896" s="178">
        <v>10</v>
      </c>
      <c r="I896" s="179"/>
      <c r="J896" s="180">
        <f>ROUND(I896*H896,2)</f>
        <v>0</v>
      </c>
      <c r="K896" s="176" t="s">
        <v>5</v>
      </c>
      <c r="L896" s="40"/>
      <c r="M896" s="181" t="s">
        <v>5</v>
      </c>
      <c r="N896" s="182" t="s">
        <v>46</v>
      </c>
      <c r="O896" s="183">
        <v>0</v>
      </c>
      <c r="P896" s="183">
        <f>O896*H896</f>
        <v>0</v>
      </c>
      <c r="Q896" s="183">
        <v>0</v>
      </c>
      <c r="R896" s="184">
        <f>Q896*H896</f>
        <v>0</v>
      </c>
      <c r="AP896" s="23" t="s">
        <v>228</v>
      </c>
      <c r="AR896" s="23" t="s">
        <v>139</v>
      </c>
      <c r="AS896" s="23" t="s">
        <v>85</v>
      </c>
      <c r="AW896" s="23" t="s">
        <v>137</v>
      </c>
      <c r="BC896" s="185">
        <f>IF(N896="základní",J896,0)</f>
        <v>0</v>
      </c>
      <c r="BD896" s="185">
        <f>IF(N896="snížená",J896,0)</f>
        <v>0</v>
      </c>
      <c r="BE896" s="185">
        <f>IF(N896="zákl. přenesená",J896,0)</f>
        <v>0</v>
      </c>
      <c r="BF896" s="185">
        <f>IF(N896="sníž. přenesená",J896,0)</f>
        <v>0</v>
      </c>
      <c r="BG896" s="185">
        <f>IF(N896="nulová",J896,0)</f>
        <v>0</v>
      </c>
      <c r="BH896" s="23" t="s">
        <v>83</v>
      </c>
      <c r="BI896" s="185">
        <f>ROUND(I896*H896,2)</f>
        <v>0</v>
      </c>
      <c r="BJ896" s="23" t="s">
        <v>228</v>
      </c>
      <c r="BK896" s="23" t="s">
        <v>1186</v>
      </c>
    </row>
    <row r="897" spans="2:63" s="1" customFormat="1" ht="67.5">
      <c r="B897" s="40"/>
      <c r="D897" s="186" t="s">
        <v>146</v>
      </c>
      <c r="F897" s="187" t="s">
        <v>1187</v>
      </c>
      <c r="I897" s="188"/>
      <c r="L897" s="40"/>
      <c r="M897" s="189"/>
      <c r="N897" s="41"/>
      <c r="O897" s="41"/>
      <c r="P897" s="41"/>
      <c r="Q897" s="41"/>
      <c r="R897" s="69"/>
      <c r="AR897" s="23" t="s">
        <v>146</v>
      </c>
      <c r="AS897" s="23" t="s">
        <v>85</v>
      </c>
    </row>
    <row r="898" spans="2:63" s="11" customFormat="1">
      <c r="B898" s="190"/>
      <c r="D898" s="186" t="s">
        <v>148</v>
      </c>
      <c r="E898" s="191" t="s">
        <v>5</v>
      </c>
      <c r="F898" s="192" t="s">
        <v>1188</v>
      </c>
      <c r="H898" s="193">
        <v>10</v>
      </c>
      <c r="I898" s="194"/>
      <c r="L898" s="190"/>
      <c r="M898" s="195"/>
      <c r="N898" s="196"/>
      <c r="O898" s="196"/>
      <c r="P898" s="196"/>
      <c r="Q898" s="196"/>
      <c r="R898" s="197"/>
      <c r="AR898" s="191" t="s">
        <v>148</v>
      </c>
      <c r="AS898" s="191" t="s">
        <v>85</v>
      </c>
      <c r="AT898" s="11" t="s">
        <v>85</v>
      </c>
      <c r="AU898" s="11" t="s">
        <v>39</v>
      </c>
      <c r="AV898" s="11" t="s">
        <v>75</v>
      </c>
      <c r="AW898" s="191" t="s">
        <v>137</v>
      </c>
    </row>
    <row r="899" spans="2:63" s="12" customFormat="1">
      <c r="B899" s="198"/>
      <c r="D899" s="199" t="s">
        <v>148</v>
      </c>
      <c r="E899" s="200" t="s">
        <v>5</v>
      </c>
      <c r="F899" s="201" t="s">
        <v>150</v>
      </c>
      <c r="H899" s="202">
        <v>10</v>
      </c>
      <c r="I899" s="203"/>
      <c r="L899" s="198"/>
      <c r="M899" s="204"/>
      <c r="N899" s="205"/>
      <c r="O899" s="205"/>
      <c r="P899" s="205"/>
      <c r="Q899" s="205"/>
      <c r="R899" s="206"/>
      <c r="AR899" s="207" t="s">
        <v>148</v>
      </c>
      <c r="AS899" s="207" t="s">
        <v>85</v>
      </c>
      <c r="AT899" s="12" t="s">
        <v>144</v>
      </c>
      <c r="AU899" s="12" t="s">
        <v>39</v>
      </c>
      <c r="AV899" s="12" t="s">
        <v>83</v>
      </c>
      <c r="AW899" s="207" t="s">
        <v>137</v>
      </c>
    </row>
    <row r="900" spans="2:63" s="1" customFormat="1" ht="22.5" customHeight="1">
      <c r="B900" s="173"/>
      <c r="C900" s="174" t="s">
        <v>1189</v>
      </c>
      <c r="D900" s="174" t="s">
        <v>139</v>
      </c>
      <c r="E900" s="175" t="s">
        <v>374</v>
      </c>
      <c r="F900" s="176" t="s">
        <v>1190</v>
      </c>
      <c r="G900" s="177" t="s">
        <v>142</v>
      </c>
      <c r="H900" s="178">
        <v>15.007999999999999</v>
      </c>
      <c r="I900" s="179"/>
      <c r="J900" s="180">
        <f>ROUND(I900*H900,2)</f>
        <v>0</v>
      </c>
      <c r="K900" s="176" t="s">
        <v>5</v>
      </c>
      <c r="L900" s="40"/>
      <c r="M900" s="181" t="s">
        <v>5</v>
      </c>
      <c r="N900" s="182" t="s">
        <v>46</v>
      </c>
      <c r="O900" s="183">
        <v>0</v>
      </c>
      <c r="P900" s="183">
        <f>O900*H900</f>
        <v>0</v>
      </c>
      <c r="Q900" s="183">
        <v>0</v>
      </c>
      <c r="R900" s="184">
        <f>Q900*H900</f>
        <v>0</v>
      </c>
      <c r="AP900" s="23" t="s">
        <v>228</v>
      </c>
      <c r="AR900" s="23" t="s">
        <v>139</v>
      </c>
      <c r="AS900" s="23" t="s">
        <v>85</v>
      </c>
      <c r="AW900" s="23" t="s">
        <v>137</v>
      </c>
      <c r="BC900" s="185">
        <f>IF(N900="základní",J900,0)</f>
        <v>0</v>
      </c>
      <c r="BD900" s="185">
        <f>IF(N900="snížená",J900,0)</f>
        <v>0</v>
      </c>
      <c r="BE900" s="185">
        <f>IF(N900="zákl. přenesená",J900,0)</f>
        <v>0</v>
      </c>
      <c r="BF900" s="185">
        <f>IF(N900="sníž. přenesená",J900,0)</f>
        <v>0</v>
      </c>
      <c r="BG900" s="185">
        <f>IF(N900="nulová",J900,0)</f>
        <v>0</v>
      </c>
      <c r="BH900" s="23" t="s">
        <v>83</v>
      </c>
      <c r="BI900" s="185">
        <f>ROUND(I900*H900,2)</f>
        <v>0</v>
      </c>
      <c r="BJ900" s="23" t="s">
        <v>228</v>
      </c>
      <c r="BK900" s="23" t="s">
        <v>1191</v>
      </c>
    </row>
    <row r="901" spans="2:63" s="1" customFormat="1" ht="81">
      <c r="B901" s="40"/>
      <c r="D901" s="186" t="s">
        <v>146</v>
      </c>
      <c r="F901" s="187" t="s">
        <v>1192</v>
      </c>
      <c r="I901" s="188"/>
      <c r="L901" s="40"/>
      <c r="M901" s="189"/>
      <c r="N901" s="41"/>
      <c r="O901" s="41"/>
      <c r="P901" s="41"/>
      <c r="Q901" s="41"/>
      <c r="R901" s="69"/>
      <c r="AR901" s="23" t="s">
        <v>146</v>
      </c>
      <c r="AS901" s="23" t="s">
        <v>85</v>
      </c>
    </row>
    <row r="902" spans="2:63" s="11" customFormat="1">
      <c r="B902" s="190"/>
      <c r="D902" s="186" t="s">
        <v>148</v>
      </c>
      <c r="E902" s="191" t="s">
        <v>5</v>
      </c>
      <c r="F902" s="192" t="s">
        <v>1193</v>
      </c>
      <c r="H902" s="193">
        <v>0.222</v>
      </c>
      <c r="I902" s="194"/>
      <c r="L902" s="190"/>
      <c r="M902" s="195"/>
      <c r="N902" s="196"/>
      <c r="O902" s="196"/>
      <c r="P902" s="196"/>
      <c r="Q902" s="196"/>
      <c r="R902" s="197"/>
      <c r="AR902" s="191" t="s">
        <v>148</v>
      </c>
      <c r="AS902" s="191" t="s">
        <v>85</v>
      </c>
      <c r="AT902" s="11" t="s">
        <v>85</v>
      </c>
      <c r="AU902" s="11" t="s">
        <v>39</v>
      </c>
      <c r="AV902" s="11" t="s">
        <v>75</v>
      </c>
      <c r="AW902" s="191" t="s">
        <v>137</v>
      </c>
    </row>
    <row r="903" spans="2:63" s="11" customFormat="1">
      <c r="B903" s="190"/>
      <c r="D903" s="186" t="s">
        <v>148</v>
      </c>
      <c r="E903" s="191" t="s">
        <v>5</v>
      </c>
      <c r="F903" s="192" t="s">
        <v>1194</v>
      </c>
      <c r="H903" s="193">
        <v>2.7549999999999999</v>
      </c>
      <c r="I903" s="194"/>
      <c r="L903" s="190"/>
      <c r="M903" s="195"/>
      <c r="N903" s="196"/>
      <c r="O903" s="196"/>
      <c r="P903" s="196"/>
      <c r="Q903" s="196"/>
      <c r="R903" s="197"/>
      <c r="AR903" s="191" t="s">
        <v>148</v>
      </c>
      <c r="AS903" s="191" t="s">
        <v>85</v>
      </c>
      <c r="AT903" s="11" t="s">
        <v>85</v>
      </c>
      <c r="AU903" s="11" t="s">
        <v>39</v>
      </c>
      <c r="AV903" s="11" t="s">
        <v>75</v>
      </c>
      <c r="AW903" s="191" t="s">
        <v>137</v>
      </c>
    </row>
    <row r="904" spans="2:63" s="11" customFormat="1">
      <c r="B904" s="190"/>
      <c r="D904" s="186" t="s">
        <v>148</v>
      </c>
      <c r="E904" s="191" t="s">
        <v>5</v>
      </c>
      <c r="F904" s="192" t="s">
        <v>1195</v>
      </c>
      <c r="H904" s="193">
        <v>12.031000000000001</v>
      </c>
      <c r="I904" s="194"/>
      <c r="L904" s="190"/>
      <c r="M904" s="195"/>
      <c r="N904" s="196"/>
      <c r="O904" s="196"/>
      <c r="P904" s="196"/>
      <c r="Q904" s="196"/>
      <c r="R904" s="197"/>
      <c r="AR904" s="191" t="s">
        <v>148</v>
      </c>
      <c r="AS904" s="191" t="s">
        <v>85</v>
      </c>
      <c r="AT904" s="11" t="s">
        <v>85</v>
      </c>
      <c r="AU904" s="11" t="s">
        <v>39</v>
      </c>
      <c r="AV904" s="11" t="s">
        <v>75</v>
      </c>
      <c r="AW904" s="191" t="s">
        <v>137</v>
      </c>
    </row>
    <row r="905" spans="2:63" s="12" customFormat="1">
      <c r="B905" s="198"/>
      <c r="D905" s="186" t="s">
        <v>148</v>
      </c>
      <c r="E905" s="219" t="s">
        <v>5</v>
      </c>
      <c r="F905" s="220" t="s">
        <v>150</v>
      </c>
      <c r="H905" s="221">
        <v>15.007999999999999</v>
      </c>
      <c r="I905" s="203"/>
      <c r="L905" s="198"/>
      <c r="M905" s="204"/>
      <c r="N905" s="205"/>
      <c r="O905" s="205"/>
      <c r="P905" s="205"/>
      <c r="Q905" s="205"/>
      <c r="R905" s="206"/>
      <c r="AR905" s="207" t="s">
        <v>148</v>
      </c>
      <c r="AS905" s="207" t="s">
        <v>85</v>
      </c>
      <c r="AT905" s="12" t="s">
        <v>144</v>
      </c>
      <c r="AU905" s="12" t="s">
        <v>39</v>
      </c>
      <c r="AV905" s="12" t="s">
        <v>83</v>
      </c>
      <c r="AW905" s="207" t="s">
        <v>137</v>
      </c>
    </row>
    <row r="906" spans="2:63" s="10" customFormat="1" ht="29.85" customHeight="1">
      <c r="B906" s="159"/>
      <c r="D906" s="170" t="s">
        <v>74</v>
      </c>
      <c r="E906" s="171" t="s">
        <v>1196</v>
      </c>
      <c r="F906" s="171" t="s">
        <v>1197</v>
      </c>
      <c r="I906" s="162"/>
      <c r="J906" s="172">
        <f>BI906</f>
        <v>0</v>
      </c>
      <c r="L906" s="159"/>
      <c r="M906" s="164"/>
      <c r="N906" s="165"/>
      <c r="O906" s="165"/>
      <c r="P906" s="166">
        <f>SUM(P907:P924)</f>
        <v>0.40870700000000004</v>
      </c>
      <c r="Q906" s="165"/>
      <c r="R906" s="167">
        <f>SUM(R907:R924)</f>
        <v>0</v>
      </c>
      <c r="AP906" s="160" t="s">
        <v>85</v>
      </c>
      <c r="AR906" s="168" t="s">
        <v>74</v>
      </c>
      <c r="AS906" s="168" t="s">
        <v>83</v>
      </c>
      <c r="AW906" s="160" t="s">
        <v>137</v>
      </c>
      <c r="BI906" s="169">
        <f>SUM(BI907:BI924)</f>
        <v>0</v>
      </c>
    </row>
    <row r="907" spans="2:63" s="1" customFormat="1" ht="22.5" customHeight="1">
      <c r="B907" s="173"/>
      <c r="C907" s="174" t="s">
        <v>1198</v>
      </c>
      <c r="D907" s="174" t="s">
        <v>139</v>
      </c>
      <c r="E907" s="175" t="s">
        <v>1199</v>
      </c>
      <c r="F907" s="176" t="s">
        <v>1200</v>
      </c>
      <c r="G907" s="177" t="s">
        <v>142</v>
      </c>
      <c r="H907" s="178">
        <v>3.2080000000000002</v>
      </c>
      <c r="I907" s="179"/>
      <c r="J907" s="180">
        <f>ROUND(I907*H907,2)</f>
        <v>0</v>
      </c>
      <c r="K907" s="176" t="s">
        <v>143</v>
      </c>
      <c r="L907" s="40"/>
      <c r="M907" s="181" t="s">
        <v>5</v>
      </c>
      <c r="N907" s="182" t="s">
        <v>46</v>
      </c>
      <c r="O907" s="183">
        <v>3.3500000000000002E-2</v>
      </c>
      <c r="P907" s="183">
        <f>O907*H907</f>
        <v>0.10746800000000001</v>
      </c>
      <c r="Q907" s="183">
        <v>0</v>
      </c>
      <c r="R907" s="184">
        <f>Q907*H907</f>
        <v>0</v>
      </c>
      <c r="AP907" s="23" t="s">
        <v>228</v>
      </c>
      <c r="AR907" s="23" t="s">
        <v>139</v>
      </c>
      <c r="AS907" s="23" t="s">
        <v>85</v>
      </c>
      <c r="AW907" s="23" t="s">
        <v>137</v>
      </c>
      <c r="BC907" s="185">
        <f>IF(N907="základní",J907,0)</f>
        <v>0</v>
      </c>
      <c r="BD907" s="185">
        <f>IF(N907="snížená",J907,0)</f>
        <v>0</v>
      </c>
      <c r="BE907" s="185">
        <f>IF(N907="zákl. přenesená",J907,0)</f>
        <v>0</v>
      </c>
      <c r="BF907" s="185">
        <f>IF(N907="sníž. přenesená",J907,0)</f>
        <v>0</v>
      </c>
      <c r="BG907" s="185">
        <f>IF(N907="nulová",J907,0)</f>
        <v>0</v>
      </c>
      <c r="BH907" s="23" t="s">
        <v>83</v>
      </c>
      <c r="BI907" s="185">
        <f>ROUND(I907*H907,2)</f>
        <v>0</v>
      </c>
      <c r="BJ907" s="23" t="s">
        <v>228</v>
      </c>
      <c r="BK907" s="23" t="s">
        <v>1201</v>
      </c>
    </row>
    <row r="908" spans="2:63" s="1" customFormat="1" ht="27">
      <c r="B908" s="40"/>
      <c r="D908" s="186" t="s">
        <v>146</v>
      </c>
      <c r="F908" s="187" t="s">
        <v>1202</v>
      </c>
      <c r="I908" s="188"/>
      <c r="L908" s="40"/>
      <c r="M908" s="189"/>
      <c r="N908" s="41"/>
      <c r="O908" s="41"/>
      <c r="P908" s="41"/>
      <c r="Q908" s="41"/>
      <c r="R908" s="69"/>
      <c r="AR908" s="23" t="s">
        <v>146</v>
      </c>
      <c r="AS908" s="23" t="s">
        <v>85</v>
      </c>
    </row>
    <row r="909" spans="2:63" s="11" customFormat="1">
      <c r="B909" s="190"/>
      <c r="D909" s="186" t="s">
        <v>148</v>
      </c>
      <c r="E909" s="191" t="s">
        <v>5</v>
      </c>
      <c r="F909" s="192" t="s">
        <v>1203</v>
      </c>
      <c r="H909" s="193">
        <v>3.2080000000000002</v>
      </c>
      <c r="I909" s="194"/>
      <c r="L909" s="190"/>
      <c r="M909" s="195"/>
      <c r="N909" s="196"/>
      <c r="O909" s="196"/>
      <c r="P909" s="196"/>
      <c r="Q909" s="196"/>
      <c r="R909" s="197"/>
      <c r="AR909" s="191" t="s">
        <v>148</v>
      </c>
      <c r="AS909" s="191" t="s">
        <v>85</v>
      </c>
      <c r="AT909" s="11" t="s">
        <v>85</v>
      </c>
      <c r="AU909" s="11" t="s">
        <v>39</v>
      </c>
      <c r="AV909" s="11" t="s">
        <v>75</v>
      </c>
      <c r="AW909" s="191" t="s">
        <v>137</v>
      </c>
    </row>
    <row r="910" spans="2:63" s="12" customFormat="1">
      <c r="B910" s="198"/>
      <c r="D910" s="199" t="s">
        <v>148</v>
      </c>
      <c r="E910" s="200" t="s">
        <v>5</v>
      </c>
      <c r="F910" s="201" t="s">
        <v>150</v>
      </c>
      <c r="H910" s="202">
        <v>3.2080000000000002</v>
      </c>
      <c r="I910" s="203"/>
      <c r="L910" s="198"/>
      <c r="M910" s="204"/>
      <c r="N910" s="205"/>
      <c r="O910" s="205"/>
      <c r="P910" s="205"/>
      <c r="Q910" s="205"/>
      <c r="R910" s="206"/>
      <c r="AR910" s="207" t="s">
        <v>148</v>
      </c>
      <c r="AS910" s="207" t="s">
        <v>85</v>
      </c>
      <c r="AT910" s="12" t="s">
        <v>144</v>
      </c>
      <c r="AU910" s="12" t="s">
        <v>39</v>
      </c>
      <c r="AV910" s="12" t="s">
        <v>83</v>
      </c>
      <c r="AW910" s="207" t="s">
        <v>137</v>
      </c>
    </row>
    <row r="911" spans="2:63" s="1" customFormat="1" ht="22.5" customHeight="1">
      <c r="B911" s="173"/>
      <c r="C911" s="209" t="s">
        <v>1204</v>
      </c>
      <c r="D911" s="209" t="s">
        <v>322</v>
      </c>
      <c r="E911" s="210" t="s">
        <v>1205</v>
      </c>
      <c r="F911" s="211" t="s">
        <v>1206</v>
      </c>
      <c r="G911" s="212" t="s">
        <v>142</v>
      </c>
      <c r="H911" s="213">
        <v>0.19600000000000001</v>
      </c>
      <c r="I911" s="214"/>
      <c r="J911" s="215">
        <f>ROUND(I911*H911,2)</f>
        <v>0</v>
      </c>
      <c r="K911" s="211" t="s">
        <v>143</v>
      </c>
      <c r="L911" s="216"/>
      <c r="M911" s="217" t="s">
        <v>5</v>
      </c>
      <c r="N911" s="218" t="s">
        <v>46</v>
      </c>
      <c r="O911" s="183">
        <v>8.1000000000000003E-2</v>
      </c>
      <c r="P911" s="183">
        <f>O911*H911</f>
        <v>1.5876000000000001E-2</v>
      </c>
      <c r="Q911" s="183">
        <v>0</v>
      </c>
      <c r="R911" s="184">
        <f>Q911*H911</f>
        <v>0</v>
      </c>
      <c r="AP911" s="23" t="s">
        <v>328</v>
      </c>
      <c r="AR911" s="23" t="s">
        <v>322</v>
      </c>
      <c r="AS911" s="23" t="s">
        <v>85</v>
      </c>
      <c r="AW911" s="23" t="s">
        <v>137</v>
      </c>
      <c r="BC911" s="185">
        <f>IF(N911="základní",J911,0)</f>
        <v>0</v>
      </c>
      <c r="BD911" s="185">
        <f>IF(N911="snížená",J911,0)</f>
        <v>0</v>
      </c>
      <c r="BE911" s="185">
        <f>IF(N911="zákl. přenesená",J911,0)</f>
        <v>0</v>
      </c>
      <c r="BF911" s="185">
        <f>IF(N911="sníž. přenesená",J911,0)</f>
        <v>0</v>
      </c>
      <c r="BG911" s="185">
        <f>IF(N911="nulová",J911,0)</f>
        <v>0</v>
      </c>
      <c r="BH911" s="23" t="s">
        <v>83</v>
      </c>
      <c r="BI911" s="185">
        <f>ROUND(I911*H911,2)</f>
        <v>0</v>
      </c>
      <c r="BJ911" s="23" t="s">
        <v>228</v>
      </c>
      <c r="BK911" s="23" t="s">
        <v>1207</v>
      </c>
    </row>
    <row r="912" spans="2:63" s="1" customFormat="1">
      <c r="B912" s="40"/>
      <c r="D912" s="186" t="s">
        <v>146</v>
      </c>
      <c r="F912" s="187" t="s">
        <v>1206</v>
      </c>
      <c r="I912" s="188"/>
      <c r="L912" s="40"/>
      <c r="M912" s="189"/>
      <c r="N912" s="41"/>
      <c r="O912" s="41"/>
      <c r="P912" s="41"/>
      <c r="Q912" s="41"/>
      <c r="R912" s="69"/>
      <c r="AR912" s="23" t="s">
        <v>146</v>
      </c>
      <c r="AS912" s="23" t="s">
        <v>85</v>
      </c>
    </row>
    <row r="913" spans="2:63" s="11" customFormat="1">
      <c r="B913" s="190"/>
      <c r="D913" s="186" t="s">
        <v>148</v>
      </c>
      <c r="E913" s="191" t="s">
        <v>5</v>
      </c>
      <c r="F913" s="192" t="s">
        <v>1208</v>
      </c>
      <c r="H913" s="193">
        <v>0.187</v>
      </c>
      <c r="I913" s="194"/>
      <c r="L913" s="190"/>
      <c r="M913" s="195"/>
      <c r="N913" s="196"/>
      <c r="O913" s="196"/>
      <c r="P913" s="196"/>
      <c r="Q913" s="196"/>
      <c r="R913" s="197"/>
      <c r="AR913" s="191" t="s">
        <v>148</v>
      </c>
      <c r="AS913" s="191" t="s">
        <v>85</v>
      </c>
      <c r="AT913" s="11" t="s">
        <v>85</v>
      </c>
      <c r="AU913" s="11" t="s">
        <v>39</v>
      </c>
      <c r="AV913" s="11" t="s">
        <v>75</v>
      </c>
      <c r="AW913" s="191" t="s">
        <v>137</v>
      </c>
    </row>
    <row r="914" spans="2:63" s="12" customFormat="1">
      <c r="B914" s="198"/>
      <c r="D914" s="186" t="s">
        <v>148</v>
      </c>
      <c r="E914" s="219" t="s">
        <v>5</v>
      </c>
      <c r="F914" s="220" t="s">
        <v>150</v>
      </c>
      <c r="H914" s="221">
        <v>0.187</v>
      </c>
      <c r="I914" s="203"/>
      <c r="L914" s="198"/>
      <c r="M914" s="204"/>
      <c r="N914" s="205"/>
      <c r="O914" s="205"/>
      <c r="P914" s="205"/>
      <c r="Q914" s="205"/>
      <c r="R914" s="206"/>
      <c r="AR914" s="207" t="s">
        <v>148</v>
      </c>
      <c r="AS914" s="207" t="s">
        <v>85</v>
      </c>
      <c r="AT914" s="12" t="s">
        <v>144</v>
      </c>
      <c r="AU914" s="12" t="s">
        <v>39</v>
      </c>
      <c r="AV914" s="12" t="s">
        <v>83</v>
      </c>
      <c r="AW914" s="207" t="s">
        <v>137</v>
      </c>
    </row>
    <row r="915" spans="2:63" s="11" customFormat="1">
      <c r="B915" s="190"/>
      <c r="D915" s="199" t="s">
        <v>148</v>
      </c>
      <c r="F915" s="230" t="s">
        <v>1209</v>
      </c>
      <c r="H915" s="231">
        <v>0.19600000000000001</v>
      </c>
      <c r="I915" s="194"/>
      <c r="L915" s="190"/>
      <c r="M915" s="195"/>
      <c r="N915" s="196"/>
      <c r="O915" s="196"/>
      <c r="P915" s="196"/>
      <c r="Q915" s="196"/>
      <c r="R915" s="197"/>
      <c r="AR915" s="191" t="s">
        <v>148</v>
      </c>
      <c r="AS915" s="191" t="s">
        <v>85</v>
      </c>
      <c r="AT915" s="11" t="s">
        <v>85</v>
      </c>
      <c r="AU915" s="11" t="s">
        <v>6</v>
      </c>
      <c r="AV915" s="11" t="s">
        <v>83</v>
      </c>
      <c r="AW915" s="191" t="s">
        <v>137</v>
      </c>
    </row>
    <row r="916" spans="2:63" s="1" customFormat="1" ht="22.5" customHeight="1">
      <c r="B916" s="173"/>
      <c r="C916" s="209" t="s">
        <v>1210</v>
      </c>
      <c r="D916" s="209" t="s">
        <v>322</v>
      </c>
      <c r="E916" s="210" t="s">
        <v>1211</v>
      </c>
      <c r="F916" s="211" t="s">
        <v>1212</v>
      </c>
      <c r="G916" s="212" t="s">
        <v>142</v>
      </c>
      <c r="H916" s="213">
        <v>3.5230000000000001</v>
      </c>
      <c r="I916" s="214"/>
      <c r="J916" s="215">
        <f>ROUND(I916*H916,2)</f>
        <v>0</v>
      </c>
      <c r="K916" s="211" t="s">
        <v>143</v>
      </c>
      <c r="L916" s="216"/>
      <c r="M916" s="217" t="s">
        <v>5</v>
      </c>
      <c r="N916" s="218" t="s">
        <v>46</v>
      </c>
      <c r="O916" s="183">
        <v>8.1000000000000003E-2</v>
      </c>
      <c r="P916" s="183">
        <f>O916*H916</f>
        <v>0.28536300000000003</v>
      </c>
      <c r="Q916" s="183">
        <v>0</v>
      </c>
      <c r="R916" s="184">
        <f>Q916*H916</f>
        <v>0</v>
      </c>
      <c r="AP916" s="23" t="s">
        <v>328</v>
      </c>
      <c r="AR916" s="23" t="s">
        <v>322</v>
      </c>
      <c r="AS916" s="23" t="s">
        <v>85</v>
      </c>
      <c r="AW916" s="23" t="s">
        <v>137</v>
      </c>
      <c r="BC916" s="185">
        <f>IF(N916="základní",J916,0)</f>
        <v>0</v>
      </c>
      <c r="BD916" s="185">
        <f>IF(N916="snížená",J916,0)</f>
        <v>0</v>
      </c>
      <c r="BE916" s="185">
        <f>IF(N916="zákl. přenesená",J916,0)</f>
        <v>0</v>
      </c>
      <c r="BF916" s="185">
        <f>IF(N916="sníž. přenesená",J916,0)</f>
        <v>0</v>
      </c>
      <c r="BG916" s="185">
        <f>IF(N916="nulová",J916,0)</f>
        <v>0</v>
      </c>
      <c r="BH916" s="23" t="s">
        <v>83</v>
      </c>
      <c r="BI916" s="185">
        <f>ROUND(I916*H916,2)</f>
        <v>0</v>
      </c>
      <c r="BJ916" s="23" t="s">
        <v>228</v>
      </c>
      <c r="BK916" s="23" t="s">
        <v>1213</v>
      </c>
    </row>
    <row r="917" spans="2:63" s="1" customFormat="1">
      <c r="B917" s="40"/>
      <c r="D917" s="186" t="s">
        <v>146</v>
      </c>
      <c r="F917" s="187" t="s">
        <v>1212</v>
      </c>
      <c r="I917" s="188"/>
      <c r="L917" s="40"/>
      <c r="M917" s="189"/>
      <c r="N917" s="41"/>
      <c r="O917" s="41"/>
      <c r="P917" s="41"/>
      <c r="Q917" s="41"/>
      <c r="R917" s="69"/>
      <c r="AR917" s="23" t="s">
        <v>146</v>
      </c>
      <c r="AS917" s="23" t="s">
        <v>85</v>
      </c>
    </row>
    <row r="918" spans="2:63" s="11" customFormat="1">
      <c r="B918" s="190"/>
      <c r="D918" s="186" t="s">
        <v>148</v>
      </c>
      <c r="E918" s="191" t="s">
        <v>5</v>
      </c>
      <c r="F918" s="192" t="s">
        <v>1214</v>
      </c>
      <c r="H918" s="193">
        <v>3.355</v>
      </c>
      <c r="I918" s="194"/>
      <c r="L918" s="190"/>
      <c r="M918" s="195"/>
      <c r="N918" s="196"/>
      <c r="O918" s="196"/>
      <c r="P918" s="196"/>
      <c r="Q918" s="196"/>
      <c r="R918" s="197"/>
      <c r="AR918" s="191" t="s">
        <v>148</v>
      </c>
      <c r="AS918" s="191" t="s">
        <v>85</v>
      </c>
      <c r="AT918" s="11" t="s">
        <v>85</v>
      </c>
      <c r="AU918" s="11" t="s">
        <v>39</v>
      </c>
      <c r="AV918" s="11" t="s">
        <v>75</v>
      </c>
      <c r="AW918" s="191" t="s">
        <v>137</v>
      </c>
    </row>
    <row r="919" spans="2:63" s="12" customFormat="1">
      <c r="B919" s="198"/>
      <c r="D919" s="186" t="s">
        <v>148</v>
      </c>
      <c r="E919" s="219" t="s">
        <v>5</v>
      </c>
      <c r="F919" s="220" t="s">
        <v>150</v>
      </c>
      <c r="H919" s="221">
        <v>3.355</v>
      </c>
      <c r="I919" s="203"/>
      <c r="L919" s="198"/>
      <c r="M919" s="204"/>
      <c r="N919" s="205"/>
      <c r="O919" s="205"/>
      <c r="P919" s="205"/>
      <c r="Q919" s="205"/>
      <c r="R919" s="206"/>
      <c r="AR919" s="207" t="s">
        <v>148</v>
      </c>
      <c r="AS919" s="207" t="s">
        <v>85</v>
      </c>
      <c r="AT919" s="12" t="s">
        <v>144</v>
      </c>
      <c r="AU919" s="12" t="s">
        <v>39</v>
      </c>
      <c r="AV919" s="12" t="s">
        <v>83</v>
      </c>
      <c r="AW919" s="207" t="s">
        <v>137</v>
      </c>
    </row>
    <row r="920" spans="2:63" s="11" customFormat="1">
      <c r="B920" s="190"/>
      <c r="D920" s="199" t="s">
        <v>148</v>
      </c>
      <c r="F920" s="230" t="s">
        <v>1215</v>
      </c>
      <c r="H920" s="231">
        <v>3.5230000000000001</v>
      </c>
      <c r="I920" s="194"/>
      <c r="L920" s="190"/>
      <c r="M920" s="195"/>
      <c r="N920" s="196"/>
      <c r="O920" s="196"/>
      <c r="P920" s="196"/>
      <c r="Q920" s="196"/>
      <c r="R920" s="197"/>
      <c r="AR920" s="191" t="s">
        <v>148</v>
      </c>
      <c r="AS920" s="191" t="s">
        <v>85</v>
      </c>
      <c r="AT920" s="11" t="s">
        <v>85</v>
      </c>
      <c r="AU920" s="11" t="s">
        <v>6</v>
      </c>
      <c r="AV920" s="11" t="s">
        <v>83</v>
      </c>
      <c r="AW920" s="191" t="s">
        <v>137</v>
      </c>
    </row>
    <row r="921" spans="2:63" s="1" customFormat="1" ht="22.5" customHeight="1">
      <c r="B921" s="173"/>
      <c r="C921" s="174" t="s">
        <v>1216</v>
      </c>
      <c r="D921" s="174" t="s">
        <v>139</v>
      </c>
      <c r="E921" s="175" t="s">
        <v>1217</v>
      </c>
      <c r="F921" s="176" t="s">
        <v>1218</v>
      </c>
      <c r="G921" s="177" t="s">
        <v>307</v>
      </c>
      <c r="H921" s="178">
        <v>0.40899999999999997</v>
      </c>
      <c r="I921" s="179"/>
      <c r="J921" s="180">
        <f>ROUND(I921*H921,2)</f>
        <v>0</v>
      </c>
      <c r="K921" s="176" t="s">
        <v>143</v>
      </c>
      <c r="L921" s="40"/>
      <c r="M921" s="181" t="s">
        <v>5</v>
      </c>
      <c r="N921" s="182" t="s">
        <v>46</v>
      </c>
      <c r="O921" s="183">
        <v>0</v>
      </c>
      <c r="P921" s="183">
        <f>O921*H921</f>
        <v>0</v>
      </c>
      <c r="Q921" s="183">
        <v>0</v>
      </c>
      <c r="R921" s="184">
        <f>Q921*H921</f>
        <v>0</v>
      </c>
      <c r="AP921" s="23" t="s">
        <v>228</v>
      </c>
      <c r="AR921" s="23" t="s">
        <v>139</v>
      </c>
      <c r="AS921" s="23" t="s">
        <v>85</v>
      </c>
      <c r="AW921" s="23" t="s">
        <v>137</v>
      </c>
      <c r="BC921" s="185">
        <f>IF(N921="základní",J921,0)</f>
        <v>0</v>
      </c>
      <c r="BD921" s="185">
        <f>IF(N921="snížená",J921,0)</f>
        <v>0</v>
      </c>
      <c r="BE921" s="185">
        <f>IF(N921="zákl. přenesená",J921,0)</f>
        <v>0</v>
      </c>
      <c r="BF921" s="185">
        <f>IF(N921="sníž. přenesená",J921,0)</f>
        <v>0</v>
      </c>
      <c r="BG921" s="185">
        <f>IF(N921="nulová",J921,0)</f>
        <v>0</v>
      </c>
      <c r="BH921" s="23" t="s">
        <v>83</v>
      </c>
      <c r="BI921" s="185">
        <f>ROUND(I921*H921,2)</f>
        <v>0</v>
      </c>
      <c r="BJ921" s="23" t="s">
        <v>228</v>
      </c>
      <c r="BK921" s="23" t="s">
        <v>1219</v>
      </c>
    </row>
    <row r="922" spans="2:63" s="1" customFormat="1" ht="27">
      <c r="B922" s="40"/>
      <c r="D922" s="186" t="s">
        <v>146</v>
      </c>
      <c r="F922" s="187" t="s">
        <v>1220</v>
      </c>
      <c r="I922" s="188"/>
      <c r="L922" s="40"/>
      <c r="M922" s="189"/>
      <c r="N922" s="41"/>
      <c r="O922" s="41"/>
      <c r="P922" s="41"/>
      <c r="Q922" s="41"/>
      <c r="R922" s="69"/>
      <c r="AR922" s="23" t="s">
        <v>146</v>
      </c>
      <c r="AS922" s="23" t="s">
        <v>85</v>
      </c>
    </row>
    <row r="923" spans="2:63" s="11" customFormat="1">
      <c r="B923" s="190"/>
      <c r="D923" s="186" t="s">
        <v>148</v>
      </c>
      <c r="E923" s="191" t="s">
        <v>5</v>
      </c>
      <c r="F923" s="192" t="s">
        <v>1221</v>
      </c>
      <c r="H923" s="193">
        <v>0.40899999999999997</v>
      </c>
      <c r="I923" s="194"/>
      <c r="L923" s="190"/>
      <c r="M923" s="195"/>
      <c r="N923" s="196"/>
      <c r="O923" s="196"/>
      <c r="P923" s="196"/>
      <c r="Q923" s="196"/>
      <c r="R923" s="197"/>
      <c r="AR923" s="191" t="s">
        <v>148</v>
      </c>
      <c r="AS923" s="191" t="s">
        <v>85</v>
      </c>
      <c r="AT923" s="11" t="s">
        <v>85</v>
      </c>
      <c r="AU923" s="11" t="s">
        <v>39</v>
      </c>
      <c r="AV923" s="11" t="s">
        <v>75</v>
      </c>
      <c r="AW923" s="191" t="s">
        <v>137</v>
      </c>
    </row>
    <row r="924" spans="2:63" s="12" customFormat="1">
      <c r="B924" s="198"/>
      <c r="D924" s="186" t="s">
        <v>148</v>
      </c>
      <c r="E924" s="219" t="s">
        <v>5</v>
      </c>
      <c r="F924" s="220" t="s">
        <v>150</v>
      </c>
      <c r="H924" s="221">
        <v>0.40899999999999997</v>
      </c>
      <c r="I924" s="203"/>
      <c r="L924" s="198"/>
      <c r="M924" s="204"/>
      <c r="N924" s="205"/>
      <c r="O924" s="205"/>
      <c r="P924" s="205"/>
      <c r="Q924" s="205"/>
      <c r="R924" s="206"/>
      <c r="AR924" s="207" t="s">
        <v>148</v>
      </c>
      <c r="AS924" s="207" t="s">
        <v>85</v>
      </c>
      <c r="AT924" s="12" t="s">
        <v>144</v>
      </c>
      <c r="AU924" s="12" t="s">
        <v>39</v>
      </c>
      <c r="AV924" s="12" t="s">
        <v>83</v>
      </c>
      <c r="AW924" s="207" t="s">
        <v>137</v>
      </c>
    </row>
    <row r="925" spans="2:63" s="10" customFormat="1" ht="37.35" customHeight="1">
      <c r="B925" s="159"/>
      <c r="D925" s="160" t="s">
        <v>74</v>
      </c>
      <c r="E925" s="161" t="s">
        <v>322</v>
      </c>
      <c r="F925" s="161" t="s">
        <v>1222</v>
      </c>
      <c r="I925" s="162"/>
      <c r="J925" s="163">
        <f>BI925</f>
        <v>0</v>
      </c>
      <c r="L925" s="159"/>
      <c r="M925" s="164"/>
      <c r="N925" s="165"/>
      <c r="O925" s="165"/>
      <c r="P925" s="166">
        <f>P926</f>
        <v>0</v>
      </c>
      <c r="Q925" s="165"/>
      <c r="R925" s="167">
        <f>R926</f>
        <v>0</v>
      </c>
      <c r="AP925" s="160" t="s">
        <v>157</v>
      </c>
      <c r="AR925" s="168" t="s">
        <v>74</v>
      </c>
      <c r="AS925" s="168" t="s">
        <v>75</v>
      </c>
      <c r="AW925" s="160" t="s">
        <v>137</v>
      </c>
      <c r="BI925" s="169">
        <f>BI926</f>
        <v>0</v>
      </c>
    </row>
    <row r="926" spans="2:63" s="10" customFormat="1" ht="19.899999999999999" customHeight="1">
      <c r="B926" s="159"/>
      <c r="D926" s="170" t="s">
        <v>74</v>
      </c>
      <c r="E926" s="171" t="s">
        <v>1223</v>
      </c>
      <c r="F926" s="171" t="s">
        <v>1224</v>
      </c>
      <c r="I926" s="162"/>
      <c r="J926" s="172">
        <f>BI926</f>
        <v>0</v>
      </c>
      <c r="L926" s="159"/>
      <c r="M926" s="164"/>
      <c r="N926" s="165"/>
      <c r="O926" s="165"/>
      <c r="P926" s="166">
        <f>SUM(P927:P934)</f>
        <v>0</v>
      </c>
      <c r="Q926" s="165"/>
      <c r="R926" s="167">
        <f>SUM(R927:R934)</f>
        <v>0</v>
      </c>
      <c r="AP926" s="160" t="s">
        <v>157</v>
      </c>
      <c r="AR926" s="168" t="s">
        <v>74</v>
      </c>
      <c r="AS926" s="168" t="s">
        <v>83</v>
      </c>
      <c r="AW926" s="160" t="s">
        <v>137</v>
      </c>
      <c r="BI926" s="169">
        <f>SUM(BI927:BI934)</f>
        <v>0</v>
      </c>
    </row>
    <row r="927" spans="2:63" s="1" customFormat="1" ht="22.5" customHeight="1">
      <c r="B927" s="173"/>
      <c r="C927" s="174" t="s">
        <v>1225</v>
      </c>
      <c r="D927" s="174" t="s">
        <v>139</v>
      </c>
      <c r="E927" s="175" t="s">
        <v>380</v>
      </c>
      <c r="F927" s="176" t="s">
        <v>1226</v>
      </c>
      <c r="G927" s="177" t="s">
        <v>678</v>
      </c>
      <c r="H927" s="178">
        <v>1</v>
      </c>
      <c r="I927" s="179"/>
      <c r="J927" s="180">
        <f>ROUND(I927*H927,2)</f>
        <v>0</v>
      </c>
      <c r="K927" s="176" t="s">
        <v>5</v>
      </c>
      <c r="L927" s="40"/>
      <c r="M927" s="181" t="s">
        <v>5</v>
      </c>
      <c r="N927" s="182" t="s">
        <v>46</v>
      </c>
      <c r="O927" s="183">
        <v>0</v>
      </c>
      <c r="P927" s="183">
        <f>O927*H927</f>
        <v>0</v>
      </c>
      <c r="Q927" s="183">
        <v>0</v>
      </c>
      <c r="R927" s="184">
        <f>Q927*H927</f>
        <v>0</v>
      </c>
      <c r="AP927" s="23" t="s">
        <v>517</v>
      </c>
      <c r="AR927" s="23" t="s">
        <v>139</v>
      </c>
      <c r="AS927" s="23" t="s">
        <v>85</v>
      </c>
      <c r="AW927" s="23" t="s">
        <v>137</v>
      </c>
      <c r="BC927" s="185">
        <f>IF(N927="základní",J927,0)</f>
        <v>0</v>
      </c>
      <c r="BD927" s="185">
        <f>IF(N927="snížená",J927,0)</f>
        <v>0</v>
      </c>
      <c r="BE927" s="185">
        <f>IF(N927="zákl. přenesená",J927,0)</f>
        <v>0</v>
      </c>
      <c r="BF927" s="185">
        <f>IF(N927="sníž. přenesená",J927,0)</f>
        <v>0</v>
      </c>
      <c r="BG927" s="185">
        <f>IF(N927="nulová",J927,0)</f>
        <v>0</v>
      </c>
      <c r="BH927" s="23" t="s">
        <v>83</v>
      </c>
      <c r="BI927" s="185">
        <f>ROUND(I927*H927,2)</f>
        <v>0</v>
      </c>
      <c r="BJ927" s="23" t="s">
        <v>517</v>
      </c>
      <c r="BK927" s="23" t="s">
        <v>1227</v>
      </c>
    </row>
    <row r="928" spans="2:63" s="1" customFormat="1" ht="40.5">
      <c r="B928" s="40"/>
      <c r="D928" s="186" t="s">
        <v>146</v>
      </c>
      <c r="F928" s="187" t="s">
        <v>1228</v>
      </c>
      <c r="I928" s="188"/>
      <c r="L928" s="40"/>
      <c r="M928" s="189"/>
      <c r="N928" s="41"/>
      <c r="O928" s="41"/>
      <c r="P928" s="41"/>
      <c r="Q928" s="41"/>
      <c r="R928" s="69"/>
      <c r="AR928" s="23" t="s">
        <v>146</v>
      </c>
      <c r="AS928" s="23" t="s">
        <v>85</v>
      </c>
    </row>
    <row r="929" spans="2:63" s="11" customFormat="1">
      <c r="B929" s="190"/>
      <c r="D929" s="186" t="s">
        <v>148</v>
      </c>
      <c r="E929" s="191" t="s">
        <v>5</v>
      </c>
      <c r="F929" s="192" t="s">
        <v>1229</v>
      </c>
      <c r="H929" s="193">
        <v>1</v>
      </c>
      <c r="I929" s="194"/>
      <c r="L929" s="190"/>
      <c r="M929" s="195"/>
      <c r="N929" s="196"/>
      <c r="O929" s="196"/>
      <c r="P929" s="196"/>
      <c r="Q929" s="196"/>
      <c r="R929" s="197"/>
      <c r="AR929" s="191" t="s">
        <v>148</v>
      </c>
      <c r="AS929" s="191" t="s">
        <v>85</v>
      </c>
      <c r="AT929" s="11" t="s">
        <v>85</v>
      </c>
      <c r="AU929" s="11" t="s">
        <v>39</v>
      </c>
      <c r="AV929" s="11" t="s">
        <v>75</v>
      </c>
      <c r="AW929" s="191" t="s">
        <v>137</v>
      </c>
    </row>
    <row r="930" spans="2:63" s="12" customFormat="1">
      <c r="B930" s="198"/>
      <c r="D930" s="199" t="s">
        <v>148</v>
      </c>
      <c r="E930" s="200" t="s">
        <v>5</v>
      </c>
      <c r="F930" s="201" t="s">
        <v>150</v>
      </c>
      <c r="H930" s="202">
        <v>1</v>
      </c>
      <c r="I930" s="203"/>
      <c r="L930" s="198"/>
      <c r="M930" s="204"/>
      <c r="N930" s="205"/>
      <c r="O930" s="205"/>
      <c r="P930" s="205"/>
      <c r="Q930" s="205"/>
      <c r="R930" s="206"/>
      <c r="AR930" s="207" t="s">
        <v>148</v>
      </c>
      <c r="AS930" s="207" t="s">
        <v>85</v>
      </c>
      <c r="AT930" s="12" t="s">
        <v>144</v>
      </c>
      <c r="AU930" s="12" t="s">
        <v>39</v>
      </c>
      <c r="AV930" s="12" t="s">
        <v>83</v>
      </c>
      <c r="AW930" s="207" t="s">
        <v>137</v>
      </c>
    </row>
    <row r="931" spans="2:63" s="1" customFormat="1" ht="22.5" customHeight="1">
      <c r="B931" s="173"/>
      <c r="C931" s="174" t="s">
        <v>1230</v>
      </c>
      <c r="D931" s="174" t="s">
        <v>139</v>
      </c>
      <c r="E931" s="175" t="s">
        <v>386</v>
      </c>
      <c r="F931" s="176" t="s">
        <v>1231</v>
      </c>
      <c r="G931" s="177" t="s">
        <v>678</v>
      </c>
      <c r="H931" s="178">
        <v>1</v>
      </c>
      <c r="I931" s="179"/>
      <c r="J931" s="180">
        <f>ROUND(I931*H931,2)</f>
        <v>0</v>
      </c>
      <c r="K931" s="176" t="s">
        <v>5</v>
      </c>
      <c r="L931" s="40"/>
      <c r="M931" s="181" t="s">
        <v>5</v>
      </c>
      <c r="N931" s="182" t="s">
        <v>46</v>
      </c>
      <c r="O931" s="183">
        <v>0</v>
      </c>
      <c r="P931" s="183">
        <f>O931*H931</f>
        <v>0</v>
      </c>
      <c r="Q931" s="183">
        <v>0</v>
      </c>
      <c r="R931" s="184">
        <f>Q931*H931</f>
        <v>0</v>
      </c>
      <c r="AP931" s="23" t="s">
        <v>517</v>
      </c>
      <c r="AR931" s="23" t="s">
        <v>139</v>
      </c>
      <c r="AS931" s="23" t="s">
        <v>85</v>
      </c>
      <c r="AW931" s="23" t="s">
        <v>137</v>
      </c>
      <c r="BC931" s="185">
        <f>IF(N931="základní",J931,0)</f>
        <v>0</v>
      </c>
      <c r="BD931" s="185">
        <f>IF(N931="snížená",J931,0)</f>
        <v>0</v>
      </c>
      <c r="BE931" s="185">
        <f>IF(N931="zákl. přenesená",J931,0)</f>
        <v>0</v>
      </c>
      <c r="BF931" s="185">
        <f>IF(N931="sníž. přenesená",J931,0)</f>
        <v>0</v>
      </c>
      <c r="BG931" s="185">
        <f>IF(N931="nulová",J931,0)</f>
        <v>0</v>
      </c>
      <c r="BH931" s="23" t="s">
        <v>83</v>
      </c>
      <c r="BI931" s="185">
        <f>ROUND(I931*H931,2)</f>
        <v>0</v>
      </c>
      <c r="BJ931" s="23" t="s">
        <v>517</v>
      </c>
      <c r="BK931" s="23" t="s">
        <v>1232</v>
      </c>
    </row>
    <row r="932" spans="2:63" s="1" customFormat="1" ht="40.5">
      <c r="B932" s="40"/>
      <c r="D932" s="186" t="s">
        <v>146</v>
      </c>
      <c r="F932" s="187" t="s">
        <v>1233</v>
      </c>
      <c r="I932" s="188"/>
      <c r="L932" s="40"/>
      <c r="M932" s="189"/>
      <c r="N932" s="41"/>
      <c r="O932" s="41"/>
      <c r="P932" s="41"/>
      <c r="Q932" s="41"/>
      <c r="R932" s="69"/>
      <c r="AR932" s="23" t="s">
        <v>146</v>
      </c>
      <c r="AS932" s="23" t="s">
        <v>85</v>
      </c>
    </row>
    <row r="933" spans="2:63" s="11" customFormat="1">
      <c r="B933" s="190"/>
      <c r="D933" s="186" t="s">
        <v>148</v>
      </c>
      <c r="E933" s="191" t="s">
        <v>5</v>
      </c>
      <c r="F933" s="192" t="s">
        <v>1229</v>
      </c>
      <c r="H933" s="193">
        <v>1</v>
      </c>
      <c r="I933" s="194"/>
      <c r="L933" s="190"/>
      <c r="M933" s="195"/>
      <c r="N933" s="196"/>
      <c r="O933" s="196"/>
      <c r="P933" s="196"/>
      <c r="Q933" s="196"/>
      <c r="R933" s="197"/>
      <c r="AR933" s="191" t="s">
        <v>148</v>
      </c>
      <c r="AS933" s="191" t="s">
        <v>85</v>
      </c>
      <c r="AT933" s="11" t="s">
        <v>85</v>
      </c>
      <c r="AU933" s="11" t="s">
        <v>39</v>
      </c>
      <c r="AV933" s="11" t="s">
        <v>75</v>
      </c>
      <c r="AW933" s="191" t="s">
        <v>137</v>
      </c>
    </row>
    <row r="934" spans="2:63" s="12" customFormat="1">
      <c r="B934" s="198"/>
      <c r="D934" s="186" t="s">
        <v>148</v>
      </c>
      <c r="E934" s="219" t="s">
        <v>5</v>
      </c>
      <c r="F934" s="220" t="s">
        <v>150</v>
      </c>
      <c r="H934" s="221">
        <v>1</v>
      </c>
      <c r="I934" s="203"/>
      <c r="L934" s="198"/>
      <c r="M934" s="232"/>
      <c r="N934" s="233"/>
      <c r="O934" s="233"/>
      <c r="P934" s="233"/>
      <c r="Q934" s="233"/>
      <c r="R934" s="234"/>
      <c r="AR934" s="207" t="s">
        <v>148</v>
      </c>
      <c r="AS934" s="207" t="s">
        <v>85</v>
      </c>
      <c r="AT934" s="12" t="s">
        <v>144</v>
      </c>
      <c r="AU934" s="12" t="s">
        <v>39</v>
      </c>
      <c r="AV934" s="12" t="s">
        <v>83</v>
      </c>
      <c r="AW934" s="207" t="s">
        <v>137</v>
      </c>
    </row>
    <row r="935" spans="2:63" s="1" customFormat="1" ht="6.95" customHeight="1">
      <c r="B935" s="55"/>
      <c r="C935" s="56"/>
      <c r="D935" s="56"/>
      <c r="E935" s="56"/>
      <c r="F935" s="56"/>
      <c r="G935" s="56"/>
      <c r="H935" s="56"/>
      <c r="I935" s="126"/>
      <c r="J935" s="56"/>
      <c r="K935" s="56"/>
      <c r="L935" s="40"/>
    </row>
  </sheetData>
  <autoFilter ref="C96:K934"/>
  <mergeCells count="9">
    <mergeCell ref="E87:H87"/>
    <mergeCell ref="E89:H89"/>
    <mergeCell ref="G1:H1"/>
    <mergeCell ref="L2:T2"/>
    <mergeCell ref="E7:H7"/>
    <mergeCell ref="E9:H9"/>
    <mergeCell ref="E24:H24"/>
    <mergeCell ref="E45:H45"/>
    <mergeCell ref="E47:H47"/>
  </mergeCells>
  <hyperlinks>
    <hyperlink ref="F1:G1" location="C2" display="1) Krycí list soupisu"/>
    <hyperlink ref="G1:H1" location="C54" display="2) Rekapitulace"/>
    <hyperlink ref="J1" location="C96" display="3) Soupis prací"/>
    <hyperlink ref="L1:T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123"/>
  <sheetViews>
    <sheetView showGridLines="0" workbookViewId="0">
      <pane ySplit="1" topLeftCell="A7" activePane="bottomLeft" state="frozen"/>
      <selection pane="bottomLeft" activeCell="O80" sqref="O77:P80"/>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8" customWidth="1"/>
    <col min="10" max="10" width="23.5" customWidth="1"/>
    <col min="11" max="11" width="15.5" customWidth="1"/>
    <col min="17" max="17" width="8.1640625" customWidth="1"/>
    <col min="18" max="18" width="29.6640625" customWidth="1"/>
    <col min="19" max="19" width="16.33203125" customWidth="1"/>
    <col min="20" max="20" width="12.33203125" customWidth="1"/>
    <col min="21" max="21" width="16.33203125" customWidth="1"/>
    <col min="22" max="22" width="12.33203125" customWidth="1"/>
    <col min="23" max="23" width="15" customWidth="1"/>
    <col min="24" max="24" width="11" customWidth="1"/>
    <col min="25" max="25" width="15" customWidth="1"/>
    <col min="26" max="26" width="16.33203125" customWidth="1"/>
    <col min="27" max="27" width="11" customWidth="1"/>
    <col min="28" max="28" width="15" customWidth="1"/>
    <col min="29" max="29" width="16.33203125" customWidth="1"/>
    <col min="42" max="63" width="9.33203125" hidden="1"/>
  </cols>
  <sheetData>
    <row r="1" spans="1:68" ht="21.75" customHeight="1">
      <c r="A1" s="20"/>
      <c r="B1" s="99"/>
      <c r="C1" s="99"/>
      <c r="D1" s="100" t="s">
        <v>1</v>
      </c>
      <c r="E1" s="99"/>
      <c r="F1" s="101" t="s">
        <v>89</v>
      </c>
      <c r="G1" s="363" t="s">
        <v>90</v>
      </c>
      <c r="H1" s="363"/>
      <c r="I1" s="102"/>
      <c r="J1" s="101" t="s">
        <v>91</v>
      </c>
      <c r="K1" s="100" t="s">
        <v>92</v>
      </c>
      <c r="L1" s="101" t="s">
        <v>93</v>
      </c>
      <c r="M1" s="101"/>
      <c r="N1" s="101"/>
      <c r="O1" s="101"/>
      <c r="P1" s="101"/>
      <c r="Q1" s="101"/>
      <c r="R1" s="101"/>
      <c r="S1" s="19"/>
      <c r="T1" s="19"/>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row>
    <row r="2" spans="1:68" ht="36.950000000000003" customHeight="1">
      <c r="L2" s="326"/>
      <c r="M2" s="326"/>
      <c r="N2" s="326"/>
      <c r="O2" s="326"/>
      <c r="P2" s="326"/>
      <c r="Q2" s="326"/>
      <c r="R2" s="326"/>
      <c r="S2" s="326"/>
      <c r="T2" s="326"/>
      <c r="AR2" s="23" t="s">
        <v>88</v>
      </c>
    </row>
    <row r="3" spans="1:68" ht="6.95" customHeight="1">
      <c r="B3" s="24"/>
      <c r="C3" s="25"/>
      <c r="D3" s="25"/>
      <c r="E3" s="25"/>
      <c r="F3" s="25"/>
      <c r="G3" s="25"/>
      <c r="H3" s="25"/>
      <c r="I3" s="103"/>
      <c r="J3" s="25"/>
      <c r="K3" s="26"/>
      <c r="AR3" s="23" t="s">
        <v>85</v>
      </c>
    </row>
    <row r="4" spans="1:68" ht="36.950000000000003" customHeight="1">
      <c r="B4" s="27"/>
      <c r="C4" s="28"/>
      <c r="D4" s="29" t="s">
        <v>94</v>
      </c>
      <c r="E4" s="28"/>
      <c r="F4" s="28"/>
      <c r="G4" s="28"/>
      <c r="H4" s="28"/>
      <c r="I4" s="104"/>
      <c r="J4" s="28"/>
      <c r="K4" s="30"/>
      <c r="M4" s="31" t="s">
        <v>13</v>
      </c>
      <c r="AR4" s="23" t="s">
        <v>6</v>
      </c>
    </row>
    <row r="5" spans="1:68" ht="6.95" customHeight="1">
      <c r="B5" s="27"/>
      <c r="C5" s="28"/>
      <c r="D5" s="28"/>
      <c r="E5" s="28"/>
      <c r="F5" s="28"/>
      <c r="G5" s="28"/>
      <c r="H5" s="28"/>
      <c r="I5" s="104"/>
      <c r="J5" s="28"/>
      <c r="K5" s="30"/>
    </row>
    <row r="6" spans="1:68" ht="15">
      <c r="B6" s="27"/>
      <c r="C6" s="28"/>
      <c r="D6" s="36" t="s">
        <v>19</v>
      </c>
      <c r="E6" s="28"/>
      <c r="F6" s="28"/>
      <c r="G6" s="28"/>
      <c r="H6" s="28"/>
      <c r="I6" s="104"/>
      <c r="J6" s="28"/>
      <c r="K6" s="30"/>
    </row>
    <row r="7" spans="1:68" ht="22.5" customHeight="1">
      <c r="B7" s="27"/>
      <c r="C7" s="28"/>
      <c r="D7" s="28"/>
      <c r="E7" s="364" t="str">
        <f>'Rekapitulace stavby'!K6</f>
        <v>Odvlhčení stravovacího objektu ZŠ Lánecká a oprava kanalizace vně objektu</v>
      </c>
      <c r="F7" s="365"/>
      <c r="G7" s="365"/>
      <c r="H7" s="365"/>
      <c r="I7" s="104"/>
      <c r="J7" s="28"/>
      <c r="K7" s="30"/>
    </row>
    <row r="8" spans="1:68" s="1" customFormat="1" ht="15">
      <c r="B8" s="40"/>
      <c r="C8" s="41"/>
      <c r="D8" s="36" t="s">
        <v>95</v>
      </c>
      <c r="E8" s="41"/>
      <c r="F8" s="41"/>
      <c r="G8" s="41"/>
      <c r="H8" s="41"/>
      <c r="I8" s="105"/>
      <c r="J8" s="41"/>
      <c r="K8" s="44"/>
    </row>
    <row r="9" spans="1:68" s="1" customFormat="1" ht="36.950000000000003" customHeight="1">
      <c r="B9" s="40"/>
      <c r="C9" s="41"/>
      <c r="D9" s="41"/>
      <c r="E9" s="366" t="s">
        <v>1234</v>
      </c>
      <c r="F9" s="367"/>
      <c r="G9" s="367"/>
      <c r="H9" s="367"/>
      <c r="I9" s="105"/>
      <c r="J9" s="41"/>
      <c r="K9" s="44"/>
    </row>
    <row r="10" spans="1:68" s="1" customFormat="1">
      <c r="B10" s="40"/>
      <c r="C10" s="41"/>
      <c r="D10" s="41"/>
      <c r="E10" s="41"/>
      <c r="F10" s="41"/>
      <c r="G10" s="41"/>
      <c r="H10" s="41"/>
      <c r="I10" s="105"/>
      <c r="J10" s="41"/>
      <c r="K10" s="44"/>
    </row>
    <row r="11" spans="1:68" s="1" customFormat="1" ht="14.45" customHeight="1">
      <c r="B11" s="40"/>
      <c r="C11" s="41"/>
      <c r="D11" s="36" t="s">
        <v>21</v>
      </c>
      <c r="E11" s="41"/>
      <c r="F11" s="34" t="s">
        <v>1460</v>
      </c>
      <c r="G11" s="41"/>
      <c r="H11" s="41"/>
      <c r="I11" s="106" t="s">
        <v>22</v>
      </c>
      <c r="J11" s="34" t="s">
        <v>5</v>
      </c>
      <c r="K11" s="44"/>
    </row>
    <row r="12" spans="1:68" s="1" customFormat="1" ht="14.45" customHeight="1">
      <c r="B12" s="40"/>
      <c r="C12" s="41"/>
      <c r="D12" s="36" t="s">
        <v>23</v>
      </c>
      <c r="E12" s="41"/>
      <c r="F12" s="34" t="s">
        <v>24</v>
      </c>
      <c r="G12" s="41"/>
      <c r="H12" s="41"/>
      <c r="I12" s="106" t="s">
        <v>25</v>
      </c>
      <c r="J12" s="107" t="str">
        <f>'Rekapitulace stavby'!AN8</f>
        <v>18.4.2017</v>
      </c>
      <c r="K12" s="44"/>
    </row>
    <row r="13" spans="1:68" s="1" customFormat="1" ht="10.9" customHeight="1">
      <c r="B13" s="40"/>
      <c r="C13" s="41"/>
      <c r="D13" s="41"/>
      <c r="E13" s="41"/>
      <c r="F13" s="41"/>
      <c r="G13" s="41"/>
      <c r="H13" s="41"/>
      <c r="I13" s="105"/>
      <c r="J13" s="41"/>
      <c r="K13" s="44"/>
    </row>
    <row r="14" spans="1:68" s="1" customFormat="1" ht="14.45" customHeight="1">
      <c r="B14" s="40"/>
      <c r="C14" s="41"/>
      <c r="D14" s="36" t="s">
        <v>27</v>
      </c>
      <c r="E14" s="41"/>
      <c r="F14" s="41"/>
      <c r="G14" s="41"/>
      <c r="H14" s="41"/>
      <c r="I14" s="106" t="s">
        <v>28</v>
      </c>
      <c r="J14" s="34" t="s">
        <v>29</v>
      </c>
      <c r="K14" s="44"/>
    </row>
    <row r="15" spans="1:68" s="1" customFormat="1" ht="18" customHeight="1">
      <c r="B15" s="40"/>
      <c r="C15" s="41"/>
      <c r="D15" s="41"/>
      <c r="E15" s="34" t="s">
        <v>30</v>
      </c>
      <c r="F15" s="41"/>
      <c r="G15" s="41"/>
      <c r="H15" s="41"/>
      <c r="I15" s="106" t="s">
        <v>31</v>
      </c>
      <c r="J15" s="34" t="s">
        <v>32</v>
      </c>
      <c r="K15" s="44"/>
    </row>
    <row r="16" spans="1:68" s="1" customFormat="1" ht="6.95" customHeight="1">
      <c r="B16" s="40"/>
      <c r="C16" s="41"/>
      <c r="D16" s="41"/>
      <c r="E16" s="41"/>
      <c r="F16" s="41"/>
      <c r="G16" s="41"/>
      <c r="H16" s="41"/>
      <c r="I16" s="105"/>
      <c r="J16" s="41"/>
      <c r="K16" s="44"/>
    </row>
    <row r="17" spans="2:11" s="1" customFormat="1" ht="14.45" customHeight="1">
      <c r="B17" s="40"/>
      <c r="C17" s="41"/>
      <c r="D17" s="36" t="s">
        <v>33</v>
      </c>
      <c r="E17" s="41"/>
      <c r="F17" s="41"/>
      <c r="G17" s="41"/>
      <c r="H17" s="41"/>
      <c r="I17" s="106" t="s">
        <v>28</v>
      </c>
      <c r="J17" s="34" t="str">
        <f>IF('Rekapitulace stavby'!AN13="Vyplň údaj","",IF('Rekapitulace stavby'!AN13="","",'Rekapitulace stavby'!AN13))</f>
        <v/>
      </c>
      <c r="K17" s="44"/>
    </row>
    <row r="18" spans="2:11" s="1" customFormat="1" ht="18" customHeight="1">
      <c r="B18" s="40"/>
      <c r="C18" s="41"/>
      <c r="D18" s="41"/>
      <c r="E18" s="34" t="str">
        <f>IF('Rekapitulace stavby'!E14="Vyplň údaj","",IF('Rekapitulace stavby'!E14="","",'Rekapitulace stavby'!E14))</f>
        <v/>
      </c>
      <c r="F18" s="41"/>
      <c r="G18" s="41"/>
      <c r="H18" s="41"/>
      <c r="I18" s="106" t="s">
        <v>31</v>
      </c>
      <c r="J18" s="34" t="str">
        <f>IF('Rekapitulace stavby'!AN14="Vyplň údaj","",IF('Rekapitulace stavby'!AN14="","",'Rekapitulace stavby'!AN14))</f>
        <v/>
      </c>
      <c r="K18" s="44"/>
    </row>
    <row r="19" spans="2:11" s="1" customFormat="1" ht="6.95" customHeight="1">
      <c r="B19" s="40"/>
      <c r="C19" s="41"/>
      <c r="D19" s="41"/>
      <c r="E19" s="41"/>
      <c r="F19" s="41"/>
      <c r="G19" s="41"/>
      <c r="H19" s="41"/>
      <c r="I19" s="105"/>
      <c r="J19" s="41"/>
      <c r="K19" s="44"/>
    </row>
    <row r="20" spans="2:11" s="1" customFormat="1" ht="14.45" customHeight="1">
      <c r="B20" s="40"/>
      <c r="C20" s="41"/>
      <c r="D20" s="36" t="s">
        <v>35</v>
      </c>
      <c r="E20" s="41"/>
      <c r="F20" s="41"/>
      <c r="G20" s="41"/>
      <c r="H20" s="41"/>
      <c r="I20" s="106" t="s">
        <v>28</v>
      </c>
      <c r="J20" s="34" t="s">
        <v>36</v>
      </c>
      <c r="K20" s="44"/>
    </row>
    <row r="21" spans="2:11" s="1" customFormat="1" ht="18" customHeight="1">
      <c r="B21" s="40"/>
      <c r="C21" s="41"/>
      <c r="D21" s="41"/>
      <c r="E21" s="34" t="s">
        <v>37</v>
      </c>
      <c r="F21" s="41"/>
      <c r="G21" s="41"/>
      <c r="H21" s="41"/>
      <c r="I21" s="106" t="s">
        <v>31</v>
      </c>
      <c r="J21" s="34" t="s">
        <v>38</v>
      </c>
      <c r="K21" s="44"/>
    </row>
    <row r="22" spans="2:11" s="1" customFormat="1" ht="6.95" customHeight="1">
      <c r="B22" s="40"/>
      <c r="C22" s="41"/>
      <c r="D22" s="41"/>
      <c r="E22" s="41"/>
      <c r="F22" s="41"/>
      <c r="G22" s="41"/>
      <c r="H22" s="41"/>
      <c r="I22" s="105"/>
      <c r="J22" s="41"/>
      <c r="K22" s="44"/>
    </row>
    <row r="23" spans="2:11" s="1" customFormat="1" ht="14.45" customHeight="1">
      <c r="B23" s="40"/>
      <c r="C23" s="41"/>
      <c r="D23" s="36" t="s">
        <v>40</v>
      </c>
      <c r="E23" s="41"/>
      <c r="F23" s="41"/>
      <c r="G23" s="41"/>
      <c r="H23" s="41"/>
      <c r="I23" s="105"/>
      <c r="J23" s="41"/>
      <c r="K23" s="44"/>
    </row>
    <row r="24" spans="2:11" s="6" customFormat="1" ht="22.5" customHeight="1">
      <c r="B24" s="108"/>
      <c r="C24" s="109"/>
      <c r="D24" s="109"/>
      <c r="E24" s="356" t="s">
        <v>5</v>
      </c>
      <c r="F24" s="356"/>
      <c r="G24" s="356"/>
      <c r="H24" s="356"/>
      <c r="I24" s="110"/>
      <c r="J24" s="109"/>
      <c r="K24" s="111"/>
    </row>
    <row r="25" spans="2:11" s="1" customFormat="1" ht="6.95" customHeight="1">
      <c r="B25" s="40"/>
      <c r="C25" s="41"/>
      <c r="D25" s="41"/>
      <c r="E25" s="41"/>
      <c r="F25" s="41"/>
      <c r="G25" s="41"/>
      <c r="H25" s="41"/>
      <c r="I25" s="105"/>
      <c r="J25" s="41"/>
      <c r="K25" s="44"/>
    </row>
    <row r="26" spans="2:11" s="1" customFormat="1" ht="6.95" customHeight="1">
      <c r="B26" s="40"/>
      <c r="C26" s="41"/>
      <c r="D26" s="67"/>
      <c r="E26" s="67"/>
      <c r="F26" s="67"/>
      <c r="G26" s="67"/>
      <c r="H26" s="67"/>
      <c r="I26" s="112"/>
      <c r="J26" s="67"/>
      <c r="K26" s="113"/>
    </row>
    <row r="27" spans="2:11" s="1" customFormat="1" ht="25.35" customHeight="1">
      <c r="B27" s="40"/>
      <c r="C27" s="41"/>
      <c r="D27" s="114" t="s">
        <v>41</v>
      </c>
      <c r="E27" s="41"/>
      <c r="F27" s="41"/>
      <c r="G27" s="41"/>
      <c r="H27" s="41"/>
      <c r="I27" s="105"/>
      <c r="J27" s="115">
        <f>ROUND(J83,2)</f>
        <v>0</v>
      </c>
      <c r="K27" s="44"/>
    </row>
    <row r="28" spans="2:11" s="1" customFormat="1" ht="6.95" customHeight="1">
      <c r="B28" s="40"/>
      <c r="C28" s="41"/>
      <c r="D28" s="67"/>
      <c r="E28" s="67"/>
      <c r="F28" s="67"/>
      <c r="G28" s="67"/>
      <c r="H28" s="67"/>
      <c r="I28" s="112"/>
      <c r="J28" s="67"/>
      <c r="K28" s="113"/>
    </row>
    <row r="29" spans="2:11" s="1" customFormat="1" ht="14.45" customHeight="1">
      <c r="B29" s="40"/>
      <c r="C29" s="41"/>
      <c r="D29" s="41"/>
      <c r="E29" s="41"/>
      <c r="F29" s="45" t="s">
        <v>43</v>
      </c>
      <c r="G29" s="41"/>
      <c r="H29" s="41"/>
      <c r="I29" s="116" t="s">
        <v>42</v>
      </c>
      <c r="J29" s="45" t="s">
        <v>44</v>
      </c>
      <c r="K29" s="44"/>
    </row>
    <row r="30" spans="2:11" s="1" customFormat="1" ht="14.45" customHeight="1">
      <c r="B30" s="40"/>
      <c r="C30" s="41"/>
      <c r="D30" s="48" t="s">
        <v>45</v>
      </c>
      <c r="E30" s="48" t="s">
        <v>46</v>
      </c>
      <c r="F30" s="117">
        <f>ROUND(SUM(BC83:BC122), 2)</f>
        <v>0</v>
      </c>
      <c r="G30" s="41"/>
      <c r="H30" s="41"/>
      <c r="I30" s="118">
        <v>0.21</v>
      </c>
      <c r="J30" s="117">
        <f>ROUND(ROUND((SUM(BC83:BC122)), 2)*I30, 2)</f>
        <v>0</v>
      </c>
      <c r="K30" s="44"/>
    </row>
    <row r="31" spans="2:11" s="1" customFormat="1" ht="14.45" customHeight="1">
      <c r="B31" s="40"/>
      <c r="C31" s="41"/>
      <c r="D31" s="41"/>
      <c r="E31" s="48" t="s">
        <v>47</v>
      </c>
      <c r="F31" s="117">
        <f>ROUND(SUM(BD83:BD122), 2)</f>
        <v>0</v>
      </c>
      <c r="G31" s="41"/>
      <c r="H31" s="41"/>
      <c r="I31" s="118">
        <v>0.15</v>
      </c>
      <c r="J31" s="117">
        <f>ROUND(ROUND((SUM(BD83:BD122)), 2)*I31, 2)</f>
        <v>0</v>
      </c>
      <c r="K31" s="44"/>
    </row>
    <row r="32" spans="2:11" s="1" customFormat="1" ht="14.45" hidden="1" customHeight="1">
      <c r="B32" s="40"/>
      <c r="C32" s="41"/>
      <c r="D32" s="41"/>
      <c r="E32" s="48" t="s">
        <v>48</v>
      </c>
      <c r="F32" s="117">
        <f>ROUND(SUM(BE83:BE122), 2)</f>
        <v>0</v>
      </c>
      <c r="G32" s="41"/>
      <c r="H32" s="41"/>
      <c r="I32" s="118">
        <v>0.21</v>
      </c>
      <c r="J32" s="117">
        <v>0</v>
      </c>
      <c r="K32" s="44"/>
    </row>
    <row r="33" spans="2:11" s="1" customFormat="1" ht="14.45" hidden="1" customHeight="1">
      <c r="B33" s="40"/>
      <c r="C33" s="41"/>
      <c r="D33" s="41"/>
      <c r="E33" s="48" t="s">
        <v>49</v>
      </c>
      <c r="F33" s="117">
        <f>ROUND(SUM(BF83:BF122), 2)</f>
        <v>0</v>
      </c>
      <c r="G33" s="41"/>
      <c r="H33" s="41"/>
      <c r="I33" s="118">
        <v>0.15</v>
      </c>
      <c r="J33" s="117">
        <v>0</v>
      </c>
      <c r="K33" s="44"/>
    </row>
    <row r="34" spans="2:11" s="1" customFormat="1" ht="14.45" hidden="1" customHeight="1">
      <c r="B34" s="40"/>
      <c r="C34" s="41"/>
      <c r="D34" s="41"/>
      <c r="E34" s="48" t="s">
        <v>50</v>
      </c>
      <c r="F34" s="117">
        <f>ROUND(SUM(BG83:BG122), 2)</f>
        <v>0</v>
      </c>
      <c r="G34" s="41"/>
      <c r="H34" s="41"/>
      <c r="I34" s="118">
        <v>0</v>
      </c>
      <c r="J34" s="117">
        <v>0</v>
      </c>
      <c r="K34" s="44"/>
    </row>
    <row r="35" spans="2:11" s="1" customFormat="1" ht="6.95" customHeight="1">
      <c r="B35" s="40"/>
      <c r="C35" s="41"/>
      <c r="D35" s="41"/>
      <c r="E35" s="41"/>
      <c r="F35" s="41"/>
      <c r="G35" s="41"/>
      <c r="H35" s="41"/>
      <c r="I35" s="105"/>
      <c r="J35" s="41"/>
      <c r="K35" s="44"/>
    </row>
    <row r="36" spans="2:11" s="1" customFormat="1" ht="25.35" customHeight="1">
      <c r="B36" s="40"/>
      <c r="C36" s="119"/>
      <c r="D36" s="120" t="s">
        <v>51</v>
      </c>
      <c r="E36" s="70"/>
      <c r="F36" s="70"/>
      <c r="G36" s="121" t="s">
        <v>52</v>
      </c>
      <c r="H36" s="122" t="s">
        <v>53</v>
      </c>
      <c r="I36" s="123"/>
      <c r="J36" s="124">
        <f>SUM(J27:J34)</f>
        <v>0</v>
      </c>
      <c r="K36" s="125"/>
    </row>
    <row r="37" spans="2:11" s="1" customFormat="1" ht="14.45" customHeight="1">
      <c r="B37" s="55"/>
      <c r="C37" s="56"/>
      <c r="D37" s="56"/>
      <c r="E37" s="56"/>
      <c r="F37" s="56"/>
      <c r="G37" s="56"/>
      <c r="H37" s="56"/>
      <c r="I37" s="126"/>
      <c r="J37" s="56"/>
      <c r="K37" s="57"/>
    </row>
    <row r="41" spans="2:11" s="1" customFormat="1" ht="6.95" customHeight="1">
      <c r="B41" s="58"/>
      <c r="C41" s="59"/>
      <c r="D41" s="59"/>
      <c r="E41" s="59"/>
      <c r="F41" s="59"/>
      <c r="G41" s="59"/>
      <c r="H41" s="59"/>
      <c r="I41" s="127"/>
      <c r="J41" s="59"/>
      <c r="K41" s="128"/>
    </row>
    <row r="42" spans="2:11" s="1" customFormat="1" ht="36.950000000000003" customHeight="1">
      <c r="B42" s="40"/>
      <c r="C42" s="29" t="s">
        <v>97</v>
      </c>
      <c r="D42" s="41"/>
      <c r="E42" s="41"/>
      <c r="F42" s="41"/>
      <c r="G42" s="41"/>
      <c r="H42" s="41"/>
      <c r="I42" s="105"/>
      <c r="J42" s="41"/>
      <c r="K42" s="44"/>
    </row>
    <row r="43" spans="2:11" s="1" customFormat="1" ht="6.95" customHeight="1">
      <c r="B43" s="40"/>
      <c r="C43" s="41"/>
      <c r="D43" s="41"/>
      <c r="E43" s="41"/>
      <c r="F43" s="41"/>
      <c r="G43" s="41"/>
      <c r="H43" s="41"/>
      <c r="I43" s="105"/>
      <c r="J43" s="41"/>
      <c r="K43" s="44"/>
    </row>
    <row r="44" spans="2:11" s="1" customFormat="1" ht="14.45" customHeight="1">
      <c r="B44" s="40"/>
      <c r="C44" s="36" t="s">
        <v>19</v>
      </c>
      <c r="D44" s="41"/>
      <c r="E44" s="41"/>
      <c r="F44" s="41"/>
      <c r="G44" s="41"/>
      <c r="H44" s="41"/>
      <c r="I44" s="105"/>
      <c r="J44" s="41"/>
      <c r="K44" s="44"/>
    </row>
    <row r="45" spans="2:11" s="1" customFormat="1" ht="22.5" customHeight="1">
      <c r="B45" s="40"/>
      <c r="C45" s="41"/>
      <c r="D45" s="41"/>
      <c r="E45" s="364" t="str">
        <f>E7</f>
        <v>Odvlhčení stravovacího objektu ZŠ Lánecká a oprava kanalizace vně objektu</v>
      </c>
      <c r="F45" s="365"/>
      <c r="G45" s="365"/>
      <c r="H45" s="365"/>
      <c r="I45" s="105"/>
      <c r="J45" s="41"/>
      <c r="K45" s="44"/>
    </row>
    <row r="46" spans="2:11" s="1" customFormat="1" ht="14.45" customHeight="1">
      <c r="B46" s="40"/>
      <c r="C46" s="36" t="s">
        <v>95</v>
      </c>
      <c r="D46" s="41"/>
      <c r="E46" s="41"/>
      <c r="F46" s="41"/>
      <c r="G46" s="41"/>
      <c r="H46" s="41"/>
      <c r="I46" s="105"/>
      <c r="J46" s="41"/>
      <c r="K46" s="44"/>
    </row>
    <row r="47" spans="2:11" s="1" customFormat="1" ht="23.25" customHeight="1">
      <c r="B47" s="40"/>
      <c r="C47" s="41"/>
      <c r="D47" s="41"/>
      <c r="E47" s="366" t="str">
        <f>E9</f>
        <v>VN a ON - Vedlejší náklady a ostatní náklady</v>
      </c>
      <c r="F47" s="367"/>
      <c r="G47" s="367"/>
      <c r="H47" s="367"/>
      <c r="I47" s="105"/>
      <c r="J47" s="41"/>
      <c r="K47" s="44"/>
    </row>
    <row r="48" spans="2:11" s="1" customFormat="1" ht="6.95" customHeight="1">
      <c r="B48" s="40"/>
      <c r="C48" s="41"/>
      <c r="D48" s="41"/>
      <c r="E48" s="41"/>
      <c r="F48" s="41"/>
      <c r="G48" s="41"/>
      <c r="H48" s="41"/>
      <c r="I48" s="105"/>
      <c r="J48" s="41"/>
      <c r="K48" s="44"/>
    </row>
    <row r="49" spans="2:45" s="1" customFormat="1" ht="18" customHeight="1">
      <c r="B49" s="40"/>
      <c r="C49" s="36" t="s">
        <v>23</v>
      </c>
      <c r="D49" s="41"/>
      <c r="E49" s="41"/>
      <c r="F49" s="34" t="str">
        <f>F12</f>
        <v>Světlá nad Sázavou</v>
      </c>
      <c r="G49" s="41"/>
      <c r="H49" s="41"/>
      <c r="I49" s="106" t="s">
        <v>25</v>
      </c>
      <c r="J49" s="107" t="str">
        <f>IF(J12="","",J12)</f>
        <v>18.4.2017</v>
      </c>
      <c r="K49" s="44"/>
    </row>
    <row r="50" spans="2:45" s="1" customFormat="1" ht="6.95" customHeight="1">
      <c r="B50" s="40"/>
      <c r="C50" s="41"/>
      <c r="D50" s="41"/>
      <c r="E50" s="41"/>
      <c r="F50" s="41"/>
      <c r="G50" s="41"/>
      <c r="H50" s="41"/>
      <c r="I50" s="105"/>
      <c r="J50" s="41"/>
      <c r="K50" s="44"/>
    </row>
    <row r="51" spans="2:45" s="1" customFormat="1" ht="15">
      <c r="B51" s="40"/>
      <c r="C51" s="36" t="s">
        <v>27</v>
      </c>
      <c r="D51" s="41"/>
      <c r="E51" s="41"/>
      <c r="F51" s="34" t="str">
        <f>E15</f>
        <v>Město Světlá nad Sázavou, Světlá n.S. 582 33</v>
      </c>
      <c r="G51" s="41"/>
      <c r="H51" s="41"/>
      <c r="I51" s="106" t="s">
        <v>35</v>
      </c>
      <c r="J51" s="34" t="str">
        <f>E21</f>
        <v xml:space="preserve">Ing. Marie Kovandová, Havířská 616, 582 91 Světlá </v>
      </c>
      <c r="K51" s="44"/>
    </row>
    <row r="52" spans="2:45" s="1" customFormat="1" ht="14.45" customHeight="1">
      <c r="B52" s="40"/>
      <c r="C52" s="36" t="s">
        <v>33</v>
      </c>
      <c r="D52" s="41"/>
      <c r="E52" s="41"/>
      <c r="F52" s="34" t="str">
        <f>IF(E18="","",E18)</f>
        <v/>
      </c>
      <c r="G52" s="41"/>
      <c r="H52" s="41"/>
      <c r="I52" s="105"/>
      <c r="J52" s="41"/>
      <c r="K52" s="44"/>
    </row>
    <row r="53" spans="2:45" s="1" customFormat="1" ht="10.35" customHeight="1">
      <c r="B53" s="40"/>
      <c r="C53" s="41"/>
      <c r="D53" s="41"/>
      <c r="E53" s="41"/>
      <c r="F53" s="41"/>
      <c r="G53" s="41"/>
      <c r="H53" s="41"/>
      <c r="I53" s="105"/>
      <c r="J53" s="41"/>
      <c r="K53" s="44"/>
    </row>
    <row r="54" spans="2:45" s="1" customFormat="1" ht="29.25" customHeight="1">
      <c r="B54" s="40"/>
      <c r="C54" s="129" t="s">
        <v>98</v>
      </c>
      <c r="D54" s="119"/>
      <c r="E54" s="119"/>
      <c r="F54" s="119"/>
      <c r="G54" s="119"/>
      <c r="H54" s="119"/>
      <c r="I54" s="130"/>
      <c r="J54" s="131" t="s">
        <v>99</v>
      </c>
      <c r="K54" s="132"/>
    </row>
    <row r="55" spans="2:45" s="1" customFormat="1" ht="10.35" customHeight="1">
      <c r="B55" s="40"/>
      <c r="C55" s="41"/>
      <c r="D55" s="41"/>
      <c r="E55" s="41"/>
      <c r="F55" s="41"/>
      <c r="G55" s="41"/>
      <c r="H55" s="41"/>
      <c r="I55" s="105"/>
      <c r="J55" s="41"/>
      <c r="K55" s="44"/>
    </row>
    <row r="56" spans="2:45" s="1" customFormat="1" ht="29.25" customHeight="1">
      <c r="B56" s="40"/>
      <c r="C56" s="133" t="s">
        <v>100</v>
      </c>
      <c r="D56" s="41"/>
      <c r="E56" s="41"/>
      <c r="F56" s="41"/>
      <c r="G56" s="41"/>
      <c r="H56" s="41"/>
      <c r="I56" s="105"/>
      <c r="J56" s="115">
        <f>J83</f>
        <v>0</v>
      </c>
      <c r="K56" s="44"/>
      <c r="AS56" s="23" t="s">
        <v>101</v>
      </c>
    </row>
    <row r="57" spans="2:45" s="7" customFormat="1" ht="24.95" customHeight="1">
      <c r="B57" s="134"/>
      <c r="C57" s="135"/>
      <c r="D57" s="136" t="s">
        <v>1235</v>
      </c>
      <c r="E57" s="137"/>
      <c r="F57" s="137"/>
      <c r="G57" s="137"/>
      <c r="H57" s="137"/>
      <c r="I57" s="138"/>
      <c r="J57" s="139">
        <f>J84</f>
        <v>0</v>
      </c>
      <c r="K57" s="140"/>
    </row>
    <row r="58" spans="2:45" s="8" customFormat="1" ht="19.899999999999999" customHeight="1">
      <c r="B58" s="141"/>
      <c r="C58" s="142"/>
      <c r="D58" s="143" t="s">
        <v>1236</v>
      </c>
      <c r="E58" s="144"/>
      <c r="F58" s="144"/>
      <c r="G58" s="144"/>
      <c r="H58" s="144"/>
      <c r="I58" s="145"/>
      <c r="J58" s="146">
        <f>J85</f>
        <v>0</v>
      </c>
      <c r="K58" s="147"/>
    </row>
    <row r="59" spans="2:45" s="8" customFormat="1" ht="19.899999999999999" customHeight="1">
      <c r="B59" s="141"/>
      <c r="C59" s="142"/>
      <c r="D59" s="143" t="s">
        <v>1237</v>
      </c>
      <c r="E59" s="144"/>
      <c r="F59" s="144"/>
      <c r="G59" s="144"/>
      <c r="H59" s="144"/>
      <c r="I59" s="145"/>
      <c r="J59" s="146">
        <f>J94</f>
        <v>0</v>
      </c>
      <c r="K59" s="147"/>
    </row>
    <row r="60" spans="2:45" s="8" customFormat="1" ht="19.899999999999999" customHeight="1">
      <c r="B60" s="141"/>
      <c r="C60" s="142"/>
      <c r="D60" s="143" t="s">
        <v>1238</v>
      </c>
      <c r="E60" s="144"/>
      <c r="F60" s="144"/>
      <c r="G60" s="144"/>
      <c r="H60" s="144"/>
      <c r="I60" s="145"/>
      <c r="J60" s="146">
        <f>J99</f>
        <v>0</v>
      </c>
      <c r="K60" s="147"/>
    </row>
    <row r="61" spans="2:45" s="8" customFormat="1" ht="19.899999999999999" customHeight="1">
      <c r="B61" s="141"/>
      <c r="C61" s="142"/>
      <c r="D61" s="143" t="s">
        <v>1239</v>
      </c>
      <c r="E61" s="144"/>
      <c r="F61" s="144"/>
      <c r="G61" s="144"/>
      <c r="H61" s="144"/>
      <c r="I61" s="145"/>
      <c r="J61" s="146">
        <f>J104</f>
        <v>0</v>
      </c>
      <c r="K61" s="147"/>
    </row>
    <row r="62" spans="2:45" s="8" customFormat="1" ht="19.899999999999999" customHeight="1">
      <c r="B62" s="141"/>
      <c r="C62" s="142"/>
      <c r="D62" s="143" t="s">
        <v>1240</v>
      </c>
      <c r="E62" s="144"/>
      <c r="F62" s="144"/>
      <c r="G62" s="144"/>
      <c r="H62" s="144"/>
      <c r="I62" s="145"/>
      <c r="J62" s="146">
        <f>J113</f>
        <v>0</v>
      </c>
      <c r="K62" s="147"/>
    </row>
    <row r="63" spans="2:45" s="8" customFormat="1" ht="19.899999999999999" customHeight="1">
      <c r="B63" s="141"/>
      <c r="C63" s="142"/>
      <c r="D63" s="143" t="s">
        <v>1241</v>
      </c>
      <c r="E63" s="144"/>
      <c r="F63" s="144"/>
      <c r="G63" s="144"/>
      <c r="H63" s="144"/>
      <c r="I63" s="145"/>
      <c r="J63" s="146">
        <f>J118</f>
        <v>0</v>
      </c>
      <c r="K63" s="147"/>
    </row>
    <row r="64" spans="2:45" s="1" customFormat="1" ht="21.75" customHeight="1">
      <c r="B64" s="40"/>
      <c r="C64" s="41"/>
      <c r="D64" s="41"/>
      <c r="E64" s="41"/>
      <c r="F64" s="41"/>
      <c r="G64" s="41"/>
      <c r="H64" s="41"/>
      <c r="I64" s="105"/>
      <c r="J64" s="41"/>
      <c r="K64" s="44"/>
    </row>
    <row r="65" spans="2:12" s="1" customFormat="1" ht="6.95" customHeight="1">
      <c r="B65" s="55"/>
      <c r="C65" s="56"/>
      <c r="D65" s="56"/>
      <c r="E65" s="56"/>
      <c r="F65" s="56"/>
      <c r="G65" s="56"/>
      <c r="H65" s="56"/>
      <c r="I65" s="126"/>
      <c r="J65" s="56"/>
      <c r="K65" s="57"/>
    </row>
    <row r="69" spans="2:12" s="1" customFormat="1" ht="6.95" customHeight="1">
      <c r="B69" s="58"/>
      <c r="C69" s="59"/>
      <c r="D69" s="59"/>
      <c r="E69" s="59"/>
      <c r="F69" s="59"/>
      <c r="G69" s="59"/>
      <c r="H69" s="59"/>
      <c r="I69" s="127"/>
      <c r="J69" s="59"/>
      <c r="K69" s="59"/>
      <c r="L69" s="40"/>
    </row>
    <row r="70" spans="2:12" s="1" customFormat="1" ht="36.950000000000003" customHeight="1">
      <c r="B70" s="40"/>
      <c r="C70" s="60" t="s">
        <v>123</v>
      </c>
      <c r="L70" s="40"/>
    </row>
    <row r="71" spans="2:12" s="1" customFormat="1" ht="6.95" customHeight="1">
      <c r="B71" s="40"/>
      <c r="L71" s="40"/>
    </row>
    <row r="72" spans="2:12" s="1" customFormat="1" ht="14.45" customHeight="1">
      <c r="B72" s="40"/>
      <c r="C72" s="62" t="s">
        <v>19</v>
      </c>
      <c r="L72" s="40"/>
    </row>
    <row r="73" spans="2:12" s="1" customFormat="1" ht="22.5" customHeight="1">
      <c r="B73" s="40"/>
      <c r="E73" s="360" t="str">
        <f>E7</f>
        <v>Odvlhčení stravovacího objektu ZŠ Lánecká a oprava kanalizace vně objektu</v>
      </c>
      <c r="F73" s="361"/>
      <c r="G73" s="361"/>
      <c r="H73" s="361"/>
      <c r="L73" s="40"/>
    </row>
    <row r="74" spans="2:12" s="1" customFormat="1" ht="14.45" customHeight="1">
      <c r="B74" s="40"/>
      <c r="C74" s="62" t="s">
        <v>95</v>
      </c>
      <c r="L74" s="40"/>
    </row>
    <row r="75" spans="2:12" s="1" customFormat="1" ht="23.25" customHeight="1">
      <c r="B75" s="40"/>
      <c r="E75" s="329" t="str">
        <f>E9</f>
        <v>VN a ON - Vedlejší náklady a ostatní náklady</v>
      </c>
      <c r="F75" s="362"/>
      <c r="G75" s="362"/>
      <c r="H75" s="362"/>
      <c r="L75" s="40"/>
    </row>
    <row r="76" spans="2:12" s="1" customFormat="1" ht="6.95" customHeight="1">
      <c r="B76" s="40"/>
      <c r="L76" s="40"/>
    </row>
    <row r="77" spans="2:12" s="1" customFormat="1" ht="18" customHeight="1">
      <c r="B77" s="40"/>
      <c r="C77" s="62" t="s">
        <v>23</v>
      </c>
      <c r="F77" s="148" t="str">
        <f>F12</f>
        <v>Světlá nad Sázavou</v>
      </c>
      <c r="I77" s="149" t="s">
        <v>25</v>
      </c>
      <c r="J77" s="66" t="str">
        <f>IF(J12="","",J12)</f>
        <v>18.4.2017</v>
      </c>
      <c r="L77" s="40"/>
    </row>
    <row r="78" spans="2:12" s="1" customFormat="1" ht="6.95" customHeight="1">
      <c r="B78" s="40"/>
      <c r="L78" s="40"/>
    </row>
    <row r="79" spans="2:12" s="1" customFormat="1" ht="15">
      <c r="B79" s="40"/>
      <c r="C79" s="62" t="s">
        <v>27</v>
      </c>
      <c r="F79" s="148" t="str">
        <f>E15</f>
        <v>Město Světlá nad Sázavou, Světlá n.S. 582 33</v>
      </c>
      <c r="I79" s="149" t="s">
        <v>35</v>
      </c>
      <c r="J79" s="148" t="str">
        <f>E21</f>
        <v xml:space="preserve">Ing. Marie Kovandová, Havířská 616, 582 91 Světlá </v>
      </c>
      <c r="L79" s="40"/>
    </row>
    <row r="80" spans="2:12" s="1" customFormat="1" ht="14.45" customHeight="1">
      <c r="B80" s="40"/>
      <c r="C80" s="62" t="s">
        <v>33</v>
      </c>
      <c r="F80" s="148" t="str">
        <f>IF(E18="","",E18)</f>
        <v/>
      </c>
      <c r="L80" s="40"/>
    </row>
    <row r="81" spans="2:63" s="1" customFormat="1" ht="10.35" customHeight="1">
      <c r="B81" s="40"/>
      <c r="L81" s="40"/>
    </row>
    <row r="82" spans="2:63" s="9" customFormat="1" ht="29.25" customHeight="1">
      <c r="B82" s="150"/>
      <c r="C82" s="151" t="s">
        <v>124</v>
      </c>
      <c r="D82" s="152" t="s">
        <v>60</v>
      </c>
      <c r="E82" s="152" t="s">
        <v>56</v>
      </c>
      <c r="F82" s="152" t="s">
        <v>125</v>
      </c>
      <c r="G82" s="152" t="s">
        <v>126</v>
      </c>
      <c r="H82" s="152" t="s">
        <v>127</v>
      </c>
      <c r="I82" s="153" t="s">
        <v>128</v>
      </c>
      <c r="J82" s="152" t="s">
        <v>99</v>
      </c>
      <c r="K82" s="154" t="s">
        <v>129</v>
      </c>
      <c r="L82" s="150"/>
      <c r="M82" s="72" t="s">
        <v>130</v>
      </c>
      <c r="N82" s="73" t="s">
        <v>45</v>
      </c>
      <c r="O82" s="73" t="s">
        <v>131</v>
      </c>
      <c r="P82" s="73" t="s">
        <v>132</v>
      </c>
      <c r="Q82" s="73" t="s">
        <v>133</v>
      </c>
      <c r="R82" s="74" t="s">
        <v>134</v>
      </c>
    </row>
    <row r="83" spans="2:63" s="1" customFormat="1" ht="29.25" customHeight="1">
      <c r="B83" s="40"/>
      <c r="C83" s="76" t="s">
        <v>100</v>
      </c>
      <c r="J83" s="155">
        <f>BI83</f>
        <v>0</v>
      </c>
      <c r="L83" s="40"/>
      <c r="M83" s="75"/>
      <c r="N83" s="67"/>
      <c r="O83" s="67"/>
      <c r="P83" s="156">
        <f>P84</f>
        <v>0</v>
      </c>
      <c r="Q83" s="67"/>
      <c r="R83" s="157">
        <f>R84</f>
        <v>0</v>
      </c>
      <c r="AR83" s="23" t="s">
        <v>74</v>
      </c>
      <c r="AS83" s="23" t="s">
        <v>101</v>
      </c>
      <c r="BI83" s="158">
        <f>BI84</f>
        <v>0</v>
      </c>
    </row>
    <row r="84" spans="2:63" s="10" customFormat="1" ht="37.35" customHeight="1">
      <c r="B84" s="159"/>
      <c r="D84" s="160" t="s">
        <v>74</v>
      </c>
      <c r="E84" s="161" t="s">
        <v>1242</v>
      </c>
      <c r="F84" s="161" t="s">
        <v>1243</v>
      </c>
      <c r="I84" s="162"/>
      <c r="J84" s="163">
        <f>BI84</f>
        <v>0</v>
      </c>
      <c r="L84" s="159"/>
      <c r="M84" s="164"/>
      <c r="N84" s="165"/>
      <c r="O84" s="165"/>
      <c r="P84" s="166">
        <f>P85+P94+P99+P104+P113+P118</f>
        <v>0</v>
      </c>
      <c r="Q84" s="165"/>
      <c r="R84" s="167">
        <f>R85+R94+R99+R104+R113+R118</f>
        <v>0</v>
      </c>
      <c r="AP84" s="160" t="s">
        <v>167</v>
      </c>
      <c r="AR84" s="168" t="s">
        <v>74</v>
      </c>
      <c r="AS84" s="168" t="s">
        <v>75</v>
      </c>
      <c r="AW84" s="160" t="s">
        <v>137</v>
      </c>
      <c r="BI84" s="169">
        <f>BI85+BI94+BI99+BI104+BI113+BI118</f>
        <v>0</v>
      </c>
    </row>
    <row r="85" spans="2:63" s="10" customFormat="1" ht="19.899999999999999" customHeight="1">
      <c r="B85" s="159"/>
      <c r="D85" s="170" t="s">
        <v>74</v>
      </c>
      <c r="E85" s="171" t="s">
        <v>1244</v>
      </c>
      <c r="F85" s="171" t="s">
        <v>1245</v>
      </c>
      <c r="I85" s="162"/>
      <c r="J85" s="172">
        <f>BI85</f>
        <v>0</v>
      </c>
      <c r="L85" s="159"/>
      <c r="M85" s="164"/>
      <c r="N85" s="165"/>
      <c r="O85" s="165"/>
      <c r="P85" s="166">
        <f>SUM(P86:P93)</f>
        <v>0</v>
      </c>
      <c r="Q85" s="165"/>
      <c r="R85" s="167">
        <f>SUM(R86:R93)</f>
        <v>0</v>
      </c>
      <c r="AP85" s="160" t="s">
        <v>167</v>
      </c>
      <c r="AR85" s="168" t="s">
        <v>74</v>
      </c>
      <c r="AS85" s="168" t="s">
        <v>83</v>
      </c>
      <c r="AW85" s="160" t="s">
        <v>137</v>
      </c>
      <c r="BI85" s="169">
        <f>SUM(BI86:BI93)</f>
        <v>0</v>
      </c>
    </row>
    <row r="86" spans="2:63" s="1" customFormat="1" ht="22.5" customHeight="1">
      <c r="B86" s="173"/>
      <c r="C86" s="174" t="s">
        <v>83</v>
      </c>
      <c r="D86" s="174" t="s">
        <v>139</v>
      </c>
      <c r="E86" s="175" t="s">
        <v>83</v>
      </c>
      <c r="F86" s="176" t="s">
        <v>1246</v>
      </c>
      <c r="G86" s="177" t="s">
        <v>678</v>
      </c>
      <c r="H86" s="178">
        <v>1</v>
      </c>
      <c r="I86" s="179"/>
      <c r="J86" s="180">
        <f>ROUND(I86*H86,2)</f>
        <v>0</v>
      </c>
      <c r="K86" s="176" t="s">
        <v>5</v>
      </c>
      <c r="L86" s="40"/>
      <c r="M86" s="181" t="s">
        <v>5</v>
      </c>
      <c r="N86" s="182" t="s">
        <v>46</v>
      </c>
      <c r="O86" s="183">
        <v>0</v>
      </c>
      <c r="P86" s="183">
        <f>O86*H86</f>
        <v>0</v>
      </c>
      <c r="Q86" s="183">
        <v>0</v>
      </c>
      <c r="R86" s="184">
        <f>Q86*H86</f>
        <v>0</v>
      </c>
      <c r="AP86" s="23" t="s">
        <v>1247</v>
      </c>
      <c r="AR86" s="23" t="s">
        <v>139</v>
      </c>
      <c r="AS86" s="23" t="s">
        <v>85</v>
      </c>
      <c r="AW86" s="23" t="s">
        <v>137</v>
      </c>
      <c r="BC86" s="185">
        <f>IF(N86="základní",J86,0)</f>
        <v>0</v>
      </c>
      <c r="BD86" s="185">
        <f>IF(N86="snížená",J86,0)</f>
        <v>0</v>
      </c>
      <c r="BE86" s="185">
        <f>IF(N86="zákl. přenesená",J86,0)</f>
        <v>0</v>
      </c>
      <c r="BF86" s="185">
        <f>IF(N86="sníž. přenesená",J86,0)</f>
        <v>0</v>
      </c>
      <c r="BG86" s="185">
        <f>IF(N86="nulová",J86,0)</f>
        <v>0</v>
      </c>
      <c r="BH86" s="23" t="s">
        <v>83</v>
      </c>
      <c r="BI86" s="185">
        <f>ROUND(I86*H86,2)</f>
        <v>0</v>
      </c>
      <c r="BJ86" s="23" t="s">
        <v>1247</v>
      </c>
      <c r="BK86" s="23" t="s">
        <v>1248</v>
      </c>
    </row>
    <row r="87" spans="2:63" s="1" customFormat="1" ht="175.5">
      <c r="B87" s="40"/>
      <c r="D87" s="186" t="s">
        <v>146</v>
      </c>
      <c r="F87" s="187" t="s">
        <v>1249</v>
      </c>
      <c r="I87" s="188"/>
      <c r="L87" s="40"/>
      <c r="M87" s="189"/>
      <c r="N87" s="41"/>
      <c r="O87" s="41"/>
      <c r="P87" s="41"/>
      <c r="Q87" s="41"/>
      <c r="R87" s="69"/>
      <c r="AR87" s="23" t="s">
        <v>146</v>
      </c>
      <c r="AS87" s="23" t="s">
        <v>85</v>
      </c>
    </row>
    <row r="88" spans="2:63" s="11" customFormat="1">
      <c r="B88" s="190"/>
      <c r="D88" s="186" t="s">
        <v>148</v>
      </c>
      <c r="E88" s="191" t="s">
        <v>5</v>
      </c>
      <c r="F88" s="192" t="s">
        <v>1250</v>
      </c>
      <c r="H88" s="193">
        <v>1</v>
      </c>
      <c r="I88" s="194"/>
      <c r="L88" s="190"/>
      <c r="M88" s="195"/>
      <c r="N88" s="196"/>
      <c r="O88" s="196"/>
      <c r="P88" s="196"/>
      <c r="Q88" s="196"/>
      <c r="R88" s="197"/>
      <c r="AR88" s="191" t="s">
        <v>148</v>
      </c>
      <c r="AS88" s="191" t="s">
        <v>85</v>
      </c>
      <c r="AT88" s="11" t="s">
        <v>85</v>
      </c>
      <c r="AU88" s="11" t="s">
        <v>39</v>
      </c>
      <c r="AV88" s="11" t="s">
        <v>75</v>
      </c>
      <c r="AW88" s="191" t="s">
        <v>137</v>
      </c>
    </row>
    <row r="89" spans="2:63" s="12" customFormat="1">
      <c r="B89" s="198"/>
      <c r="D89" s="199" t="s">
        <v>148</v>
      </c>
      <c r="E89" s="200" t="s">
        <v>5</v>
      </c>
      <c r="F89" s="201" t="s">
        <v>150</v>
      </c>
      <c r="H89" s="202">
        <v>1</v>
      </c>
      <c r="I89" s="203"/>
      <c r="L89" s="198"/>
      <c r="M89" s="204"/>
      <c r="N89" s="205"/>
      <c r="O89" s="205"/>
      <c r="P89" s="205"/>
      <c r="Q89" s="205"/>
      <c r="R89" s="206"/>
      <c r="AR89" s="207" t="s">
        <v>148</v>
      </c>
      <c r="AS89" s="207" t="s">
        <v>85</v>
      </c>
      <c r="AT89" s="12" t="s">
        <v>144</v>
      </c>
      <c r="AU89" s="12" t="s">
        <v>39</v>
      </c>
      <c r="AV89" s="12" t="s">
        <v>83</v>
      </c>
      <c r="AW89" s="207" t="s">
        <v>137</v>
      </c>
    </row>
    <row r="90" spans="2:63" s="1" customFormat="1" ht="22.5" customHeight="1">
      <c r="B90" s="173"/>
      <c r="C90" s="174" t="s">
        <v>85</v>
      </c>
      <c r="D90" s="174" t="s">
        <v>139</v>
      </c>
      <c r="E90" s="175" t="s">
        <v>85</v>
      </c>
      <c r="F90" s="176" t="s">
        <v>1251</v>
      </c>
      <c r="G90" s="177" t="s">
        <v>678</v>
      </c>
      <c r="H90" s="178">
        <v>1</v>
      </c>
      <c r="I90" s="179"/>
      <c r="J90" s="180">
        <f>ROUND(I90*H90,2)</f>
        <v>0</v>
      </c>
      <c r="K90" s="176" t="s">
        <v>5</v>
      </c>
      <c r="L90" s="40"/>
      <c r="M90" s="181" t="s">
        <v>5</v>
      </c>
      <c r="N90" s="182" t="s">
        <v>46</v>
      </c>
      <c r="O90" s="183">
        <v>0</v>
      </c>
      <c r="P90" s="183">
        <f>O90*H90</f>
        <v>0</v>
      </c>
      <c r="Q90" s="183">
        <v>0</v>
      </c>
      <c r="R90" s="184">
        <f>Q90*H90</f>
        <v>0</v>
      </c>
      <c r="AP90" s="23" t="s">
        <v>1247</v>
      </c>
      <c r="AR90" s="23" t="s">
        <v>139</v>
      </c>
      <c r="AS90" s="23" t="s">
        <v>85</v>
      </c>
      <c r="AW90" s="23" t="s">
        <v>137</v>
      </c>
      <c r="BC90" s="185">
        <f>IF(N90="základní",J90,0)</f>
        <v>0</v>
      </c>
      <c r="BD90" s="185">
        <f>IF(N90="snížená",J90,0)</f>
        <v>0</v>
      </c>
      <c r="BE90" s="185">
        <f>IF(N90="zákl. přenesená",J90,0)</f>
        <v>0</v>
      </c>
      <c r="BF90" s="185">
        <f>IF(N90="sníž. přenesená",J90,0)</f>
        <v>0</v>
      </c>
      <c r="BG90" s="185">
        <f>IF(N90="nulová",J90,0)</f>
        <v>0</v>
      </c>
      <c r="BH90" s="23" t="s">
        <v>83</v>
      </c>
      <c r="BI90" s="185">
        <f>ROUND(I90*H90,2)</f>
        <v>0</v>
      </c>
      <c r="BJ90" s="23" t="s">
        <v>1247</v>
      </c>
      <c r="BK90" s="23" t="s">
        <v>1252</v>
      </c>
    </row>
    <row r="91" spans="2:63" s="1" customFormat="1" ht="27">
      <c r="B91" s="40"/>
      <c r="D91" s="186" t="s">
        <v>146</v>
      </c>
      <c r="F91" s="187" t="s">
        <v>1253</v>
      </c>
      <c r="I91" s="188"/>
      <c r="L91" s="40"/>
      <c r="M91" s="189"/>
      <c r="N91" s="41"/>
      <c r="O91" s="41"/>
      <c r="P91" s="41"/>
      <c r="Q91" s="41"/>
      <c r="R91" s="69"/>
      <c r="AR91" s="23" t="s">
        <v>146</v>
      </c>
      <c r="AS91" s="23" t="s">
        <v>85</v>
      </c>
    </row>
    <row r="92" spans="2:63" s="11" customFormat="1">
      <c r="B92" s="190"/>
      <c r="D92" s="186" t="s">
        <v>148</v>
      </c>
      <c r="E92" s="191" t="s">
        <v>5</v>
      </c>
      <c r="F92" s="192" t="s">
        <v>1250</v>
      </c>
      <c r="H92" s="193">
        <v>1</v>
      </c>
      <c r="I92" s="194"/>
      <c r="L92" s="190"/>
      <c r="M92" s="195"/>
      <c r="N92" s="196"/>
      <c r="O92" s="196"/>
      <c r="P92" s="196"/>
      <c r="Q92" s="196"/>
      <c r="R92" s="197"/>
      <c r="AR92" s="191" t="s">
        <v>148</v>
      </c>
      <c r="AS92" s="191" t="s">
        <v>85</v>
      </c>
      <c r="AT92" s="11" t="s">
        <v>85</v>
      </c>
      <c r="AU92" s="11" t="s">
        <v>39</v>
      </c>
      <c r="AV92" s="11" t="s">
        <v>75</v>
      </c>
      <c r="AW92" s="191" t="s">
        <v>137</v>
      </c>
    </row>
    <row r="93" spans="2:63" s="12" customFormat="1">
      <c r="B93" s="198"/>
      <c r="D93" s="186" t="s">
        <v>148</v>
      </c>
      <c r="E93" s="219" t="s">
        <v>5</v>
      </c>
      <c r="F93" s="220" t="s">
        <v>150</v>
      </c>
      <c r="H93" s="221">
        <v>1</v>
      </c>
      <c r="I93" s="203"/>
      <c r="L93" s="198"/>
      <c r="M93" s="204"/>
      <c r="N93" s="205"/>
      <c r="O93" s="205"/>
      <c r="P93" s="205"/>
      <c r="Q93" s="205"/>
      <c r="R93" s="206"/>
      <c r="AR93" s="207" t="s">
        <v>148</v>
      </c>
      <c r="AS93" s="207" t="s">
        <v>85</v>
      </c>
      <c r="AT93" s="12" t="s">
        <v>144</v>
      </c>
      <c r="AU93" s="12" t="s">
        <v>39</v>
      </c>
      <c r="AV93" s="12" t="s">
        <v>83</v>
      </c>
      <c r="AW93" s="207" t="s">
        <v>137</v>
      </c>
    </row>
    <row r="94" spans="2:63" s="10" customFormat="1" ht="29.85" customHeight="1">
      <c r="B94" s="159"/>
      <c r="D94" s="170" t="s">
        <v>74</v>
      </c>
      <c r="E94" s="171" t="s">
        <v>1254</v>
      </c>
      <c r="F94" s="171" t="s">
        <v>1255</v>
      </c>
      <c r="I94" s="162"/>
      <c r="J94" s="172">
        <f>BI94</f>
        <v>0</v>
      </c>
      <c r="L94" s="159"/>
      <c r="M94" s="164"/>
      <c r="N94" s="165"/>
      <c r="O94" s="165"/>
      <c r="P94" s="166">
        <f>SUM(P95:P98)</f>
        <v>0</v>
      </c>
      <c r="Q94" s="165"/>
      <c r="R94" s="167">
        <f>SUM(R95:R98)</f>
        <v>0</v>
      </c>
      <c r="AP94" s="160" t="s">
        <v>167</v>
      </c>
      <c r="AR94" s="168" t="s">
        <v>74</v>
      </c>
      <c r="AS94" s="168" t="s">
        <v>83</v>
      </c>
      <c r="AW94" s="160" t="s">
        <v>137</v>
      </c>
      <c r="BI94" s="169">
        <f>SUM(BI95:BI98)</f>
        <v>0</v>
      </c>
    </row>
    <row r="95" spans="2:63" s="1" customFormat="1" ht="22.5" customHeight="1">
      <c r="B95" s="173"/>
      <c r="C95" s="174" t="s">
        <v>157</v>
      </c>
      <c r="D95" s="174" t="s">
        <v>139</v>
      </c>
      <c r="E95" s="175" t="s">
        <v>157</v>
      </c>
      <c r="F95" s="176" t="s">
        <v>1255</v>
      </c>
      <c r="G95" s="177" t="s">
        <v>678</v>
      </c>
      <c r="H95" s="178">
        <v>1</v>
      </c>
      <c r="I95" s="179"/>
      <c r="J95" s="180">
        <f>ROUND(I95*H95,2)</f>
        <v>0</v>
      </c>
      <c r="K95" s="176" t="s">
        <v>5</v>
      </c>
      <c r="L95" s="40"/>
      <c r="M95" s="181" t="s">
        <v>5</v>
      </c>
      <c r="N95" s="182" t="s">
        <v>46</v>
      </c>
      <c r="O95" s="183">
        <v>0</v>
      </c>
      <c r="P95" s="183">
        <f>O95*H95</f>
        <v>0</v>
      </c>
      <c r="Q95" s="183">
        <v>0</v>
      </c>
      <c r="R95" s="184">
        <f>Q95*H95</f>
        <v>0</v>
      </c>
      <c r="AP95" s="23" t="s">
        <v>1247</v>
      </c>
      <c r="AR95" s="23" t="s">
        <v>139</v>
      </c>
      <c r="AS95" s="23" t="s">
        <v>85</v>
      </c>
      <c r="AW95" s="23" t="s">
        <v>137</v>
      </c>
      <c r="BC95" s="185">
        <f>IF(N95="základní",J95,0)</f>
        <v>0</v>
      </c>
      <c r="BD95" s="185">
        <f>IF(N95="snížená",J95,0)</f>
        <v>0</v>
      </c>
      <c r="BE95" s="185">
        <f>IF(N95="zákl. přenesená",J95,0)</f>
        <v>0</v>
      </c>
      <c r="BF95" s="185">
        <f>IF(N95="sníž. přenesená",J95,0)</f>
        <v>0</v>
      </c>
      <c r="BG95" s="185">
        <f>IF(N95="nulová",J95,0)</f>
        <v>0</v>
      </c>
      <c r="BH95" s="23" t="s">
        <v>83</v>
      </c>
      <c r="BI95" s="185">
        <f>ROUND(I95*H95,2)</f>
        <v>0</v>
      </c>
      <c r="BJ95" s="23" t="s">
        <v>1247</v>
      </c>
      <c r="BK95" s="23" t="s">
        <v>1256</v>
      </c>
    </row>
    <row r="96" spans="2:63" s="1" customFormat="1" ht="409.5">
      <c r="B96" s="40"/>
      <c r="D96" s="186" t="s">
        <v>146</v>
      </c>
      <c r="F96" s="187" t="s">
        <v>1257</v>
      </c>
      <c r="I96" s="188"/>
      <c r="L96" s="40"/>
      <c r="M96" s="189"/>
      <c r="N96" s="41"/>
      <c r="O96" s="41"/>
      <c r="P96" s="41"/>
      <c r="Q96" s="41"/>
      <c r="R96" s="69"/>
      <c r="AR96" s="23" t="s">
        <v>146</v>
      </c>
      <c r="AS96" s="23" t="s">
        <v>85</v>
      </c>
    </row>
    <row r="97" spans="2:63" s="11" customFormat="1">
      <c r="B97" s="190"/>
      <c r="D97" s="186" t="s">
        <v>148</v>
      </c>
      <c r="E97" s="191" t="s">
        <v>5</v>
      </c>
      <c r="F97" s="192" t="s">
        <v>1250</v>
      </c>
      <c r="H97" s="193">
        <v>1</v>
      </c>
      <c r="I97" s="194"/>
      <c r="L97" s="190"/>
      <c r="M97" s="195"/>
      <c r="N97" s="196"/>
      <c r="O97" s="196"/>
      <c r="P97" s="196"/>
      <c r="Q97" s="196"/>
      <c r="R97" s="197"/>
      <c r="AR97" s="191" t="s">
        <v>148</v>
      </c>
      <c r="AS97" s="191" t="s">
        <v>85</v>
      </c>
      <c r="AT97" s="11" t="s">
        <v>85</v>
      </c>
      <c r="AU97" s="11" t="s">
        <v>39</v>
      </c>
      <c r="AV97" s="11" t="s">
        <v>75</v>
      </c>
      <c r="AW97" s="191" t="s">
        <v>137</v>
      </c>
    </row>
    <row r="98" spans="2:63" s="12" customFormat="1">
      <c r="B98" s="198"/>
      <c r="D98" s="186" t="s">
        <v>148</v>
      </c>
      <c r="E98" s="219" t="s">
        <v>5</v>
      </c>
      <c r="F98" s="220" t="s">
        <v>150</v>
      </c>
      <c r="H98" s="221">
        <v>1</v>
      </c>
      <c r="I98" s="203"/>
      <c r="L98" s="198"/>
      <c r="M98" s="204"/>
      <c r="N98" s="205"/>
      <c r="O98" s="205"/>
      <c r="P98" s="205"/>
      <c r="Q98" s="205"/>
      <c r="R98" s="206"/>
      <c r="AR98" s="207" t="s">
        <v>148</v>
      </c>
      <c r="AS98" s="207" t="s">
        <v>85</v>
      </c>
      <c r="AT98" s="12" t="s">
        <v>144</v>
      </c>
      <c r="AU98" s="12" t="s">
        <v>39</v>
      </c>
      <c r="AV98" s="12" t="s">
        <v>83</v>
      </c>
      <c r="AW98" s="207" t="s">
        <v>137</v>
      </c>
    </row>
    <row r="99" spans="2:63" s="10" customFormat="1" ht="29.85" customHeight="1">
      <c r="B99" s="159"/>
      <c r="D99" s="170" t="s">
        <v>74</v>
      </c>
      <c r="E99" s="171" t="s">
        <v>1258</v>
      </c>
      <c r="F99" s="171" t="s">
        <v>1259</v>
      </c>
      <c r="I99" s="162"/>
      <c r="J99" s="172">
        <f>BI99</f>
        <v>0</v>
      </c>
      <c r="L99" s="159"/>
      <c r="M99" s="164"/>
      <c r="N99" s="165"/>
      <c r="O99" s="165"/>
      <c r="P99" s="166">
        <f>SUM(P100:P103)</f>
        <v>0</v>
      </c>
      <c r="Q99" s="165"/>
      <c r="R99" s="167">
        <f>SUM(R100:R103)</f>
        <v>0</v>
      </c>
      <c r="AP99" s="160" t="s">
        <v>167</v>
      </c>
      <c r="AR99" s="168" t="s">
        <v>74</v>
      </c>
      <c r="AS99" s="168" t="s">
        <v>83</v>
      </c>
      <c r="AW99" s="160" t="s">
        <v>137</v>
      </c>
      <c r="BI99" s="169">
        <f>SUM(BI100:BI103)</f>
        <v>0</v>
      </c>
    </row>
    <row r="100" spans="2:63" s="1" customFormat="1" ht="22.5" customHeight="1">
      <c r="B100" s="173"/>
      <c r="C100" s="174" t="s">
        <v>144</v>
      </c>
      <c r="D100" s="174" t="s">
        <v>139</v>
      </c>
      <c r="E100" s="175" t="s">
        <v>144</v>
      </c>
      <c r="F100" s="176" t="s">
        <v>1259</v>
      </c>
      <c r="G100" s="177" t="s">
        <v>678</v>
      </c>
      <c r="H100" s="178">
        <v>1</v>
      </c>
      <c r="I100" s="179"/>
      <c r="J100" s="180">
        <f>ROUND(I100*H100,2)</f>
        <v>0</v>
      </c>
      <c r="K100" s="176" t="s">
        <v>5</v>
      </c>
      <c r="L100" s="40"/>
      <c r="M100" s="181" t="s">
        <v>5</v>
      </c>
      <c r="N100" s="182" t="s">
        <v>46</v>
      </c>
      <c r="O100" s="183">
        <v>0</v>
      </c>
      <c r="P100" s="183">
        <f>O100*H100</f>
        <v>0</v>
      </c>
      <c r="Q100" s="183">
        <v>0</v>
      </c>
      <c r="R100" s="184">
        <f>Q100*H100</f>
        <v>0</v>
      </c>
      <c r="AP100" s="23" t="s">
        <v>1247</v>
      </c>
      <c r="AR100" s="23" t="s">
        <v>139</v>
      </c>
      <c r="AS100" s="23" t="s">
        <v>85</v>
      </c>
      <c r="AW100" s="23" t="s">
        <v>137</v>
      </c>
      <c r="BC100" s="185">
        <f>IF(N100="základní",J100,0)</f>
        <v>0</v>
      </c>
      <c r="BD100" s="185">
        <f>IF(N100="snížená",J100,0)</f>
        <v>0</v>
      </c>
      <c r="BE100" s="185">
        <f>IF(N100="zákl. přenesená",J100,0)</f>
        <v>0</v>
      </c>
      <c r="BF100" s="185">
        <f>IF(N100="sníž. přenesená",J100,0)</f>
        <v>0</v>
      </c>
      <c r="BG100" s="185">
        <f>IF(N100="nulová",J100,0)</f>
        <v>0</v>
      </c>
      <c r="BH100" s="23" t="s">
        <v>83</v>
      </c>
      <c r="BI100" s="185">
        <f>ROUND(I100*H100,2)</f>
        <v>0</v>
      </c>
      <c r="BJ100" s="23" t="s">
        <v>1247</v>
      </c>
      <c r="BK100" s="23" t="s">
        <v>1260</v>
      </c>
    </row>
    <row r="101" spans="2:63" s="1" customFormat="1" ht="405">
      <c r="B101" s="40"/>
      <c r="D101" s="186" t="s">
        <v>146</v>
      </c>
      <c r="F101" s="187" t="s">
        <v>1261</v>
      </c>
      <c r="I101" s="188"/>
      <c r="L101" s="40"/>
      <c r="M101" s="189"/>
      <c r="N101" s="41"/>
      <c r="O101" s="41"/>
      <c r="P101" s="41"/>
      <c r="Q101" s="41"/>
      <c r="R101" s="69"/>
      <c r="AR101" s="23" t="s">
        <v>146</v>
      </c>
      <c r="AS101" s="23" t="s">
        <v>85</v>
      </c>
    </row>
    <row r="102" spans="2:63" s="11" customFormat="1">
      <c r="B102" s="190"/>
      <c r="D102" s="186" t="s">
        <v>148</v>
      </c>
      <c r="E102" s="191" t="s">
        <v>5</v>
      </c>
      <c r="F102" s="192" t="s">
        <v>1250</v>
      </c>
      <c r="H102" s="193">
        <v>1</v>
      </c>
      <c r="I102" s="194"/>
      <c r="L102" s="190"/>
      <c r="M102" s="195"/>
      <c r="N102" s="196"/>
      <c r="O102" s="196"/>
      <c r="P102" s="196"/>
      <c r="Q102" s="196"/>
      <c r="R102" s="197"/>
      <c r="AR102" s="191" t="s">
        <v>148</v>
      </c>
      <c r="AS102" s="191" t="s">
        <v>85</v>
      </c>
      <c r="AT102" s="11" t="s">
        <v>85</v>
      </c>
      <c r="AU102" s="11" t="s">
        <v>39</v>
      </c>
      <c r="AV102" s="11" t="s">
        <v>75</v>
      </c>
      <c r="AW102" s="191" t="s">
        <v>137</v>
      </c>
    </row>
    <row r="103" spans="2:63" s="12" customFormat="1">
      <c r="B103" s="198"/>
      <c r="D103" s="186" t="s">
        <v>148</v>
      </c>
      <c r="E103" s="219" t="s">
        <v>5</v>
      </c>
      <c r="F103" s="220" t="s">
        <v>150</v>
      </c>
      <c r="H103" s="221">
        <v>1</v>
      </c>
      <c r="I103" s="203"/>
      <c r="L103" s="198"/>
      <c r="M103" s="204"/>
      <c r="N103" s="205"/>
      <c r="O103" s="205"/>
      <c r="P103" s="205"/>
      <c r="Q103" s="205"/>
      <c r="R103" s="206"/>
      <c r="AR103" s="207" t="s">
        <v>148</v>
      </c>
      <c r="AS103" s="207" t="s">
        <v>85</v>
      </c>
      <c r="AT103" s="12" t="s">
        <v>144</v>
      </c>
      <c r="AU103" s="12" t="s">
        <v>39</v>
      </c>
      <c r="AV103" s="12" t="s">
        <v>83</v>
      </c>
      <c r="AW103" s="207" t="s">
        <v>137</v>
      </c>
    </row>
    <row r="104" spans="2:63" s="10" customFormat="1" ht="29.85" customHeight="1">
      <c r="B104" s="159"/>
      <c r="D104" s="170" t="s">
        <v>74</v>
      </c>
      <c r="E104" s="171" t="s">
        <v>1262</v>
      </c>
      <c r="F104" s="171" t="s">
        <v>1263</v>
      </c>
      <c r="I104" s="162"/>
      <c r="J104" s="172">
        <f>BI104</f>
        <v>0</v>
      </c>
      <c r="L104" s="159"/>
      <c r="M104" s="164"/>
      <c r="N104" s="165"/>
      <c r="O104" s="165"/>
      <c r="P104" s="166">
        <f>SUM(P105:P112)</f>
        <v>0</v>
      </c>
      <c r="Q104" s="165"/>
      <c r="R104" s="167">
        <f>SUM(R105:R112)</f>
        <v>0</v>
      </c>
      <c r="AP104" s="160" t="s">
        <v>167</v>
      </c>
      <c r="AR104" s="168" t="s">
        <v>74</v>
      </c>
      <c r="AS104" s="168" t="s">
        <v>83</v>
      </c>
      <c r="AW104" s="160" t="s">
        <v>137</v>
      </c>
      <c r="BI104" s="169">
        <f>SUM(BI105:BI112)</f>
        <v>0</v>
      </c>
    </row>
    <row r="105" spans="2:63" s="1" customFormat="1" ht="22.5" customHeight="1">
      <c r="B105" s="173"/>
      <c r="C105" s="174" t="s">
        <v>167</v>
      </c>
      <c r="D105" s="174" t="s">
        <v>139</v>
      </c>
      <c r="E105" s="175" t="s">
        <v>167</v>
      </c>
      <c r="F105" s="176" t="s">
        <v>1264</v>
      </c>
      <c r="G105" s="177" t="s">
        <v>678</v>
      </c>
      <c r="H105" s="178">
        <v>1</v>
      </c>
      <c r="I105" s="179"/>
      <c r="J105" s="180">
        <f>ROUND(I105*H105,2)</f>
        <v>0</v>
      </c>
      <c r="K105" s="176" t="s">
        <v>5</v>
      </c>
      <c r="L105" s="40"/>
      <c r="M105" s="181" t="s">
        <v>5</v>
      </c>
      <c r="N105" s="182" t="s">
        <v>46</v>
      </c>
      <c r="O105" s="183">
        <v>0</v>
      </c>
      <c r="P105" s="183">
        <f>O105*H105</f>
        <v>0</v>
      </c>
      <c r="Q105" s="183">
        <v>0</v>
      </c>
      <c r="R105" s="184">
        <f>Q105*H105</f>
        <v>0</v>
      </c>
      <c r="AP105" s="23" t="s">
        <v>1247</v>
      </c>
      <c r="AR105" s="23" t="s">
        <v>139</v>
      </c>
      <c r="AS105" s="23" t="s">
        <v>85</v>
      </c>
      <c r="AW105" s="23" t="s">
        <v>137</v>
      </c>
      <c r="BC105" s="185">
        <f>IF(N105="základní",J105,0)</f>
        <v>0</v>
      </c>
      <c r="BD105" s="185">
        <f>IF(N105="snížená",J105,0)</f>
        <v>0</v>
      </c>
      <c r="BE105" s="185">
        <f>IF(N105="zákl. přenesená",J105,0)</f>
        <v>0</v>
      </c>
      <c r="BF105" s="185">
        <f>IF(N105="sníž. přenesená",J105,0)</f>
        <v>0</v>
      </c>
      <c r="BG105" s="185">
        <f>IF(N105="nulová",J105,0)</f>
        <v>0</v>
      </c>
      <c r="BH105" s="23" t="s">
        <v>83</v>
      </c>
      <c r="BI105" s="185">
        <f>ROUND(I105*H105,2)</f>
        <v>0</v>
      </c>
      <c r="BJ105" s="23" t="s">
        <v>1247</v>
      </c>
      <c r="BK105" s="23" t="s">
        <v>1265</v>
      </c>
    </row>
    <row r="106" spans="2:63" s="1" customFormat="1">
      <c r="B106" s="40"/>
      <c r="D106" s="186" t="s">
        <v>146</v>
      </c>
      <c r="F106" s="187" t="s">
        <v>1264</v>
      </c>
      <c r="I106" s="188"/>
      <c r="L106" s="40"/>
      <c r="M106" s="189"/>
      <c r="N106" s="41"/>
      <c r="O106" s="41"/>
      <c r="P106" s="41"/>
      <c r="Q106" s="41"/>
      <c r="R106" s="69"/>
      <c r="AR106" s="23" t="s">
        <v>146</v>
      </c>
      <c r="AS106" s="23" t="s">
        <v>85</v>
      </c>
    </row>
    <row r="107" spans="2:63" s="11" customFormat="1">
      <c r="B107" s="190"/>
      <c r="D107" s="186" t="s">
        <v>148</v>
      </c>
      <c r="E107" s="191" t="s">
        <v>5</v>
      </c>
      <c r="F107" s="192" t="s">
        <v>1250</v>
      </c>
      <c r="H107" s="193">
        <v>1</v>
      </c>
      <c r="I107" s="194"/>
      <c r="L107" s="190"/>
      <c r="M107" s="195"/>
      <c r="N107" s="196"/>
      <c r="O107" s="196"/>
      <c r="P107" s="196"/>
      <c r="Q107" s="196"/>
      <c r="R107" s="197"/>
      <c r="AR107" s="191" t="s">
        <v>148</v>
      </c>
      <c r="AS107" s="191" t="s">
        <v>85</v>
      </c>
      <c r="AT107" s="11" t="s">
        <v>85</v>
      </c>
      <c r="AU107" s="11" t="s">
        <v>39</v>
      </c>
      <c r="AV107" s="11" t="s">
        <v>75</v>
      </c>
      <c r="AW107" s="191" t="s">
        <v>137</v>
      </c>
    </row>
    <row r="108" spans="2:63" s="12" customFormat="1">
      <c r="B108" s="198"/>
      <c r="D108" s="199" t="s">
        <v>148</v>
      </c>
      <c r="E108" s="200" t="s">
        <v>5</v>
      </c>
      <c r="F108" s="201" t="s">
        <v>150</v>
      </c>
      <c r="H108" s="202">
        <v>1</v>
      </c>
      <c r="I108" s="203"/>
      <c r="L108" s="198"/>
      <c r="M108" s="204"/>
      <c r="N108" s="205"/>
      <c r="O108" s="205"/>
      <c r="P108" s="205"/>
      <c r="Q108" s="205"/>
      <c r="R108" s="206"/>
      <c r="AR108" s="207" t="s">
        <v>148</v>
      </c>
      <c r="AS108" s="207" t="s">
        <v>85</v>
      </c>
      <c r="AT108" s="12" t="s">
        <v>144</v>
      </c>
      <c r="AU108" s="12" t="s">
        <v>39</v>
      </c>
      <c r="AV108" s="12" t="s">
        <v>83</v>
      </c>
      <c r="AW108" s="207" t="s">
        <v>137</v>
      </c>
    </row>
    <row r="109" spans="2:63" s="1" customFormat="1" ht="22.5" customHeight="1">
      <c r="B109" s="173"/>
      <c r="C109" s="174" t="s">
        <v>175</v>
      </c>
      <c r="D109" s="174" t="s">
        <v>139</v>
      </c>
      <c r="E109" s="175" t="s">
        <v>175</v>
      </c>
      <c r="F109" s="176" t="s">
        <v>1266</v>
      </c>
      <c r="G109" s="177" t="s">
        <v>678</v>
      </c>
      <c r="H109" s="178">
        <v>1</v>
      </c>
      <c r="I109" s="179"/>
      <c r="J109" s="180">
        <f>ROUND(I109*H109,2)</f>
        <v>0</v>
      </c>
      <c r="K109" s="176" t="s">
        <v>5</v>
      </c>
      <c r="L109" s="40"/>
      <c r="M109" s="181" t="s">
        <v>5</v>
      </c>
      <c r="N109" s="182" t="s">
        <v>46</v>
      </c>
      <c r="O109" s="183">
        <v>0</v>
      </c>
      <c r="P109" s="183">
        <f>O109*H109</f>
        <v>0</v>
      </c>
      <c r="Q109" s="183">
        <v>0</v>
      </c>
      <c r="R109" s="184">
        <f>Q109*H109</f>
        <v>0</v>
      </c>
      <c r="AP109" s="23" t="s">
        <v>1247</v>
      </c>
      <c r="AR109" s="23" t="s">
        <v>139</v>
      </c>
      <c r="AS109" s="23" t="s">
        <v>85</v>
      </c>
      <c r="AW109" s="23" t="s">
        <v>137</v>
      </c>
      <c r="BC109" s="185">
        <f>IF(N109="základní",J109,0)</f>
        <v>0</v>
      </c>
      <c r="BD109" s="185">
        <f>IF(N109="snížená",J109,0)</f>
        <v>0</v>
      </c>
      <c r="BE109" s="185">
        <f>IF(N109="zákl. přenesená",J109,0)</f>
        <v>0</v>
      </c>
      <c r="BF109" s="185">
        <f>IF(N109="sníž. přenesená",J109,0)</f>
        <v>0</v>
      </c>
      <c r="BG109" s="185">
        <f>IF(N109="nulová",J109,0)</f>
        <v>0</v>
      </c>
      <c r="BH109" s="23" t="s">
        <v>83</v>
      </c>
      <c r="BI109" s="185">
        <f>ROUND(I109*H109,2)</f>
        <v>0</v>
      </c>
      <c r="BJ109" s="23" t="s">
        <v>1247</v>
      </c>
      <c r="BK109" s="23" t="s">
        <v>1267</v>
      </c>
    </row>
    <row r="110" spans="2:63" s="1" customFormat="1" ht="54">
      <c r="B110" s="40"/>
      <c r="D110" s="186" t="s">
        <v>146</v>
      </c>
      <c r="F110" s="187" t="s">
        <v>1268</v>
      </c>
      <c r="I110" s="188"/>
      <c r="L110" s="40"/>
      <c r="M110" s="189"/>
      <c r="N110" s="41"/>
      <c r="O110" s="41"/>
      <c r="P110" s="41"/>
      <c r="Q110" s="41"/>
      <c r="R110" s="69"/>
      <c r="AR110" s="23" t="s">
        <v>146</v>
      </c>
      <c r="AS110" s="23" t="s">
        <v>85</v>
      </c>
    </row>
    <row r="111" spans="2:63" s="11" customFormat="1">
      <c r="B111" s="190"/>
      <c r="D111" s="186" t="s">
        <v>148</v>
      </c>
      <c r="E111" s="191" t="s">
        <v>5</v>
      </c>
      <c r="F111" s="192" t="s">
        <v>1250</v>
      </c>
      <c r="H111" s="193">
        <v>1</v>
      </c>
      <c r="I111" s="194"/>
      <c r="L111" s="190"/>
      <c r="M111" s="195"/>
      <c r="N111" s="196"/>
      <c r="O111" s="196"/>
      <c r="P111" s="196"/>
      <c r="Q111" s="196"/>
      <c r="R111" s="197"/>
      <c r="AR111" s="191" t="s">
        <v>148</v>
      </c>
      <c r="AS111" s="191" t="s">
        <v>85</v>
      </c>
      <c r="AT111" s="11" t="s">
        <v>85</v>
      </c>
      <c r="AU111" s="11" t="s">
        <v>39</v>
      </c>
      <c r="AV111" s="11" t="s">
        <v>75</v>
      </c>
      <c r="AW111" s="191" t="s">
        <v>137</v>
      </c>
    </row>
    <row r="112" spans="2:63" s="12" customFormat="1">
      <c r="B112" s="198"/>
      <c r="D112" s="186" t="s">
        <v>148</v>
      </c>
      <c r="E112" s="219" t="s">
        <v>5</v>
      </c>
      <c r="F112" s="220" t="s">
        <v>150</v>
      </c>
      <c r="H112" s="221">
        <v>1</v>
      </c>
      <c r="I112" s="203"/>
      <c r="L112" s="198"/>
      <c r="M112" s="204"/>
      <c r="N112" s="205"/>
      <c r="O112" s="205"/>
      <c r="P112" s="205"/>
      <c r="Q112" s="205"/>
      <c r="R112" s="206"/>
      <c r="AR112" s="207" t="s">
        <v>148</v>
      </c>
      <c r="AS112" s="207" t="s">
        <v>85</v>
      </c>
      <c r="AT112" s="12" t="s">
        <v>144</v>
      </c>
      <c r="AU112" s="12" t="s">
        <v>39</v>
      </c>
      <c r="AV112" s="12" t="s">
        <v>83</v>
      </c>
      <c r="AW112" s="207" t="s">
        <v>137</v>
      </c>
    </row>
    <row r="113" spans="2:63" s="10" customFormat="1" ht="29.85" customHeight="1">
      <c r="B113" s="159"/>
      <c r="D113" s="170" t="s">
        <v>74</v>
      </c>
      <c r="E113" s="171" t="s">
        <v>1269</v>
      </c>
      <c r="F113" s="171" t="s">
        <v>1270</v>
      </c>
      <c r="I113" s="162"/>
      <c r="J113" s="172">
        <f>BI113</f>
        <v>0</v>
      </c>
      <c r="L113" s="159"/>
      <c r="M113" s="164"/>
      <c r="N113" s="165"/>
      <c r="O113" s="165"/>
      <c r="P113" s="166">
        <f>SUM(P114:P117)</f>
        <v>0</v>
      </c>
      <c r="Q113" s="165"/>
      <c r="R113" s="167">
        <f>SUM(R114:R117)</f>
        <v>0</v>
      </c>
      <c r="AP113" s="160" t="s">
        <v>167</v>
      </c>
      <c r="AR113" s="168" t="s">
        <v>74</v>
      </c>
      <c r="AS113" s="168" t="s">
        <v>83</v>
      </c>
      <c r="AW113" s="160" t="s">
        <v>137</v>
      </c>
      <c r="BI113" s="169">
        <f>SUM(BI114:BI117)</f>
        <v>0</v>
      </c>
    </row>
    <row r="114" spans="2:63" s="1" customFormat="1" ht="22.5" customHeight="1">
      <c r="B114" s="173"/>
      <c r="C114" s="174" t="s">
        <v>181</v>
      </c>
      <c r="D114" s="174" t="s">
        <v>139</v>
      </c>
      <c r="E114" s="175" t="s">
        <v>181</v>
      </c>
      <c r="F114" s="176" t="s">
        <v>1270</v>
      </c>
      <c r="G114" s="177" t="s">
        <v>678</v>
      </c>
      <c r="H114" s="178">
        <v>1</v>
      </c>
      <c r="I114" s="179"/>
      <c r="J114" s="180">
        <f>ROUND(I114*H114,2)</f>
        <v>0</v>
      </c>
      <c r="K114" s="176" t="s">
        <v>5</v>
      </c>
      <c r="L114" s="40"/>
      <c r="M114" s="181" t="s">
        <v>5</v>
      </c>
      <c r="N114" s="182" t="s">
        <v>46</v>
      </c>
      <c r="O114" s="183">
        <v>0</v>
      </c>
      <c r="P114" s="183">
        <f>O114*H114</f>
        <v>0</v>
      </c>
      <c r="Q114" s="183">
        <v>0</v>
      </c>
      <c r="R114" s="184">
        <f>Q114*H114</f>
        <v>0</v>
      </c>
      <c r="AP114" s="23" t="s">
        <v>1247</v>
      </c>
      <c r="AR114" s="23" t="s">
        <v>139</v>
      </c>
      <c r="AS114" s="23" t="s">
        <v>85</v>
      </c>
      <c r="AW114" s="23" t="s">
        <v>137</v>
      </c>
      <c r="BC114" s="185">
        <f>IF(N114="základní",J114,0)</f>
        <v>0</v>
      </c>
      <c r="BD114" s="185">
        <f>IF(N114="snížená",J114,0)</f>
        <v>0</v>
      </c>
      <c r="BE114" s="185">
        <f>IF(N114="zákl. přenesená",J114,0)</f>
        <v>0</v>
      </c>
      <c r="BF114" s="185">
        <f>IF(N114="sníž. přenesená",J114,0)</f>
        <v>0</v>
      </c>
      <c r="BG114" s="185">
        <f>IF(N114="nulová",J114,0)</f>
        <v>0</v>
      </c>
      <c r="BH114" s="23" t="s">
        <v>83</v>
      </c>
      <c r="BI114" s="185">
        <f>ROUND(I114*H114,2)</f>
        <v>0</v>
      </c>
      <c r="BJ114" s="23" t="s">
        <v>1247</v>
      </c>
      <c r="BK114" s="23" t="s">
        <v>1271</v>
      </c>
    </row>
    <row r="115" spans="2:63" s="1" customFormat="1" ht="81">
      <c r="B115" s="40"/>
      <c r="D115" s="186" t="s">
        <v>146</v>
      </c>
      <c r="F115" s="187" t="s">
        <v>1272</v>
      </c>
      <c r="I115" s="188"/>
      <c r="L115" s="40"/>
      <c r="M115" s="189"/>
      <c r="N115" s="41"/>
      <c r="O115" s="41"/>
      <c r="P115" s="41"/>
      <c r="Q115" s="41"/>
      <c r="R115" s="69"/>
      <c r="AR115" s="23" t="s">
        <v>146</v>
      </c>
      <c r="AS115" s="23" t="s">
        <v>85</v>
      </c>
    </row>
    <row r="116" spans="2:63" s="11" customFormat="1">
      <c r="B116" s="190"/>
      <c r="D116" s="186" t="s">
        <v>148</v>
      </c>
      <c r="E116" s="191" t="s">
        <v>5</v>
      </c>
      <c r="F116" s="192" t="s">
        <v>1250</v>
      </c>
      <c r="H116" s="193">
        <v>1</v>
      </c>
      <c r="I116" s="194"/>
      <c r="L116" s="190"/>
      <c r="M116" s="195"/>
      <c r="N116" s="196"/>
      <c r="O116" s="196"/>
      <c r="P116" s="196"/>
      <c r="Q116" s="196"/>
      <c r="R116" s="197"/>
      <c r="AR116" s="191" t="s">
        <v>148</v>
      </c>
      <c r="AS116" s="191" t="s">
        <v>85</v>
      </c>
      <c r="AT116" s="11" t="s">
        <v>85</v>
      </c>
      <c r="AU116" s="11" t="s">
        <v>39</v>
      </c>
      <c r="AV116" s="11" t="s">
        <v>75</v>
      </c>
      <c r="AW116" s="191" t="s">
        <v>137</v>
      </c>
    </row>
    <row r="117" spans="2:63" s="12" customFormat="1">
      <c r="B117" s="198"/>
      <c r="D117" s="186" t="s">
        <v>148</v>
      </c>
      <c r="E117" s="219" t="s">
        <v>5</v>
      </c>
      <c r="F117" s="220" t="s">
        <v>150</v>
      </c>
      <c r="H117" s="221">
        <v>1</v>
      </c>
      <c r="I117" s="203"/>
      <c r="L117" s="198"/>
      <c r="M117" s="204"/>
      <c r="N117" s="205"/>
      <c r="O117" s="205"/>
      <c r="P117" s="205"/>
      <c r="Q117" s="205"/>
      <c r="R117" s="206"/>
      <c r="AR117" s="207" t="s">
        <v>148</v>
      </c>
      <c r="AS117" s="207" t="s">
        <v>85</v>
      </c>
      <c r="AT117" s="12" t="s">
        <v>144</v>
      </c>
      <c r="AU117" s="12" t="s">
        <v>39</v>
      </c>
      <c r="AV117" s="12" t="s">
        <v>83</v>
      </c>
      <c r="AW117" s="207" t="s">
        <v>137</v>
      </c>
    </row>
    <row r="118" spans="2:63" s="10" customFormat="1" ht="29.85" customHeight="1">
      <c r="B118" s="159"/>
      <c r="D118" s="170" t="s">
        <v>74</v>
      </c>
      <c r="E118" s="171" t="s">
        <v>1273</v>
      </c>
      <c r="F118" s="171" t="s">
        <v>1274</v>
      </c>
      <c r="I118" s="162"/>
      <c r="J118" s="172">
        <f>BI118</f>
        <v>0</v>
      </c>
      <c r="L118" s="159"/>
      <c r="M118" s="164"/>
      <c r="N118" s="165"/>
      <c r="O118" s="165"/>
      <c r="P118" s="166">
        <f>SUM(P119:P122)</f>
        <v>0</v>
      </c>
      <c r="Q118" s="165"/>
      <c r="R118" s="167">
        <f>SUM(R119:R122)</f>
        <v>0</v>
      </c>
      <c r="AP118" s="160" t="s">
        <v>167</v>
      </c>
      <c r="AR118" s="168" t="s">
        <v>74</v>
      </c>
      <c r="AS118" s="168" t="s">
        <v>83</v>
      </c>
      <c r="AW118" s="160" t="s">
        <v>137</v>
      </c>
      <c r="BI118" s="169">
        <f>SUM(BI119:BI122)</f>
        <v>0</v>
      </c>
    </row>
    <row r="119" spans="2:63" s="1" customFormat="1" ht="31.5" customHeight="1">
      <c r="B119" s="173"/>
      <c r="C119" s="174" t="s">
        <v>186</v>
      </c>
      <c r="D119" s="174" t="s">
        <v>139</v>
      </c>
      <c r="E119" s="175" t="s">
        <v>186</v>
      </c>
      <c r="F119" s="176" t="s">
        <v>1275</v>
      </c>
      <c r="G119" s="177" t="s">
        <v>678</v>
      </c>
      <c r="H119" s="178">
        <v>1</v>
      </c>
      <c r="I119" s="179"/>
      <c r="J119" s="180">
        <f>ROUND(I119*H119,2)</f>
        <v>0</v>
      </c>
      <c r="K119" s="176" t="s">
        <v>5</v>
      </c>
      <c r="L119" s="40"/>
      <c r="M119" s="181" t="s">
        <v>5</v>
      </c>
      <c r="N119" s="182" t="s">
        <v>46</v>
      </c>
      <c r="O119" s="183">
        <v>0</v>
      </c>
      <c r="P119" s="183">
        <f>O119*H119</f>
        <v>0</v>
      </c>
      <c r="Q119" s="183">
        <v>0</v>
      </c>
      <c r="R119" s="184">
        <f>Q119*H119</f>
        <v>0</v>
      </c>
      <c r="AP119" s="23" t="s">
        <v>1247</v>
      </c>
      <c r="AR119" s="23" t="s">
        <v>139</v>
      </c>
      <c r="AS119" s="23" t="s">
        <v>85</v>
      </c>
      <c r="AW119" s="23" t="s">
        <v>137</v>
      </c>
      <c r="BC119" s="185">
        <f>IF(N119="základní",J119,0)</f>
        <v>0</v>
      </c>
      <c r="BD119" s="185">
        <f>IF(N119="snížená",J119,0)</f>
        <v>0</v>
      </c>
      <c r="BE119" s="185">
        <f>IF(N119="zákl. přenesená",J119,0)</f>
        <v>0</v>
      </c>
      <c r="BF119" s="185">
        <f>IF(N119="sníž. přenesená",J119,0)</f>
        <v>0</v>
      </c>
      <c r="BG119" s="185">
        <f>IF(N119="nulová",J119,0)</f>
        <v>0</v>
      </c>
      <c r="BH119" s="23" t="s">
        <v>83</v>
      </c>
      <c r="BI119" s="185">
        <f>ROUND(I119*H119,2)</f>
        <v>0</v>
      </c>
      <c r="BJ119" s="23" t="s">
        <v>1247</v>
      </c>
      <c r="BK119" s="23" t="s">
        <v>1276</v>
      </c>
    </row>
    <row r="120" spans="2:63" s="1" customFormat="1" ht="67.5">
      <c r="B120" s="40"/>
      <c r="D120" s="186" t="s">
        <v>146</v>
      </c>
      <c r="F120" s="187" t="s">
        <v>1277</v>
      </c>
      <c r="I120" s="188"/>
      <c r="L120" s="40"/>
      <c r="M120" s="189"/>
      <c r="N120" s="41"/>
      <c r="O120" s="41"/>
      <c r="P120" s="41"/>
      <c r="Q120" s="41"/>
      <c r="R120" s="69"/>
      <c r="AR120" s="23" t="s">
        <v>146</v>
      </c>
      <c r="AS120" s="23" t="s">
        <v>85</v>
      </c>
    </row>
    <row r="121" spans="2:63" s="11" customFormat="1">
      <c r="B121" s="190"/>
      <c r="D121" s="186" t="s">
        <v>148</v>
      </c>
      <c r="E121" s="191" t="s">
        <v>5</v>
      </c>
      <c r="F121" s="192" t="s">
        <v>1250</v>
      </c>
      <c r="H121" s="193">
        <v>1</v>
      </c>
      <c r="I121" s="194"/>
      <c r="L121" s="190"/>
      <c r="M121" s="195"/>
      <c r="N121" s="196"/>
      <c r="O121" s="196"/>
      <c r="P121" s="196"/>
      <c r="Q121" s="196"/>
      <c r="R121" s="197"/>
      <c r="AR121" s="191" t="s">
        <v>148</v>
      </c>
      <c r="AS121" s="191" t="s">
        <v>85</v>
      </c>
      <c r="AT121" s="11" t="s">
        <v>85</v>
      </c>
      <c r="AU121" s="11" t="s">
        <v>39</v>
      </c>
      <c r="AV121" s="11" t="s">
        <v>75</v>
      </c>
      <c r="AW121" s="191" t="s">
        <v>137</v>
      </c>
    </row>
    <row r="122" spans="2:63" s="12" customFormat="1">
      <c r="B122" s="198"/>
      <c r="D122" s="186" t="s">
        <v>148</v>
      </c>
      <c r="E122" s="219" t="s">
        <v>5</v>
      </c>
      <c r="F122" s="220" t="s">
        <v>150</v>
      </c>
      <c r="H122" s="221">
        <v>1</v>
      </c>
      <c r="I122" s="203"/>
      <c r="L122" s="198"/>
      <c r="M122" s="232"/>
      <c r="N122" s="233"/>
      <c r="O122" s="233"/>
      <c r="P122" s="233"/>
      <c r="Q122" s="233"/>
      <c r="R122" s="234"/>
      <c r="AR122" s="207" t="s">
        <v>148</v>
      </c>
      <c r="AS122" s="207" t="s">
        <v>85</v>
      </c>
      <c r="AT122" s="12" t="s">
        <v>144</v>
      </c>
      <c r="AU122" s="12" t="s">
        <v>39</v>
      </c>
      <c r="AV122" s="12" t="s">
        <v>83</v>
      </c>
      <c r="AW122" s="207" t="s">
        <v>137</v>
      </c>
    </row>
    <row r="123" spans="2:63" s="1" customFormat="1" ht="6.95" customHeight="1">
      <c r="B123" s="55"/>
      <c r="C123" s="56"/>
      <c r="D123" s="56"/>
      <c r="E123" s="56"/>
      <c r="F123" s="56"/>
      <c r="G123" s="56"/>
      <c r="H123" s="56"/>
      <c r="I123" s="126"/>
      <c r="J123" s="56"/>
      <c r="K123" s="56"/>
      <c r="L123" s="40"/>
    </row>
  </sheetData>
  <autoFilter ref="C82:K122"/>
  <mergeCells count="9">
    <mergeCell ref="E73:H73"/>
    <mergeCell ref="E75:H75"/>
    <mergeCell ref="G1:H1"/>
    <mergeCell ref="L2:T2"/>
    <mergeCell ref="E7:H7"/>
    <mergeCell ref="E9:H9"/>
    <mergeCell ref="E24:H24"/>
    <mergeCell ref="E45:H45"/>
    <mergeCell ref="E47:H47"/>
  </mergeCells>
  <hyperlinks>
    <hyperlink ref="F1:G1" location="C2" display="1) Krycí list soupisu"/>
    <hyperlink ref="G1:H1" location="C54" display="2) Rekapitulace"/>
    <hyperlink ref="J1" location="C82" display="3) Soupis prací"/>
    <hyperlink ref="L1:T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topLeftCell="A19" zoomScaleNormal="100" workbookViewId="0"/>
  </sheetViews>
  <sheetFormatPr defaultRowHeight="13.5"/>
  <cols>
    <col min="1" max="1" width="8.33203125" style="235" customWidth="1"/>
    <col min="2" max="2" width="1.6640625" style="235" customWidth="1"/>
    <col min="3" max="4" width="5" style="235" customWidth="1"/>
    <col min="5" max="5" width="11.6640625" style="235" customWidth="1"/>
    <col min="6" max="6" width="9.1640625" style="235" customWidth="1"/>
    <col min="7" max="7" width="5" style="235" customWidth="1"/>
    <col min="8" max="8" width="77.83203125" style="235" customWidth="1"/>
    <col min="9" max="10" width="20" style="235" customWidth="1"/>
    <col min="11" max="11" width="1.6640625" style="235" customWidth="1"/>
  </cols>
  <sheetData>
    <row r="1" spans="2:11" ht="37.5" customHeight="1"/>
    <row r="2" spans="2:11" ht="7.5" customHeight="1">
      <c r="B2" s="236"/>
      <c r="C2" s="237"/>
      <c r="D2" s="237"/>
      <c r="E2" s="237"/>
      <c r="F2" s="237"/>
      <c r="G2" s="237"/>
      <c r="H2" s="237"/>
      <c r="I2" s="237"/>
      <c r="J2" s="237"/>
      <c r="K2" s="238"/>
    </row>
    <row r="3" spans="2:11" s="14" customFormat="1" ht="45" customHeight="1">
      <c r="B3" s="239"/>
      <c r="C3" s="368" t="s">
        <v>1278</v>
      </c>
      <c r="D3" s="368"/>
      <c r="E3" s="368"/>
      <c r="F3" s="368"/>
      <c r="G3" s="368"/>
      <c r="H3" s="368"/>
      <c r="I3" s="368"/>
      <c r="J3" s="368"/>
      <c r="K3" s="240"/>
    </row>
    <row r="4" spans="2:11" ht="25.5" customHeight="1">
      <c r="B4" s="241"/>
      <c r="C4" s="369" t="s">
        <v>1279</v>
      </c>
      <c r="D4" s="369"/>
      <c r="E4" s="369"/>
      <c r="F4" s="369"/>
      <c r="G4" s="369"/>
      <c r="H4" s="369"/>
      <c r="I4" s="369"/>
      <c r="J4" s="369"/>
      <c r="K4" s="242"/>
    </row>
    <row r="5" spans="2:11" ht="5.25" customHeight="1">
      <c r="B5" s="241"/>
      <c r="C5" s="243"/>
      <c r="D5" s="243"/>
      <c r="E5" s="243"/>
      <c r="F5" s="243"/>
      <c r="G5" s="243"/>
      <c r="H5" s="243"/>
      <c r="I5" s="243"/>
      <c r="J5" s="243"/>
      <c r="K5" s="242"/>
    </row>
    <row r="6" spans="2:11" ht="15" customHeight="1">
      <c r="B6" s="241"/>
      <c r="C6" s="370" t="s">
        <v>1280</v>
      </c>
      <c r="D6" s="370"/>
      <c r="E6" s="370"/>
      <c r="F6" s="370"/>
      <c r="G6" s="370"/>
      <c r="H6" s="370"/>
      <c r="I6" s="370"/>
      <c r="J6" s="370"/>
      <c r="K6" s="242"/>
    </row>
    <row r="7" spans="2:11" ht="15" customHeight="1">
      <c r="B7" s="245"/>
      <c r="C7" s="370" t="s">
        <v>1281</v>
      </c>
      <c r="D7" s="370"/>
      <c r="E7" s="370"/>
      <c r="F7" s="370"/>
      <c r="G7" s="370"/>
      <c r="H7" s="370"/>
      <c r="I7" s="370"/>
      <c r="J7" s="370"/>
      <c r="K7" s="242"/>
    </row>
    <row r="8" spans="2:11" ht="12.75" customHeight="1">
      <c r="B8" s="245"/>
      <c r="C8" s="244"/>
      <c r="D8" s="244"/>
      <c r="E8" s="244"/>
      <c r="F8" s="244"/>
      <c r="G8" s="244"/>
      <c r="H8" s="244"/>
      <c r="I8" s="244"/>
      <c r="J8" s="244"/>
      <c r="K8" s="242"/>
    </row>
    <row r="9" spans="2:11" ht="15" customHeight="1">
      <c r="B9" s="245"/>
      <c r="C9" s="370" t="s">
        <v>1282</v>
      </c>
      <c r="D9" s="370"/>
      <c r="E9" s="370"/>
      <c r="F9" s="370"/>
      <c r="G9" s="370"/>
      <c r="H9" s="370"/>
      <c r="I9" s="370"/>
      <c r="J9" s="370"/>
      <c r="K9" s="242"/>
    </row>
    <row r="10" spans="2:11" ht="15" customHeight="1">
      <c r="B10" s="245"/>
      <c r="C10" s="244"/>
      <c r="D10" s="370" t="s">
        <v>1283</v>
      </c>
      <c r="E10" s="370"/>
      <c r="F10" s="370"/>
      <c r="G10" s="370"/>
      <c r="H10" s="370"/>
      <c r="I10" s="370"/>
      <c r="J10" s="370"/>
      <c r="K10" s="242"/>
    </row>
    <row r="11" spans="2:11" ht="15" customHeight="1">
      <c r="B11" s="245"/>
      <c r="C11" s="246"/>
      <c r="D11" s="370" t="s">
        <v>1284</v>
      </c>
      <c r="E11" s="370"/>
      <c r="F11" s="370"/>
      <c r="G11" s="370"/>
      <c r="H11" s="370"/>
      <c r="I11" s="370"/>
      <c r="J11" s="370"/>
      <c r="K11" s="242"/>
    </row>
    <row r="12" spans="2:11" ht="12.75" customHeight="1">
      <c r="B12" s="245"/>
      <c r="C12" s="246"/>
      <c r="D12" s="246"/>
      <c r="E12" s="246"/>
      <c r="F12" s="246"/>
      <c r="G12" s="246"/>
      <c r="H12" s="246"/>
      <c r="I12" s="246"/>
      <c r="J12" s="246"/>
      <c r="K12" s="242"/>
    </row>
    <row r="13" spans="2:11" ht="15" customHeight="1">
      <c r="B13" s="245"/>
      <c r="C13" s="246"/>
      <c r="D13" s="370" t="s">
        <v>1285</v>
      </c>
      <c r="E13" s="370"/>
      <c r="F13" s="370"/>
      <c r="G13" s="370"/>
      <c r="H13" s="370"/>
      <c r="I13" s="370"/>
      <c r="J13" s="370"/>
      <c r="K13" s="242"/>
    </row>
    <row r="14" spans="2:11" ht="15" customHeight="1">
      <c r="B14" s="245"/>
      <c r="C14" s="246"/>
      <c r="D14" s="370" t="s">
        <v>1286</v>
      </c>
      <c r="E14" s="370"/>
      <c r="F14" s="370"/>
      <c r="G14" s="370"/>
      <c r="H14" s="370"/>
      <c r="I14" s="370"/>
      <c r="J14" s="370"/>
      <c r="K14" s="242"/>
    </row>
    <row r="15" spans="2:11" ht="15" customHeight="1">
      <c r="B15" s="245"/>
      <c r="C15" s="246"/>
      <c r="D15" s="370" t="s">
        <v>1287</v>
      </c>
      <c r="E15" s="370"/>
      <c r="F15" s="370"/>
      <c r="G15" s="370"/>
      <c r="H15" s="370"/>
      <c r="I15" s="370"/>
      <c r="J15" s="370"/>
      <c r="K15" s="242"/>
    </row>
    <row r="16" spans="2:11" ht="15" customHeight="1">
      <c r="B16" s="245"/>
      <c r="C16" s="246"/>
      <c r="D16" s="246"/>
      <c r="E16" s="247" t="s">
        <v>82</v>
      </c>
      <c r="F16" s="370" t="s">
        <v>1288</v>
      </c>
      <c r="G16" s="370"/>
      <c r="H16" s="370"/>
      <c r="I16" s="370"/>
      <c r="J16" s="370"/>
      <c r="K16" s="242"/>
    </row>
    <row r="17" spans="2:11" ht="15" customHeight="1">
      <c r="B17" s="245"/>
      <c r="C17" s="246"/>
      <c r="D17" s="246"/>
      <c r="E17" s="247" t="s">
        <v>1289</v>
      </c>
      <c r="F17" s="370" t="s">
        <v>1290</v>
      </c>
      <c r="G17" s="370"/>
      <c r="H17" s="370"/>
      <c r="I17" s="370"/>
      <c r="J17" s="370"/>
      <c r="K17" s="242"/>
    </row>
    <row r="18" spans="2:11" ht="15" customHeight="1">
      <c r="B18" s="245"/>
      <c r="C18" s="246"/>
      <c r="D18" s="246"/>
      <c r="E18" s="247" t="s">
        <v>1291</v>
      </c>
      <c r="F18" s="370" t="s">
        <v>1292</v>
      </c>
      <c r="G18" s="370"/>
      <c r="H18" s="370"/>
      <c r="I18" s="370"/>
      <c r="J18" s="370"/>
      <c r="K18" s="242"/>
    </row>
    <row r="19" spans="2:11" ht="15" customHeight="1">
      <c r="B19" s="245"/>
      <c r="C19" s="246"/>
      <c r="D19" s="246"/>
      <c r="E19" s="247" t="s">
        <v>1293</v>
      </c>
      <c r="F19" s="370" t="s">
        <v>1294</v>
      </c>
      <c r="G19" s="370"/>
      <c r="H19" s="370"/>
      <c r="I19" s="370"/>
      <c r="J19" s="370"/>
      <c r="K19" s="242"/>
    </row>
    <row r="20" spans="2:11" ht="15" customHeight="1">
      <c r="B20" s="245"/>
      <c r="C20" s="246"/>
      <c r="D20" s="246"/>
      <c r="E20" s="247" t="s">
        <v>1295</v>
      </c>
      <c r="F20" s="370" t="s">
        <v>1296</v>
      </c>
      <c r="G20" s="370"/>
      <c r="H20" s="370"/>
      <c r="I20" s="370"/>
      <c r="J20" s="370"/>
      <c r="K20" s="242"/>
    </row>
    <row r="21" spans="2:11" ht="15" customHeight="1">
      <c r="B21" s="245"/>
      <c r="C21" s="246"/>
      <c r="D21" s="246"/>
      <c r="E21" s="247" t="s">
        <v>1297</v>
      </c>
      <c r="F21" s="370" t="s">
        <v>1298</v>
      </c>
      <c r="G21" s="370"/>
      <c r="H21" s="370"/>
      <c r="I21" s="370"/>
      <c r="J21" s="370"/>
      <c r="K21" s="242"/>
    </row>
    <row r="22" spans="2:11" ht="12.75" customHeight="1">
      <c r="B22" s="245"/>
      <c r="C22" s="246"/>
      <c r="D22" s="246"/>
      <c r="E22" s="246"/>
      <c r="F22" s="246"/>
      <c r="G22" s="246"/>
      <c r="H22" s="246"/>
      <c r="I22" s="246"/>
      <c r="J22" s="246"/>
      <c r="K22" s="242"/>
    </row>
    <row r="23" spans="2:11" ht="15" customHeight="1">
      <c r="B23" s="245"/>
      <c r="C23" s="370" t="s">
        <v>1299</v>
      </c>
      <c r="D23" s="370"/>
      <c r="E23" s="370"/>
      <c r="F23" s="370"/>
      <c r="G23" s="370"/>
      <c r="H23" s="370"/>
      <c r="I23" s="370"/>
      <c r="J23" s="370"/>
      <c r="K23" s="242"/>
    </row>
    <row r="24" spans="2:11" ht="15" customHeight="1">
      <c r="B24" s="245"/>
      <c r="C24" s="370" t="s">
        <v>1300</v>
      </c>
      <c r="D24" s="370"/>
      <c r="E24" s="370"/>
      <c r="F24" s="370"/>
      <c r="G24" s="370"/>
      <c r="H24" s="370"/>
      <c r="I24" s="370"/>
      <c r="J24" s="370"/>
      <c r="K24" s="242"/>
    </row>
    <row r="25" spans="2:11" ht="15" customHeight="1">
      <c r="B25" s="245"/>
      <c r="C25" s="244"/>
      <c r="D25" s="370" t="s">
        <v>1301</v>
      </c>
      <c r="E25" s="370"/>
      <c r="F25" s="370"/>
      <c r="G25" s="370"/>
      <c r="H25" s="370"/>
      <c r="I25" s="370"/>
      <c r="J25" s="370"/>
      <c r="K25" s="242"/>
    </row>
    <row r="26" spans="2:11" ht="15" customHeight="1">
      <c r="B26" s="245"/>
      <c r="C26" s="246"/>
      <c r="D26" s="370" t="s">
        <v>1302</v>
      </c>
      <c r="E26" s="370"/>
      <c r="F26" s="370"/>
      <c r="G26" s="370"/>
      <c r="H26" s="370"/>
      <c r="I26" s="370"/>
      <c r="J26" s="370"/>
      <c r="K26" s="242"/>
    </row>
    <row r="27" spans="2:11" ht="12.75" customHeight="1">
      <c r="B27" s="245"/>
      <c r="C27" s="246"/>
      <c r="D27" s="246"/>
      <c r="E27" s="246"/>
      <c r="F27" s="246"/>
      <c r="G27" s="246"/>
      <c r="H27" s="246"/>
      <c r="I27" s="246"/>
      <c r="J27" s="246"/>
      <c r="K27" s="242"/>
    </row>
    <row r="28" spans="2:11" ht="15" customHeight="1">
      <c r="B28" s="245"/>
      <c r="C28" s="246"/>
      <c r="D28" s="370" t="s">
        <v>1303</v>
      </c>
      <c r="E28" s="370"/>
      <c r="F28" s="370"/>
      <c r="G28" s="370"/>
      <c r="H28" s="370"/>
      <c r="I28" s="370"/>
      <c r="J28" s="370"/>
      <c r="K28" s="242"/>
    </row>
    <row r="29" spans="2:11" ht="15" customHeight="1">
      <c r="B29" s="245"/>
      <c r="C29" s="246"/>
      <c r="D29" s="370" t="s">
        <v>1304</v>
      </c>
      <c r="E29" s="370"/>
      <c r="F29" s="370"/>
      <c r="G29" s="370"/>
      <c r="H29" s="370"/>
      <c r="I29" s="370"/>
      <c r="J29" s="370"/>
      <c r="K29" s="242"/>
    </row>
    <row r="30" spans="2:11" ht="12.75" customHeight="1">
      <c r="B30" s="245"/>
      <c r="C30" s="246"/>
      <c r="D30" s="246"/>
      <c r="E30" s="246"/>
      <c r="F30" s="246"/>
      <c r="G30" s="246"/>
      <c r="H30" s="246"/>
      <c r="I30" s="246"/>
      <c r="J30" s="246"/>
      <c r="K30" s="242"/>
    </row>
    <row r="31" spans="2:11" ht="15" customHeight="1">
      <c r="B31" s="245"/>
      <c r="C31" s="246"/>
      <c r="D31" s="370" t="s">
        <v>1305</v>
      </c>
      <c r="E31" s="370"/>
      <c r="F31" s="370"/>
      <c r="G31" s="370"/>
      <c r="H31" s="370"/>
      <c r="I31" s="370"/>
      <c r="J31" s="370"/>
      <c r="K31" s="242"/>
    </row>
    <row r="32" spans="2:11" ht="15" customHeight="1">
      <c r="B32" s="245"/>
      <c r="C32" s="246"/>
      <c r="D32" s="370" t="s">
        <v>1306</v>
      </c>
      <c r="E32" s="370"/>
      <c r="F32" s="370"/>
      <c r="G32" s="370"/>
      <c r="H32" s="370"/>
      <c r="I32" s="370"/>
      <c r="J32" s="370"/>
      <c r="K32" s="242"/>
    </row>
    <row r="33" spans="2:11" ht="15" customHeight="1">
      <c r="B33" s="245"/>
      <c r="C33" s="246"/>
      <c r="D33" s="370" t="s">
        <v>1307</v>
      </c>
      <c r="E33" s="370"/>
      <c r="F33" s="370"/>
      <c r="G33" s="370"/>
      <c r="H33" s="370"/>
      <c r="I33" s="370"/>
      <c r="J33" s="370"/>
      <c r="K33" s="242"/>
    </row>
    <row r="34" spans="2:11" ht="15" customHeight="1">
      <c r="B34" s="245"/>
      <c r="C34" s="246"/>
      <c r="D34" s="244"/>
      <c r="E34" s="248" t="s">
        <v>124</v>
      </c>
      <c r="F34" s="244"/>
      <c r="G34" s="370" t="s">
        <v>1308</v>
      </c>
      <c r="H34" s="370"/>
      <c r="I34" s="370"/>
      <c r="J34" s="370"/>
      <c r="K34" s="242"/>
    </row>
    <row r="35" spans="2:11" ht="30.75" customHeight="1">
      <c r="B35" s="245"/>
      <c r="C35" s="246"/>
      <c r="D35" s="244"/>
      <c r="E35" s="248" t="s">
        <v>1309</v>
      </c>
      <c r="F35" s="244"/>
      <c r="G35" s="370" t="s">
        <v>1310</v>
      </c>
      <c r="H35" s="370"/>
      <c r="I35" s="370"/>
      <c r="J35" s="370"/>
      <c r="K35" s="242"/>
    </row>
    <row r="36" spans="2:11" ht="15" customHeight="1">
      <c r="B36" s="245"/>
      <c r="C36" s="246"/>
      <c r="D36" s="244"/>
      <c r="E36" s="248" t="s">
        <v>56</v>
      </c>
      <c r="F36" s="244"/>
      <c r="G36" s="370" t="s">
        <v>1311</v>
      </c>
      <c r="H36" s="370"/>
      <c r="I36" s="370"/>
      <c r="J36" s="370"/>
      <c r="K36" s="242"/>
    </row>
    <row r="37" spans="2:11" ht="15" customHeight="1">
      <c r="B37" s="245"/>
      <c r="C37" s="246"/>
      <c r="D37" s="244"/>
      <c r="E37" s="248" t="s">
        <v>125</v>
      </c>
      <c r="F37" s="244"/>
      <c r="G37" s="370" t="s">
        <v>1312</v>
      </c>
      <c r="H37" s="370"/>
      <c r="I37" s="370"/>
      <c r="J37" s="370"/>
      <c r="K37" s="242"/>
    </row>
    <row r="38" spans="2:11" ht="15" customHeight="1">
      <c r="B38" s="245"/>
      <c r="C38" s="246"/>
      <c r="D38" s="244"/>
      <c r="E38" s="248" t="s">
        <v>126</v>
      </c>
      <c r="F38" s="244"/>
      <c r="G38" s="370" t="s">
        <v>1313</v>
      </c>
      <c r="H38" s="370"/>
      <c r="I38" s="370"/>
      <c r="J38" s="370"/>
      <c r="K38" s="242"/>
    </row>
    <row r="39" spans="2:11" ht="15" customHeight="1">
      <c r="B39" s="245"/>
      <c r="C39" s="246"/>
      <c r="D39" s="244"/>
      <c r="E39" s="248" t="s">
        <v>127</v>
      </c>
      <c r="F39" s="244"/>
      <c r="G39" s="370" t="s">
        <v>1314</v>
      </c>
      <c r="H39" s="370"/>
      <c r="I39" s="370"/>
      <c r="J39" s="370"/>
      <c r="K39" s="242"/>
    </row>
    <row r="40" spans="2:11" ht="15" customHeight="1">
      <c r="B40" s="245"/>
      <c r="C40" s="246"/>
      <c r="D40" s="244"/>
      <c r="E40" s="248" t="s">
        <v>1315</v>
      </c>
      <c r="F40" s="244"/>
      <c r="G40" s="370" t="s">
        <v>1316</v>
      </c>
      <c r="H40" s="370"/>
      <c r="I40" s="370"/>
      <c r="J40" s="370"/>
      <c r="K40" s="242"/>
    </row>
    <row r="41" spans="2:11" ht="15" customHeight="1">
      <c r="B41" s="245"/>
      <c r="C41" s="246"/>
      <c r="D41" s="244"/>
      <c r="E41" s="248"/>
      <c r="F41" s="244"/>
      <c r="G41" s="370" t="s">
        <v>1317</v>
      </c>
      <c r="H41" s="370"/>
      <c r="I41" s="370"/>
      <c r="J41" s="370"/>
      <c r="K41" s="242"/>
    </row>
    <row r="42" spans="2:11" ht="15" customHeight="1">
      <c r="B42" s="245"/>
      <c r="C42" s="246"/>
      <c r="D42" s="244"/>
      <c r="E42" s="248" t="s">
        <v>1318</v>
      </c>
      <c r="F42" s="244"/>
      <c r="G42" s="370" t="s">
        <v>1319</v>
      </c>
      <c r="H42" s="370"/>
      <c r="I42" s="370"/>
      <c r="J42" s="370"/>
      <c r="K42" s="242"/>
    </row>
    <row r="43" spans="2:11" ht="15" customHeight="1">
      <c r="B43" s="245"/>
      <c r="C43" s="246"/>
      <c r="D43" s="244"/>
      <c r="E43" s="248" t="s">
        <v>129</v>
      </c>
      <c r="F43" s="244"/>
      <c r="G43" s="370" t="s">
        <v>1320</v>
      </c>
      <c r="H43" s="370"/>
      <c r="I43" s="370"/>
      <c r="J43" s="370"/>
      <c r="K43" s="242"/>
    </row>
    <row r="44" spans="2:11" ht="12.75" customHeight="1">
      <c r="B44" s="245"/>
      <c r="C44" s="246"/>
      <c r="D44" s="244"/>
      <c r="E44" s="244"/>
      <c r="F44" s="244"/>
      <c r="G44" s="244"/>
      <c r="H44" s="244"/>
      <c r="I44" s="244"/>
      <c r="J44" s="244"/>
      <c r="K44" s="242"/>
    </row>
    <row r="45" spans="2:11" ht="15" customHeight="1">
      <c r="B45" s="245"/>
      <c r="C45" s="246"/>
      <c r="D45" s="370" t="s">
        <v>1321</v>
      </c>
      <c r="E45" s="370"/>
      <c r="F45" s="370"/>
      <c r="G45" s="370"/>
      <c r="H45" s="370"/>
      <c r="I45" s="370"/>
      <c r="J45" s="370"/>
      <c r="K45" s="242"/>
    </row>
    <row r="46" spans="2:11" ht="15" customHeight="1">
      <c r="B46" s="245"/>
      <c r="C46" s="246"/>
      <c r="D46" s="246"/>
      <c r="E46" s="370" t="s">
        <v>1322</v>
      </c>
      <c r="F46" s="370"/>
      <c r="G46" s="370"/>
      <c r="H46" s="370"/>
      <c r="I46" s="370"/>
      <c r="J46" s="370"/>
      <c r="K46" s="242"/>
    </row>
    <row r="47" spans="2:11" ht="15" customHeight="1">
      <c r="B47" s="245"/>
      <c r="C47" s="246"/>
      <c r="D47" s="246"/>
      <c r="E47" s="370" t="s">
        <v>1323</v>
      </c>
      <c r="F47" s="370"/>
      <c r="G47" s="370"/>
      <c r="H47" s="370"/>
      <c r="I47" s="370"/>
      <c r="J47" s="370"/>
      <c r="K47" s="242"/>
    </row>
    <row r="48" spans="2:11" ht="15" customHeight="1">
      <c r="B48" s="245"/>
      <c r="C48" s="246"/>
      <c r="D48" s="246"/>
      <c r="E48" s="370" t="s">
        <v>1324</v>
      </c>
      <c r="F48" s="370"/>
      <c r="G48" s="370"/>
      <c r="H48" s="370"/>
      <c r="I48" s="370"/>
      <c r="J48" s="370"/>
      <c r="K48" s="242"/>
    </row>
    <row r="49" spans="2:11" ht="15" customHeight="1">
      <c r="B49" s="245"/>
      <c r="C49" s="246"/>
      <c r="D49" s="370" t="s">
        <v>1325</v>
      </c>
      <c r="E49" s="370"/>
      <c r="F49" s="370"/>
      <c r="G49" s="370"/>
      <c r="H49" s="370"/>
      <c r="I49" s="370"/>
      <c r="J49" s="370"/>
      <c r="K49" s="242"/>
    </row>
    <row r="50" spans="2:11" ht="25.5" customHeight="1">
      <c r="B50" s="241"/>
      <c r="C50" s="369" t="s">
        <v>1326</v>
      </c>
      <c r="D50" s="369"/>
      <c r="E50" s="369"/>
      <c r="F50" s="369"/>
      <c r="G50" s="369"/>
      <c r="H50" s="369"/>
      <c r="I50" s="369"/>
      <c r="J50" s="369"/>
      <c r="K50" s="242"/>
    </row>
    <row r="51" spans="2:11" ht="5.25" customHeight="1">
      <c r="B51" s="241"/>
      <c r="C51" s="243"/>
      <c r="D51" s="243"/>
      <c r="E51" s="243"/>
      <c r="F51" s="243"/>
      <c r="G51" s="243"/>
      <c r="H51" s="243"/>
      <c r="I51" s="243"/>
      <c r="J51" s="243"/>
      <c r="K51" s="242"/>
    </row>
    <row r="52" spans="2:11" ht="15" customHeight="1">
      <c r="B52" s="241"/>
      <c r="C52" s="370" t="s">
        <v>1327</v>
      </c>
      <c r="D52" s="370"/>
      <c r="E52" s="370"/>
      <c r="F52" s="370"/>
      <c r="G52" s="370"/>
      <c r="H52" s="370"/>
      <c r="I52" s="370"/>
      <c r="J52" s="370"/>
      <c r="K52" s="242"/>
    </row>
    <row r="53" spans="2:11" ht="15" customHeight="1">
      <c r="B53" s="241"/>
      <c r="C53" s="370" t="s">
        <v>1328</v>
      </c>
      <c r="D53" s="370"/>
      <c r="E53" s="370"/>
      <c r="F53" s="370"/>
      <c r="G53" s="370"/>
      <c r="H53" s="370"/>
      <c r="I53" s="370"/>
      <c r="J53" s="370"/>
      <c r="K53" s="242"/>
    </row>
    <row r="54" spans="2:11" ht="12.75" customHeight="1">
      <c r="B54" s="241"/>
      <c r="C54" s="244"/>
      <c r="D54" s="244"/>
      <c r="E54" s="244"/>
      <c r="F54" s="244"/>
      <c r="G54" s="244"/>
      <c r="H54" s="244"/>
      <c r="I54" s="244"/>
      <c r="J54" s="244"/>
      <c r="K54" s="242"/>
    </row>
    <row r="55" spans="2:11" ht="15" customHeight="1">
      <c r="B55" s="241"/>
      <c r="C55" s="370" t="s">
        <v>1329</v>
      </c>
      <c r="D55" s="370"/>
      <c r="E55" s="370"/>
      <c r="F55" s="370"/>
      <c r="G55" s="370"/>
      <c r="H55" s="370"/>
      <c r="I55" s="370"/>
      <c r="J55" s="370"/>
      <c r="K55" s="242"/>
    </row>
    <row r="56" spans="2:11" ht="15" customHeight="1">
      <c r="B56" s="241"/>
      <c r="C56" s="246"/>
      <c r="D56" s="370" t="s">
        <v>1330</v>
      </c>
      <c r="E56" s="370"/>
      <c r="F56" s="370"/>
      <c r="G56" s="370"/>
      <c r="H56" s="370"/>
      <c r="I56" s="370"/>
      <c r="J56" s="370"/>
      <c r="K56" s="242"/>
    </row>
    <row r="57" spans="2:11" ht="15" customHeight="1">
      <c r="B57" s="241"/>
      <c r="C57" s="246"/>
      <c r="D57" s="370" t="s">
        <v>1331</v>
      </c>
      <c r="E57" s="370"/>
      <c r="F57" s="370"/>
      <c r="G57" s="370"/>
      <c r="H57" s="370"/>
      <c r="I57" s="370"/>
      <c r="J57" s="370"/>
      <c r="K57" s="242"/>
    </row>
    <row r="58" spans="2:11" ht="15" customHeight="1">
      <c r="B58" s="241"/>
      <c r="C58" s="246"/>
      <c r="D58" s="370" t="s">
        <v>1332</v>
      </c>
      <c r="E58" s="370"/>
      <c r="F58" s="370"/>
      <c r="G58" s="370"/>
      <c r="H58" s="370"/>
      <c r="I58" s="370"/>
      <c r="J58" s="370"/>
      <c r="K58" s="242"/>
    </row>
    <row r="59" spans="2:11" ht="15" customHeight="1">
      <c r="B59" s="241"/>
      <c r="C59" s="246"/>
      <c r="D59" s="370" t="s">
        <v>1333</v>
      </c>
      <c r="E59" s="370"/>
      <c r="F59" s="370"/>
      <c r="G59" s="370"/>
      <c r="H59" s="370"/>
      <c r="I59" s="370"/>
      <c r="J59" s="370"/>
      <c r="K59" s="242"/>
    </row>
    <row r="60" spans="2:11" ht="15" customHeight="1">
      <c r="B60" s="241"/>
      <c r="C60" s="246"/>
      <c r="D60" s="372" t="s">
        <v>1334</v>
      </c>
      <c r="E60" s="372"/>
      <c r="F60" s="372"/>
      <c r="G60" s="372"/>
      <c r="H60" s="372"/>
      <c r="I60" s="372"/>
      <c r="J60" s="372"/>
      <c r="K60" s="242"/>
    </row>
    <row r="61" spans="2:11" ht="15" customHeight="1">
      <c r="B61" s="241"/>
      <c r="C61" s="246"/>
      <c r="D61" s="370" t="s">
        <v>1335</v>
      </c>
      <c r="E61" s="370"/>
      <c r="F61" s="370"/>
      <c r="G61" s="370"/>
      <c r="H61" s="370"/>
      <c r="I61" s="370"/>
      <c r="J61" s="370"/>
      <c r="K61" s="242"/>
    </row>
    <row r="62" spans="2:11" ht="12.75" customHeight="1">
      <c r="B62" s="241"/>
      <c r="C62" s="246"/>
      <c r="D62" s="246"/>
      <c r="E62" s="249"/>
      <c r="F62" s="246"/>
      <c r="G62" s="246"/>
      <c r="H62" s="246"/>
      <c r="I62" s="246"/>
      <c r="J62" s="246"/>
      <c r="K62" s="242"/>
    </row>
    <row r="63" spans="2:11" ht="15" customHeight="1">
      <c r="B63" s="241"/>
      <c r="C63" s="246"/>
      <c r="D63" s="370" t="s">
        <v>1336</v>
      </c>
      <c r="E63" s="370"/>
      <c r="F63" s="370"/>
      <c r="G63" s="370"/>
      <c r="H63" s="370"/>
      <c r="I63" s="370"/>
      <c r="J63" s="370"/>
      <c r="K63" s="242"/>
    </row>
    <row r="64" spans="2:11" ht="15" customHeight="1">
      <c r="B64" s="241"/>
      <c r="C64" s="246"/>
      <c r="D64" s="372" t="s">
        <v>1337</v>
      </c>
      <c r="E64" s="372"/>
      <c r="F64" s="372"/>
      <c r="G64" s="372"/>
      <c r="H64" s="372"/>
      <c r="I64" s="372"/>
      <c r="J64" s="372"/>
      <c r="K64" s="242"/>
    </row>
    <row r="65" spans="2:11" ht="15" customHeight="1">
      <c r="B65" s="241"/>
      <c r="C65" s="246"/>
      <c r="D65" s="370" t="s">
        <v>1338</v>
      </c>
      <c r="E65" s="370"/>
      <c r="F65" s="370"/>
      <c r="G65" s="370"/>
      <c r="H65" s="370"/>
      <c r="I65" s="370"/>
      <c r="J65" s="370"/>
      <c r="K65" s="242"/>
    </row>
    <row r="66" spans="2:11" ht="15" customHeight="1">
      <c r="B66" s="241"/>
      <c r="C66" s="246"/>
      <c r="D66" s="370" t="s">
        <v>1339</v>
      </c>
      <c r="E66" s="370"/>
      <c r="F66" s="370"/>
      <c r="G66" s="370"/>
      <c r="H66" s="370"/>
      <c r="I66" s="370"/>
      <c r="J66" s="370"/>
      <c r="K66" s="242"/>
    </row>
    <row r="67" spans="2:11" ht="15" customHeight="1">
      <c r="B67" s="241"/>
      <c r="C67" s="246"/>
      <c r="D67" s="370" t="s">
        <v>1340</v>
      </c>
      <c r="E67" s="370"/>
      <c r="F67" s="370"/>
      <c r="G67" s="370"/>
      <c r="H67" s="370"/>
      <c r="I67" s="370"/>
      <c r="J67" s="370"/>
      <c r="K67" s="242"/>
    </row>
    <row r="68" spans="2:11" ht="15" customHeight="1">
      <c r="B68" s="241"/>
      <c r="C68" s="246"/>
      <c r="D68" s="370" t="s">
        <v>1341</v>
      </c>
      <c r="E68" s="370"/>
      <c r="F68" s="370"/>
      <c r="G68" s="370"/>
      <c r="H68" s="370"/>
      <c r="I68" s="370"/>
      <c r="J68" s="370"/>
      <c r="K68" s="242"/>
    </row>
    <row r="69" spans="2:11" ht="12.75" customHeight="1">
      <c r="B69" s="250"/>
      <c r="C69" s="251"/>
      <c r="D69" s="251"/>
      <c r="E69" s="251"/>
      <c r="F69" s="251"/>
      <c r="G69" s="251"/>
      <c r="H69" s="251"/>
      <c r="I69" s="251"/>
      <c r="J69" s="251"/>
      <c r="K69" s="252"/>
    </row>
    <row r="70" spans="2:11" ht="18.75" customHeight="1">
      <c r="B70" s="253"/>
      <c r="C70" s="253"/>
      <c r="D70" s="253"/>
      <c r="E70" s="253"/>
      <c r="F70" s="253"/>
      <c r="G70" s="253"/>
      <c r="H70" s="253"/>
      <c r="I70" s="253"/>
      <c r="J70" s="253"/>
      <c r="K70" s="254"/>
    </row>
    <row r="71" spans="2:11" ht="18.75" customHeight="1">
      <c r="B71" s="254"/>
      <c r="C71" s="254"/>
      <c r="D71" s="254"/>
      <c r="E71" s="254"/>
      <c r="F71" s="254"/>
      <c r="G71" s="254"/>
      <c r="H71" s="254"/>
      <c r="I71" s="254"/>
      <c r="J71" s="254"/>
      <c r="K71" s="254"/>
    </row>
    <row r="72" spans="2:11" ht="7.5" customHeight="1">
      <c r="B72" s="255"/>
      <c r="C72" s="256"/>
      <c r="D72" s="256"/>
      <c r="E72" s="256"/>
      <c r="F72" s="256"/>
      <c r="G72" s="256"/>
      <c r="H72" s="256"/>
      <c r="I72" s="256"/>
      <c r="J72" s="256"/>
      <c r="K72" s="257"/>
    </row>
    <row r="73" spans="2:11" ht="45" customHeight="1">
      <c r="B73" s="258"/>
      <c r="C73" s="373" t="s">
        <v>93</v>
      </c>
      <c r="D73" s="373"/>
      <c r="E73" s="373"/>
      <c r="F73" s="373"/>
      <c r="G73" s="373"/>
      <c r="H73" s="373"/>
      <c r="I73" s="373"/>
      <c r="J73" s="373"/>
      <c r="K73" s="259"/>
    </row>
    <row r="74" spans="2:11" ht="17.25" customHeight="1">
      <c r="B74" s="258"/>
      <c r="C74" s="260" t="s">
        <v>1342</v>
      </c>
      <c r="D74" s="260"/>
      <c r="E74" s="260"/>
      <c r="F74" s="260" t="s">
        <v>1343</v>
      </c>
      <c r="G74" s="261"/>
      <c r="H74" s="260" t="s">
        <v>125</v>
      </c>
      <c r="I74" s="260" t="s">
        <v>60</v>
      </c>
      <c r="J74" s="260" t="s">
        <v>1344</v>
      </c>
      <c r="K74" s="259"/>
    </row>
    <row r="75" spans="2:11" ht="17.25" customHeight="1">
      <c r="B75" s="258"/>
      <c r="C75" s="262" t="s">
        <v>1345</v>
      </c>
      <c r="D75" s="262"/>
      <c r="E75" s="262"/>
      <c r="F75" s="263" t="s">
        <v>1346</v>
      </c>
      <c r="G75" s="264"/>
      <c r="H75" s="262"/>
      <c r="I75" s="262"/>
      <c r="J75" s="262" t="s">
        <v>1347</v>
      </c>
      <c r="K75" s="259"/>
    </row>
    <row r="76" spans="2:11" ht="5.25" customHeight="1">
      <c r="B76" s="258"/>
      <c r="C76" s="265"/>
      <c r="D76" s="265"/>
      <c r="E76" s="265"/>
      <c r="F76" s="265"/>
      <c r="G76" s="266"/>
      <c r="H76" s="265"/>
      <c r="I76" s="265"/>
      <c r="J76" s="265"/>
      <c r="K76" s="259"/>
    </row>
    <row r="77" spans="2:11" ht="15" customHeight="1">
      <c r="B77" s="258"/>
      <c r="C77" s="248" t="s">
        <v>56</v>
      </c>
      <c r="D77" s="265"/>
      <c r="E77" s="265"/>
      <c r="F77" s="267" t="s">
        <v>1348</v>
      </c>
      <c r="G77" s="266"/>
      <c r="H77" s="248" t="s">
        <v>1349</v>
      </c>
      <c r="I77" s="248" t="s">
        <v>1350</v>
      </c>
      <c r="J77" s="248">
        <v>20</v>
      </c>
      <c r="K77" s="259"/>
    </row>
    <row r="78" spans="2:11" ht="15" customHeight="1">
      <c r="B78" s="258"/>
      <c r="C78" s="248" t="s">
        <v>1351</v>
      </c>
      <c r="D78" s="248"/>
      <c r="E78" s="248"/>
      <c r="F78" s="267" t="s">
        <v>1348</v>
      </c>
      <c r="G78" s="266"/>
      <c r="H78" s="248" t="s">
        <v>1352</v>
      </c>
      <c r="I78" s="248" t="s">
        <v>1350</v>
      </c>
      <c r="J78" s="248">
        <v>120</v>
      </c>
      <c r="K78" s="259"/>
    </row>
    <row r="79" spans="2:11" ht="15" customHeight="1">
      <c r="B79" s="268"/>
      <c r="C79" s="248" t="s">
        <v>1353</v>
      </c>
      <c r="D79" s="248"/>
      <c r="E79" s="248"/>
      <c r="F79" s="267" t="s">
        <v>1354</v>
      </c>
      <c r="G79" s="266"/>
      <c r="H79" s="248" t="s">
        <v>1355</v>
      </c>
      <c r="I79" s="248" t="s">
        <v>1350</v>
      </c>
      <c r="J79" s="248">
        <v>50</v>
      </c>
      <c r="K79" s="259"/>
    </row>
    <row r="80" spans="2:11" ht="15" customHeight="1">
      <c r="B80" s="268"/>
      <c r="C80" s="248" t="s">
        <v>1356</v>
      </c>
      <c r="D80" s="248"/>
      <c r="E80" s="248"/>
      <c r="F80" s="267" t="s">
        <v>1348</v>
      </c>
      <c r="G80" s="266"/>
      <c r="H80" s="248" t="s">
        <v>1357</v>
      </c>
      <c r="I80" s="248" t="s">
        <v>1358</v>
      </c>
      <c r="J80" s="248"/>
      <c r="K80" s="259"/>
    </row>
    <row r="81" spans="2:11" ht="15" customHeight="1">
      <c r="B81" s="268"/>
      <c r="C81" s="269" t="s">
        <v>1359</v>
      </c>
      <c r="D81" s="269"/>
      <c r="E81" s="269"/>
      <c r="F81" s="270" t="s">
        <v>1354</v>
      </c>
      <c r="G81" s="269"/>
      <c r="H81" s="269" t="s">
        <v>1360</v>
      </c>
      <c r="I81" s="269" t="s">
        <v>1350</v>
      </c>
      <c r="J81" s="269">
        <v>15</v>
      </c>
      <c r="K81" s="259"/>
    </row>
    <row r="82" spans="2:11" ht="15" customHeight="1">
      <c r="B82" s="268"/>
      <c r="C82" s="269" t="s">
        <v>1361</v>
      </c>
      <c r="D82" s="269"/>
      <c r="E82" s="269"/>
      <c r="F82" s="270" t="s">
        <v>1354</v>
      </c>
      <c r="G82" s="269"/>
      <c r="H82" s="269" t="s">
        <v>1362</v>
      </c>
      <c r="I82" s="269" t="s">
        <v>1350</v>
      </c>
      <c r="J82" s="269">
        <v>15</v>
      </c>
      <c r="K82" s="259"/>
    </row>
    <row r="83" spans="2:11" ht="15" customHeight="1">
      <c r="B83" s="268"/>
      <c r="C83" s="269" t="s">
        <v>1363</v>
      </c>
      <c r="D83" s="269"/>
      <c r="E83" s="269"/>
      <c r="F83" s="270" t="s">
        <v>1354</v>
      </c>
      <c r="G83" s="269"/>
      <c r="H83" s="269" t="s">
        <v>1364</v>
      </c>
      <c r="I83" s="269" t="s">
        <v>1350</v>
      </c>
      <c r="J83" s="269">
        <v>20</v>
      </c>
      <c r="K83" s="259"/>
    </row>
    <row r="84" spans="2:11" ht="15" customHeight="1">
      <c r="B84" s="268"/>
      <c r="C84" s="269" t="s">
        <v>1365</v>
      </c>
      <c r="D84" s="269"/>
      <c r="E84" s="269"/>
      <c r="F84" s="270" t="s">
        <v>1354</v>
      </c>
      <c r="G84" s="269"/>
      <c r="H84" s="269" t="s">
        <v>1366</v>
      </c>
      <c r="I84" s="269" t="s">
        <v>1350</v>
      </c>
      <c r="J84" s="269">
        <v>20</v>
      </c>
      <c r="K84" s="259"/>
    </row>
    <row r="85" spans="2:11" ht="15" customHeight="1">
      <c r="B85" s="268"/>
      <c r="C85" s="248" t="s">
        <v>1367</v>
      </c>
      <c r="D85" s="248"/>
      <c r="E85" s="248"/>
      <c r="F85" s="267" t="s">
        <v>1354</v>
      </c>
      <c r="G85" s="266"/>
      <c r="H85" s="248" t="s">
        <v>1368</v>
      </c>
      <c r="I85" s="248" t="s">
        <v>1350</v>
      </c>
      <c r="J85" s="248">
        <v>50</v>
      </c>
      <c r="K85" s="259"/>
    </row>
    <row r="86" spans="2:11" ht="15" customHeight="1">
      <c r="B86" s="268"/>
      <c r="C86" s="248" t="s">
        <v>1369</v>
      </c>
      <c r="D86" s="248"/>
      <c r="E86" s="248"/>
      <c r="F86" s="267" t="s">
        <v>1354</v>
      </c>
      <c r="G86" s="266"/>
      <c r="H86" s="248" t="s">
        <v>1370</v>
      </c>
      <c r="I86" s="248" t="s">
        <v>1350</v>
      </c>
      <c r="J86" s="248">
        <v>20</v>
      </c>
      <c r="K86" s="259"/>
    </row>
    <row r="87" spans="2:11" ht="15" customHeight="1">
      <c r="B87" s="268"/>
      <c r="C87" s="248" t="s">
        <v>1371</v>
      </c>
      <c r="D87" s="248"/>
      <c r="E87" s="248"/>
      <c r="F87" s="267" t="s">
        <v>1354</v>
      </c>
      <c r="G87" s="266"/>
      <c r="H87" s="248" t="s">
        <v>1372</v>
      </c>
      <c r="I87" s="248" t="s">
        <v>1350</v>
      </c>
      <c r="J87" s="248">
        <v>20</v>
      </c>
      <c r="K87" s="259"/>
    </row>
    <row r="88" spans="2:11" ht="15" customHeight="1">
      <c r="B88" s="268"/>
      <c r="C88" s="248" t="s">
        <v>1373</v>
      </c>
      <c r="D88" s="248"/>
      <c r="E88" s="248"/>
      <c r="F88" s="267" t="s">
        <v>1354</v>
      </c>
      <c r="G88" s="266"/>
      <c r="H88" s="248" t="s">
        <v>1374</v>
      </c>
      <c r="I88" s="248" t="s">
        <v>1350</v>
      </c>
      <c r="J88" s="248">
        <v>50</v>
      </c>
      <c r="K88" s="259"/>
    </row>
    <row r="89" spans="2:11" ht="15" customHeight="1">
      <c r="B89" s="268"/>
      <c r="C89" s="248" t="s">
        <v>1375</v>
      </c>
      <c r="D89" s="248"/>
      <c r="E89" s="248"/>
      <c r="F89" s="267" t="s">
        <v>1354</v>
      </c>
      <c r="G89" s="266"/>
      <c r="H89" s="248" t="s">
        <v>1375</v>
      </c>
      <c r="I89" s="248" t="s">
        <v>1350</v>
      </c>
      <c r="J89" s="248">
        <v>50</v>
      </c>
      <c r="K89" s="259"/>
    </row>
    <row r="90" spans="2:11" ht="15" customHeight="1">
      <c r="B90" s="268"/>
      <c r="C90" s="248" t="s">
        <v>130</v>
      </c>
      <c r="D90" s="248"/>
      <c r="E90" s="248"/>
      <c r="F90" s="267" t="s">
        <v>1354</v>
      </c>
      <c r="G90" s="266"/>
      <c r="H90" s="248" t="s">
        <v>1376</v>
      </c>
      <c r="I90" s="248" t="s">
        <v>1350</v>
      </c>
      <c r="J90" s="248">
        <v>255</v>
      </c>
      <c r="K90" s="259"/>
    </row>
    <row r="91" spans="2:11" ht="15" customHeight="1">
      <c r="B91" s="268"/>
      <c r="C91" s="248" t="s">
        <v>1377</v>
      </c>
      <c r="D91" s="248"/>
      <c r="E91" s="248"/>
      <c r="F91" s="267" t="s">
        <v>1348</v>
      </c>
      <c r="G91" s="266"/>
      <c r="H91" s="248" t="s">
        <v>1378</v>
      </c>
      <c r="I91" s="248" t="s">
        <v>1379</v>
      </c>
      <c r="J91" s="248"/>
      <c r="K91" s="259"/>
    </row>
    <row r="92" spans="2:11" ht="15" customHeight="1">
      <c r="B92" s="268"/>
      <c r="C92" s="248" t="s">
        <v>1380</v>
      </c>
      <c r="D92" s="248"/>
      <c r="E92" s="248"/>
      <c r="F92" s="267" t="s">
        <v>1348</v>
      </c>
      <c r="G92" s="266"/>
      <c r="H92" s="248" t="s">
        <v>1381</v>
      </c>
      <c r="I92" s="248" t="s">
        <v>1382</v>
      </c>
      <c r="J92" s="248"/>
      <c r="K92" s="259"/>
    </row>
    <row r="93" spans="2:11" ht="15" customHeight="1">
      <c r="B93" s="268"/>
      <c r="C93" s="248" t="s">
        <v>1383</v>
      </c>
      <c r="D93" s="248"/>
      <c r="E93" s="248"/>
      <c r="F93" s="267" t="s">
        <v>1348</v>
      </c>
      <c r="G93" s="266"/>
      <c r="H93" s="248" t="s">
        <v>1383</v>
      </c>
      <c r="I93" s="248" t="s">
        <v>1382</v>
      </c>
      <c r="J93" s="248"/>
      <c r="K93" s="259"/>
    </row>
    <row r="94" spans="2:11" ht="15" customHeight="1">
      <c r="B94" s="268"/>
      <c r="C94" s="248" t="s">
        <v>41</v>
      </c>
      <c r="D94" s="248"/>
      <c r="E94" s="248"/>
      <c r="F94" s="267" t="s">
        <v>1348</v>
      </c>
      <c r="G94" s="266"/>
      <c r="H94" s="248" t="s">
        <v>1384</v>
      </c>
      <c r="I94" s="248" t="s">
        <v>1382</v>
      </c>
      <c r="J94" s="248"/>
      <c r="K94" s="259"/>
    </row>
    <row r="95" spans="2:11" ht="15" customHeight="1">
      <c r="B95" s="268"/>
      <c r="C95" s="248" t="s">
        <v>51</v>
      </c>
      <c r="D95" s="248"/>
      <c r="E95" s="248"/>
      <c r="F95" s="267" t="s">
        <v>1348</v>
      </c>
      <c r="G95" s="266"/>
      <c r="H95" s="248" t="s">
        <v>1385</v>
      </c>
      <c r="I95" s="248" t="s">
        <v>1382</v>
      </c>
      <c r="J95" s="248"/>
      <c r="K95" s="259"/>
    </row>
    <row r="96" spans="2:11" ht="15" customHeight="1">
      <c r="B96" s="271"/>
      <c r="C96" s="272"/>
      <c r="D96" s="272"/>
      <c r="E96" s="272"/>
      <c r="F96" s="272"/>
      <c r="G96" s="272"/>
      <c r="H96" s="272"/>
      <c r="I96" s="272"/>
      <c r="J96" s="272"/>
      <c r="K96" s="273"/>
    </row>
    <row r="97" spans="2:11" ht="18.75" customHeight="1">
      <c r="B97" s="274"/>
      <c r="C97" s="275"/>
      <c r="D97" s="275"/>
      <c r="E97" s="275"/>
      <c r="F97" s="275"/>
      <c r="G97" s="275"/>
      <c r="H97" s="275"/>
      <c r="I97" s="275"/>
      <c r="J97" s="275"/>
      <c r="K97" s="274"/>
    </row>
    <row r="98" spans="2:11" ht="18.75" customHeight="1">
      <c r="B98" s="254"/>
      <c r="C98" s="254"/>
      <c r="D98" s="254"/>
      <c r="E98" s="254"/>
      <c r="F98" s="254"/>
      <c r="G98" s="254"/>
      <c r="H98" s="254"/>
      <c r="I98" s="254"/>
      <c r="J98" s="254"/>
      <c r="K98" s="254"/>
    </row>
    <row r="99" spans="2:11" ht="7.5" customHeight="1">
      <c r="B99" s="255"/>
      <c r="C99" s="256"/>
      <c r="D99" s="256"/>
      <c r="E99" s="256"/>
      <c r="F99" s="256"/>
      <c r="G99" s="256"/>
      <c r="H99" s="256"/>
      <c r="I99" s="256"/>
      <c r="J99" s="256"/>
      <c r="K99" s="257"/>
    </row>
    <row r="100" spans="2:11" ht="45" customHeight="1">
      <c r="B100" s="258"/>
      <c r="C100" s="373" t="s">
        <v>1386</v>
      </c>
      <c r="D100" s="373"/>
      <c r="E100" s="373"/>
      <c r="F100" s="373"/>
      <c r="G100" s="373"/>
      <c r="H100" s="373"/>
      <c r="I100" s="373"/>
      <c r="J100" s="373"/>
      <c r="K100" s="259"/>
    </row>
    <row r="101" spans="2:11" ht="17.25" customHeight="1">
      <c r="B101" s="258"/>
      <c r="C101" s="260" t="s">
        <v>1342</v>
      </c>
      <c r="D101" s="260"/>
      <c r="E101" s="260"/>
      <c r="F101" s="260" t="s">
        <v>1343</v>
      </c>
      <c r="G101" s="261"/>
      <c r="H101" s="260" t="s">
        <v>125</v>
      </c>
      <c r="I101" s="260" t="s">
        <v>60</v>
      </c>
      <c r="J101" s="260" t="s">
        <v>1344</v>
      </c>
      <c r="K101" s="259"/>
    </row>
    <row r="102" spans="2:11" ht="17.25" customHeight="1">
      <c r="B102" s="258"/>
      <c r="C102" s="262" t="s">
        <v>1345</v>
      </c>
      <c r="D102" s="262"/>
      <c r="E102" s="262"/>
      <c r="F102" s="263" t="s">
        <v>1346</v>
      </c>
      <c r="G102" s="264"/>
      <c r="H102" s="262"/>
      <c r="I102" s="262"/>
      <c r="J102" s="262" t="s">
        <v>1347</v>
      </c>
      <c r="K102" s="259"/>
    </row>
    <row r="103" spans="2:11" ht="5.25" customHeight="1">
      <c r="B103" s="258"/>
      <c r="C103" s="260"/>
      <c r="D103" s="260"/>
      <c r="E103" s="260"/>
      <c r="F103" s="260"/>
      <c r="G103" s="276"/>
      <c r="H103" s="260"/>
      <c r="I103" s="260"/>
      <c r="J103" s="260"/>
      <c r="K103" s="259"/>
    </row>
    <row r="104" spans="2:11" ht="15" customHeight="1">
      <c r="B104" s="258"/>
      <c r="C104" s="248" t="s">
        <v>56</v>
      </c>
      <c r="D104" s="265"/>
      <c r="E104" s="265"/>
      <c r="F104" s="267" t="s">
        <v>1348</v>
      </c>
      <c r="G104" s="276"/>
      <c r="H104" s="248" t="s">
        <v>1387</v>
      </c>
      <c r="I104" s="248" t="s">
        <v>1350</v>
      </c>
      <c r="J104" s="248">
        <v>20</v>
      </c>
      <c r="K104" s="259"/>
    </row>
    <row r="105" spans="2:11" ht="15" customHeight="1">
      <c r="B105" s="258"/>
      <c r="C105" s="248" t="s">
        <v>1351</v>
      </c>
      <c r="D105" s="248"/>
      <c r="E105" s="248"/>
      <c r="F105" s="267" t="s">
        <v>1348</v>
      </c>
      <c r="G105" s="248"/>
      <c r="H105" s="248" t="s">
        <v>1387</v>
      </c>
      <c r="I105" s="248" t="s">
        <v>1350</v>
      </c>
      <c r="J105" s="248">
        <v>120</v>
      </c>
      <c r="K105" s="259"/>
    </row>
    <row r="106" spans="2:11" ht="15" customHeight="1">
      <c r="B106" s="268"/>
      <c r="C106" s="248" t="s">
        <v>1353</v>
      </c>
      <c r="D106" s="248"/>
      <c r="E106" s="248"/>
      <c r="F106" s="267" t="s">
        <v>1354</v>
      </c>
      <c r="G106" s="248"/>
      <c r="H106" s="248" t="s">
        <v>1387</v>
      </c>
      <c r="I106" s="248" t="s">
        <v>1350</v>
      </c>
      <c r="J106" s="248">
        <v>50</v>
      </c>
      <c r="K106" s="259"/>
    </row>
    <row r="107" spans="2:11" ht="15" customHeight="1">
      <c r="B107" s="268"/>
      <c r="C107" s="248" t="s">
        <v>1356</v>
      </c>
      <c r="D107" s="248"/>
      <c r="E107" s="248"/>
      <c r="F107" s="267" t="s">
        <v>1348</v>
      </c>
      <c r="G107" s="248"/>
      <c r="H107" s="248" t="s">
        <v>1387</v>
      </c>
      <c r="I107" s="248" t="s">
        <v>1358</v>
      </c>
      <c r="J107" s="248"/>
      <c r="K107" s="259"/>
    </row>
    <row r="108" spans="2:11" ht="15" customHeight="1">
      <c r="B108" s="268"/>
      <c r="C108" s="248" t="s">
        <v>1367</v>
      </c>
      <c r="D108" s="248"/>
      <c r="E108" s="248"/>
      <c r="F108" s="267" t="s">
        <v>1354</v>
      </c>
      <c r="G108" s="248"/>
      <c r="H108" s="248" t="s">
        <v>1387</v>
      </c>
      <c r="I108" s="248" t="s">
        <v>1350</v>
      </c>
      <c r="J108" s="248">
        <v>50</v>
      </c>
      <c r="K108" s="259"/>
    </row>
    <row r="109" spans="2:11" ht="15" customHeight="1">
      <c r="B109" s="268"/>
      <c r="C109" s="248" t="s">
        <v>1375</v>
      </c>
      <c r="D109" s="248"/>
      <c r="E109" s="248"/>
      <c r="F109" s="267" t="s">
        <v>1354</v>
      </c>
      <c r="G109" s="248"/>
      <c r="H109" s="248" t="s">
        <v>1387</v>
      </c>
      <c r="I109" s="248" t="s">
        <v>1350</v>
      </c>
      <c r="J109" s="248">
        <v>50</v>
      </c>
      <c r="K109" s="259"/>
    </row>
    <row r="110" spans="2:11" ht="15" customHeight="1">
      <c r="B110" s="268"/>
      <c r="C110" s="248" t="s">
        <v>1373</v>
      </c>
      <c r="D110" s="248"/>
      <c r="E110" s="248"/>
      <c r="F110" s="267" t="s">
        <v>1354</v>
      </c>
      <c r="G110" s="248"/>
      <c r="H110" s="248" t="s">
        <v>1387</v>
      </c>
      <c r="I110" s="248" t="s">
        <v>1350</v>
      </c>
      <c r="J110" s="248">
        <v>50</v>
      </c>
      <c r="K110" s="259"/>
    </row>
    <row r="111" spans="2:11" ht="15" customHeight="1">
      <c r="B111" s="268"/>
      <c r="C111" s="248" t="s">
        <v>56</v>
      </c>
      <c r="D111" s="248"/>
      <c r="E111" s="248"/>
      <c r="F111" s="267" t="s">
        <v>1348</v>
      </c>
      <c r="G111" s="248"/>
      <c r="H111" s="248" t="s">
        <v>1388</v>
      </c>
      <c r="I111" s="248" t="s">
        <v>1350</v>
      </c>
      <c r="J111" s="248">
        <v>20</v>
      </c>
      <c r="K111" s="259"/>
    </row>
    <row r="112" spans="2:11" ht="15" customHeight="1">
      <c r="B112" s="268"/>
      <c r="C112" s="248" t="s">
        <v>1389</v>
      </c>
      <c r="D112" s="248"/>
      <c r="E112" s="248"/>
      <c r="F112" s="267" t="s">
        <v>1348</v>
      </c>
      <c r="G112" s="248"/>
      <c r="H112" s="248" t="s">
        <v>1390</v>
      </c>
      <c r="I112" s="248" t="s">
        <v>1350</v>
      </c>
      <c r="J112" s="248">
        <v>120</v>
      </c>
      <c r="K112" s="259"/>
    </row>
    <row r="113" spans="2:11" ht="15" customHeight="1">
      <c r="B113" s="268"/>
      <c r="C113" s="248" t="s">
        <v>41</v>
      </c>
      <c r="D113" s="248"/>
      <c r="E113" s="248"/>
      <c r="F113" s="267" t="s">
        <v>1348</v>
      </c>
      <c r="G113" s="248"/>
      <c r="H113" s="248" t="s">
        <v>1391</v>
      </c>
      <c r="I113" s="248" t="s">
        <v>1382</v>
      </c>
      <c r="J113" s="248"/>
      <c r="K113" s="259"/>
    </row>
    <row r="114" spans="2:11" ht="15" customHeight="1">
      <c r="B114" s="268"/>
      <c r="C114" s="248" t="s">
        <v>51</v>
      </c>
      <c r="D114" s="248"/>
      <c r="E114" s="248"/>
      <c r="F114" s="267" t="s">
        <v>1348</v>
      </c>
      <c r="G114" s="248"/>
      <c r="H114" s="248" t="s">
        <v>1392</v>
      </c>
      <c r="I114" s="248" t="s">
        <v>1382</v>
      </c>
      <c r="J114" s="248"/>
      <c r="K114" s="259"/>
    </row>
    <row r="115" spans="2:11" ht="15" customHeight="1">
      <c r="B115" s="268"/>
      <c r="C115" s="248" t="s">
        <v>60</v>
      </c>
      <c r="D115" s="248"/>
      <c r="E115" s="248"/>
      <c r="F115" s="267" t="s">
        <v>1348</v>
      </c>
      <c r="G115" s="248"/>
      <c r="H115" s="248" t="s">
        <v>1393</v>
      </c>
      <c r="I115" s="248" t="s">
        <v>1394</v>
      </c>
      <c r="J115" s="248"/>
      <c r="K115" s="259"/>
    </row>
    <row r="116" spans="2:11" ht="15" customHeight="1">
      <c r="B116" s="271"/>
      <c r="C116" s="277"/>
      <c r="D116" s="277"/>
      <c r="E116" s="277"/>
      <c r="F116" s="277"/>
      <c r="G116" s="277"/>
      <c r="H116" s="277"/>
      <c r="I116" s="277"/>
      <c r="J116" s="277"/>
      <c r="K116" s="273"/>
    </row>
    <row r="117" spans="2:11" ht="18.75" customHeight="1">
      <c r="B117" s="278"/>
      <c r="C117" s="244"/>
      <c r="D117" s="244"/>
      <c r="E117" s="244"/>
      <c r="F117" s="279"/>
      <c r="G117" s="244"/>
      <c r="H117" s="244"/>
      <c r="I117" s="244"/>
      <c r="J117" s="244"/>
      <c r="K117" s="278"/>
    </row>
    <row r="118" spans="2:11" ht="18.75" customHeight="1">
      <c r="B118" s="254"/>
      <c r="C118" s="254"/>
      <c r="D118" s="254"/>
      <c r="E118" s="254"/>
      <c r="F118" s="254"/>
      <c r="G118" s="254"/>
      <c r="H118" s="254"/>
      <c r="I118" s="254"/>
      <c r="J118" s="254"/>
      <c r="K118" s="254"/>
    </row>
    <row r="119" spans="2:11" ht="7.5" customHeight="1">
      <c r="B119" s="280"/>
      <c r="C119" s="281"/>
      <c r="D119" s="281"/>
      <c r="E119" s="281"/>
      <c r="F119" s="281"/>
      <c r="G119" s="281"/>
      <c r="H119" s="281"/>
      <c r="I119" s="281"/>
      <c r="J119" s="281"/>
      <c r="K119" s="282"/>
    </row>
    <row r="120" spans="2:11" ht="45" customHeight="1">
      <c r="B120" s="283"/>
      <c r="C120" s="368" t="s">
        <v>1395</v>
      </c>
      <c r="D120" s="368"/>
      <c r="E120" s="368"/>
      <c r="F120" s="368"/>
      <c r="G120" s="368"/>
      <c r="H120" s="368"/>
      <c r="I120" s="368"/>
      <c r="J120" s="368"/>
      <c r="K120" s="284"/>
    </row>
    <row r="121" spans="2:11" ht="17.25" customHeight="1">
      <c r="B121" s="285"/>
      <c r="C121" s="260" t="s">
        <v>1342</v>
      </c>
      <c r="D121" s="260"/>
      <c r="E121" s="260"/>
      <c r="F121" s="260" t="s">
        <v>1343</v>
      </c>
      <c r="G121" s="261"/>
      <c r="H121" s="260" t="s">
        <v>125</v>
      </c>
      <c r="I121" s="260" t="s">
        <v>60</v>
      </c>
      <c r="J121" s="260" t="s">
        <v>1344</v>
      </c>
      <c r="K121" s="286"/>
    </row>
    <row r="122" spans="2:11" ht="17.25" customHeight="1">
      <c r="B122" s="285"/>
      <c r="C122" s="262" t="s">
        <v>1345</v>
      </c>
      <c r="D122" s="262"/>
      <c r="E122" s="262"/>
      <c r="F122" s="263" t="s">
        <v>1346</v>
      </c>
      <c r="G122" s="264"/>
      <c r="H122" s="262"/>
      <c r="I122" s="262"/>
      <c r="J122" s="262" t="s">
        <v>1347</v>
      </c>
      <c r="K122" s="286"/>
    </row>
    <row r="123" spans="2:11" ht="5.25" customHeight="1">
      <c r="B123" s="287"/>
      <c r="C123" s="265"/>
      <c r="D123" s="265"/>
      <c r="E123" s="265"/>
      <c r="F123" s="265"/>
      <c r="G123" s="248"/>
      <c r="H123" s="265"/>
      <c r="I123" s="265"/>
      <c r="J123" s="265"/>
      <c r="K123" s="288"/>
    </row>
    <row r="124" spans="2:11" ht="15" customHeight="1">
      <c r="B124" s="287"/>
      <c r="C124" s="248" t="s">
        <v>1351</v>
      </c>
      <c r="D124" s="265"/>
      <c r="E124" s="265"/>
      <c r="F124" s="267" t="s">
        <v>1348</v>
      </c>
      <c r="G124" s="248"/>
      <c r="H124" s="248" t="s">
        <v>1387</v>
      </c>
      <c r="I124" s="248" t="s">
        <v>1350</v>
      </c>
      <c r="J124" s="248">
        <v>120</v>
      </c>
      <c r="K124" s="289"/>
    </row>
    <row r="125" spans="2:11" ht="15" customHeight="1">
      <c r="B125" s="287"/>
      <c r="C125" s="248" t="s">
        <v>1396</v>
      </c>
      <c r="D125" s="248"/>
      <c r="E125" s="248"/>
      <c r="F125" s="267" t="s">
        <v>1348</v>
      </c>
      <c r="G125" s="248"/>
      <c r="H125" s="248" t="s">
        <v>1397</v>
      </c>
      <c r="I125" s="248" t="s">
        <v>1350</v>
      </c>
      <c r="J125" s="248" t="s">
        <v>1398</v>
      </c>
      <c r="K125" s="289"/>
    </row>
    <row r="126" spans="2:11" ht="15" customHeight="1">
      <c r="B126" s="287"/>
      <c r="C126" s="248" t="s">
        <v>1297</v>
      </c>
      <c r="D126" s="248"/>
      <c r="E126" s="248"/>
      <c r="F126" s="267" t="s">
        <v>1348</v>
      </c>
      <c r="G126" s="248"/>
      <c r="H126" s="248" t="s">
        <v>1399</v>
      </c>
      <c r="I126" s="248" t="s">
        <v>1350</v>
      </c>
      <c r="J126" s="248" t="s">
        <v>1398</v>
      </c>
      <c r="K126" s="289"/>
    </row>
    <row r="127" spans="2:11" ht="15" customHeight="1">
      <c r="B127" s="287"/>
      <c r="C127" s="248" t="s">
        <v>1359</v>
      </c>
      <c r="D127" s="248"/>
      <c r="E127" s="248"/>
      <c r="F127" s="267" t="s">
        <v>1354</v>
      </c>
      <c r="G127" s="248"/>
      <c r="H127" s="248" t="s">
        <v>1360</v>
      </c>
      <c r="I127" s="248" t="s">
        <v>1350</v>
      </c>
      <c r="J127" s="248">
        <v>15</v>
      </c>
      <c r="K127" s="289"/>
    </row>
    <row r="128" spans="2:11" ht="15" customHeight="1">
      <c r="B128" s="287"/>
      <c r="C128" s="269" t="s">
        <v>1361</v>
      </c>
      <c r="D128" s="269"/>
      <c r="E128" s="269"/>
      <c r="F128" s="270" t="s">
        <v>1354</v>
      </c>
      <c r="G128" s="269"/>
      <c r="H128" s="269" t="s">
        <v>1362</v>
      </c>
      <c r="I128" s="269" t="s">
        <v>1350</v>
      </c>
      <c r="J128" s="269">
        <v>15</v>
      </c>
      <c r="K128" s="289"/>
    </row>
    <row r="129" spans="2:11" ht="15" customHeight="1">
      <c r="B129" s="287"/>
      <c r="C129" s="269" t="s">
        <v>1363</v>
      </c>
      <c r="D129" s="269"/>
      <c r="E129" s="269"/>
      <c r="F129" s="270" t="s">
        <v>1354</v>
      </c>
      <c r="G129" s="269"/>
      <c r="H129" s="269" t="s">
        <v>1364</v>
      </c>
      <c r="I129" s="269" t="s">
        <v>1350</v>
      </c>
      <c r="J129" s="269">
        <v>20</v>
      </c>
      <c r="K129" s="289"/>
    </row>
    <row r="130" spans="2:11" ht="15" customHeight="1">
      <c r="B130" s="287"/>
      <c r="C130" s="269" t="s">
        <v>1365</v>
      </c>
      <c r="D130" s="269"/>
      <c r="E130" s="269"/>
      <c r="F130" s="270" t="s">
        <v>1354</v>
      </c>
      <c r="G130" s="269"/>
      <c r="H130" s="269" t="s">
        <v>1366</v>
      </c>
      <c r="I130" s="269" t="s">
        <v>1350</v>
      </c>
      <c r="J130" s="269">
        <v>20</v>
      </c>
      <c r="K130" s="289"/>
    </row>
    <row r="131" spans="2:11" ht="15" customHeight="1">
      <c r="B131" s="287"/>
      <c r="C131" s="248" t="s">
        <v>1353</v>
      </c>
      <c r="D131" s="248"/>
      <c r="E131" s="248"/>
      <c r="F131" s="267" t="s">
        <v>1354</v>
      </c>
      <c r="G131" s="248"/>
      <c r="H131" s="248" t="s">
        <v>1387</v>
      </c>
      <c r="I131" s="248" t="s">
        <v>1350</v>
      </c>
      <c r="J131" s="248">
        <v>50</v>
      </c>
      <c r="K131" s="289"/>
    </row>
    <row r="132" spans="2:11" ht="15" customHeight="1">
      <c r="B132" s="287"/>
      <c r="C132" s="248" t="s">
        <v>1367</v>
      </c>
      <c r="D132" s="248"/>
      <c r="E132" s="248"/>
      <c r="F132" s="267" t="s">
        <v>1354</v>
      </c>
      <c r="G132" s="248"/>
      <c r="H132" s="248" t="s">
        <v>1387</v>
      </c>
      <c r="I132" s="248" t="s">
        <v>1350</v>
      </c>
      <c r="J132" s="248">
        <v>50</v>
      </c>
      <c r="K132" s="289"/>
    </row>
    <row r="133" spans="2:11" ht="15" customHeight="1">
      <c r="B133" s="287"/>
      <c r="C133" s="248" t="s">
        <v>1373</v>
      </c>
      <c r="D133" s="248"/>
      <c r="E133" s="248"/>
      <c r="F133" s="267" t="s">
        <v>1354</v>
      </c>
      <c r="G133" s="248"/>
      <c r="H133" s="248" t="s">
        <v>1387</v>
      </c>
      <c r="I133" s="248" t="s">
        <v>1350</v>
      </c>
      <c r="J133" s="248">
        <v>50</v>
      </c>
      <c r="K133" s="289"/>
    </row>
    <row r="134" spans="2:11" ht="15" customHeight="1">
      <c r="B134" s="287"/>
      <c r="C134" s="248" t="s">
        <v>1375</v>
      </c>
      <c r="D134" s="248"/>
      <c r="E134" s="248"/>
      <c r="F134" s="267" t="s">
        <v>1354</v>
      </c>
      <c r="G134" s="248"/>
      <c r="H134" s="248" t="s">
        <v>1387</v>
      </c>
      <c r="I134" s="248" t="s">
        <v>1350</v>
      </c>
      <c r="J134" s="248">
        <v>50</v>
      </c>
      <c r="K134" s="289"/>
    </row>
    <row r="135" spans="2:11" ht="15" customHeight="1">
      <c r="B135" s="287"/>
      <c r="C135" s="248" t="s">
        <v>130</v>
      </c>
      <c r="D135" s="248"/>
      <c r="E135" s="248"/>
      <c r="F135" s="267" t="s">
        <v>1354</v>
      </c>
      <c r="G135" s="248"/>
      <c r="H135" s="248" t="s">
        <v>1400</v>
      </c>
      <c r="I135" s="248" t="s">
        <v>1350</v>
      </c>
      <c r="J135" s="248">
        <v>255</v>
      </c>
      <c r="K135" s="289"/>
    </row>
    <row r="136" spans="2:11" ht="15" customHeight="1">
      <c r="B136" s="287"/>
      <c r="C136" s="248" t="s">
        <v>1377</v>
      </c>
      <c r="D136" s="248"/>
      <c r="E136" s="248"/>
      <c r="F136" s="267" t="s">
        <v>1348</v>
      </c>
      <c r="G136" s="248"/>
      <c r="H136" s="248" t="s">
        <v>1401</v>
      </c>
      <c r="I136" s="248" t="s">
        <v>1379</v>
      </c>
      <c r="J136" s="248"/>
      <c r="K136" s="289"/>
    </row>
    <row r="137" spans="2:11" ht="15" customHeight="1">
      <c r="B137" s="287"/>
      <c r="C137" s="248" t="s">
        <v>1380</v>
      </c>
      <c r="D137" s="248"/>
      <c r="E137" s="248"/>
      <c r="F137" s="267" t="s">
        <v>1348</v>
      </c>
      <c r="G137" s="248"/>
      <c r="H137" s="248" t="s">
        <v>1402</v>
      </c>
      <c r="I137" s="248" t="s">
        <v>1382</v>
      </c>
      <c r="J137" s="248"/>
      <c r="K137" s="289"/>
    </row>
    <row r="138" spans="2:11" ht="15" customHeight="1">
      <c r="B138" s="287"/>
      <c r="C138" s="248" t="s">
        <v>1383</v>
      </c>
      <c r="D138" s="248"/>
      <c r="E138" s="248"/>
      <c r="F138" s="267" t="s">
        <v>1348</v>
      </c>
      <c r="G138" s="248"/>
      <c r="H138" s="248" t="s">
        <v>1383</v>
      </c>
      <c r="I138" s="248" t="s">
        <v>1382</v>
      </c>
      <c r="J138" s="248"/>
      <c r="K138" s="289"/>
    </row>
    <row r="139" spans="2:11" ht="15" customHeight="1">
      <c r="B139" s="287"/>
      <c r="C139" s="248" t="s">
        <v>41</v>
      </c>
      <c r="D139" s="248"/>
      <c r="E139" s="248"/>
      <c r="F139" s="267" t="s">
        <v>1348</v>
      </c>
      <c r="G139" s="248"/>
      <c r="H139" s="248" t="s">
        <v>1403</v>
      </c>
      <c r="I139" s="248" t="s">
        <v>1382</v>
      </c>
      <c r="J139" s="248"/>
      <c r="K139" s="289"/>
    </row>
    <row r="140" spans="2:11" ht="15" customHeight="1">
      <c r="B140" s="287"/>
      <c r="C140" s="248" t="s">
        <v>1404</v>
      </c>
      <c r="D140" s="248"/>
      <c r="E140" s="248"/>
      <c r="F140" s="267" t="s">
        <v>1348</v>
      </c>
      <c r="G140" s="248"/>
      <c r="H140" s="248" t="s">
        <v>1405</v>
      </c>
      <c r="I140" s="248" t="s">
        <v>1382</v>
      </c>
      <c r="J140" s="248"/>
      <c r="K140" s="289"/>
    </row>
    <row r="141" spans="2:11" ht="15" customHeight="1">
      <c r="B141" s="290"/>
      <c r="C141" s="291"/>
      <c r="D141" s="291"/>
      <c r="E141" s="291"/>
      <c r="F141" s="291"/>
      <c r="G141" s="291"/>
      <c r="H141" s="291"/>
      <c r="I141" s="291"/>
      <c r="J141" s="291"/>
      <c r="K141" s="292"/>
    </row>
    <row r="142" spans="2:11" ht="18.75" customHeight="1">
      <c r="B142" s="244"/>
      <c r="C142" s="244"/>
      <c r="D142" s="244"/>
      <c r="E142" s="244"/>
      <c r="F142" s="279"/>
      <c r="G142" s="244"/>
      <c r="H142" s="244"/>
      <c r="I142" s="244"/>
      <c r="J142" s="244"/>
      <c r="K142" s="244"/>
    </row>
    <row r="143" spans="2:11" ht="18.75" customHeight="1">
      <c r="B143" s="254"/>
      <c r="C143" s="254"/>
      <c r="D143" s="254"/>
      <c r="E143" s="254"/>
      <c r="F143" s="254"/>
      <c r="G143" s="254"/>
      <c r="H143" s="254"/>
      <c r="I143" s="254"/>
      <c r="J143" s="254"/>
      <c r="K143" s="254"/>
    </row>
    <row r="144" spans="2:11" ht="7.5" customHeight="1">
      <c r="B144" s="255"/>
      <c r="C144" s="256"/>
      <c r="D144" s="256"/>
      <c r="E144" s="256"/>
      <c r="F144" s="256"/>
      <c r="G144" s="256"/>
      <c r="H144" s="256"/>
      <c r="I144" s="256"/>
      <c r="J144" s="256"/>
      <c r="K144" s="257"/>
    </row>
    <row r="145" spans="2:11" ht="45" customHeight="1">
      <c r="B145" s="258"/>
      <c r="C145" s="373" t="s">
        <v>1406</v>
      </c>
      <c r="D145" s="373"/>
      <c r="E145" s="373"/>
      <c r="F145" s="373"/>
      <c r="G145" s="373"/>
      <c r="H145" s="373"/>
      <c r="I145" s="373"/>
      <c r="J145" s="373"/>
      <c r="K145" s="259"/>
    </row>
    <row r="146" spans="2:11" ht="17.25" customHeight="1">
      <c r="B146" s="258"/>
      <c r="C146" s="260" t="s">
        <v>1342</v>
      </c>
      <c r="D146" s="260"/>
      <c r="E146" s="260"/>
      <c r="F146" s="260" t="s">
        <v>1343</v>
      </c>
      <c r="G146" s="261"/>
      <c r="H146" s="260" t="s">
        <v>125</v>
      </c>
      <c r="I146" s="260" t="s">
        <v>60</v>
      </c>
      <c r="J146" s="260" t="s">
        <v>1344</v>
      </c>
      <c r="K146" s="259"/>
    </row>
    <row r="147" spans="2:11" ht="17.25" customHeight="1">
      <c r="B147" s="258"/>
      <c r="C147" s="262" t="s">
        <v>1345</v>
      </c>
      <c r="D147" s="262"/>
      <c r="E147" s="262"/>
      <c r="F147" s="263" t="s">
        <v>1346</v>
      </c>
      <c r="G147" s="264"/>
      <c r="H147" s="262"/>
      <c r="I147" s="262"/>
      <c r="J147" s="262" t="s">
        <v>1347</v>
      </c>
      <c r="K147" s="259"/>
    </row>
    <row r="148" spans="2:11" ht="5.25" customHeight="1">
      <c r="B148" s="268"/>
      <c r="C148" s="265"/>
      <c r="D148" s="265"/>
      <c r="E148" s="265"/>
      <c r="F148" s="265"/>
      <c r="G148" s="266"/>
      <c r="H148" s="265"/>
      <c r="I148" s="265"/>
      <c r="J148" s="265"/>
      <c r="K148" s="289"/>
    </row>
    <row r="149" spans="2:11" ht="15" customHeight="1">
      <c r="B149" s="268"/>
      <c r="C149" s="293" t="s">
        <v>1351</v>
      </c>
      <c r="D149" s="248"/>
      <c r="E149" s="248"/>
      <c r="F149" s="294" t="s">
        <v>1348</v>
      </c>
      <c r="G149" s="248"/>
      <c r="H149" s="293" t="s">
        <v>1387</v>
      </c>
      <c r="I149" s="293" t="s">
        <v>1350</v>
      </c>
      <c r="J149" s="293">
        <v>120</v>
      </c>
      <c r="K149" s="289"/>
    </row>
    <row r="150" spans="2:11" ht="15" customHeight="1">
      <c r="B150" s="268"/>
      <c r="C150" s="293" t="s">
        <v>1396</v>
      </c>
      <c r="D150" s="248"/>
      <c r="E150" s="248"/>
      <c r="F150" s="294" t="s">
        <v>1348</v>
      </c>
      <c r="G150" s="248"/>
      <c r="H150" s="293" t="s">
        <v>1407</v>
      </c>
      <c r="I150" s="293" t="s">
        <v>1350</v>
      </c>
      <c r="J150" s="293" t="s">
        <v>1398</v>
      </c>
      <c r="K150" s="289"/>
    </row>
    <row r="151" spans="2:11" ht="15" customHeight="1">
      <c r="B151" s="268"/>
      <c r="C151" s="293" t="s">
        <v>1297</v>
      </c>
      <c r="D151" s="248"/>
      <c r="E151" s="248"/>
      <c r="F151" s="294" t="s">
        <v>1348</v>
      </c>
      <c r="G151" s="248"/>
      <c r="H151" s="293" t="s">
        <v>1408</v>
      </c>
      <c r="I151" s="293" t="s">
        <v>1350</v>
      </c>
      <c r="J151" s="293" t="s">
        <v>1398</v>
      </c>
      <c r="K151" s="289"/>
    </row>
    <row r="152" spans="2:11" ht="15" customHeight="1">
      <c r="B152" s="268"/>
      <c r="C152" s="293" t="s">
        <v>1353</v>
      </c>
      <c r="D152" s="248"/>
      <c r="E152" s="248"/>
      <c r="F152" s="294" t="s">
        <v>1354</v>
      </c>
      <c r="G152" s="248"/>
      <c r="H152" s="293" t="s">
        <v>1387</v>
      </c>
      <c r="I152" s="293" t="s">
        <v>1350</v>
      </c>
      <c r="J152" s="293">
        <v>50</v>
      </c>
      <c r="K152" s="289"/>
    </row>
    <row r="153" spans="2:11" ht="15" customHeight="1">
      <c r="B153" s="268"/>
      <c r="C153" s="293" t="s">
        <v>1356</v>
      </c>
      <c r="D153" s="248"/>
      <c r="E153" s="248"/>
      <c r="F153" s="294" t="s">
        <v>1348</v>
      </c>
      <c r="G153" s="248"/>
      <c r="H153" s="293" t="s">
        <v>1387</v>
      </c>
      <c r="I153" s="293" t="s">
        <v>1358</v>
      </c>
      <c r="J153" s="293"/>
      <c r="K153" s="289"/>
    </row>
    <row r="154" spans="2:11" ht="15" customHeight="1">
      <c r="B154" s="268"/>
      <c r="C154" s="293" t="s">
        <v>1367</v>
      </c>
      <c r="D154" s="248"/>
      <c r="E154" s="248"/>
      <c r="F154" s="294" t="s">
        <v>1354</v>
      </c>
      <c r="G154" s="248"/>
      <c r="H154" s="293" t="s">
        <v>1387</v>
      </c>
      <c r="I154" s="293" t="s">
        <v>1350</v>
      </c>
      <c r="J154" s="293">
        <v>50</v>
      </c>
      <c r="K154" s="289"/>
    </row>
    <row r="155" spans="2:11" ht="15" customHeight="1">
      <c r="B155" s="268"/>
      <c r="C155" s="293" t="s">
        <v>1375</v>
      </c>
      <c r="D155" s="248"/>
      <c r="E155" s="248"/>
      <c r="F155" s="294" t="s">
        <v>1354</v>
      </c>
      <c r="G155" s="248"/>
      <c r="H155" s="293" t="s">
        <v>1387</v>
      </c>
      <c r="I155" s="293" t="s">
        <v>1350</v>
      </c>
      <c r="J155" s="293">
        <v>50</v>
      </c>
      <c r="K155" s="289"/>
    </row>
    <row r="156" spans="2:11" ht="15" customHeight="1">
      <c r="B156" s="268"/>
      <c r="C156" s="293" t="s">
        <v>1373</v>
      </c>
      <c r="D156" s="248"/>
      <c r="E156" s="248"/>
      <c r="F156" s="294" t="s">
        <v>1354</v>
      </c>
      <c r="G156" s="248"/>
      <c r="H156" s="293" t="s">
        <v>1387</v>
      </c>
      <c r="I156" s="293" t="s">
        <v>1350</v>
      </c>
      <c r="J156" s="293">
        <v>50</v>
      </c>
      <c r="K156" s="289"/>
    </row>
    <row r="157" spans="2:11" ht="15" customHeight="1">
      <c r="B157" s="268"/>
      <c r="C157" s="293" t="s">
        <v>98</v>
      </c>
      <c r="D157" s="248"/>
      <c r="E157" s="248"/>
      <c r="F157" s="294" t="s">
        <v>1348</v>
      </c>
      <c r="G157" s="248"/>
      <c r="H157" s="293" t="s">
        <v>1409</v>
      </c>
      <c r="I157" s="293" t="s">
        <v>1350</v>
      </c>
      <c r="J157" s="293" t="s">
        <v>1410</v>
      </c>
      <c r="K157" s="289"/>
    </row>
    <row r="158" spans="2:11" ht="15" customHeight="1">
      <c r="B158" s="268"/>
      <c r="C158" s="293" t="s">
        <v>1411</v>
      </c>
      <c r="D158" s="248"/>
      <c r="E158" s="248"/>
      <c r="F158" s="294" t="s">
        <v>1348</v>
      </c>
      <c r="G158" s="248"/>
      <c r="H158" s="293" t="s">
        <v>1412</v>
      </c>
      <c r="I158" s="293" t="s">
        <v>1382</v>
      </c>
      <c r="J158" s="293"/>
      <c r="K158" s="289"/>
    </row>
    <row r="159" spans="2:11" ht="15" customHeight="1">
      <c r="B159" s="295"/>
      <c r="C159" s="277"/>
      <c r="D159" s="277"/>
      <c r="E159" s="277"/>
      <c r="F159" s="277"/>
      <c r="G159" s="277"/>
      <c r="H159" s="277"/>
      <c r="I159" s="277"/>
      <c r="J159" s="277"/>
      <c r="K159" s="296"/>
    </row>
    <row r="160" spans="2:11" ht="18.75" customHeight="1">
      <c r="B160" s="244"/>
      <c r="C160" s="248"/>
      <c r="D160" s="248"/>
      <c r="E160" s="248"/>
      <c r="F160" s="267"/>
      <c r="G160" s="248"/>
      <c r="H160" s="248"/>
      <c r="I160" s="248"/>
      <c r="J160" s="248"/>
      <c r="K160" s="244"/>
    </row>
    <row r="161" spans="2:11" ht="18.75" customHeight="1">
      <c r="B161" s="254"/>
      <c r="C161" s="254"/>
      <c r="D161" s="254"/>
      <c r="E161" s="254"/>
      <c r="F161" s="254"/>
      <c r="G161" s="254"/>
      <c r="H161" s="254"/>
      <c r="I161" s="254"/>
      <c r="J161" s="254"/>
      <c r="K161" s="254"/>
    </row>
    <row r="162" spans="2:11" ht="7.5" customHeight="1">
      <c r="B162" s="236"/>
      <c r="C162" s="237"/>
      <c r="D162" s="237"/>
      <c r="E162" s="237"/>
      <c r="F162" s="237"/>
      <c r="G162" s="237"/>
      <c r="H162" s="237"/>
      <c r="I162" s="237"/>
      <c r="J162" s="237"/>
      <c r="K162" s="238"/>
    </row>
    <row r="163" spans="2:11" ht="45" customHeight="1">
      <c r="B163" s="239"/>
      <c r="C163" s="368" t="s">
        <v>1413</v>
      </c>
      <c r="D163" s="368"/>
      <c r="E163" s="368"/>
      <c r="F163" s="368"/>
      <c r="G163" s="368"/>
      <c r="H163" s="368"/>
      <c r="I163" s="368"/>
      <c r="J163" s="368"/>
      <c r="K163" s="240"/>
    </row>
    <row r="164" spans="2:11" ht="17.25" customHeight="1">
      <c r="B164" s="239"/>
      <c r="C164" s="260" t="s">
        <v>1342</v>
      </c>
      <c r="D164" s="260"/>
      <c r="E164" s="260"/>
      <c r="F164" s="260" t="s">
        <v>1343</v>
      </c>
      <c r="G164" s="297"/>
      <c r="H164" s="298" t="s">
        <v>125</v>
      </c>
      <c r="I164" s="298" t="s">
        <v>60</v>
      </c>
      <c r="J164" s="260" t="s">
        <v>1344</v>
      </c>
      <c r="K164" s="240"/>
    </row>
    <row r="165" spans="2:11" ht="17.25" customHeight="1">
      <c r="B165" s="241"/>
      <c r="C165" s="262" t="s">
        <v>1345</v>
      </c>
      <c r="D165" s="262"/>
      <c r="E165" s="262"/>
      <c r="F165" s="263" t="s">
        <v>1346</v>
      </c>
      <c r="G165" s="299"/>
      <c r="H165" s="300"/>
      <c r="I165" s="300"/>
      <c r="J165" s="262" t="s">
        <v>1347</v>
      </c>
      <c r="K165" s="242"/>
    </row>
    <row r="166" spans="2:11" ht="5.25" customHeight="1">
      <c r="B166" s="268"/>
      <c r="C166" s="265"/>
      <c r="D166" s="265"/>
      <c r="E166" s="265"/>
      <c r="F166" s="265"/>
      <c r="G166" s="266"/>
      <c r="H166" s="265"/>
      <c r="I166" s="265"/>
      <c r="J166" s="265"/>
      <c r="K166" s="289"/>
    </row>
    <row r="167" spans="2:11" ht="15" customHeight="1">
      <c r="B167" s="268"/>
      <c r="C167" s="248" t="s">
        <v>1351</v>
      </c>
      <c r="D167" s="248"/>
      <c r="E167" s="248"/>
      <c r="F167" s="267" t="s">
        <v>1348</v>
      </c>
      <c r="G167" s="248"/>
      <c r="H167" s="248" t="s">
        <v>1387</v>
      </c>
      <c r="I167" s="248" t="s">
        <v>1350</v>
      </c>
      <c r="J167" s="248">
        <v>120</v>
      </c>
      <c r="K167" s="289"/>
    </row>
    <row r="168" spans="2:11" ht="15" customHeight="1">
      <c r="B168" s="268"/>
      <c r="C168" s="248" t="s">
        <v>1396</v>
      </c>
      <c r="D168" s="248"/>
      <c r="E168" s="248"/>
      <c r="F168" s="267" t="s">
        <v>1348</v>
      </c>
      <c r="G168" s="248"/>
      <c r="H168" s="248" t="s">
        <v>1397</v>
      </c>
      <c r="I168" s="248" t="s">
        <v>1350</v>
      </c>
      <c r="J168" s="248" t="s">
        <v>1398</v>
      </c>
      <c r="K168" s="289"/>
    </row>
    <row r="169" spans="2:11" ht="15" customHeight="1">
      <c r="B169" s="268"/>
      <c r="C169" s="248" t="s">
        <v>1297</v>
      </c>
      <c r="D169" s="248"/>
      <c r="E169" s="248"/>
      <c r="F169" s="267" t="s">
        <v>1348</v>
      </c>
      <c r="G169" s="248"/>
      <c r="H169" s="248" t="s">
        <v>1414</v>
      </c>
      <c r="I169" s="248" t="s">
        <v>1350</v>
      </c>
      <c r="J169" s="248" t="s">
        <v>1398</v>
      </c>
      <c r="K169" s="289"/>
    </row>
    <row r="170" spans="2:11" ht="15" customHeight="1">
      <c r="B170" s="268"/>
      <c r="C170" s="248" t="s">
        <v>1353</v>
      </c>
      <c r="D170" s="248"/>
      <c r="E170" s="248"/>
      <c r="F170" s="267" t="s">
        <v>1354</v>
      </c>
      <c r="G170" s="248"/>
      <c r="H170" s="248" t="s">
        <v>1414</v>
      </c>
      <c r="I170" s="248" t="s">
        <v>1350</v>
      </c>
      <c r="J170" s="248">
        <v>50</v>
      </c>
      <c r="K170" s="289"/>
    </row>
    <row r="171" spans="2:11" ht="15" customHeight="1">
      <c r="B171" s="268"/>
      <c r="C171" s="248" t="s">
        <v>1356</v>
      </c>
      <c r="D171" s="248"/>
      <c r="E171" s="248"/>
      <c r="F171" s="267" t="s">
        <v>1348</v>
      </c>
      <c r="G171" s="248"/>
      <c r="H171" s="248" t="s">
        <v>1414</v>
      </c>
      <c r="I171" s="248" t="s">
        <v>1358</v>
      </c>
      <c r="J171" s="248"/>
      <c r="K171" s="289"/>
    </row>
    <row r="172" spans="2:11" ht="15" customHeight="1">
      <c r="B172" s="268"/>
      <c r="C172" s="248" t="s">
        <v>1367</v>
      </c>
      <c r="D172" s="248"/>
      <c r="E172" s="248"/>
      <c r="F172" s="267" t="s">
        <v>1354</v>
      </c>
      <c r="G172" s="248"/>
      <c r="H172" s="248" t="s">
        <v>1414</v>
      </c>
      <c r="I172" s="248" t="s">
        <v>1350</v>
      </c>
      <c r="J172" s="248">
        <v>50</v>
      </c>
      <c r="K172" s="289"/>
    </row>
    <row r="173" spans="2:11" ht="15" customHeight="1">
      <c r="B173" s="268"/>
      <c r="C173" s="248" t="s">
        <v>1375</v>
      </c>
      <c r="D173" s="248"/>
      <c r="E173" s="248"/>
      <c r="F173" s="267" t="s">
        <v>1354</v>
      </c>
      <c r="G173" s="248"/>
      <c r="H173" s="248" t="s">
        <v>1414</v>
      </c>
      <c r="I173" s="248" t="s">
        <v>1350</v>
      </c>
      <c r="J173" s="248">
        <v>50</v>
      </c>
      <c r="K173" s="289"/>
    </row>
    <row r="174" spans="2:11" ht="15" customHeight="1">
      <c r="B174" s="268"/>
      <c r="C174" s="248" t="s">
        <v>1373</v>
      </c>
      <c r="D174" s="248"/>
      <c r="E174" s="248"/>
      <c r="F174" s="267" t="s">
        <v>1354</v>
      </c>
      <c r="G174" s="248"/>
      <c r="H174" s="248" t="s">
        <v>1414</v>
      </c>
      <c r="I174" s="248" t="s">
        <v>1350</v>
      </c>
      <c r="J174" s="248">
        <v>50</v>
      </c>
      <c r="K174" s="289"/>
    </row>
    <row r="175" spans="2:11" ht="15" customHeight="1">
      <c r="B175" s="268"/>
      <c r="C175" s="248" t="s">
        <v>124</v>
      </c>
      <c r="D175" s="248"/>
      <c r="E175" s="248"/>
      <c r="F175" s="267" t="s">
        <v>1348</v>
      </c>
      <c r="G175" s="248"/>
      <c r="H175" s="248" t="s">
        <v>1415</v>
      </c>
      <c r="I175" s="248" t="s">
        <v>1416</v>
      </c>
      <c r="J175" s="248"/>
      <c r="K175" s="289"/>
    </row>
    <row r="176" spans="2:11" ht="15" customHeight="1">
      <c r="B176" s="268"/>
      <c r="C176" s="248" t="s">
        <v>60</v>
      </c>
      <c r="D176" s="248"/>
      <c r="E176" s="248"/>
      <c r="F176" s="267" t="s">
        <v>1348</v>
      </c>
      <c r="G176" s="248"/>
      <c r="H176" s="248" t="s">
        <v>1417</v>
      </c>
      <c r="I176" s="248" t="s">
        <v>1418</v>
      </c>
      <c r="J176" s="248">
        <v>1</v>
      </c>
      <c r="K176" s="289"/>
    </row>
    <row r="177" spans="2:11" ht="15" customHeight="1">
      <c r="B177" s="268"/>
      <c r="C177" s="248" t="s">
        <v>56</v>
      </c>
      <c r="D177" s="248"/>
      <c r="E177" s="248"/>
      <c r="F177" s="267" t="s">
        <v>1348</v>
      </c>
      <c r="G177" s="248"/>
      <c r="H177" s="248" t="s">
        <v>1419</v>
      </c>
      <c r="I177" s="248" t="s">
        <v>1350</v>
      </c>
      <c r="J177" s="248">
        <v>20</v>
      </c>
      <c r="K177" s="289"/>
    </row>
    <row r="178" spans="2:11" ht="15" customHeight="1">
      <c r="B178" s="268"/>
      <c r="C178" s="248" t="s">
        <v>125</v>
      </c>
      <c r="D178" s="248"/>
      <c r="E178" s="248"/>
      <c r="F178" s="267" t="s">
        <v>1348</v>
      </c>
      <c r="G178" s="248"/>
      <c r="H178" s="248" t="s">
        <v>1420</v>
      </c>
      <c r="I178" s="248" t="s">
        <v>1350</v>
      </c>
      <c r="J178" s="248">
        <v>255</v>
      </c>
      <c r="K178" s="289"/>
    </row>
    <row r="179" spans="2:11" ht="15" customHeight="1">
      <c r="B179" s="268"/>
      <c r="C179" s="248" t="s">
        <v>126</v>
      </c>
      <c r="D179" s="248"/>
      <c r="E179" s="248"/>
      <c r="F179" s="267" t="s">
        <v>1348</v>
      </c>
      <c r="G179" s="248"/>
      <c r="H179" s="248" t="s">
        <v>1313</v>
      </c>
      <c r="I179" s="248" t="s">
        <v>1350</v>
      </c>
      <c r="J179" s="248">
        <v>10</v>
      </c>
      <c r="K179" s="289"/>
    </row>
    <row r="180" spans="2:11" ht="15" customHeight="1">
      <c r="B180" s="268"/>
      <c r="C180" s="248" t="s">
        <v>127</v>
      </c>
      <c r="D180" s="248"/>
      <c r="E180" s="248"/>
      <c r="F180" s="267" t="s">
        <v>1348</v>
      </c>
      <c r="G180" s="248"/>
      <c r="H180" s="248" t="s">
        <v>1421</v>
      </c>
      <c r="I180" s="248" t="s">
        <v>1382</v>
      </c>
      <c r="J180" s="248"/>
      <c r="K180" s="289"/>
    </row>
    <row r="181" spans="2:11" ht="15" customHeight="1">
      <c r="B181" s="268"/>
      <c r="C181" s="248" t="s">
        <v>1422</v>
      </c>
      <c r="D181" s="248"/>
      <c r="E181" s="248"/>
      <c r="F181" s="267" t="s">
        <v>1348</v>
      </c>
      <c r="G181" s="248"/>
      <c r="H181" s="248" t="s">
        <v>1423</v>
      </c>
      <c r="I181" s="248" t="s">
        <v>1382</v>
      </c>
      <c r="J181" s="248"/>
      <c r="K181" s="289"/>
    </row>
    <row r="182" spans="2:11" ht="15" customHeight="1">
      <c r="B182" s="268"/>
      <c r="C182" s="248" t="s">
        <v>1411</v>
      </c>
      <c r="D182" s="248"/>
      <c r="E182" s="248"/>
      <c r="F182" s="267" t="s">
        <v>1348</v>
      </c>
      <c r="G182" s="248"/>
      <c r="H182" s="248" t="s">
        <v>1424</v>
      </c>
      <c r="I182" s="248" t="s">
        <v>1382</v>
      </c>
      <c r="J182" s="248"/>
      <c r="K182" s="289"/>
    </row>
    <row r="183" spans="2:11" ht="15" customHeight="1">
      <c r="B183" s="268"/>
      <c r="C183" s="248" t="s">
        <v>129</v>
      </c>
      <c r="D183" s="248"/>
      <c r="E183" s="248"/>
      <c r="F183" s="267" t="s">
        <v>1354</v>
      </c>
      <c r="G183" s="248"/>
      <c r="H183" s="248" t="s">
        <v>1425</v>
      </c>
      <c r="I183" s="248" t="s">
        <v>1350</v>
      </c>
      <c r="J183" s="248">
        <v>50</v>
      </c>
      <c r="K183" s="289"/>
    </row>
    <row r="184" spans="2:11" ht="15" customHeight="1">
      <c r="B184" s="268"/>
      <c r="C184" s="248" t="s">
        <v>1426</v>
      </c>
      <c r="D184" s="248"/>
      <c r="E184" s="248"/>
      <c r="F184" s="267" t="s">
        <v>1354</v>
      </c>
      <c r="G184" s="248"/>
      <c r="H184" s="248" t="s">
        <v>1427</v>
      </c>
      <c r="I184" s="248" t="s">
        <v>1428</v>
      </c>
      <c r="J184" s="248"/>
      <c r="K184" s="289"/>
    </row>
    <row r="185" spans="2:11" ht="15" customHeight="1">
      <c r="B185" s="268"/>
      <c r="C185" s="248" t="s">
        <v>1429</v>
      </c>
      <c r="D185" s="248"/>
      <c r="E185" s="248"/>
      <c r="F185" s="267" t="s">
        <v>1354</v>
      </c>
      <c r="G185" s="248"/>
      <c r="H185" s="248" t="s">
        <v>1430</v>
      </c>
      <c r="I185" s="248" t="s">
        <v>1428</v>
      </c>
      <c r="J185" s="248"/>
      <c r="K185" s="289"/>
    </row>
    <row r="186" spans="2:11" ht="15" customHeight="1">
      <c r="B186" s="268"/>
      <c r="C186" s="248" t="s">
        <v>1431</v>
      </c>
      <c r="D186" s="248"/>
      <c r="E186" s="248"/>
      <c r="F186" s="267" t="s">
        <v>1354</v>
      </c>
      <c r="G186" s="248"/>
      <c r="H186" s="248" t="s">
        <v>1432</v>
      </c>
      <c r="I186" s="248" t="s">
        <v>1428</v>
      </c>
      <c r="J186" s="248"/>
      <c r="K186" s="289"/>
    </row>
    <row r="187" spans="2:11" ht="15" customHeight="1">
      <c r="B187" s="268"/>
      <c r="C187" s="301" t="s">
        <v>1433</v>
      </c>
      <c r="D187" s="248"/>
      <c r="E187" s="248"/>
      <c r="F187" s="267" t="s">
        <v>1354</v>
      </c>
      <c r="G187" s="248"/>
      <c r="H187" s="248" t="s">
        <v>1434</v>
      </c>
      <c r="I187" s="248" t="s">
        <v>1435</v>
      </c>
      <c r="J187" s="302" t="s">
        <v>1436</v>
      </c>
      <c r="K187" s="289"/>
    </row>
    <row r="188" spans="2:11" ht="15" customHeight="1">
      <c r="B188" s="268"/>
      <c r="C188" s="253" t="s">
        <v>45</v>
      </c>
      <c r="D188" s="248"/>
      <c r="E188" s="248"/>
      <c r="F188" s="267" t="s">
        <v>1348</v>
      </c>
      <c r="G188" s="248"/>
      <c r="H188" s="244" t="s">
        <v>1437</v>
      </c>
      <c r="I188" s="248" t="s">
        <v>1438</v>
      </c>
      <c r="J188" s="248"/>
      <c r="K188" s="289"/>
    </row>
    <row r="189" spans="2:11" ht="15" customHeight="1">
      <c r="B189" s="268"/>
      <c r="C189" s="253" t="s">
        <v>1439</v>
      </c>
      <c r="D189" s="248"/>
      <c r="E189" s="248"/>
      <c r="F189" s="267" t="s">
        <v>1348</v>
      </c>
      <c r="G189" s="248"/>
      <c r="H189" s="248" t="s">
        <v>1440</v>
      </c>
      <c r="I189" s="248" t="s">
        <v>1382</v>
      </c>
      <c r="J189" s="248"/>
      <c r="K189" s="289"/>
    </row>
    <row r="190" spans="2:11" ht="15" customHeight="1">
      <c r="B190" s="268"/>
      <c r="C190" s="253" t="s">
        <v>1441</v>
      </c>
      <c r="D190" s="248"/>
      <c r="E190" s="248"/>
      <c r="F190" s="267" t="s">
        <v>1348</v>
      </c>
      <c r="G190" s="248"/>
      <c r="H190" s="248" t="s">
        <v>1442</v>
      </c>
      <c r="I190" s="248" t="s">
        <v>1382</v>
      </c>
      <c r="J190" s="248"/>
      <c r="K190" s="289"/>
    </row>
    <row r="191" spans="2:11" ht="15" customHeight="1">
      <c r="B191" s="268"/>
      <c r="C191" s="253" t="s">
        <v>1443</v>
      </c>
      <c r="D191" s="248"/>
      <c r="E191" s="248"/>
      <c r="F191" s="267" t="s">
        <v>1354</v>
      </c>
      <c r="G191" s="248"/>
      <c r="H191" s="248" t="s">
        <v>1444</v>
      </c>
      <c r="I191" s="248" t="s">
        <v>1382</v>
      </c>
      <c r="J191" s="248"/>
      <c r="K191" s="289"/>
    </row>
    <row r="192" spans="2:11" ht="15" customHeight="1">
      <c r="B192" s="295"/>
      <c r="C192" s="303"/>
      <c r="D192" s="277"/>
      <c r="E192" s="277"/>
      <c r="F192" s="277"/>
      <c r="G192" s="277"/>
      <c r="H192" s="277"/>
      <c r="I192" s="277"/>
      <c r="J192" s="277"/>
      <c r="K192" s="296"/>
    </row>
    <row r="193" spans="2:11" ht="18.75" customHeight="1">
      <c r="B193" s="244"/>
      <c r="C193" s="248"/>
      <c r="D193" s="248"/>
      <c r="E193" s="248"/>
      <c r="F193" s="267"/>
      <c r="G193" s="248"/>
      <c r="H193" s="248"/>
      <c r="I193" s="248"/>
      <c r="J193" s="248"/>
      <c r="K193" s="244"/>
    </row>
    <row r="194" spans="2:11" ht="18.75" customHeight="1">
      <c r="B194" s="244"/>
      <c r="C194" s="248"/>
      <c r="D194" s="248"/>
      <c r="E194" s="248"/>
      <c r="F194" s="267"/>
      <c r="G194" s="248"/>
      <c r="H194" s="248"/>
      <c r="I194" s="248"/>
      <c r="J194" s="248"/>
      <c r="K194" s="244"/>
    </row>
    <row r="195" spans="2:11" ht="18.75" customHeight="1">
      <c r="B195" s="254"/>
      <c r="C195" s="254"/>
      <c r="D195" s="254"/>
      <c r="E195" s="254"/>
      <c r="F195" s="254"/>
      <c r="G195" s="254"/>
      <c r="H195" s="254"/>
      <c r="I195" s="254"/>
      <c r="J195" s="254"/>
      <c r="K195" s="254"/>
    </row>
    <row r="196" spans="2:11">
      <c r="B196" s="236"/>
      <c r="C196" s="237"/>
      <c r="D196" s="237"/>
      <c r="E196" s="237"/>
      <c r="F196" s="237"/>
      <c r="G196" s="237"/>
      <c r="H196" s="237"/>
      <c r="I196" s="237"/>
      <c r="J196" s="237"/>
      <c r="K196" s="238"/>
    </row>
    <row r="197" spans="2:11" ht="21">
      <c r="B197" s="239"/>
      <c r="C197" s="368" t="s">
        <v>1445</v>
      </c>
      <c r="D197" s="368"/>
      <c r="E197" s="368"/>
      <c r="F197" s="368"/>
      <c r="G197" s="368"/>
      <c r="H197" s="368"/>
      <c r="I197" s="368"/>
      <c r="J197" s="368"/>
      <c r="K197" s="240"/>
    </row>
    <row r="198" spans="2:11" ht="25.5" customHeight="1">
      <c r="B198" s="239"/>
      <c r="C198" s="304" t="s">
        <v>1446</v>
      </c>
      <c r="D198" s="304"/>
      <c r="E198" s="304"/>
      <c r="F198" s="304" t="s">
        <v>1447</v>
      </c>
      <c r="G198" s="305"/>
      <c r="H198" s="374" t="s">
        <v>1448</v>
      </c>
      <c r="I198" s="374"/>
      <c r="J198" s="374"/>
      <c r="K198" s="240"/>
    </row>
    <row r="199" spans="2:11" ht="5.25" customHeight="1">
      <c r="B199" s="268"/>
      <c r="C199" s="265"/>
      <c r="D199" s="265"/>
      <c r="E199" s="265"/>
      <c r="F199" s="265"/>
      <c r="G199" s="248"/>
      <c r="H199" s="265"/>
      <c r="I199" s="265"/>
      <c r="J199" s="265"/>
      <c r="K199" s="289"/>
    </row>
    <row r="200" spans="2:11" ht="15" customHeight="1">
      <c r="B200" s="268"/>
      <c r="C200" s="248" t="s">
        <v>1438</v>
      </c>
      <c r="D200" s="248"/>
      <c r="E200" s="248"/>
      <c r="F200" s="267" t="s">
        <v>46</v>
      </c>
      <c r="G200" s="248"/>
      <c r="H200" s="371" t="s">
        <v>1449</v>
      </c>
      <c r="I200" s="371"/>
      <c r="J200" s="371"/>
      <c r="K200" s="289"/>
    </row>
    <row r="201" spans="2:11" ht="15" customHeight="1">
      <c r="B201" s="268"/>
      <c r="C201" s="274"/>
      <c r="D201" s="248"/>
      <c r="E201" s="248"/>
      <c r="F201" s="267" t="s">
        <v>47</v>
      </c>
      <c r="G201" s="248"/>
      <c r="H201" s="371" t="s">
        <v>1450</v>
      </c>
      <c r="I201" s="371"/>
      <c r="J201" s="371"/>
      <c r="K201" s="289"/>
    </row>
    <row r="202" spans="2:11" ht="15" customHeight="1">
      <c r="B202" s="268"/>
      <c r="C202" s="274"/>
      <c r="D202" s="248"/>
      <c r="E202" s="248"/>
      <c r="F202" s="267" t="s">
        <v>50</v>
      </c>
      <c r="G202" s="248"/>
      <c r="H202" s="371" t="s">
        <v>1451</v>
      </c>
      <c r="I202" s="371"/>
      <c r="J202" s="371"/>
      <c r="K202" s="289"/>
    </row>
    <row r="203" spans="2:11" ht="15" customHeight="1">
      <c r="B203" s="268"/>
      <c r="C203" s="248"/>
      <c r="D203" s="248"/>
      <c r="E203" s="248"/>
      <c r="F203" s="267" t="s">
        <v>48</v>
      </c>
      <c r="G203" s="248"/>
      <c r="H203" s="371" t="s">
        <v>1452</v>
      </c>
      <c r="I203" s="371"/>
      <c r="J203" s="371"/>
      <c r="K203" s="289"/>
    </row>
    <row r="204" spans="2:11" ht="15" customHeight="1">
      <c r="B204" s="268"/>
      <c r="C204" s="248"/>
      <c r="D204" s="248"/>
      <c r="E204" s="248"/>
      <c r="F204" s="267" t="s">
        <v>49</v>
      </c>
      <c r="G204" s="248"/>
      <c r="H204" s="371" t="s">
        <v>1453</v>
      </c>
      <c r="I204" s="371"/>
      <c r="J204" s="371"/>
      <c r="K204" s="289"/>
    </row>
    <row r="205" spans="2:11" ht="15" customHeight="1">
      <c r="B205" s="268"/>
      <c r="C205" s="248"/>
      <c r="D205" s="248"/>
      <c r="E205" s="248"/>
      <c r="F205" s="267"/>
      <c r="G205" s="248"/>
      <c r="H205" s="248"/>
      <c r="I205" s="248"/>
      <c r="J205" s="248"/>
      <c r="K205" s="289"/>
    </row>
    <row r="206" spans="2:11" ht="15" customHeight="1">
      <c r="B206" s="268"/>
      <c r="C206" s="248" t="s">
        <v>1394</v>
      </c>
      <c r="D206" s="248"/>
      <c r="E206" s="248"/>
      <c r="F206" s="267" t="s">
        <v>82</v>
      </c>
      <c r="G206" s="248"/>
      <c r="H206" s="371" t="s">
        <v>1454</v>
      </c>
      <c r="I206" s="371"/>
      <c r="J206" s="371"/>
      <c r="K206" s="289"/>
    </row>
    <row r="207" spans="2:11" ht="15" customHeight="1">
      <c r="B207" s="268"/>
      <c r="C207" s="274"/>
      <c r="D207" s="248"/>
      <c r="E207" s="248"/>
      <c r="F207" s="267" t="s">
        <v>1291</v>
      </c>
      <c r="G207" s="248"/>
      <c r="H207" s="371" t="s">
        <v>1292</v>
      </c>
      <c r="I207" s="371"/>
      <c r="J207" s="371"/>
      <c r="K207" s="289"/>
    </row>
    <row r="208" spans="2:11" ht="15" customHeight="1">
      <c r="B208" s="268"/>
      <c r="C208" s="248"/>
      <c r="D208" s="248"/>
      <c r="E208" s="248"/>
      <c r="F208" s="267" t="s">
        <v>1289</v>
      </c>
      <c r="G208" s="248"/>
      <c r="H208" s="371" t="s">
        <v>1455</v>
      </c>
      <c r="I208" s="371"/>
      <c r="J208" s="371"/>
      <c r="K208" s="289"/>
    </row>
    <row r="209" spans="2:11" ht="15" customHeight="1">
      <c r="B209" s="306"/>
      <c r="C209" s="274"/>
      <c r="D209" s="274"/>
      <c r="E209" s="274"/>
      <c r="F209" s="267" t="s">
        <v>1293</v>
      </c>
      <c r="G209" s="253"/>
      <c r="H209" s="375" t="s">
        <v>1294</v>
      </c>
      <c r="I209" s="375"/>
      <c r="J209" s="375"/>
      <c r="K209" s="307"/>
    </row>
    <row r="210" spans="2:11" ht="15" customHeight="1">
      <c r="B210" s="306"/>
      <c r="C210" s="274"/>
      <c r="D210" s="274"/>
      <c r="E210" s="274"/>
      <c r="F210" s="267" t="s">
        <v>1295</v>
      </c>
      <c r="G210" s="253"/>
      <c r="H210" s="375" t="s">
        <v>1274</v>
      </c>
      <c r="I210" s="375"/>
      <c r="J210" s="375"/>
      <c r="K210" s="307"/>
    </row>
    <row r="211" spans="2:11" ht="15" customHeight="1">
      <c r="B211" s="306"/>
      <c r="C211" s="274"/>
      <c r="D211" s="274"/>
      <c r="E211" s="274"/>
      <c r="F211" s="308"/>
      <c r="G211" s="253"/>
      <c r="H211" s="309"/>
      <c r="I211" s="309"/>
      <c r="J211" s="309"/>
      <c r="K211" s="307"/>
    </row>
    <row r="212" spans="2:11" ht="15" customHeight="1">
      <c r="B212" s="306"/>
      <c r="C212" s="248" t="s">
        <v>1418</v>
      </c>
      <c r="D212" s="274"/>
      <c r="E212" s="274"/>
      <c r="F212" s="267">
        <v>1</v>
      </c>
      <c r="G212" s="253"/>
      <c r="H212" s="375" t="s">
        <v>1456</v>
      </c>
      <c r="I212" s="375"/>
      <c r="J212" s="375"/>
      <c r="K212" s="307"/>
    </row>
    <row r="213" spans="2:11" ht="15" customHeight="1">
      <c r="B213" s="306"/>
      <c r="C213" s="274"/>
      <c r="D213" s="274"/>
      <c r="E213" s="274"/>
      <c r="F213" s="267">
        <v>2</v>
      </c>
      <c r="G213" s="253"/>
      <c r="H213" s="375" t="s">
        <v>1457</v>
      </c>
      <c r="I213" s="375"/>
      <c r="J213" s="375"/>
      <c r="K213" s="307"/>
    </row>
    <row r="214" spans="2:11" ht="15" customHeight="1">
      <c r="B214" s="306"/>
      <c r="C214" s="274"/>
      <c r="D214" s="274"/>
      <c r="E214" s="274"/>
      <c r="F214" s="267">
        <v>3</v>
      </c>
      <c r="G214" s="253"/>
      <c r="H214" s="375" t="s">
        <v>1458</v>
      </c>
      <c r="I214" s="375"/>
      <c r="J214" s="375"/>
      <c r="K214" s="307"/>
    </row>
    <row r="215" spans="2:11" ht="15" customHeight="1">
      <c r="B215" s="306"/>
      <c r="C215" s="274"/>
      <c r="D215" s="274"/>
      <c r="E215" s="274"/>
      <c r="F215" s="267">
        <v>4</v>
      </c>
      <c r="G215" s="253"/>
      <c r="H215" s="375" t="s">
        <v>1459</v>
      </c>
      <c r="I215" s="375"/>
      <c r="J215" s="375"/>
      <c r="K215" s="307"/>
    </row>
    <row r="216" spans="2:11" ht="12.75" customHeight="1">
      <c r="B216" s="310"/>
      <c r="C216" s="311"/>
      <c r="D216" s="311"/>
      <c r="E216" s="311"/>
      <c r="F216" s="311"/>
      <c r="G216" s="311"/>
      <c r="H216" s="311"/>
      <c r="I216" s="311"/>
      <c r="J216" s="311"/>
      <c r="K216" s="312"/>
    </row>
  </sheetData>
  <sheetProtection formatCells="0" formatColumns="0" formatRows="0" insertColumns="0" insertRows="0" insertHyperlinks="0" deleteColumns="0" deleteRows="0" sort="0" autoFilter="0" pivotTables="0"/>
  <mergeCells count="77">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33:J33"/>
    <mergeCell ref="G34:J34"/>
    <mergeCell ref="G35:J35"/>
    <mergeCell ref="D49:J49"/>
    <mergeCell ref="E48:J48"/>
    <mergeCell ref="G36:J36"/>
    <mergeCell ref="G37:J37"/>
    <mergeCell ref="D31:J31"/>
    <mergeCell ref="C24:J24"/>
    <mergeCell ref="D32:J32"/>
    <mergeCell ref="F18:J18"/>
    <mergeCell ref="F21:J21"/>
    <mergeCell ref="C23:J23"/>
    <mergeCell ref="D25:J25"/>
    <mergeCell ref="D26:J26"/>
    <mergeCell ref="D28:J28"/>
    <mergeCell ref="D29:J29"/>
    <mergeCell ref="F19:J19"/>
    <mergeCell ref="F20:J20"/>
    <mergeCell ref="D14:J14"/>
    <mergeCell ref="D15:J15"/>
    <mergeCell ref="F16:J16"/>
    <mergeCell ref="F17:J17"/>
    <mergeCell ref="C9:J9"/>
    <mergeCell ref="D10:J10"/>
    <mergeCell ref="D13:J13"/>
    <mergeCell ref="C3:J3"/>
    <mergeCell ref="C4:J4"/>
    <mergeCell ref="C6:J6"/>
    <mergeCell ref="C7:J7"/>
    <mergeCell ref="D11:J11"/>
  </mergeCells>
  <pageMargins left="0.59027779999999996" right="0.59027779999999996" top="0.59027779999999996" bottom="0.59027779999999996" header="0" footer="0"/>
  <pageSetup paperSize="9" scale="77"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14" sqref="A14"/>
    </sheetView>
  </sheetViews>
  <sheetFormatPr defaultRowHeight="15"/>
  <cols>
    <col min="1" max="1" width="136.5" style="314" customWidth="1"/>
    <col min="2" max="256" width="9.33203125" style="314"/>
    <col min="257" max="257" width="136.5" style="314" customWidth="1"/>
    <col min="258" max="512" width="9.33203125" style="314"/>
    <col min="513" max="513" width="136.5" style="314" customWidth="1"/>
    <col min="514" max="768" width="9.33203125" style="314"/>
    <col min="769" max="769" width="136.5" style="314" customWidth="1"/>
    <col min="770" max="1024" width="9.33203125" style="314"/>
    <col min="1025" max="1025" width="136.5" style="314" customWidth="1"/>
    <col min="1026" max="1280" width="9.33203125" style="314"/>
    <col min="1281" max="1281" width="136.5" style="314" customWidth="1"/>
    <col min="1282" max="1536" width="9.33203125" style="314"/>
    <col min="1537" max="1537" width="136.5" style="314" customWidth="1"/>
    <col min="1538" max="1792" width="9.33203125" style="314"/>
    <col min="1793" max="1793" width="136.5" style="314" customWidth="1"/>
    <col min="1794" max="2048" width="9.33203125" style="314"/>
    <col min="2049" max="2049" width="136.5" style="314" customWidth="1"/>
    <col min="2050" max="2304" width="9.33203125" style="314"/>
    <col min="2305" max="2305" width="136.5" style="314" customWidth="1"/>
    <col min="2306" max="2560" width="9.33203125" style="314"/>
    <col min="2561" max="2561" width="136.5" style="314" customWidth="1"/>
    <col min="2562" max="2816" width="9.33203125" style="314"/>
    <col min="2817" max="2817" width="136.5" style="314" customWidth="1"/>
    <col min="2818" max="3072" width="9.33203125" style="314"/>
    <col min="3073" max="3073" width="136.5" style="314" customWidth="1"/>
    <col min="3074" max="3328" width="9.33203125" style="314"/>
    <col min="3329" max="3329" width="136.5" style="314" customWidth="1"/>
    <col min="3330" max="3584" width="9.33203125" style="314"/>
    <col min="3585" max="3585" width="136.5" style="314" customWidth="1"/>
    <col min="3586" max="3840" width="9.33203125" style="314"/>
    <col min="3841" max="3841" width="136.5" style="314" customWidth="1"/>
    <col min="3842" max="4096" width="9.33203125" style="314"/>
    <col min="4097" max="4097" width="136.5" style="314" customWidth="1"/>
    <col min="4098" max="4352" width="9.33203125" style="314"/>
    <col min="4353" max="4353" width="136.5" style="314" customWidth="1"/>
    <col min="4354" max="4608" width="9.33203125" style="314"/>
    <col min="4609" max="4609" width="136.5" style="314" customWidth="1"/>
    <col min="4610" max="4864" width="9.33203125" style="314"/>
    <col min="4865" max="4865" width="136.5" style="314" customWidth="1"/>
    <col min="4866" max="5120" width="9.33203125" style="314"/>
    <col min="5121" max="5121" width="136.5" style="314" customWidth="1"/>
    <col min="5122" max="5376" width="9.33203125" style="314"/>
    <col min="5377" max="5377" width="136.5" style="314" customWidth="1"/>
    <col min="5378" max="5632" width="9.33203125" style="314"/>
    <col min="5633" max="5633" width="136.5" style="314" customWidth="1"/>
    <col min="5634" max="5888" width="9.33203125" style="314"/>
    <col min="5889" max="5889" width="136.5" style="314" customWidth="1"/>
    <col min="5890" max="6144" width="9.33203125" style="314"/>
    <col min="6145" max="6145" width="136.5" style="314" customWidth="1"/>
    <col min="6146" max="6400" width="9.33203125" style="314"/>
    <col min="6401" max="6401" width="136.5" style="314" customWidth="1"/>
    <col min="6402" max="6656" width="9.33203125" style="314"/>
    <col min="6657" max="6657" width="136.5" style="314" customWidth="1"/>
    <col min="6658" max="6912" width="9.33203125" style="314"/>
    <col min="6913" max="6913" width="136.5" style="314" customWidth="1"/>
    <col min="6914" max="7168" width="9.33203125" style="314"/>
    <col min="7169" max="7169" width="136.5" style="314" customWidth="1"/>
    <col min="7170" max="7424" width="9.33203125" style="314"/>
    <col min="7425" max="7425" width="136.5" style="314" customWidth="1"/>
    <col min="7426" max="7680" width="9.33203125" style="314"/>
    <col min="7681" max="7681" width="136.5" style="314" customWidth="1"/>
    <col min="7682" max="7936" width="9.33203125" style="314"/>
    <col min="7937" max="7937" width="136.5" style="314" customWidth="1"/>
    <col min="7938" max="8192" width="9.33203125" style="314"/>
    <col min="8193" max="8193" width="136.5" style="314" customWidth="1"/>
    <col min="8194" max="8448" width="9.33203125" style="314"/>
    <col min="8449" max="8449" width="136.5" style="314" customWidth="1"/>
    <col min="8450" max="8704" width="9.33203125" style="314"/>
    <col min="8705" max="8705" width="136.5" style="314" customWidth="1"/>
    <col min="8706" max="8960" width="9.33203125" style="314"/>
    <col min="8961" max="8961" width="136.5" style="314" customWidth="1"/>
    <col min="8962" max="9216" width="9.33203125" style="314"/>
    <col min="9217" max="9217" width="136.5" style="314" customWidth="1"/>
    <col min="9218" max="9472" width="9.33203125" style="314"/>
    <col min="9473" max="9473" width="136.5" style="314" customWidth="1"/>
    <col min="9474" max="9728" width="9.33203125" style="314"/>
    <col min="9729" max="9729" width="136.5" style="314" customWidth="1"/>
    <col min="9730" max="9984" width="9.33203125" style="314"/>
    <col min="9985" max="9985" width="136.5" style="314" customWidth="1"/>
    <col min="9986" max="10240" width="9.33203125" style="314"/>
    <col min="10241" max="10241" width="136.5" style="314" customWidth="1"/>
    <col min="10242" max="10496" width="9.33203125" style="314"/>
    <col min="10497" max="10497" width="136.5" style="314" customWidth="1"/>
    <col min="10498" max="10752" width="9.33203125" style="314"/>
    <col min="10753" max="10753" width="136.5" style="314" customWidth="1"/>
    <col min="10754" max="11008" width="9.33203125" style="314"/>
    <col min="11009" max="11009" width="136.5" style="314" customWidth="1"/>
    <col min="11010" max="11264" width="9.33203125" style="314"/>
    <col min="11265" max="11265" width="136.5" style="314" customWidth="1"/>
    <col min="11266" max="11520" width="9.33203125" style="314"/>
    <col min="11521" max="11521" width="136.5" style="314" customWidth="1"/>
    <col min="11522" max="11776" width="9.33203125" style="314"/>
    <col min="11777" max="11777" width="136.5" style="314" customWidth="1"/>
    <col min="11778" max="12032" width="9.33203125" style="314"/>
    <col min="12033" max="12033" width="136.5" style="314" customWidth="1"/>
    <col min="12034" max="12288" width="9.33203125" style="314"/>
    <col min="12289" max="12289" width="136.5" style="314" customWidth="1"/>
    <col min="12290" max="12544" width="9.33203125" style="314"/>
    <col min="12545" max="12545" width="136.5" style="314" customWidth="1"/>
    <col min="12546" max="12800" width="9.33203125" style="314"/>
    <col min="12801" max="12801" width="136.5" style="314" customWidth="1"/>
    <col min="12802" max="13056" width="9.33203125" style="314"/>
    <col min="13057" max="13057" width="136.5" style="314" customWidth="1"/>
    <col min="13058" max="13312" width="9.33203125" style="314"/>
    <col min="13313" max="13313" width="136.5" style="314" customWidth="1"/>
    <col min="13314" max="13568" width="9.33203125" style="314"/>
    <col min="13569" max="13569" width="136.5" style="314" customWidth="1"/>
    <col min="13570" max="13824" width="9.33203125" style="314"/>
    <col min="13825" max="13825" width="136.5" style="314" customWidth="1"/>
    <col min="13826" max="14080" width="9.33203125" style="314"/>
    <col min="14081" max="14081" width="136.5" style="314" customWidth="1"/>
    <col min="14082" max="14336" width="9.33203125" style="314"/>
    <col min="14337" max="14337" width="136.5" style="314" customWidth="1"/>
    <col min="14338" max="14592" width="9.33203125" style="314"/>
    <col min="14593" max="14593" width="136.5" style="314" customWidth="1"/>
    <col min="14594" max="14848" width="9.33203125" style="314"/>
    <col min="14849" max="14849" width="136.5" style="314" customWidth="1"/>
    <col min="14850" max="15104" width="9.33203125" style="314"/>
    <col min="15105" max="15105" width="136.5" style="314" customWidth="1"/>
    <col min="15106" max="15360" width="9.33203125" style="314"/>
    <col min="15361" max="15361" width="136.5" style="314" customWidth="1"/>
    <col min="15362" max="15616" width="9.33203125" style="314"/>
    <col min="15617" max="15617" width="136.5" style="314" customWidth="1"/>
    <col min="15618" max="15872" width="9.33203125" style="314"/>
    <col min="15873" max="15873" width="136.5" style="314" customWidth="1"/>
    <col min="15874" max="16128" width="9.33203125" style="314"/>
    <col min="16129" max="16129" width="136.5" style="314" customWidth="1"/>
    <col min="16130" max="16384" width="9.33203125" style="314"/>
  </cols>
  <sheetData>
    <row r="1" spans="1:3" ht="18.75">
      <c r="A1" s="313" t="s">
        <v>1461</v>
      </c>
    </row>
    <row r="3" spans="1:3" ht="22.5" customHeight="1">
      <c r="A3" s="315" t="s">
        <v>1462</v>
      </c>
    </row>
    <row r="4" spans="1:3" ht="14.25" customHeight="1">
      <c r="A4" s="315" t="s">
        <v>1463</v>
      </c>
    </row>
    <row r="5" spans="1:3" ht="28.5">
      <c r="A5" s="315" t="s">
        <v>1464</v>
      </c>
    </row>
    <row r="6" spans="1:3">
      <c r="A6" s="315" t="s">
        <v>1465</v>
      </c>
    </row>
    <row r="7" spans="1:3">
      <c r="A7" s="315" t="s">
        <v>1466</v>
      </c>
    </row>
    <row r="8" spans="1:3" ht="30.75" customHeight="1">
      <c r="A8" s="316" t="s">
        <v>1467</v>
      </c>
    </row>
    <row r="9" spans="1:3" ht="42.75">
      <c r="A9" s="315" t="s">
        <v>1468</v>
      </c>
    </row>
    <row r="10" spans="1:3" ht="33.75" customHeight="1">
      <c r="A10" s="315" t="s">
        <v>1469</v>
      </c>
    </row>
    <row r="11" spans="1:3" ht="58.5" customHeight="1">
      <c r="A11" s="315" t="s">
        <v>1470</v>
      </c>
      <c r="C11" s="317"/>
    </row>
    <row r="12" spans="1:3" ht="42.75">
      <c r="A12" s="315" t="s">
        <v>1471</v>
      </c>
    </row>
    <row r="13" spans="1:3" ht="111" customHeight="1">
      <c r="A13" s="315" t="s">
        <v>1472</v>
      </c>
    </row>
    <row r="14" spans="1:3" ht="71.25">
      <c r="A14" s="315" t="s">
        <v>1473</v>
      </c>
    </row>
    <row r="15" spans="1:3" ht="15" customHeight="1">
      <c r="A15" s="318"/>
    </row>
    <row r="16" spans="1:3">
      <c r="A16" s="315"/>
    </row>
    <row r="17" spans="1:1">
      <c r="A17" s="315"/>
    </row>
    <row r="19" spans="1:1">
      <c r="A19" s="315"/>
    </row>
    <row r="20" spans="1:1">
      <c r="A20" s="315"/>
    </row>
    <row r="35" spans="1:1" ht="18.75">
      <c r="A35" s="313"/>
    </row>
    <row r="37" spans="1:1">
      <c r="A37" s="319"/>
    </row>
    <row r="38" spans="1:1">
      <c r="A38" s="319"/>
    </row>
    <row r="39" spans="1:1">
      <c r="A39" s="319"/>
    </row>
    <row r="40" spans="1:1">
      <c r="A40" s="319"/>
    </row>
    <row r="41" spans="1:1">
      <c r="A41" s="319"/>
    </row>
    <row r="42" spans="1:1" ht="15.75">
      <c r="A42" s="320"/>
    </row>
    <row r="43" spans="1:1">
      <c r="A43" s="319"/>
    </row>
    <row r="44" spans="1:1">
      <c r="A44" s="319"/>
    </row>
    <row r="45" spans="1:1">
      <c r="A45" s="319"/>
    </row>
    <row r="46" spans="1:1">
      <c r="A46" s="319"/>
    </row>
    <row r="47" spans="1:1">
      <c r="A47" s="319"/>
    </row>
    <row r="48" spans="1:1">
      <c r="A48" s="315"/>
    </row>
    <row r="49" spans="1:1" ht="15.75">
      <c r="A49" s="320"/>
    </row>
    <row r="50" spans="1:1">
      <c r="A50" s="319"/>
    </row>
  </sheetData>
  <pageMargins left="0.7" right="0.7" top="0.78740157499999996" bottom="0.78740157499999996"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7</vt:i4>
      </vt:variant>
    </vt:vector>
  </HeadingPairs>
  <TitlesOfParts>
    <vt:vector size="12" baseType="lpstr">
      <vt:lpstr>Rekapitulace stavby</vt:lpstr>
      <vt:lpstr>SO 01 - Stravovací objekt 4c</vt:lpstr>
      <vt:lpstr>VN a ON - Vedlejší náklad...</vt:lpstr>
      <vt:lpstr>Pokyny pro vyplnění</vt:lpstr>
      <vt:lpstr>Pokyny pro práci se soupisy pra</vt:lpstr>
      <vt:lpstr>'Rekapitulace stavby'!Názvy_tisku</vt:lpstr>
      <vt:lpstr>'SO 01 - Stravovací objekt 4c'!Názvy_tisku</vt:lpstr>
      <vt:lpstr>'VN a ON - Vedlejší náklad...'!Názvy_tisku</vt:lpstr>
      <vt:lpstr>'Pokyny pro vyplnění'!Oblast_tisku</vt:lpstr>
      <vt:lpstr>'Rekapitulace stavby'!Oblast_tisku</vt:lpstr>
      <vt:lpstr>'SO 01 - Stravovací objekt 4c'!Oblast_tisku</vt:lpstr>
      <vt:lpstr>'VN a ON - Vedlejší náklad...'!Oblast_tisku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Dell-PC\PC</dc:creator>
  <cp:lastModifiedBy>Jaroslav Skála</cp:lastModifiedBy>
  <dcterms:created xsi:type="dcterms:W3CDTF">2017-04-24T20:09:02Z</dcterms:created>
  <dcterms:modified xsi:type="dcterms:W3CDTF">2017-04-25T05:36:50Z</dcterms:modified>
</cp:coreProperties>
</file>