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stavby 2026\Na Stráži\"/>
    </mc:Choice>
  </mc:AlternateContent>
  <xr:revisionPtr revIDLastSave="0" documentId="8_{D15DAD23-4A19-4389-A702-CB8CD874A342}" xr6:coauthVersionLast="47" xr6:coauthVersionMax="47" xr10:uidLastSave="{00000000-0000-0000-0000-000000000000}"/>
  <bookViews>
    <workbookView xWindow="-120" yWindow="-120" windowWidth="29040" windowHeight="15720" xr2:uid="{AC0CB48E-527B-4DD5-B255-266BE8B5F9D5}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Pol'!$A$1:$U$22</definedName>
    <definedName name="_xlnm.Print_Area" localSheetId="1">Stavba!$A$1:$J$48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 fullCalcOnLoad="1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G39" i="1"/>
  <c r="F39" i="1"/>
  <c r="G12" i="12"/>
  <c r="AC12" i="12"/>
  <c r="AD12" i="12"/>
  <c r="F9" i="12"/>
  <c r="G9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 s="1"/>
  <c r="M10" i="12" s="1"/>
  <c r="I10" i="12"/>
  <c r="K10" i="12"/>
  <c r="O10" i="12"/>
  <c r="Q10" i="12"/>
  <c r="U10" i="12"/>
  <c r="I20" i="1"/>
  <c r="I19" i="1"/>
  <c r="I18" i="1"/>
  <c r="I17" i="1"/>
  <c r="I16" i="1"/>
  <c r="I48" i="1"/>
  <c r="G27" i="1"/>
  <c r="F40" i="1"/>
  <c r="G28" i="1" s="1"/>
  <c r="G40" i="1"/>
  <c r="G25" i="1" s="1"/>
  <c r="G26" i="1" s="1"/>
  <c r="H39" i="1"/>
  <c r="I39" i="1" s="1"/>
  <c r="I40" i="1" s="1"/>
  <c r="J39" i="1" s="1"/>
  <c r="J40" i="1" s="1"/>
  <c r="J28" i="1"/>
  <c r="J26" i="1"/>
  <c r="G38" i="1"/>
  <c r="F38" i="1"/>
  <c r="H32" i="1"/>
  <c r="J23" i="1"/>
  <c r="J24" i="1"/>
  <c r="J25" i="1"/>
  <c r="J27" i="1"/>
  <c r="E24" i="1"/>
  <c r="E26" i="1"/>
  <c r="G23" i="1" l="1"/>
  <c r="G8" i="12"/>
  <c r="M9" i="12"/>
  <c r="M8" i="12" s="1"/>
  <c r="I21" i="1"/>
  <c r="H40" i="1"/>
  <c r="G24" i="1" l="1"/>
  <c r="G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5B8205A0-519B-4FB4-AA83-44C7191A5FCF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136D9171-7B41-4BC7-88FC-1F7F107570C5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8BDC713-9613-4E58-928E-48B138FE3AD5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951CA930-0A7A-4819-9CCC-8E75E34C40D7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A7874BBB-BA44-4834-87F4-59031D7237ED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6995AF55-D273-4A04-A98E-ACD046FC82E3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<sst xmlns="http://schemas.openxmlformats.org/spreadsheetml/2006/main" count="134" uniqueCount="100">
  <si>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</si>
  <si>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</si>
  <si>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</si>
  <si>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</si>
  <si>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</si>
  <si>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</si>
  <si>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</si>
  <si>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</si>
  <si>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</si>
  <si>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</si>
  <si>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</si>
  <si>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</si>
  <si>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</si>
  <si>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</si>
  <si>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</si>
  <si>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</si>
  <si>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</si>
  <si>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</si>
  <si>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</si>
  <si>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</si>
  <si>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</si>
  <si>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</si>
  <si>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</si>
  <si>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</si>
  <si>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</si>
  <si>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</si>
  <si>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</si>
  <si>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</si>
  <si>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</si>
  <si>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</si>
  <si>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</si>
  <si>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</si>
  <si>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</si>
  <si>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</si>
  <si>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</si>
  <si>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</si>
  <si>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</si>
  <si>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</si>
  <si>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</si>
  <si>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</si>
  <si>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</si>
  <si>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</si>
  <si>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</si>
  <si>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Smržovka</t>
  </si>
  <si>
    <t>Rozpočet:</t>
  </si>
  <si>
    <t>Misto</t>
  </si>
  <si>
    <t>Petr Löffler</t>
  </si>
  <si>
    <t>Smržovka ulice Na Stráži p.č.4530 - silniční svodidla</t>
  </si>
  <si>
    <t>Město Smržovka</t>
  </si>
  <si>
    <t>náměstí T. G. Masaryka 600/0</t>
  </si>
  <si>
    <t>46851</t>
  </si>
  <si>
    <t>00262579</t>
  </si>
  <si>
    <t>Rozpočet</t>
  </si>
  <si>
    <t>Celkem za stavbu</t>
  </si>
  <si>
    <t>CZK</t>
  </si>
  <si>
    <t>Rekapitulace dílů</t>
  </si>
  <si>
    <t>Typ dílu</t>
  </si>
  <si>
    <t>91</t>
  </si>
  <si>
    <t>Doplňující práce na komunikaci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</si>
  <si>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</si>
  <si>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</si>
  <si>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</si>
  <si>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</si>
  <si>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</si>
  <si>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</si>
  <si>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</si>
  <si>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</si>
  <si>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</si>
  <si>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</si>
  <si>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</si>
  <si>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</si>
  <si>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</si>
  <si>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</si>
  <si>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</si>
  <si>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</si>
  <si>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</si>
  <si>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</si>
  <si>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</si>
  <si>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</si>
  <si>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</si>
  <si>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</si>
  <si>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</si>
  <si>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</si>
  <si>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</si>
  <si>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</si>
  <si>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</si>
  <si>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</si>
  <si>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</si>
  <si>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911 33-1113.RA0</t>
  </si>
  <si>
    <t>Svodidlo silniční NH-4-99 jednostranné zadržení H2</t>
  </si>
  <si>
    <t>m</t>
  </si>
  <si>
    <t>POL2_0</t>
  </si>
  <si>
    <t>911 33-1213.RA0</t>
  </si>
  <si>
    <t>Náběh dlouhý, silniční NH-4-99 jednostranné zadržení H2</t>
  </si>
  <si>
    <t>kus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</si>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</sst>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#,##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1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/>
    </xf>
    <xf numFmtId="49" fontId="7" fillId="0" borderId="15" xfId="0" applyNumberFormat="1" applyFont="1" applyBorder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" fontId="7" fillId="0" borderId="21" xfId="0" applyNumberFormat="1" applyFont="1" applyBorder="1" applyAlignment="1">
      <alignment horizontal="center" vertical="center"/>
    </xf>
    <xf numFmtId="4" fontId="7" fillId="0" borderId="21" xfId="0" applyNumberFormat="1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 xr:uid="{3F337673-A382-4553-8C99-3A4B54295E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11E30-89AC-4BC1-AF95-B88AEF593D3F}">
  <dimension ref="A1:G2"/>
  <sheetViews>
    <sheetView tabSelected="1"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62559-B321-4369-BDE2-BDF6EFFF151D}">
  <sheetPr codeName="List5112">
    <tabColor rgb="FF66FF66"/>
  </sheetPr>
  <dimension ref="A1:O51"/>
  <sheetViews>
    <sheetView showGridLines="0" topLeftCell="B23" zoomScaleNormal="100" zoomScaleSheetLayoutView="75" workbookViewId="0">
      <selection activeCell="A28" sqref="A28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47</v>
      </c>
      <c r="E2" s="108"/>
      <c r="F2" s="108"/>
      <c r="G2" s="108"/>
      <c r="H2" s="108"/>
      <c r="I2" s="108"/>
      <c r="J2" s="109"/>
      <c r="O2" s="2"/>
    </row>
    <row r="3" spans="1:15" ht="23.25" customHeight="1" x14ac:dyDescent="0.2">
      <c r="A3" s="4"/>
      <c r="B3" s="110" t="s">
        <v>45</v>
      </c>
      <c r="C3" s="111"/>
      <c r="D3" s="112" t="s">
        <v>43</v>
      </c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48</v>
      </c>
      <c r="E5" s="25"/>
      <c r="F5" s="25"/>
      <c r="G5" s="25"/>
      <c r="H5" s="27" t="s">
        <v>33</v>
      </c>
      <c r="I5" s="121" t="s">
        <v>51</v>
      </c>
      <c r="J5" s="11"/>
    </row>
    <row r="6" spans="1:15" ht="15.75" customHeight="1" x14ac:dyDescent="0.2">
      <c r="A6" s="4"/>
      <c r="B6" s="39"/>
      <c r="C6" s="25"/>
      <c r="D6" s="121" t="s">
        <v>49</v>
      </c>
      <c r="E6" s="25"/>
      <c r="F6" s="25"/>
      <c r="G6" s="25"/>
      <c r="H6" s="27" t="s">
        <v>34</v>
      </c>
      <c r="I6" s="121"/>
      <c r="J6" s="11"/>
    </row>
    <row r="7" spans="1:15" ht="15.75" customHeight="1" x14ac:dyDescent="0.2">
      <c r="A7" s="4"/>
      <c r="B7" s="40"/>
      <c r="C7" s="122" t="s">
        <v>50</v>
      </c>
      <c r="D7" s="104" t="s">
        <v>43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 t="s">
        <v>46</v>
      </c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80" t="s">
        <v>23</v>
      </c>
      <c r="B16" s="181" t="s">
        <v>23</v>
      </c>
      <c r="C16" s="56"/>
      <c r="D16" s="57"/>
      <c r="E16" s="80"/>
      <c r="F16" s="81"/>
      <c r="G16" s="80"/>
      <c r="H16" s="81"/>
      <c r="I16" s="80">
        <f>SUMIF(F47:F47,A16,I47:I47)+SUMIF(F47:F47,"PSU",I47:I47)</f>
        <v>0</v>
      </c>
      <c r="J16" s="82"/>
    </row>
    <row r="17" spans="1:10" ht="23.25" customHeight="1" x14ac:dyDescent="0.2">
      <c r="A17" s="180" t="s">
        <v>24</v>
      </c>
      <c r="B17" s="181" t="s">
        <v>24</v>
      </c>
      <c r="C17" s="56"/>
      <c r="D17" s="57"/>
      <c r="E17" s="80"/>
      <c r="F17" s="81"/>
      <c r="G17" s="80"/>
      <c r="H17" s="81"/>
      <c r="I17" s="80">
        <f>SUMIF(F47:F47,A17,I47:I47)</f>
        <v>0</v>
      </c>
      <c r="J17" s="82"/>
    </row>
    <row r="18" spans="1:10" ht="23.25" customHeight="1" x14ac:dyDescent="0.2">
      <c r="A18" s="180" t="s">
        <v>25</v>
      </c>
      <c r="B18" s="181" t="s">
        <v>25</v>
      </c>
      <c r="C18" s="56"/>
      <c r="D18" s="57"/>
      <c r="E18" s="80"/>
      <c r="F18" s="81"/>
      <c r="G18" s="80"/>
      <c r="H18" s="81"/>
      <c r="I18" s="80">
        <f>SUMIF(F47:F47,A18,I47:I47)</f>
        <v>0</v>
      </c>
      <c r="J18" s="82"/>
    </row>
    <row r="19" spans="1:10" ht="23.25" customHeight="1" x14ac:dyDescent="0.2">
      <c r="A19" s="180" t="s">
        <v>59</v>
      </c>
      <c r="B19" s="181" t="s">
        <v>26</v>
      </c>
      <c r="C19" s="56"/>
      <c r="D19" s="57"/>
      <c r="E19" s="80"/>
      <c r="F19" s="81"/>
      <c r="G19" s="80"/>
      <c r="H19" s="81"/>
      <c r="I19" s="80">
        <f>SUMIF(F47:F47,A19,I47:I47)</f>
        <v>0</v>
      </c>
      <c r="J19" s="82"/>
    </row>
    <row r="20" spans="1:10" ht="23.25" customHeight="1" x14ac:dyDescent="0.2">
      <c r="A20" s="180" t="s">
        <v>60</v>
      </c>
      <c r="B20" s="181" t="s">
        <v>27</v>
      </c>
      <c r="C20" s="56"/>
      <c r="D20" s="57"/>
      <c r="E20" s="80"/>
      <c r="F20" s="81"/>
      <c r="G20" s="80"/>
      <c r="H20" s="81"/>
      <c r="I20" s="80">
        <f>SUMIF(F47:F47,A20,I47:I47)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46282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 t="s">
        <v>46</v>
      </c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52</v>
      </c>
      <c r="C39" s="137" t="s">
        <v>47</v>
      </c>
      <c r="D39" s="138"/>
      <c r="E39" s="138"/>
      <c r="F39" s="146">
        <f>'Rozpočet Pol'!AC12</f>
        <v>0</v>
      </c>
      <c r="G39" s="147">
        <f>'Rozpočet Pol'!AD12</f>
        <v>0</v>
      </c>
      <c r="H39" s="148">
        <f>(F39*SazbaDPH1/100)+(G39*SazbaDPH2/100)</f>
        <v>0</v>
      </c>
      <c r="I39" s="148">
        <f>F39+G39+H39</f>
        <v>0</v>
      </c>
      <c r="J39" s="139" t="str">
        <f>IF(_xlfn.SINGLE(CenaCelkemVypocet)=0,"",I39/_xlfn.SINGLE(CenaCelkemVypocet)*100)</f>
        <v/>
      </c>
    </row>
    <row r="40" spans="1:10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55</v>
      </c>
    </row>
    <row r="46" spans="1:10" ht="25.5" customHeight="1" x14ac:dyDescent="0.2">
      <c r="A46" s="161"/>
      <c r="B46" s="164" t="s">
        <v>16</v>
      </c>
      <c r="C46" s="164" t="s">
        <v>5</v>
      </c>
      <c r="D46" s="165"/>
      <c r="E46" s="165"/>
      <c r="F46" s="168" t="s">
        <v>56</v>
      </c>
      <c r="G46" s="168"/>
      <c r="H46" s="168"/>
      <c r="I46" s="169" t="s">
        <v>28</v>
      </c>
      <c r="J46" s="169"/>
    </row>
    <row r="47" spans="1:10" ht="25.5" customHeight="1" x14ac:dyDescent="0.2">
      <c r="A47" s="162"/>
      <c r="B47" s="170" t="s">
        <v>57</v>
      </c>
      <c r="C47" s="171" t="s">
        <v>58</v>
      </c>
      <c r="D47" s="172"/>
      <c r="E47" s="172"/>
      <c r="F47" s="173" t="s">
        <v>23</v>
      </c>
      <c r="G47" s="174"/>
      <c r="H47" s="174"/>
      <c r="I47" s="175">
        <f>'Rozpočet Pol'!G8</f>
        <v>0</v>
      </c>
      <c r="J47" s="175"/>
    </row>
    <row r="48" spans="1:10" ht="25.5" customHeight="1" x14ac:dyDescent="0.2">
      <c r="A48" s="163"/>
      <c r="B48" s="166" t="s">
        <v>1</v>
      </c>
      <c r="C48" s="166"/>
      <c r="D48" s="167"/>
      <c r="E48" s="167"/>
      <c r="F48" s="176"/>
      <c r="G48" s="177"/>
      <c r="H48" s="177"/>
      <c r="I48" s="178">
        <f>I47</f>
        <v>0</v>
      </c>
      <c r="J48" s="178"/>
    </row>
    <row r="49" spans="6:10" x14ac:dyDescent="0.2">
      <c r="F49" s="179"/>
      <c r="G49" s="129"/>
      <c r="H49" s="179"/>
      <c r="I49" s="129"/>
      <c r="J49" s="129"/>
    </row>
    <row r="50" spans="6:10" x14ac:dyDescent="0.2">
      <c r="F50" s="179"/>
      <c r="G50" s="129"/>
      <c r="H50" s="179"/>
      <c r="I50" s="129"/>
      <c r="J50" s="129"/>
    </row>
    <row r="51" spans="6:10" x14ac:dyDescent="0.2">
      <c r="F51" s="179"/>
      <c r="G51" s="129"/>
      <c r="H51" s="179"/>
      <c r="I51" s="129"/>
      <c r="J51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3">
    <mergeCell ref="I48:J48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6BF6-7498-4FDB-9924-709C0A9C4EA9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B27B0-3B4A-4AB6-9F59-676BE5D4D300}">
  <sheetPr>
    <outlinePr summaryBelow="0"/>
  </sheetPr>
  <dimension ref="A1:BH22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82" t="s">
        <v>6</v>
      </c>
      <c r="B1" s="182"/>
      <c r="C1" s="182"/>
      <c r="D1" s="182"/>
      <c r="E1" s="182"/>
      <c r="F1" s="182"/>
      <c r="G1" s="182"/>
      <c r="AE1" t="s">
        <v>62</v>
      </c>
    </row>
    <row r="2" spans="1:60" ht="24.95" customHeight="1" x14ac:dyDescent="0.2">
      <c r="A2" s="189" t="s">
        <v>61</v>
      </c>
      <c r="B2" s="183"/>
      <c r="C2" s="184" t="s">
        <v>47</v>
      </c>
      <c r="D2" s="185"/>
      <c r="E2" s="185"/>
      <c r="F2" s="185"/>
      <c r="G2" s="191"/>
      <c r="AE2" t="s">
        <v>63</v>
      </c>
    </row>
    <row r="3" spans="1:60" ht="24.95" customHeight="1" x14ac:dyDescent="0.2">
      <c r="A3" s="190" t="s">
        <v>7</v>
      </c>
      <c r="B3" s="188"/>
      <c r="C3" s="186" t="s">
        <v>43</v>
      </c>
      <c r="D3" s="187"/>
      <c r="E3" s="187"/>
      <c r="F3" s="187"/>
      <c r="G3" s="192"/>
      <c r="AE3" t="s">
        <v>64</v>
      </c>
    </row>
    <row r="4" spans="1:60" ht="24.95" hidden="1" customHeight="1" x14ac:dyDescent="0.2">
      <c r="A4" s="190" t="s">
        <v>8</v>
      </c>
      <c r="B4" s="188"/>
      <c r="C4" s="186"/>
      <c r="D4" s="187"/>
      <c r="E4" s="187"/>
      <c r="F4" s="187"/>
      <c r="G4" s="192"/>
      <c r="AE4" t="s">
        <v>65</v>
      </c>
    </row>
    <row r="5" spans="1:60" hidden="1" x14ac:dyDescent="0.2">
      <c r="A5" s="193" t="s">
        <v>66</v>
      </c>
      <c r="B5" s="194"/>
      <c r="C5" s="195"/>
      <c r="D5" s="196"/>
      <c r="E5" s="196"/>
      <c r="F5" s="196"/>
      <c r="G5" s="197"/>
      <c r="AE5" t="s">
        <v>67</v>
      </c>
    </row>
    <row r="7" spans="1:60" ht="38.25" x14ac:dyDescent="0.2">
      <c r="A7" s="201" t="s">
        <v>68</v>
      </c>
      <c r="B7" s="202" t="s">
        <v>69</v>
      </c>
      <c r="C7" s="202" t="s">
        <v>70</v>
      </c>
      <c r="D7" s="201" t="s">
        <v>71</v>
      </c>
      <c r="E7" s="201" t="s">
        <v>72</v>
      </c>
      <c r="F7" s="198" t="s">
        <v>73</v>
      </c>
      <c r="G7" s="212" t="s">
        <v>28</v>
      </c>
      <c r="H7" s="213" t="s">
        <v>29</v>
      </c>
      <c r="I7" s="213" t="s">
        <v>74</v>
      </c>
      <c r="J7" s="213" t="s">
        <v>30</v>
      </c>
      <c r="K7" s="213" t="s">
        <v>75</v>
      </c>
      <c r="L7" s="213" t="s">
        <v>76</v>
      </c>
      <c r="M7" s="213" t="s">
        <v>77</v>
      </c>
      <c r="N7" s="213" t="s">
        <v>78</v>
      </c>
      <c r="O7" s="213" t="s">
        <v>79</v>
      </c>
      <c r="P7" s="213" t="s">
        <v>80</v>
      </c>
      <c r="Q7" s="213" t="s">
        <v>81</v>
      </c>
      <c r="R7" s="213" t="s">
        <v>82</v>
      </c>
      <c r="S7" s="213" t="s">
        <v>83</v>
      </c>
      <c r="T7" s="213" t="s">
        <v>84</v>
      </c>
      <c r="U7" s="204" t="s">
        <v>85</v>
      </c>
    </row>
    <row r="8" spans="1:60" x14ac:dyDescent="0.2">
      <c r="A8" s="214" t="s">
        <v>86</v>
      </c>
      <c r="B8" s="215" t="s">
        <v>57</v>
      </c>
      <c r="C8" s="216" t="s">
        <v>58</v>
      </c>
      <c r="D8" s="217"/>
      <c r="E8" s="218"/>
      <c r="F8" s="219"/>
      <c r="G8" s="219">
        <f>SUMIF(AE9:AE10,"&lt;&gt;NOR",G9:G10)</f>
        <v>0</v>
      </c>
      <c r="H8" s="219"/>
      <c r="I8" s="219">
        <f>SUM(I9:I10)</f>
        <v>0</v>
      </c>
      <c r="J8" s="219"/>
      <c r="K8" s="219">
        <f>SUM(K9:K10)</f>
        <v>0</v>
      </c>
      <c r="L8" s="219"/>
      <c r="M8" s="219">
        <f>SUM(M9:M10)</f>
        <v>0</v>
      </c>
      <c r="N8" s="203"/>
      <c r="O8" s="203">
        <f>SUM(O9:O10)</f>
        <v>4.1756399999999996</v>
      </c>
      <c r="P8" s="203"/>
      <c r="Q8" s="203">
        <f>SUM(Q9:Q10)</f>
        <v>0</v>
      </c>
      <c r="R8" s="203"/>
      <c r="S8" s="203"/>
      <c r="T8" s="214"/>
      <c r="U8" s="203">
        <f>SUM(U9:U10)</f>
        <v>46.03</v>
      </c>
      <c r="AE8" t="s">
        <v>87</v>
      </c>
    </row>
    <row r="9" spans="1:60" outlineLevel="1" x14ac:dyDescent="0.2">
      <c r="A9" s="200">
        <v>1</v>
      </c>
      <c r="B9" s="205" t="s">
        <v>88</v>
      </c>
      <c r="C9" s="242" t="s">
        <v>89</v>
      </c>
      <c r="D9" s="206" t="s">
        <v>90</v>
      </c>
      <c r="E9" s="209">
        <v>32</v>
      </c>
      <c r="F9" s="210">
        <f>H9+J9</f>
        <v>0</v>
      </c>
      <c r="G9" s="211">
        <f>ROUND(E9*F9,2)</f>
        <v>0</v>
      </c>
      <c r="H9" s="211"/>
      <c r="I9" s="211">
        <f>ROUND(E9*H9,2)</f>
        <v>0</v>
      </c>
      <c r="J9" s="211"/>
      <c r="K9" s="211">
        <f>ROUND(E9*J9,2)</f>
        <v>0</v>
      </c>
      <c r="L9" s="211">
        <v>21</v>
      </c>
      <c r="M9" s="211">
        <f>G9*(1+L9/100)</f>
        <v>0</v>
      </c>
      <c r="N9" s="207">
        <v>4.07E-2</v>
      </c>
      <c r="O9" s="207">
        <f>ROUND(E9*N9,5)</f>
        <v>1.3024</v>
      </c>
      <c r="P9" s="207">
        <v>0</v>
      </c>
      <c r="Q9" s="207">
        <f>ROUND(E9*P9,5)</f>
        <v>0</v>
      </c>
      <c r="R9" s="207"/>
      <c r="S9" s="207"/>
      <c r="T9" s="208">
        <v>0.74541999999999997</v>
      </c>
      <c r="U9" s="207">
        <f>ROUND(E9*T9,2)</f>
        <v>23.85</v>
      </c>
      <c r="V9" s="199"/>
      <c r="W9" s="199"/>
      <c r="X9" s="199"/>
      <c r="Y9" s="199"/>
      <c r="Z9" s="199"/>
      <c r="AA9" s="199"/>
      <c r="AB9" s="199"/>
      <c r="AC9" s="199"/>
      <c r="AD9" s="199"/>
      <c r="AE9" s="199" t="s">
        <v>91</v>
      </c>
      <c r="AF9" s="199"/>
      <c r="AG9" s="199"/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9"/>
      <c r="AW9" s="199"/>
      <c r="AX9" s="199"/>
      <c r="AY9" s="199"/>
      <c r="AZ9" s="199"/>
      <c r="BA9" s="199"/>
      <c r="BB9" s="199"/>
      <c r="BC9" s="199"/>
      <c r="BD9" s="199"/>
      <c r="BE9" s="199"/>
      <c r="BF9" s="199"/>
      <c r="BG9" s="199"/>
      <c r="BH9" s="199"/>
    </row>
    <row r="10" spans="1:60" ht="22.5" outlineLevel="1" x14ac:dyDescent="0.2">
      <c r="A10" s="220">
        <v>2</v>
      </c>
      <c r="B10" s="221" t="s">
        <v>92</v>
      </c>
      <c r="C10" s="243" t="s">
        <v>93</v>
      </c>
      <c r="D10" s="222" t="s">
        <v>94</v>
      </c>
      <c r="E10" s="223">
        <v>2</v>
      </c>
      <c r="F10" s="224">
        <f>H10+J10</f>
        <v>0</v>
      </c>
      <c r="G10" s="225">
        <f>ROUND(E10*F10,2)</f>
        <v>0</v>
      </c>
      <c r="H10" s="225"/>
      <c r="I10" s="225">
        <f>ROUND(E10*H10,2)</f>
        <v>0</v>
      </c>
      <c r="J10" s="225"/>
      <c r="K10" s="225">
        <f>ROUND(E10*J10,2)</f>
        <v>0</v>
      </c>
      <c r="L10" s="225">
        <v>21</v>
      </c>
      <c r="M10" s="225">
        <f>G10*(1+L10/100)</f>
        <v>0</v>
      </c>
      <c r="N10" s="226">
        <v>1.43662</v>
      </c>
      <c r="O10" s="226">
        <f>ROUND(E10*N10,5)</f>
        <v>2.87324</v>
      </c>
      <c r="P10" s="226">
        <v>0</v>
      </c>
      <c r="Q10" s="226">
        <f>ROUND(E10*P10,5)</f>
        <v>0</v>
      </c>
      <c r="R10" s="226"/>
      <c r="S10" s="226"/>
      <c r="T10" s="227">
        <v>11.08977</v>
      </c>
      <c r="U10" s="226">
        <f>ROUND(E10*T10,2)</f>
        <v>22.18</v>
      </c>
      <c r="V10" s="199"/>
      <c r="W10" s="199"/>
      <c r="X10" s="199"/>
      <c r="Y10" s="199"/>
      <c r="Z10" s="199"/>
      <c r="AA10" s="199"/>
      <c r="AB10" s="199"/>
      <c r="AC10" s="199"/>
      <c r="AD10" s="199"/>
      <c r="AE10" s="199" t="s">
        <v>91</v>
      </c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</row>
    <row r="11" spans="1:60" x14ac:dyDescent="0.2">
      <c r="A11" s="6"/>
      <c r="B11" s="7" t="s">
        <v>95</v>
      </c>
      <c r="C11" s="244" t="s">
        <v>95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AC11">
        <v>12</v>
      </c>
      <c r="AD11">
        <v>21</v>
      </c>
    </row>
    <row r="12" spans="1:60" x14ac:dyDescent="0.2">
      <c r="A12" s="228"/>
      <c r="B12" s="229" t="s">
        <v>28</v>
      </c>
      <c r="C12" s="245" t="s">
        <v>95</v>
      </c>
      <c r="D12" s="230"/>
      <c r="E12" s="230"/>
      <c r="F12" s="230"/>
      <c r="G12" s="241">
        <f>G8</f>
        <v>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AC12">
        <f>SUMIF(L7:L10,AC11,G7:G10)</f>
        <v>0</v>
      </c>
      <c r="AD12">
        <f>SUMIF(L7:L10,AD11,G7:G10)</f>
        <v>0</v>
      </c>
      <c r="AE12" t="s">
        <v>96</v>
      </c>
    </row>
    <row r="13" spans="1:60" x14ac:dyDescent="0.2">
      <c r="A13" s="6"/>
      <c r="B13" s="7" t="s">
        <v>95</v>
      </c>
      <c r="C13" s="244" t="s">
        <v>95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60" x14ac:dyDescent="0.2">
      <c r="A14" s="6"/>
      <c r="B14" s="7"/>
      <c r="C14" s="24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60" x14ac:dyDescent="0.2">
      <c r="A15" s="231" t="s">
        <v>97</v>
      </c>
      <c r="B15" s="231"/>
      <c r="C15" s="24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60" x14ac:dyDescent="0.2">
      <c r="A16" s="232"/>
      <c r="B16" s="233"/>
      <c r="C16" s="247"/>
      <c r="D16" s="233"/>
      <c r="E16" s="233"/>
      <c r="F16" s="233"/>
      <c r="G16" s="234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AE16" t="s">
        <v>98</v>
      </c>
    </row>
    <row r="17" spans="1:31" x14ac:dyDescent="0.2">
      <c r="A17" s="235"/>
      <c r="B17" s="236"/>
      <c r="C17" s="248"/>
      <c r="D17" s="236"/>
      <c r="E17" s="236"/>
      <c r="F17" s="236"/>
      <c r="G17" s="23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31" x14ac:dyDescent="0.2">
      <c r="A18" s="235"/>
      <c r="B18" s="236"/>
      <c r="C18" s="248"/>
      <c r="D18" s="236"/>
      <c r="E18" s="236"/>
      <c r="F18" s="236"/>
      <c r="G18" s="23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31" x14ac:dyDescent="0.2">
      <c r="A19" s="235"/>
      <c r="B19" s="236"/>
      <c r="C19" s="248"/>
      <c r="D19" s="236"/>
      <c r="E19" s="236"/>
      <c r="F19" s="236"/>
      <c r="G19" s="23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31" x14ac:dyDescent="0.2">
      <c r="A20" s="238"/>
      <c r="B20" s="239"/>
      <c r="C20" s="249"/>
      <c r="D20" s="239"/>
      <c r="E20" s="239"/>
      <c r="F20" s="239"/>
      <c r="G20" s="240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31" x14ac:dyDescent="0.2">
      <c r="A21" s="6"/>
      <c r="B21" s="7"/>
      <c r="C21" s="244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31" x14ac:dyDescent="0.2">
      <c r="C22" s="250"/>
      <c r="AE22" t="s">
        <v>99</v>
      </c>
    </row>
  </sheetData>
  <mergeCells count="6">
    <mergeCell ref="A1:G1"/>
    <mergeCell ref="C2:G2"/>
    <mergeCell ref="C3:G3"/>
    <mergeCell ref="C4:G4"/>
    <mergeCell ref="A15:C15"/>
    <mergeCell ref="A16:G20"/>
  </mergeCells>
  <pageMargins left="0.39370078740157499" right="0.19685039370078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Löffler</dc:creator>
  <cp:lastModifiedBy>Petr Löffler</cp:lastModifiedBy>
  <cp:lastPrinted>2014-02-28T09:52:57Z</cp:lastPrinted>
  <dcterms:created xsi:type="dcterms:W3CDTF">2009-04-08T07:15:50Z</dcterms:created>
  <dcterms:modified xsi:type="dcterms:W3CDTF">2026-09-17T09:31:54Z</dcterms:modified>
</cp:coreProperties>
</file>