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827"/>
  <workbookPr/>
  <mc:AlternateContent xmlns:mc="http://schemas.openxmlformats.org/markup-compatibility/2006">
    <mc:Choice Requires="x15">
      <x15ac:absPath xmlns:x15ac="http://schemas.microsoft.com/office/spreadsheetml/2010/11/ac" url="C:\Users\Fujitsu\Documents\Zápisy RO 22\rada 4_2022\"/>
    </mc:Choice>
  </mc:AlternateContent>
  <xr:revisionPtr revIDLastSave="0" documentId="8_{FD65F5C7-0902-4212-A1E4-0128C9BA6BF0}" xr6:coauthVersionLast="47" xr6:coauthVersionMax="47" xr10:uidLastSave="{00000000-0000-0000-0000-000000000000}"/>
  <bookViews>
    <workbookView xWindow="-120" yWindow="-120" windowWidth="29040" windowHeight="15840" activeTab="1" xr2:uid="{00000000-000D-0000-FFFF-FFFF00000000}"/>
  </bookViews>
  <sheets>
    <sheet name="Rekapitulace stavby" sheetId="1" r:id="rId1"/>
    <sheet name="21BAU003 - Horní Počaply ..." sheetId="2" r:id="rId2"/>
  </sheets>
  <definedNames>
    <definedName name="_xlnm._FilterDatabase" localSheetId="1" hidden="1">'21BAU003 - Horní Počaply ...'!$C$135:$K$589</definedName>
    <definedName name="_xlnm.Print_Titles" localSheetId="1">'21BAU003 - Horní Počaply ...'!$135:$135</definedName>
    <definedName name="_xlnm.Print_Titles" localSheetId="0">'Rekapitulace stavby'!$92:$92</definedName>
    <definedName name="_xlnm.Print_Area" localSheetId="1">'21BAU003 - Horní Počaply ...'!$C$4:$J$76,'21BAU003 - Horní Počaply ...'!$C$82:$J$119,'21BAU003 - Horní Počaply ...'!$C$125:$K$589</definedName>
    <definedName name="_xlnm.Print_Area" localSheetId="0">'Rekapitulace stavby'!$D$4:$AO$76,'Rekapitulace stavby'!$C$82:$AQ$96</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J35" i="2" l="1"/>
  <c r="J34" i="2"/>
  <c r="AY95" i="1"/>
  <c r="J33" i="2"/>
  <c r="AX95" i="1"/>
  <c r="BI587" i="2"/>
  <c r="BH587" i="2"/>
  <c r="BG587" i="2"/>
  <c r="BF587" i="2"/>
  <c r="T587" i="2"/>
  <c r="T586" i="2" s="1"/>
  <c r="R587" i="2"/>
  <c r="R586" i="2" s="1"/>
  <c r="P587" i="2"/>
  <c r="P586" i="2" s="1"/>
  <c r="BI583" i="2"/>
  <c r="BH583" i="2"/>
  <c r="BG583" i="2"/>
  <c r="BF583" i="2"/>
  <c r="T583" i="2"/>
  <c r="T582" i="2" s="1"/>
  <c r="T581" i="2" s="1"/>
  <c r="R583" i="2"/>
  <c r="R582" i="2"/>
  <c r="R581" i="2" s="1"/>
  <c r="P583" i="2"/>
  <c r="P582" i="2" s="1"/>
  <c r="P581" i="2" s="1"/>
  <c r="BI579" i="2"/>
  <c r="BH579" i="2"/>
  <c r="BG579" i="2"/>
  <c r="BF579" i="2"/>
  <c r="T579" i="2"/>
  <c r="R579" i="2"/>
  <c r="P579" i="2"/>
  <c r="BI577" i="2"/>
  <c r="BH577" i="2"/>
  <c r="BG577" i="2"/>
  <c r="BF577" i="2"/>
  <c r="T577" i="2"/>
  <c r="R577" i="2"/>
  <c r="P577" i="2"/>
  <c r="BI575" i="2"/>
  <c r="BH575" i="2"/>
  <c r="BG575" i="2"/>
  <c r="BF575" i="2"/>
  <c r="T575" i="2"/>
  <c r="R575" i="2"/>
  <c r="P575" i="2"/>
  <c r="BI573" i="2"/>
  <c r="BH573" i="2"/>
  <c r="BG573" i="2"/>
  <c r="BF573" i="2"/>
  <c r="T573" i="2"/>
  <c r="R573" i="2"/>
  <c r="P573" i="2"/>
  <c r="BI570" i="2"/>
  <c r="BH570" i="2"/>
  <c r="BG570" i="2"/>
  <c r="BF570" i="2"/>
  <c r="T570" i="2"/>
  <c r="R570" i="2"/>
  <c r="P570" i="2"/>
  <c r="BI561" i="2"/>
  <c r="BH561" i="2"/>
  <c r="BG561" i="2"/>
  <c r="BF561" i="2"/>
  <c r="T561" i="2"/>
  <c r="R561" i="2"/>
  <c r="P561" i="2"/>
  <c r="BI558" i="2"/>
  <c r="BH558" i="2"/>
  <c r="BG558" i="2"/>
  <c r="BF558" i="2"/>
  <c r="T558" i="2"/>
  <c r="R558" i="2"/>
  <c r="P558" i="2"/>
  <c r="BI556" i="2"/>
  <c r="BH556" i="2"/>
  <c r="BG556" i="2"/>
  <c r="BF556" i="2"/>
  <c r="T556" i="2"/>
  <c r="R556" i="2"/>
  <c r="P556" i="2"/>
  <c r="BI551" i="2"/>
  <c r="BH551" i="2"/>
  <c r="BG551" i="2"/>
  <c r="BF551" i="2"/>
  <c r="T551" i="2"/>
  <c r="R551" i="2"/>
  <c r="P551" i="2"/>
  <c r="BI549" i="2"/>
  <c r="BH549" i="2"/>
  <c r="BG549" i="2"/>
  <c r="BF549" i="2"/>
  <c r="T549" i="2"/>
  <c r="R549" i="2"/>
  <c r="P549" i="2"/>
  <c r="BI545" i="2"/>
  <c r="BH545" i="2"/>
  <c r="BG545" i="2"/>
  <c r="BF545" i="2"/>
  <c r="T545" i="2"/>
  <c r="R545" i="2"/>
  <c r="P545" i="2"/>
  <c r="BI542" i="2"/>
  <c r="BH542" i="2"/>
  <c r="BG542" i="2"/>
  <c r="BF542" i="2"/>
  <c r="T542" i="2"/>
  <c r="R542" i="2"/>
  <c r="P542" i="2"/>
  <c r="BI539" i="2"/>
  <c r="BH539" i="2"/>
  <c r="BG539" i="2"/>
  <c r="BF539" i="2"/>
  <c r="T539" i="2"/>
  <c r="R539" i="2"/>
  <c r="P539" i="2"/>
  <c r="BI536" i="2"/>
  <c r="BH536" i="2"/>
  <c r="BG536" i="2"/>
  <c r="BF536" i="2"/>
  <c r="T536" i="2"/>
  <c r="R536" i="2"/>
  <c r="P536" i="2"/>
  <c r="BI533" i="2"/>
  <c r="BH533" i="2"/>
  <c r="BG533" i="2"/>
  <c r="BF533" i="2"/>
  <c r="T533" i="2"/>
  <c r="R533" i="2"/>
  <c r="P533" i="2"/>
  <c r="BI527" i="2"/>
  <c r="BH527" i="2"/>
  <c r="BG527" i="2"/>
  <c r="BF527" i="2"/>
  <c r="T527" i="2"/>
  <c r="R527" i="2"/>
  <c r="P527" i="2"/>
  <c r="BI524" i="2"/>
  <c r="BH524" i="2"/>
  <c r="BG524" i="2"/>
  <c r="BF524" i="2"/>
  <c r="T524" i="2"/>
  <c r="R524" i="2"/>
  <c r="P524" i="2"/>
  <c r="BI519" i="2"/>
  <c r="BH519" i="2"/>
  <c r="BG519" i="2"/>
  <c r="BF519" i="2"/>
  <c r="T519" i="2"/>
  <c r="R519" i="2"/>
  <c r="P519" i="2"/>
  <c r="BI514" i="2"/>
  <c r="BH514" i="2"/>
  <c r="BG514" i="2"/>
  <c r="BF514" i="2"/>
  <c r="T514" i="2"/>
  <c r="R514" i="2"/>
  <c r="P514" i="2"/>
  <c r="BI508" i="2"/>
  <c r="BH508" i="2"/>
  <c r="BG508" i="2"/>
  <c r="BF508" i="2"/>
  <c r="T508" i="2"/>
  <c r="R508" i="2"/>
  <c r="P508" i="2"/>
  <c r="BI504" i="2"/>
  <c r="BH504" i="2"/>
  <c r="BG504" i="2"/>
  <c r="BF504" i="2"/>
  <c r="T504" i="2"/>
  <c r="R504" i="2"/>
  <c r="P504" i="2"/>
  <c r="BI502" i="2"/>
  <c r="BH502" i="2"/>
  <c r="BG502" i="2"/>
  <c r="BF502" i="2"/>
  <c r="T502" i="2"/>
  <c r="R502" i="2"/>
  <c r="P502" i="2"/>
  <c r="BI500" i="2"/>
  <c r="BH500" i="2"/>
  <c r="BG500" i="2"/>
  <c r="BF500" i="2"/>
  <c r="T500" i="2"/>
  <c r="R500" i="2"/>
  <c r="P500" i="2"/>
  <c r="BI495" i="2"/>
  <c r="BH495" i="2"/>
  <c r="BG495" i="2"/>
  <c r="BF495" i="2"/>
  <c r="T495" i="2"/>
  <c r="R495" i="2"/>
  <c r="P495" i="2"/>
  <c r="BI493" i="2"/>
  <c r="BH493" i="2"/>
  <c r="BG493" i="2"/>
  <c r="BF493" i="2"/>
  <c r="T493" i="2"/>
  <c r="R493" i="2"/>
  <c r="P493" i="2"/>
  <c r="BI488" i="2"/>
  <c r="BH488" i="2"/>
  <c r="BG488" i="2"/>
  <c r="BF488" i="2"/>
  <c r="T488" i="2"/>
  <c r="R488" i="2"/>
  <c r="P488" i="2"/>
  <c r="BI482" i="2"/>
  <c r="BH482" i="2"/>
  <c r="BG482" i="2"/>
  <c r="BF482" i="2"/>
  <c r="T482" i="2"/>
  <c r="R482" i="2"/>
  <c r="P482" i="2"/>
  <c r="BI479" i="2"/>
  <c r="BH479" i="2"/>
  <c r="BG479" i="2"/>
  <c r="BF479" i="2"/>
  <c r="T479" i="2"/>
  <c r="R479" i="2"/>
  <c r="P479" i="2"/>
  <c r="BI476" i="2"/>
  <c r="BH476" i="2"/>
  <c r="BG476" i="2"/>
  <c r="BF476" i="2"/>
  <c r="T476" i="2"/>
  <c r="R476" i="2"/>
  <c r="P476" i="2"/>
  <c r="BI473" i="2"/>
  <c r="BH473" i="2"/>
  <c r="BG473" i="2"/>
  <c r="BF473" i="2"/>
  <c r="T473" i="2"/>
  <c r="R473" i="2"/>
  <c r="P473" i="2"/>
  <c r="BI469" i="2"/>
  <c r="BH469" i="2"/>
  <c r="BG469" i="2"/>
  <c r="BF469" i="2"/>
  <c r="T469" i="2"/>
  <c r="R469" i="2"/>
  <c r="P469" i="2"/>
  <c r="BI463" i="2"/>
  <c r="BH463" i="2"/>
  <c r="BG463" i="2"/>
  <c r="BF463" i="2"/>
  <c r="T463" i="2"/>
  <c r="R463" i="2"/>
  <c r="P463" i="2"/>
  <c r="BI459" i="2"/>
  <c r="BH459" i="2"/>
  <c r="BG459" i="2"/>
  <c r="BF459" i="2"/>
  <c r="T459" i="2"/>
  <c r="R459" i="2"/>
  <c r="P459" i="2"/>
  <c r="BI453" i="2"/>
  <c r="BH453" i="2"/>
  <c r="BG453" i="2"/>
  <c r="BF453" i="2"/>
  <c r="T453" i="2"/>
  <c r="R453" i="2"/>
  <c r="P453" i="2"/>
  <c r="BI447" i="2"/>
  <c r="BH447" i="2"/>
  <c r="BG447" i="2"/>
  <c r="BF447" i="2"/>
  <c r="T447" i="2"/>
  <c r="R447" i="2"/>
  <c r="P447" i="2"/>
  <c r="BI441" i="2"/>
  <c r="BH441" i="2"/>
  <c r="BG441" i="2"/>
  <c r="BF441" i="2"/>
  <c r="T441" i="2"/>
  <c r="R441" i="2"/>
  <c r="P441" i="2"/>
  <c r="BI437" i="2"/>
  <c r="BH437" i="2"/>
  <c r="BG437" i="2"/>
  <c r="BF437" i="2"/>
  <c r="T437" i="2"/>
  <c r="R437" i="2"/>
  <c r="P437" i="2"/>
  <c r="BI435" i="2"/>
  <c r="BH435" i="2"/>
  <c r="BG435" i="2"/>
  <c r="BF435" i="2"/>
  <c r="T435" i="2"/>
  <c r="R435" i="2"/>
  <c r="P435" i="2"/>
  <c r="BI426" i="2"/>
  <c r="BH426" i="2"/>
  <c r="BG426" i="2"/>
  <c r="BF426" i="2"/>
  <c r="T426" i="2"/>
  <c r="R426" i="2"/>
  <c r="P426" i="2"/>
  <c r="BI423" i="2"/>
  <c r="BH423" i="2"/>
  <c r="BG423" i="2"/>
  <c r="BF423" i="2"/>
  <c r="T423" i="2"/>
  <c r="R423" i="2"/>
  <c r="P423" i="2"/>
  <c r="BI421" i="2"/>
  <c r="BH421" i="2"/>
  <c r="BG421" i="2"/>
  <c r="BF421" i="2"/>
  <c r="T421" i="2"/>
  <c r="R421" i="2"/>
  <c r="P421" i="2"/>
  <c r="BI418" i="2"/>
  <c r="BH418" i="2"/>
  <c r="BG418" i="2"/>
  <c r="BF418" i="2"/>
  <c r="T418" i="2"/>
  <c r="R418" i="2"/>
  <c r="P418" i="2"/>
  <c r="BI413" i="2"/>
  <c r="BH413" i="2"/>
  <c r="BG413" i="2"/>
  <c r="BF413" i="2"/>
  <c r="T413" i="2"/>
  <c r="R413" i="2"/>
  <c r="P413" i="2"/>
  <c r="BI405" i="2"/>
  <c r="BH405" i="2"/>
  <c r="BG405" i="2"/>
  <c r="BF405" i="2"/>
  <c r="T405" i="2"/>
  <c r="R405" i="2"/>
  <c r="P405" i="2"/>
  <c r="BI397" i="2"/>
  <c r="BH397" i="2"/>
  <c r="BG397" i="2"/>
  <c r="BF397" i="2"/>
  <c r="T397" i="2"/>
  <c r="R397" i="2"/>
  <c r="P397" i="2"/>
  <c r="BI395" i="2"/>
  <c r="BH395" i="2"/>
  <c r="BG395" i="2"/>
  <c r="BF395" i="2"/>
  <c r="T395" i="2"/>
  <c r="R395" i="2"/>
  <c r="P395" i="2"/>
  <c r="BI394" i="2"/>
  <c r="BH394" i="2"/>
  <c r="BG394" i="2"/>
  <c r="BF394" i="2"/>
  <c r="T394" i="2"/>
  <c r="R394" i="2"/>
  <c r="P394" i="2"/>
  <c r="BI392" i="2"/>
  <c r="BH392" i="2"/>
  <c r="BG392" i="2"/>
  <c r="BF392" i="2"/>
  <c r="T392" i="2"/>
  <c r="R392" i="2"/>
  <c r="P392" i="2"/>
  <c r="BI391" i="2"/>
  <c r="BH391" i="2"/>
  <c r="BG391" i="2"/>
  <c r="BF391" i="2"/>
  <c r="T391" i="2"/>
  <c r="R391" i="2"/>
  <c r="P391" i="2"/>
  <c r="BI390" i="2"/>
  <c r="BH390" i="2"/>
  <c r="BG390" i="2"/>
  <c r="BF390" i="2"/>
  <c r="T390" i="2"/>
  <c r="R390" i="2"/>
  <c r="P390" i="2"/>
  <c r="BI389" i="2"/>
  <c r="BH389" i="2"/>
  <c r="BG389" i="2"/>
  <c r="BF389" i="2"/>
  <c r="T389" i="2"/>
  <c r="R389" i="2"/>
  <c r="P389" i="2"/>
  <c r="BI388" i="2"/>
  <c r="BH388" i="2"/>
  <c r="BG388" i="2"/>
  <c r="BF388" i="2"/>
  <c r="T388" i="2"/>
  <c r="R388" i="2"/>
  <c r="P388" i="2"/>
  <c r="BI387" i="2"/>
  <c r="BH387" i="2"/>
  <c r="BG387" i="2"/>
  <c r="BF387" i="2"/>
  <c r="T387" i="2"/>
  <c r="R387" i="2"/>
  <c r="P387" i="2"/>
  <c r="BI386" i="2"/>
  <c r="BH386" i="2"/>
  <c r="BG386" i="2"/>
  <c r="BF386" i="2"/>
  <c r="T386" i="2"/>
  <c r="R386" i="2"/>
  <c r="P386" i="2"/>
  <c r="BI385" i="2"/>
  <c r="BH385" i="2"/>
  <c r="BG385" i="2"/>
  <c r="BF385" i="2"/>
  <c r="T385" i="2"/>
  <c r="R385" i="2"/>
  <c r="P385" i="2"/>
  <c r="BI384" i="2"/>
  <c r="BH384" i="2"/>
  <c r="BG384" i="2"/>
  <c r="BF384" i="2"/>
  <c r="T384" i="2"/>
  <c r="R384" i="2"/>
  <c r="P384" i="2"/>
  <c r="BI383" i="2"/>
  <c r="BH383" i="2"/>
  <c r="BG383" i="2"/>
  <c r="BF383" i="2"/>
  <c r="T383" i="2"/>
  <c r="R383" i="2"/>
  <c r="P383" i="2"/>
  <c r="BI382" i="2"/>
  <c r="BH382" i="2"/>
  <c r="BG382" i="2"/>
  <c r="BF382" i="2"/>
  <c r="T382" i="2"/>
  <c r="R382" i="2"/>
  <c r="P382" i="2"/>
  <c r="BI381" i="2"/>
  <c r="BH381" i="2"/>
  <c r="BG381" i="2"/>
  <c r="BF381" i="2"/>
  <c r="T381" i="2"/>
  <c r="R381" i="2"/>
  <c r="P381" i="2"/>
  <c r="BI380" i="2"/>
  <c r="BH380" i="2"/>
  <c r="BG380" i="2"/>
  <c r="BF380" i="2"/>
  <c r="T380" i="2"/>
  <c r="R380" i="2"/>
  <c r="P380" i="2"/>
  <c r="BI379" i="2"/>
  <c r="BH379" i="2"/>
  <c r="BG379" i="2"/>
  <c r="BF379" i="2"/>
  <c r="T379" i="2"/>
  <c r="R379" i="2"/>
  <c r="P379" i="2"/>
  <c r="BI378" i="2"/>
  <c r="BH378" i="2"/>
  <c r="BG378" i="2"/>
  <c r="BF378" i="2"/>
  <c r="T378" i="2"/>
  <c r="R378" i="2"/>
  <c r="P378" i="2"/>
  <c r="BI377" i="2"/>
  <c r="BH377" i="2"/>
  <c r="BG377" i="2"/>
  <c r="BF377" i="2"/>
  <c r="T377" i="2"/>
  <c r="R377" i="2"/>
  <c r="P377" i="2"/>
  <c r="BI376" i="2"/>
  <c r="BH376" i="2"/>
  <c r="BG376" i="2"/>
  <c r="BF376" i="2"/>
  <c r="T376" i="2"/>
  <c r="R376" i="2"/>
  <c r="P376" i="2"/>
  <c r="BI374" i="2"/>
  <c r="BH374" i="2"/>
  <c r="BG374" i="2"/>
  <c r="BF374" i="2"/>
  <c r="T374" i="2"/>
  <c r="R374" i="2"/>
  <c r="P374" i="2"/>
  <c r="BI373" i="2"/>
  <c r="BH373" i="2"/>
  <c r="BG373" i="2"/>
  <c r="BF373" i="2"/>
  <c r="T373" i="2"/>
  <c r="R373" i="2"/>
  <c r="P373" i="2"/>
  <c r="BI371" i="2"/>
  <c r="BH371" i="2"/>
  <c r="BG371" i="2"/>
  <c r="BF371" i="2"/>
  <c r="T371" i="2"/>
  <c r="R371" i="2"/>
  <c r="P371" i="2"/>
  <c r="BI370" i="2"/>
  <c r="BH370" i="2"/>
  <c r="BG370" i="2"/>
  <c r="BF370" i="2"/>
  <c r="T370" i="2"/>
  <c r="R370" i="2"/>
  <c r="P370" i="2"/>
  <c r="BI369" i="2"/>
  <c r="BH369" i="2"/>
  <c r="BG369" i="2"/>
  <c r="BF369" i="2"/>
  <c r="T369" i="2"/>
  <c r="R369" i="2"/>
  <c r="P369" i="2"/>
  <c r="BI368" i="2"/>
  <c r="BH368" i="2"/>
  <c r="BG368" i="2"/>
  <c r="BF368" i="2"/>
  <c r="T368" i="2"/>
  <c r="R368" i="2"/>
  <c r="P368" i="2"/>
  <c r="BI367" i="2"/>
  <c r="BH367" i="2"/>
  <c r="BG367" i="2"/>
  <c r="BF367" i="2"/>
  <c r="T367" i="2"/>
  <c r="R367" i="2"/>
  <c r="P367" i="2"/>
  <c r="BI366" i="2"/>
  <c r="BH366" i="2"/>
  <c r="BG366" i="2"/>
  <c r="BF366" i="2"/>
  <c r="T366" i="2"/>
  <c r="R366" i="2"/>
  <c r="P366" i="2"/>
  <c r="BI365" i="2"/>
  <c r="BH365" i="2"/>
  <c r="BG365" i="2"/>
  <c r="BF365" i="2"/>
  <c r="T365" i="2"/>
  <c r="R365" i="2"/>
  <c r="P365" i="2"/>
  <c r="BI364" i="2"/>
  <c r="BH364" i="2"/>
  <c r="BG364" i="2"/>
  <c r="BF364" i="2"/>
  <c r="T364" i="2"/>
  <c r="R364" i="2"/>
  <c r="P364" i="2"/>
  <c r="BI363" i="2"/>
  <c r="BH363" i="2"/>
  <c r="BG363" i="2"/>
  <c r="BF363" i="2"/>
  <c r="T363" i="2"/>
  <c r="R363" i="2"/>
  <c r="P363" i="2"/>
  <c r="BI362" i="2"/>
  <c r="BH362" i="2"/>
  <c r="BG362" i="2"/>
  <c r="BF362" i="2"/>
  <c r="T362" i="2"/>
  <c r="R362" i="2"/>
  <c r="P362" i="2"/>
  <c r="BI361" i="2"/>
  <c r="BH361" i="2"/>
  <c r="BG361" i="2"/>
  <c r="BF361" i="2"/>
  <c r="T361" i="2"/>
  <c r="R361" i="2"/>
  <c r="P361" i="2"/>
  <c r="BI360" i="2"/>
  <c r="BH360" i="2"/>
  <c r="BG360" i="2"/>
  <c r="BF360" i="2"/>
  <c r="T360" i="2"/>
  <c r="R360" i="2"/>
  <c r="P360" i="2"/>
  <c r="BI359" i="2"/>
  <c r="BH359" i="2"/>
  <c r="BG359" i="2"/>
  <c r="BF359" i="2"/>
  <c r="T359" i="2"/>
  <c r="R359" i="2"/>
  <c r="P359" i="2"/>
  <c r="BI358" i="2"/>
  <c r="BH358" i="2"/>
  <c r="BG358" i="2"/>
  <c r="BF358" i="2"/>
  <c r="T358" i="2"/>
  <c r="R358" i="2"/>
  <c r="P358" i="2"/>
  <c r="BI357" i="2"/>
  <c r="BH357" i="2"/>
  <c r="BG357" i="2"/>
  <c r="BF357" i="2"/>
  <c r="T357" i="2"/>
  <c r="R357" i="2"/>
  <c r="P357" i="2"/>
  <c r="BI356" i="2"/>
  <c r="BH356" i="2"/>
  <c r="BG356" i="2"/>
  <c r="BF356" i="2"/>
  <c r="T356" i="2"/>
  <c r="R356" i="2"/>
  <c r="P356" i="2"/>
  <c r="BI355" i="2"/>
  <c r="BH355" i="2"/>
  <c r="BG355" i="2"/>
  <c r="BF355" i="2"/>
  <c r="T355" i="2"/>
  <c r="R355" i="2"/>
  <c r="P355" i="2"/>
  <c r="BI353" i="2"/>
  <c r="BH353" i="2"/>
  <c r="BG353" i="2"/>
  <c r="BF353" i="2"/>
  <c r="T353" i="2"/>
  <c r="T352" i="2"/>
  <c r="R353" i="2"/>
  <c r="R352" i="2" s="1"/>
  <c r="P353" i="2"/>
  <c r="P352" i="2"/>
  <c r="BI349" i="2"/>
  <c r="BH349" i="2"/>
  <c r="BG349" i="2"/>
  <c r="BF349" i="2"/>
  <c r="T349" i="2"/>
  <c r="R349" i="2"/>
  <c r="P349" i="2"/>
  <c r="BI348" i="2"/>
  <c r="BH348" i="2"/>
  <c r="BG348" i="2"/>
  <c r="BF348" i="2"/>
  <c r="T348" i="2"/>
  <c r="R348" i="2"/>
  <c r="P348" i="2"/>
  <c r="BI347" i="2"/>
  <c r="BH347" i="2"/>
  <c r="BG347" i="2"/>
  <c r="BF347" i="2"/>
  <c r="T347" i="2"/>
  <c r="R347" i="2"/>
  <c r="P347" i="2"/>
  <c r="BI345" i="2"/>
  <c r="BH345" i="2"/>
  <c r="BG345" i="2"/>
  <c r="BF345" i="2"/>
  <c r="T345" i="2"/>
  <c r="R345" i="2"/>
  <c r="P345" i="2"/>
  <c r="BI343" i="2"/>
  <c r="BH343" i="2"/>
  <c r="BG343" i="2"/>
  <c r="BF343" i="2"/>
  <c r="T343" i="2"/>
  <c r="R343" i="2"/>
  <c r="P343" i="2"/>
  <c r="BI341" i="2"/>
  <c r="BH341" i="2"/>
  <c r="BG341" i="2"/>
  <c r="BF341" i="2"/>
  <c r="T341" i="2"/>
  <c r="R341" i="2"/>
  <c r="P341" i="2"/>
  <c r="BI339" i="2"/>
  <c r="BH339" i="2"/>
  <c r="BG339" i="2"/>
  <c r="BF339" i="2"/>
  <c r="T339" i="2"/>
  <c r="R339" i="2"/>
  <c r="P339" i="2"/>
  <c r="BI337" i="2"/>
  <c r="BH337" i="2"/>
  <c r="BG337" i="2"/>
  <c r="BF337" i="2"/>
  <c r="T337" i="2"/>
  <c r="R337" i="2"/>
  <c r="P337" i="2"/>
  <c r="BI335" i="2"/>
  <c r="BH335" i="2"/>
  <c r="BG335" i="2"/>
  <c r="BF335" i="2"/>
  <c r="T335" i="2"/>
  <c r="R335" i="2"/>
  <c r="P335" i="2"/>
  <c r="BI334" i="2"/>
  <c r="BH334" i="2"/>
  <c r="BG334" i="2"/>
  <c r="BF334" i="2"/>
  <c r="T334" i="2"/>
  <c r="R334" i="2"/>
  <c r="P334" i="2"/>
  <c r="BI332" i="2"/>
  <c r="BH332" i="2"/>
  <c r="BG332" i="2"/>
  <c r="BF332" i="2"/>
  <c r="T332" i="2"/>
  <c r="R332" i="2"/>
  <c r="P332" i="2"/>
  <c r="BI330" i="2"/>
  <c r="BH330" i="2"/>
  <c r="BG330" i="2"/>
  <c r="BF330" i="2"/>
  <c r="T330" i="2"/>
  <c r="R330" i="2"/>
  <c r="P330" i="2"/>
  <c r="BI328" i="2"/>
  <c r="BH328" i="2"/>
  <c r="BG328" i="2"/>
  <c r="BF328" i="2"/>
  <c r="T328" i="2"/>
  <c r="R328" i="2"/>
  <c r="P328" i="2"/>
  <c r="BI325" i="2"/>
  <c r="BH325" i="2"/>
  <c r="BG325" i="2"/>
  <c r="BF325" i="2"/>
  <c r="T325" i="2"/>
  <c r="R325" i="2"/>
  <c r="P325" i="2"/>
  <c r="BI323" i="2"/>
  <c r="BH323" i="2"/>
  <c r="BG323" i="2"/>
  <c r="BF323" i="2"/>
  <c r="T323" i="2"/>
  <c r="R323" i="2"/>
  <c r="P323" i="2"/>
  <c r="BI320" i="2"/>
  <c r="BH320" i="2"/>
  <c r="BG320" i="2"/>
  <c r="BF320" i="2"/>
  <c r="T320" i="2"/>
  <c r="R320" i="2"/>
  <c r="P320" i="2"/>
  <c r="BI318" i="2"/>
  <c r="BH318" i="2"/>
  <c r="BG318" i="2"/>
  <c r="BF318" i="2"/>
  <c r="T318" i="2"/>
  <c r="R318" i="2"/>
  <c r="P318" i="2"/>
  <c r="BI314" i="2"/>
  <c r="BH314" i="2"/>
  <c r="BG314" i="2"/>
  <c r="BF314" i="2"/>
  <c r="T314" i="2"/>
  <c r="R314" i="2"/>
  <c r="P314" i="2"/>
  <c r="BI310" i="2"/>
  <c r="BH310" i="2"/>
  <c r="BG310" i="2"/>
  <c r="BF310" i="2"/>
  <c r="T310" i="2"/>
  <c r="R310" i="2"/>
  <c r="P310" i="2"/>
  <c r="BI306" i="2"/>
  <c r="BH306" i="2"/>
  <c r="BG306" i="2"/>
  <c r="BF306" i="2"/>
  <c r="T306" i="2"/>
  <c r="R306" i="2"/>
  <c r="P306" i="2"/>
  <c r="BI304" i="2"/>
  <c r="BH304" i="2"/>
  <c r="BG304" i="2"/>
  <c r="BF304" i="2"/>
  <c r="T304" i="2"/>
  <c r="R304" i="2"/>
  <c r="P304" i="2"/>
  <c r="BI302" i="2"/>
  <c r="BH302" i="2"/>
  <c r="BG302" i="2"/>
  <c r="BF302" i="2"/>
  <c r="T302" i="2"/>
  <c r="R302" i="2"/>
  <c r="P302" i="2"/>
  <c r="BI300" i="2"/>
  <c r="BH300" i="2"/>
  <c r="BG300" i="2"/>
  <c r="BF300" i="2"/>
  <c r="T300" i="2"/>
  <c r="R300" i="2"/>
  <c r="P300" i="2"/>
  <c r="BI298" i="2"/>
  <c r="BH298" i="2"/>
  <c r="BG298" i="2"/>
  <c r="BF298" i="2"/>
  <c r="T298" i="2"/>
  <c r="R298" i="2"/>
  <c r="P298" i="2"/>
  <c r="BI296" i="2"/>
  <c r="BH296" i="2"/>
  <c r="BG296" i="2"/>
  <c r="BF296" i="2"/>
  <c r="T296" i="2"/>
  <c r="R296" i="2"/>
  <c r="P296" i="2"/>
  <c r="BI295" i="2"/>
  <c r="BH295" i="2"/>
  <c r="BG295" i="2"/>
  <c r="BF295" i="2"/>
  <c r="T295" i="2"/>
  <c r="R295" i="2"/>
  <c r="P295" i="2"/>
  <c r="BI293" i="2"/>
  <c r="BH293" i="2"/>
  <c r="BG293" i="2"/>
  <c r="BF293" i="2"/>
  <c r="T293" i="2"/>
  <c r="R293" i="2"/>
  <c r="P293" i="2"/>
  <c r="BI291" i="2"/>
  <c r="BH291" i="2"/>
  <c r="BG291" i="2"/>
  <c r="BF291" i="2"/>
  <c r="T291" i="2"/>
  <c r="R291" i="2"/>
  <c r="P291" i="2"/>
  <c r="BI289" i="2"/>
  <c r="BH289" i="2"/>
  <c r="BG289" i="2"/>
  <c r="BF289" i="2"/>
  <c r="T289" i="2"/>
  <c r="R289" i="2"/>
  <c r="P289" i="2"/>
  <c r="BI285" i="2"/>
  <c r="BH285" i="2"/>
  <c r="BG285" i="2"/>
  <c r="BF285" i="2"/>
  <c r="T285" i="2"/>
  <c r="R285" i="2"/>
  <c r="P285" i="2"/>
  <c r="BI280" i="2"/>
  <c r="BH280" i="2"/>
  <c r="BG280" i="2"/>
  <c r="BF280" i="2"/>
  <c r="T280" i="2"/>
  <c r="T279" i="2" s="1"/>
  <c r="R280" i="2"/>
  <c r="R279" i="2" s="1"/>
  <c r="P280" i="2"/>
  <c r="P279" i="2" s="1"/>
  <c r="BI276" i="2"/>
  <c r="BH276" i="2"/>
  <c r="BG276" i="2"/>
  <c r="BF276" i="2"/>
  <c r="T276" i="2"/>
  <c r="R276" i="2"/>
  <c r="P276" i="2"/>
  <c r="BI273" i="2"/>
  <c r="BH273" i="2"/>
  <c r="BG273" i="2"/>
  <c r="BF273" i="2"/>
  <c r="T273" i="2"/>
  <c r="R273" i="2"/>
  <c r="P273" i="2"/>
  <c r="BI269" i="2"/>
  <c r="BH269" i="2"/>
  <c r="BG269" i="2"/>
  <c r="BF269" i="2"/>
  <c r="T269" i="2"/>
  <c r="R269" i="2"/>
  <c r="P269" i="2"/>
  <c r="BI266" i="2"/>
  <c r="BH266" i="2"/>
  <c r="BG266" i="2"/>
  <c r="BF266" i="2"/>
  <c r="T266" i="2"/>
  <c r="R266" i="2"/>
  <c r="P266" i="2"/>
  <c r="BI263" i="2"/>
  <c r="BH263" i="2"/>
  <c r="BG263" i="2"/>
  <c r="BF263" i="2"/>
  <c r="T263" i="2"/>
  <c r="R263" i="2"/>
  <c r="P263" i="2"/>
  <c r="BI254" i="2"/>
  <c r="BH254" i="2"/>
  <c r="BG254" i="2"/>
  <c r="BF254" i="2"/>
  <c r="T254" i="2"/>
  <c r="R254" i="2"/>
  <c r="P254" i="2"/>
  <c r="BI249" i="2"/>
  <c r="BH249" i="2"/>
  <c r="BG249" i="2"/>
  <c r="BF249" i="2"/>
  <c r="T249" i="2"/>
  <c r="R249" i="2"/>
  <c r="P249" i="2"/>
  <c r="BI243" i="2"/>
  <c r="BH243" i="2"/>
  <c r="BG243" i="2"/>
  <c r="BF243" i="2"/>
  <c r="T243" i="2"/>
  <c r="R243" i="2"/>
  <c r="P243" i="2"/>
  <c r="BI240" i="2"/>
  <c r="BH240" i="2"/>
  <c r="BG240" i="2"/>
  <c r="BF240" i="2"/>
  <c r="T240" i="2"/>
  <c r="R240" i="2"/>
  <c r="P240" i="2"/>
  <c r="BI235" i="2"/>
  <c r="BH235" i="2"/>
  <c r="BG235" i="2"/>
  <c r="BF235" i="2"/>
  <c r="T235" i="2"/>
  <c r="R235" i="2"/>
  <c r="P235" i="2"/>
  <c r="BI233" i="2"/>
  <c r="BH233" i="2"/>
  <c r="BG233" i="2"/>
  <c r="BF233" i="2"/>
  <c r="T233" i="2"/>
  <c r="R233" i="2"/>
  <c r="P233" i="2"/>
  <c r="BI227" i="2"/>
  <c r="BH227" i="2"/>
  <c r="BG227" i="2"/>
  <c r="BF227" i="2"/>
  <c r="T227" i="2"/>
  <c r="R227" i="2"/>
  <c r="P227" i="2"/>
  <c r="BI221" i="2"/>
  <c r="BH221" i="2"/>
  <c r="BG221" i="2"/>
  <c r="BF221" i="2"/>
  <c r="T221" i="2"/>
  <c r="R221" i="2"/>
  <c r="P221" i="2"/>
  <c r="BI215" i="2"/>
  <c r="BH215" i="2"/>
  <c r="BG215" i="2"/>
  <c r="BF215" i="2"/>
  <c r="T215" i="2"/>
  <c r="R215" i="2"/>
  <c r="P215" i="2"/>
  <c r="BI209" i="2"/>
  <c r="BH209" i="2"/>
  <c r="BG209" i="2"/>
  <c r="BF209" i="2"/>
  <c r="T209" i="2"/>
  <c r="R209" i="2"/>
  <c r="P209" i="2"/>
  <c r="BI203" i="2"/>
  <c r="BH203" i="2"/>
  <c r="BG203" i="2"/>
  <c r="BF203" i="2"/>
  <c r="T203" i="2"/>
  <c r="R203" i="2"/>
  <c r="P203" i="2"/>
  <c r="BI198" i="2"/>
  <c r="BH198" i="2"/>
  <c r="BG198" i="2"/>
  <c r="BF198" i="2"/>
  <c r="T198" i="2"/>
  <c r="R198" i="2"/>
  <c r="P198" i="2"/>
  <c r="BI193" i="2"/>
  <c r="BH193" i="2"/>
  <c r="BG193" i="2"/>
  <c r="BF193" i="2"/>
  <c r="T193" i="2"/>
  <c r="R193" i="2"/>
  <c r="P193" i="2"/>
  <c r="BI188" i="2"/>
  <c r="BH188" i="2"/>
  <c r="BG188" i="2"/>
  <c r="BF188" i="2"/>
  <c r="T188" i="2"/>
  <c r="R188" i="2"/>
  <c r="P188" i="2"/>
  <c r="BI178" i="2"/>
  <c r="BH178" i="2"/>
  <c r="BG178" i="2"/>
  <c r="BF178" i="2"/>
  <c r="T178" i="2"/>
  <c r="R178" i="2"/>
  <c r="P178" i="2"/>
  <c r="BI173" i="2"/>
  <c r="BH173" i="2"/>
  <c r="BG173" i="2"/>
  <c r="BF173" i="2"/>
  <c r="T173" i="2"/>
  <c r="R173" i="2"/>
  <c r="P173" i="2"/>
  <c r="BI169" i="2"/>
  <c r="BH169" i="2"/>
  <c r="BG169" i="2"/>
  <c r="BF169" i="2"/>
  <c r="T169" i="2"/>
  <c r="R169" i="2"/>
  <c r="P169" i="2"/>
  <c r="BI161" i="2"/>
  <c r="BH161" i="2"/>
  <c r="BG161" i="2"/>
  <c r="BF161" i="2"/>
  <c r="T161" i="2"/>
  <c r="R161" i="2"/>
  <c r="P161" i="2"/>
  <c r="BI158" i="2"/>
  <c r="BH158" i="2"/>
  <c r="BG158" i="2"/>
  <c r="BF158" i="2"/>
  <c r="T158" i="2"/>
  <c r="R158" i="2"/>
  <c r="P158" i="2"/>
  <c r="BI156" i="2"/>
  <c r="BH156" i="2"/>
  <c r="BG156" i="2"/>
  <c r="BF156" i="2"/>
  <c r="T156" i="2"/>
  <c r="R156" i="2"/>
  <c r="P156" i="2"/>
  <c r="BI149" i="2"/>
  <c r="BH149" i="2"/>
  <c r="BG149" i="2"/>
  <c r="BF149" i="2"/>
  <c r="T149" i="2"/>
  <c r="R149" i="2"/>
  <c r="P149" i="2"/>
  <c r="BI144" i="2"/>
  <c r="BH144" i="2"/>
  <c r="BG144" i="2"/>
  <c r="BF144" i="2"/>
  <c r="T144" i="2"/>
  <c r="R144" i="2"/>
  <c r="P144" i="2"/>
  <c r="BI139" i="2"/>
  <c r="BH139" i="2"/>
  <c r="BG139" i="2"/>
  <c r="BF139" i="2"/>
  <c r="T139" i="2"/>
  <c r="T138" i="2" s="1"/>
  <c r="R139" i="2"/>
  <c r="R138" i="2" s="1"/>
  <c r="P139" i="2"/>
  <c r="P138" i="2" s="1"/>
  <c r="F130" i="2"/>
  <c r="E128" i="2"/>
  <c r="F87" i="2"/>
  <c r="E85" i="2"/>
  <c r="J22" i="2"/>
  <c r="E22" i="2"/>
  <c r="J133" i="2" s="1"/>
  <c r="J21" i="2"/>
  <c r="J19" i="2"/>
  <c r="E19" i="2"/>
  <c r="J89" i="2" s="1"/>
  <c r="J18" i="2"/>
  <c r="J16" i="2"/>
  <c r="E16" i="2"/>
  <c r="F133" i="2" s="1"/>
  <c r="J15" i="2"/>
  <c r="J13" i="2"/>
  <c r="E13" i="2"/>
  <c r="F132" i="2" s="1"/>
  <c r="J12" i="2"/>
  <c r="J10" i="2"/>
  <c r="J130" i="2"/>
  <c r="L90" i="1"/>
  <c r="AM90" i="1"/>
  <c r="AM89" i="1"/>
  <c r="L89" i="1"/>
  <c r="AM87" i="1"/>
  <c r="L87" i="1"/>
  <c r="L85" i="1"/>
  <c r="L84" i="1"/>
  <c r="BK575" i="2"/>
  <c r="J558" i="2"/>
  <c r="BK527" i="2"/>
  <c r="BK488" i="2"/>
  <c r="BK426" i="2"/>
  <c r="BK395" i="2"/>
  <c r="J386" i="2"/>
  <c r="J382" i="2"/>
  <c r="J377" i="2"/>
  <c r="J369" i="2"/>
  <c r="BK361" i="2"/>
  <c r="J355" i="2"/>
  <c r="BK337" i="2"/>
  <c r="J325" i="2"/>
  <c r="J300" i="2"/>
  <c r="BK280" i="2"/>
  <c r="J243" i="2"/>
  <c r="J169" i="2"/>
  <c r="J149" i="2"/>
  <c r="J583" i="2"/>
  <c r="J573" i="2"/>
  <c r="J502" i="2"/>
  <c r="J488" i="2"/>
  <c r="BK453" i="2"/>
  <c r="J435" i="2"/>
  <c r="J391" i="2"/>
  <c r="BK377" i="2"/>
  <c r="BK355" i="2"/>
  <c r="J345" i="2"/>
  <c r="BK325" i="2"/>
  <c r="BK310" i="2"/>
  <c r="BK293" i="2"/>
  <c r="J263" i="2"/>
  <c r="J240" i="2"/>
  <c r="J209" i="2"/>
  <c r="BK156" i="2"/>
  <c r="J139" i="2"/>
  <c r="J551" i="2"/>
  <c r="J524" i="2"/>
  <c r="BK493" i="2"/>
  <c r="BK473" i="2"/>
  <c r="BK421" i="2"/>
  <c r="BK389" i="2"/>
  <c r="J371" i="2"/>
  <c r="J366" i="2"/>
  <c r="BK358" i="2"/>
  <c r="BK345" i="2"/>
  <c r="J335" i="2"/>
  <c r="BK330" i="2"/>
  <c r="BK314" i="2"/>
  <c r="BK295" i="2"/>
  <c r="BK254" i="2"/>
  <c r="BK235" i="2"/>
  <c r="BK193" i="2"/>
  <c r="BK158" i="2"/>
  <c r="BK551" i="2"/>
  <c r="BK533" i="2"/>
  <c r="J463" i="2"/>
  <c r="BK418" i="2"/>
  <c r="J394" i="2"/>
  <c r="J385" i="2"/>
  <c r="BK379" i="2"/>
  <c r="BK369" i="2"/>
  <c r="BK360" i="2"/>
  <c r="BK353" i="2"/>
  <c r="BK318" i="2"/>
  <c r="BK300" i="2"/>
  <c r="BK276" i="2"/>
  <c r="J235" i="2"/>
  <c r="J173" i="2"/>
  <c r="BK573" i="2"/>
  <c r="J539" i="2"/>
  <c r="BK524" i="2"/>
  <c r="J500" i="2"/>
  <c r="BK476" i="2"/>
  <c r="J423" i="2"/>
  <c r="BK390" i="2"/>
  <c r="BK385" i="2"/>
  <c r="J380" i="2"/>
  <c r="J373" i="2"/>
  <c r="J368" i="2"/>
  <c r="J365" i="2"/>
  <c r="BK356" i="2"/>
  <c r="J339" i="2"/>
  <c r="J330" i="2"/>
  <c r="BK302" i="2"/>
  <c r="BK285" i="2"/>
  <c r="J273" i="2"/>
  <c r="BK209" i="2"/>
  <c r="J158" i="2"/>
  <c r="BK587" i="2"/>
  <c r="BK579" i="2"/>
  <c r="J549" i="2"/>
  <c r="J493" i="2"/>
  <c r="J441" i="2"/>
  <c r="J418" i="2"/>
  <c r="J392" i="2"/>
  <c r="J384" i="2"/>
  <c r="BK363" i="2"/>
  <c r="J353" i="2"/>
  <c r="J334" i="2"/>
  <c r="BK323" i="2"/>
  <c r="J306" i="2"/>
  <c r="J291" i="2"/>
  <c r="BK266" i="2"/>
  <c r="BK215" i="2"/>
  <c r="J198" i="2"/>
  <c r="BK556" i="2"/>
  <c r="BK519" i="2"/>
  <c r="BK495" i="2"/>
  <c r="J476" i="2"/>
  <c r="BK437" i="2"/>
  <c r="BK391" i="2"/>
  <c r="BK378" i="2"/>
  <c r="J370" i="2"/>
  <c r="BK365" i="2"/>
  <c r="J357" i="2"/>
  <c r="BK343" i="2"/>
  <c r="BK334" i="2"/>
  <c r="J318" i="2"/>
  <c r="J298" i="2"/>
  <c r="J280" i="2"/>
  <c r="BK249" i="2"/>
  <c r="BK227" i="2"/>
  <c r="J188" i="2"/>
  <c r="BK558" i="2"/>
  <c r="J542" i="2"/>
  <c r="J514" i="2"/>
  <c r="BK441" i="2"/>
  <c r="J405" i="2"/>
  <c r="BK388" i="2"/>
  <c r="J381" i="2"/>
  <c r="J374" i="2"/>
  <c r="J363" i="2"/>
  <c r="J356" i="2"/>
  <c r="J337" i="2"/>
  <c r="BK298" i="2"/>
  <c r="J269" i="2"/>
  <c r="BK203" i="2"/>
  <c r="BK169" i="2"/>
  <c r="BK577" i="2"/>
  <c r="J561" i="2"/>
  <c r="BK536" i="2"/>
  <c r="J519" i="2"/>
  <c r="J482" i="2"/>
  <c r="BK463" i="2"/>
  <c r="BK413" i="2"/>
  <c r="BK392" i="2"/>
  <c r="BK384" i="2"/>
  <c r="J379" i="2"/>
  <c r="BK371" i="2"/>
  <c r="BK367" i="2"/>
  <c r="J360" i="2"/>
  <c r="J343" i="2"/>
  <c r="J332" i="2"/>
  <c r="J314" i="2"/>
  <c r="BK291" i="2"/>
  <c r="BK263" i="2"/>
  <c r="BK178" i="2"/>
  <c r="J156" i="2"/>
  <c r="AS94" i="1"/>
  <c r="BK583" i="2"/>
  <c r="J575" i="2"/>
  <c r="BK504" i="2"/>
  <c r="J495" i="2"/>
  <c r="J469" i="2"/>
  <c r="J437" i="2"/>
  <c r="J421" i="2"/>
  <c r="BK397" i="2"/>
  <c r="J388" i="2"/>
  <c r="J362" i="2"/>
  <c r="J348" i="2"/>
  <c r="BK332" i="2"/>
  <c r="J320" i="2"/>
  <c r="J295" i="2"/>
  <c r="J285" i="2"/>
  <c r="J254" i="2"/>
  <c r="BK233" i="2"/>
  <c r="J203" i="2"/>
  <c r="BK144" i="2"/>
  <c r="BK561" i="2"/>
  <c r="J527" i="2"/>
  <c r="J504" i="2"/>
  <c r="J479" i="2"/>
  <c r="J453" i="2"/>
  <c r="J413" i="2"/>
  <c r="J390" i="2"/>
  <c r="J376" i="2"/>
  <c r="BK368" i="2"/>
  <c r="BK364" i="2"/>
  <c r="J349" i="2"/>
  <c r="BK339" i="2"/>
  <c r="J328" i="2"/>
  <c r="J310" i="2"/>
  <c r="J296" i="2"/>
  <c r="BK269" i="2"/>
  <c r="BK240" i="2"/>
  <c r="J215" i="2"/>
  <c r="BK173" i="2"/>
  <c r="J556" i="2"/>
  <c r="J545" i="2"/>
  <c r="J536" i="2"/>
  <c r="BK469" i="2"/>
  <c r="J426" i="2"/>
  <c r="J395" i="2"/>
  <c r="BK386" i="2"/>
  <c r="BK380" i="2"/>
  <c r="BK373" i="2"/>
  <c r="J361" i="2"/>
  <c r="J358" i="2"/>
  <c r="BK349" i="2"/>
  <c r="J304" i="2"/>
  <c r="BK273" i="2"/>
  <c r="J233" i="2"/>
  <c r="BK188" i="2"/>
  <c r="J161" i="2"/>
  <c r="J570" i="2"/>
  <c r="BK542" i="2"/>
  <c r="J533" i="2"/>
  <c r="BK508" i="2"/>
  <c r="BK479" i="2"/>
  <c r="BK459" i="2"/>
  <c r="J387" i="2"/>
  <c r="J383" i="2"/>
  <c r="J378" i="2"/>
  <c r="BK370" i="2"/>
  <c r="BK366" i="2"/>
  <c r="BK357" i="2"/>
  <c r="J347" i="2"/>
  <c r="BK335" i="2"/>
  <c r="J323" i="2"/>
  <c r="BK296" i="2"/>
  <c r="J276" i="2"/>
  <c r="J221" i="2"/>
  <c r="BK161" i="2"/>
  <c r="J144" i="2"/>
  <c r="J587" i="2"/>
  <c r="J579" i="2"/>
  <c r="BK514" i="2"/>
  <c r="BK500" i="2"/>
  <c r="J473" i="2"/>
  <c r="J447" i="2"/>
  <c r="BK423" i="2"/>
  <c r="BK405" i="2"/>
  <c r="J389" i="2"/>
  <c r="BK381" i="2"/>
  <c r="BK359" i="2"/>
  <c r="BK347" i="2"/>
  <c r="BK328" i="2"/>
  <c r="BK304" i="2"/>
  <c r="BK289" i="2"/>
  <c r="J249" i="2"/>
  <c r="J227" i="2"/>
  <c r="J193" i="2"/>
  <c r="BK149" i="2"/>
  <c r="J577" i="2"/>
  <c r="BK545" i="2"/>
  <c r="J508" i="2"/>
  <c r="BK482" i="2"/>
  <c r="J459" i="2"/>
  <c r="BK447" i="2"/>
  <c r="BK394" i="2"/>
  <c r="BK383" i="2"/>
  <c r="BK374" i="2"/>
  <c r="J367" i="2"/>
  <c r="BK362" i="2"/>
  <c r="BK348" i="2"/>
  <c r="J341" i="2"/>
  <c r="BK320" i="2"/>
  <c r="J302" i="2"/>
  <c r="J293" i="2"/>
  <c r="BK243" i="2"/>
  <c r="BK221" i="2"/>
  <c r="J178" i="2"/>
  <c r="BK570" i="2"/>
  <c r="BK549" i="2"/>
  <c r="BK539" i="2"/>
  <c r="BK502" i="2"/>
  <c r="BK435" i="2"/>
  <c r="J397" i="2"/>
  <c r="BK387" i="2"/>
  <c r="BK382" i="2"/>
  <c r="BK376" i="2"/>
  <c r="J364" i="2"/>
  <c r="J359" i="2"/>
  <c r="BK341" i="2"/>
  <c r="BK306" i="2"/>
  <c r="J289" i="2"/>
  <c r="J266" i="2"/>
  <c r="BK198" i="2"/>
  <c r="BK139" i="2"/>
  <c r="BK155" i="2" l="1"/>
  <c r="J155" i="2"/>
  <c r="J97" i="2" s="1"/>
  <c r="T155" i="2"/>
  <c r="T137" i="2" s="1"/>
  <c r="T234" i="2"/>
  <c r="R262" i="2"/>
  <c r="P284" i="2"/>
  <c r="BK322" i="2"/>
  <c r="J322" i="2"/>
  <c r="J103" i="2" s="1"/>
  <c r="R322" i="2"/>
  <c r="BK354" i="2"/>
  <c r="J354" i="2"/>
  <c r="J106" i="2" s="1"/>
  <c r="P354" i="2"/>
  <c r="P351" i="2" s="1"/>
  <c r="T354" i="2"/>
  <c r="T351" i="2" s="1"/>
  <c r="P372" i="2"/>
  <c r="R372" i="2"/>
  <c r="T372" i="2"/>
  <c r="P375" i="2"/>
  <c r="T375" i="2"/>
  <c r="P393" i="2"/>
  <c r="BK396" i="2"/>
  <c r="J396" i="2" s="1"/>
  <c r="J110" i="2" s="1"/>
  <c r="T396" i="2"/>
  <c r="R440" i="2"/>
  <c r="P472" i="2"/>
  <c r="BK507" i="2"/>
  <c r="J507" i="2" s="1"/>
  <c r="J113" i="2" s="1"/>
  <c r="R507" i="2"/>
  <c r="P560" i="2"/>
  <c r="R155" i="2"/>
  <c r="P234" i="2"/>
  <c r="BK262" i="2"/>
  <c r="J262" i="2" s="1"/>
  <c r="J99" i="2" s="1"/>
  <c r="T262" i="2"/>
  <c r="BK284" i="2"/>
  <c r="J284" i="2" s="1"/>
  <c r="J102" i="2" s="1"/>
  <c r="T284" i="2"/>
  <c r="T322" i="2"/>
  <c r="P396" i="2"/>
  <c r="BK440" i="2"/>
  <c r="J440" i="2" s="1"/>
  <c r="J111" i="2" s="1"/>
  <c r="BK472" i="2"/>
  <c r="J472" i="2"/>
  <c r="J112" i="2" s="1"/>
  <c r="T472" i="2"/>
  <c r="T507" i="2"/>
  <c r="R548" i="2"/>
  <c r="T548" i="2"/>
  <c r="R560" i="2"/>
  <c r="P155" i="2"/>
  <c r="P137" i="2"/>
  <c r="BK234" i="2"/>
  <c r="J234" i="2"/>
  <c r="J98" i="2" s="1"/>
  <c r="R234" i="2"/>
  <c r="R137" i="2" s="1"/>
  <c r="P262" i="2"/>
  <c r="R284" i="2"/>
  <c r="P322" i="2"/>
  <c r="R354" i="2"/>
  <c r="R351" i="2" s="1"/>
  <c r="BK372" i="2"/>
  <c r="J372" i="2" s="1"/>
  <c r="J107" i="2" s="1"/>
  <c r="BK375" i="2"/>
  <c r="J375" i="2"/>
  <c r="J108" i="2" s="1"/>
  <c r="R375" i="2"/>
  <c r="BK393" i="2"/>
  <c r="J393" i="2"/>
  <c r="J109" i="2" s="1"/>
  <c r="R393" i="2"/>
  <c r="T393" i="2"/>
  <c r="R396" i="2"/>
  <c r="P440" i="2"/>
  <c r="T440" i="2"/>
  <c r="R472" i="2"/>
  <c r="P507" i="2"/>
  <c r="BK548" i="2"/>
  <c r="J548" i="2"/>
  <c r="J114" i="2" s="1"/>
  <c r="P548" i="2"/>
  <c r="BK560" i="2"/>
  <c r="J560" i="2"/>
  <c r="J115" i="2" s="1"/>
  <c r="T560" i="2"/>
  <c r="BK352" i="2"/>
  <c r="J352" i="2"/>
  <c r="J105" i="2" s="1"/>
  <c r="BK138" i="2"/>
  <c r="J138" i="2" s="1"/>
  <c r="J96" i="2" s="1"/>
  <c r="BK279" i="2"/>
  <c r="J279" i="2"/>
  <c r="J100" i="2" s="1"/>
  <c r="BK582" i="2"/>
  <c r="J582" i="2" s="1"/>
  <c r="J117" i="2" s="1"/>
  <c r="BK586" i="2"/>
  <c r="J586" i="2"/>
  <c r="J118" i="2" s="1"/>
  <c r="F89" i="2"/>
  <c r="J132" i="2"/>
  <c r="BE144" i="2"/>
  <c r="BE173" i="2"/>
  <c r="BE209" i="2"/>
  <c r="BE240" i="2"/>
  <c r="BE243" i="2"/>
  <c r="BE254" i="2"/>
  <c r="BE280" i="2"/>
  <c r="BE285" i="2"/>
  <c r="BE289" i="2"/>
  <c r="BE291" i="2"/>
  <c r="BE295" i="2"/>
  <c r="BE310" i="2"/>
  <c r="BE320" i="2"/>
  <c r="BE323" i="2"/>
  <c r="BE325" i="2"/>
  <c r="BE328" i="2"/>
  <c r="BE330" i="2"/>
  <c r="BE334" i="2"/>
  <c r="BE339" i="2"/>
  <c r="BE341" i="2"/>
  <c r="BE343" i="2"/>
  <c r="BE345" i="2"/>
  <c r="BE347" i="2"/>
  <c r="BE356" i="2"/>
  <c r="BE357" i="2"/>
  <c r="BE358" i="2"/>
  <c r="BE361" i="2"/>
  <c r="BE365" i="2"/>
  <c r="BE366" i="2"/>
  <c r="BE377" i="2"/>
  <c r="BE405" i="2"/>
  <c r="BE413" i="2"/>
  <c r="BE421" i="2"/>
  <c r="BE447" i="2"/>
  <c r="BE453" i="2"/>
  <c r="BE473" i="2"/>
  <c r="BE479" i="2"/>
  <c r="BE488" i="2"/>
  <c r="BE495" i="2"/>
  <c r="BE514" i="2"/>
  <c r="BE524" i="2"/>
  <c r="BE558" i="2"/>
  <c r="BE575" i="2"/>
  <c r="J87" i="2"/>
  <c r="F90" i="2"/>
  <c r="BE139" i="2"/>
  <c r="BE149" i="2"/>
  <c r="BE156" i="2"/>
  <c r="BE161" i="2"/>
  <c r="BE178" i="2"/>
  <c r="BE203" i="2"/>
  <c r="BE263" i="2"/>
  <c r="BE266" i="2"/>
  <c r="BE273" i="2"/>
  <c r="BE302" i="2"/>
  <c r="BE304" i="2"/>
  <c r="BE353" i="2"/>
  <c r="BE355" i="2"/>
  <c r="BE359" i="2"/>
  <c r="BE376" i="2"/>
  <c r="BE380" i="2"/>
  <c r="BE381" i="2"/>
  <c r="BE384" i="2"/>
  <c r="BE386" i="2"/>
  <c r="BE395" i="2"/>
  <c r="BE423" i="2"/>
  <c r="BE426" i="2"/>
  <c r="BE435" i="2"/>
  <c r="BE463" i="2"/>
  <c r="BE500" i="2"/>
  <c r="BE533" i="2"/>
  <c r="BE561" i="2"/>
  <c r="BE570" i="2"/>
  <c r="BE573" i="2"/>
  <c r="J90" i="2"/>
  <c r="BE158" i="2"/>
  <c r="BE188" i="2"/>
  <c r="BE276" i="2"/>
  <c r="BE296" i="2"/>
  <c r="BE298" i="2"/>
  <c r="BE300" i="2"/>
  <c r="BE314" i="2"/>
  <c r="BE335" i="2"/>
  <c r="BE337" i="2"/>
  <c r="BE348" i="2"/>
  <c r="BE360" i="2"/>
  <c r="BE364" i="2"/>
  <c r="BE367" i="2"/>
  <c r="BE368" i="2"/>
  <c r="BE369" i="2"/>
  <c r="BE370" i="2"/>
  <c r="BE371" i="2"/>
  <c r="BE373" i="2"/>
  <c r="BE374" i="2"/>
  <c r="BE378" i="2"/>
  <c r="BE379" i="2"/>
  <c r="BE382" i="2"/>
  <c r="BE383" i="2"/>
  <c r="BE385" i="2"/>
  <c r="BE387" i="2"/>
  <c r="BE389" i="2"/>
  <c r="BE390" i="2"/>
  <c r="BE391" i="2"/>
  <c r="BE392" i="2"/>
  <c r="BE394" i="2"/>
  <c r="BE459" i="2"/>
  <c r="BE476" i="2"/>
  <c r="BE508" i="2"/>
  <c r="BE519" i="2"/>
  <c r="BE527" i="2"/>
  <c r="BE536" i="2"/>
  <c r="BE539" i="2"/>
  <c r="BE542" i="2"/>
  <c r="BE549" i="2"/>
  <c r="BE551" i="2"/>
  <c r="BE556" i="2"/>
  <c r="BE577" i="2"/>
  <c r="BE579" i="2"/>
  <c r="BE583" i="2"/>
  <c r="BE587" i="2"/>
  <c r="BE169" i="2"/>
  <c r="BE193" i="2"/>
  <c r="BE198" i="2"/>
  <c r="BE215" i="2"/>
  <c r="BE221" i="2"/>
  <c r="BE227" i="2"/>
  <c r="BE233" i="2"/>
  <c r="BE235" i="2"/>
  <c r="BE249" i="2"/>
  <c r="BE269" i="2"/>
  <c r="BE293" i="2"/>
  <c r="BE306" i="2"/>
  <c r="BE318" i="2"/>
  <c r="BE332" i="2"/>
  <c r="BE349" i="2"/>
  <c r="BE362" i="2"/>
  <c r="BE363" i="2"/>
  <c r="BE388" i="2"/>
  <c r="BE397" i="2"/>
  <c r="BE418" i="2"/>
  <c r="BE437" i="2"/>
  <c r="BE441" i="2"/>
  <c r="BE469" i="2"/>
  <c r="BE482" i="2"/>
  <c r="BE493" i="2"/>
  <c r="BE502" i="2"/>
  <c r="BE504" i="2"/>
  <c r="BE545" i="2"/>
  <c r="F35" i="2"/>
  <c r="BD95" i="1" s="1"/>
  <c r="BD94" i="1" s="1"/>
  <c r="W33" i="1" s="1"/>
  <c r="F34" i="2"/>
  <c r="BC95" i="1" s="1"/>
  <c r="BC94" i="1" s="1"/>
  <c r="W32" i="1" s="1"/>
  <c r="J32" i="2"/>
  <c r="AW95" i="1" s="1"/>
  <c r="F33" i="2"/>
  <c r="BB95" i="1" s="1"/>
  <c r="BB94" i="1" s="1"/>
  <c r="W31" i="1" s="1"/>
  <c r="F32" i="2"/>
  <c r="BA95" i="1" s="1"/>
  <c r="BA94" i="1" s="1"/>
  <c r="AW94" i="1" s="1"/>
  <c r="AK30" i="1" s="1"/>
  <c r="T283" i="2" l="1"/>
  <c r="T136" i="2"/>
  <c r="R283" i="2"/>
  <c r="R136" i="2"/>
  <c r="P283" i="2"/>
  <c r="P136" i="2"/>
  <c r="AU95" i="1" s="1"/>
  <c r="AU94" i="1" s="1"/>
  <c r="BK137" i="2"/>
  <c r="J137" i="2" s="1"/>
  <c r="J95" i="2" s="1"/>
  <c r="BK351" i="2"/>
  <c r="J351" i="2"/>
  <c r="J104" i="2" s="1"/>
  <c r="BK581" i="2"/>
  <c r="J581" i="2" s="1"/>
  <c r="J116" i="2" s="1"/>
  <c r="AY94" i="1"/>
  <c r="F31" i="2"/>
  <c r="AZ95" i="1" s="1"/>
  <c r="AZ94" i="1" s="1"/>
  <c r="W29" i="1" s="1"/>
  <c r="J31" i="2"/>
  <c r="AV95" i="1" s="1"/>
  <c r="AT95" i="1" s="1"/>
  <c r="AX94" i="1"/>
  <c r="W30" i="1"/>
  <c r="BK283" i="2" l="1"/>
  <c r="J283" i="2"/>
  <c r="J101" i="2" s="1"/>
  <c r="BK136" i="2"/>
  <c r="J136" i="2" s="1"/>
  <c r="J28" i="2" s="1"/>
  <c r="AG95" i="1" s="1"/>
  <c r="AG94" i="1" s="1"/>
  <c r="AK26" i="1" s="1"/>
  <c r="AK35" i="1" s="1"/>
  <c r="AV94" i="1"/>
  <c r="AK29" i="1" s="1"/>
  <c r="J37" i="2" l="1"/>
  <c r="J94" i="2"/>
  <c r="AN95" i="1"/>
  <c r="AT94" i="1"/>
  <c r="AN94" i="1"/>
</calcChain>
</file>

<file path=xl/sharedStrings.xml><?xml version="1.0" encoding="utf-8"?>
<sst xmlns="http://schemas.openxmlformats.org/spreadsheetml/2006/main" count="4499" uniqueCount="964">
  <si>
    <t>Export Komplet</t>
  </si>
  <si>
    <t/>
  </si>
  <si>
    <t>2.0</t>
  </si>
  <si>
    <t>ZAMOK</t>
  </si>
  <si>
    <t>False</t>
  </si>
  <si>
    <t>{085e9680-8329-409c-9eb7-4a9c0163f03d}</t>
  </si>
  <si>
    <t>0,01</t>
  </si>
  <si>
    <t>21</t>
  </si>
  <si>
    <t>15</t>
  </si>
  <si>
    <t>REKAPITULACE STAVBY</t>
  </si>
  <si>
    <t>v ---  níže se nacházejí doplnkové a pomocné údaje k sestavám  --- v</t>
  </si>
  <si>
    <t>Návod na vyplnění</t>
  </si>
  <si>
    <t>0,001</t>
  </si>
  <si>
    <t>Kód:</t>
  </si>
  <si>
    <t>21BAU003</t>
  </si>
  <si>
    <t>Měnit lze pouze buňky se žlutým podbarvením!_x000D_
_x000D_
1) na prvním listu Rekapitulace stavby vyplňte v sestavě_x000D_
_x000D_
    a) Souhrnný list_x000D_
       - údaje o Uchazeči_x000D_
         (přenesou se do ostatních sestav i v jiných listech)_x000D_
_x000D_
    b) Rekapitulace objektů_x000D_
       - potřebné Ostatní náklady_x000D_
_x000D_
2) na vybraných listech vyplňte v sestavě_x000D_
_x000D_
    a) Krycí list_x000D_
       - údaje o Uchazeči, pokud se liší od údajů o Uchazeči na Souhrnném listu_x000D_
         (údaje se přenesou do ostatních sestav v daném listu)_x000D_
_x000D_
    b) Rekapitulace rozpočtu_x000D_
       - potřebné Ostatní náklady_x000D_
_x000D_
    c) Celkové náklady za stavbu_x000D_
       - ceny u položek_x000D_
       - množství, pokud má žluté podbarvení_x000D_
       - a v případě potřeby poznámku (ta je ve skrytém sloupci)</t>
  </si>
  <si>
    <t>Stavba:</t>
  </si>
  <si>
    <t>Horní Počaply - opravy podlaha stropů v budově obecního úřadu</t>
  </si>
  <si>
    <t>KSO:</t>
  </si>
  <si>
    <t>CC-CZ:</t>
  </si>
  <si>
    <t>Místo:</t>
  </si>
  <si>
    <t xml:space="preserve"> </t>
  </si>
  <si>
    <t>Datum:</t>
  </si>
  <si>
    <t>29. 6. 2021</t>
  </si>
  <si>
    <t>Zadavatel:</t>
  </si>
  <si>
    <t>IČ:</t>
  </si>
  <si>
    <t>DIČ:</t>
  </si>
  <si>
    <t>Uchazeč:</t>
  </si>
  <si>
    <t>Vyplň údaj</t>
  </si>
  <si>
    <t>Projektant:</t>
  </si>
  <si>
    <t>True</t>
  </si>
  <si>
    <t>Zpracovatel:</t>
  </si>
  <si>
    <t>Poznámka:</t>
  </si>
  <si>
    <t>Cena bez DPH</t>
  </si>
  <si>
    <t>Sazba daně</t>
  </si>
  <si>
    <t>Základ daně</t>
  </si>
  <si>
    <t>Výše daně</t>
  </si>
  <si>
    <t>DPH</t>
  </si>
  <si>
    <t>základní</t>
  </si>
  <si>
    <t>snížená</t>
  </si>
  <si>
    <t>zákl. přenesená</t>
  </si>
  <si>
    <t>sníž. přenesená</t>
  </si>
  <si>
    <t>nulová</t>
  </si>
  <si>
    <t>Cena s DPH</t>
  </si>
  <si>
    <t>v</t>
  </si>
  <si>
    <t>CZK</t>
  </si>
  <si>
    <t>Projektant</t>
  </si>
  <si>
    <t>Zpracovatel</t>
  </si>
  <si>
    <t>Datum a podpis:</t>
  </si>
  <si>
    <t>Razítko</t>
  </si>
  <si>
    <t>Objednavatel</t>
  </si>
  <si>
    <t>Uchazeč</t>
  </si>
  <si>
    <t>REKAPITULACE OBJEKTŮ STAVBY A SOUPISŮ PRACÍ</t>
  </si>
  <si>
    <t>Informatívní údaje z listů zakázek</t>
  </si>
  <si>
    <t>Kód</t>
  </si>
  <si>
    <t>Popis</t>
  </si>
  <si>
    <t>Cena bez DPH [CZK]</t>
  </si>
  <si>
    <t>Cena s DPH [CZK]</t>
  </si>
  <si>
    <t>Typ</t>
  </si>
  <si>
    <t>z toho Ostat._x000D_
náklady [CZK]</t>
  </si>
  <si>
    <t>DPH [CZK]</t>
  </si>
  <si>
    <t>Normohodiny [h]</t>
  </si>
  <si>
    <t>DPH základní [CZK]</t>
  </si>
  <si>
    <t>DPH snížená [CZK]</t>
  </si>
  <si>
    <t>DPH základní přenesená_x000D_
[CZK]</t>
  </si>
  <si>
    <t>DPH snížená přenesená_x000D_
[CZK]</t>
  </si>
  <si>
    <t>Základna_x000D_
DPH základní</t>
  </si>
  <si>
    <t>Základna_x000D_
DPH snížená</t>
  </si>
  <si>
    <t>Základna_x000D_
DPH zákl. přenesená</t>
  </si>
  <si>
    <t>Základna_x000D_
DPH sníž. přenesená</t>
  </si>
  <si>
    <t>Základna_x000D_
DPH nulová</t>
  </si>
  <si>
    <t>Náklady z rozpočtů</t>
  </si>
  <si>
    <t>D</t>
  </si>
  <si>
    <t>0</t>
  </si>
  <si>
    <t>IMPORT</t>
  </si>
  <si>
    <t>{00000000-0000-0000-0000-000000000000}</t>
  </si>
  <si>
    <t>/</t>
  </si>
  <si>
    <t>STA</t>
  </si>
  <si>
    <t>1</t>
  </si>
  <si>
    <t>###NOINSERT###</t>
  </si>
  <si>
    <t>2</t>
  </si>
  <si>
    <t>KRYCÍ LIST SOUPISU PRACÍ</t>
  </si>
  <si>
    <t>REKAPITULACE ČLENĚNÍ SOUPISU PRACÍ</t>
  </si>
  <si>
    <t>Kód dílu - Popis</t>
  </si>
  <si>
    <t>Cena celkem [CZK]</t>
  </si>
  <si>
    <t>Náklady ze soupisu prací</t>
  </si>
  <si>
    <t>-1</t>
  </si>
  <si>
    <t>HSV - Práce a dodávky HSV</t>
  </si>
  <si>
    <t xml:space="preserve">    3 - Svislé a kompletní konstrukce</t>
  </si>
  <si>
    <t xml:space="preserve">    6 - Úpravy povrchů, podlahy a osazování výplní</t>
  </si>
  <si>
    <t xml:space="preserve">    9 - Ostatní konstrukce a práce, bourání</t>
  </si>
  <si>
    <t xml:space="preserve">    997 - Přesun sutě</t>
  </si>
  <si>
    <t xml:space="preserve">    998 - Přesun hmot</t>
  </si>
  <si>
    <t>PSV - Práce a dodávky PSV</t>
  </si>
  <si>
    <t xml:space="preserve">    722 - Zdravotechnika - vnitřní vodovod</t>
  </si>
  <si>
    <t xml:space="preserve">    725 - Zdravotechnika - zařizovací předměty</t>
  </si>
  <si>
    <t xml:space="preserve">    741 - Elektroinstalace - silnoproud</t>
  </si>
  <si>
    <t xml:space="preserve">      D0 - Dodávky zařízení a rozvaděčů_x000D_
</t>
  </si>
  <si>
    <t xml:space="preserve">      D1 - Instalační materiál a kabelová vedení</t>
  </si>
  <si>
    <t xml:space="preserve">      D2 - Demontáže dle ceníku C21M</t>
  </si>
  <si>
    <t xml:space="preserve">      D3 - Montážní práce</t>
  </si>
  <si>
    <t xml:space="preserve">      D4 - ostatní náklady</t>
  </si>
  <si>
    <t xml:space="preserve">    763 - Konstrukce suché výstavby</t>
  </si>
  <si>
    <t xml:space="preserve">    766 - Konstrukce truhlářské</t>
  </si>
  <si>
    <t xml:space="preserve">    776 - Podlahy povlakové</t>
  </si>
  <si>
    <t xml:space="preserve">    781 - Dokončovací práce - obklady</t>
  </si>
  <si>
    <t xml:space="preserve">    783 - Dokončovací práce - nátěry</t>
  </si>
  <si>
    <t xml:space="preserve">    784 - Dokončovací práce - malby a tapety</t>
  </si>
  <si>
    <t>VRN - Vedlejší rozpočtové náklady</t>
  </si>
  <si>
    <t xml:space="preserve">    VRN5 - Finanční náklady</t>
  </si>
  <si>
    <t xml:space="preserve">    VRN7 - Provozní vlivy</t>
  </si>
  <si>
    <t>SOUPIS PRACÍ</t>
  </si>
  <si>
    <t>PČ</t>
  </si>
  <si>
    <t>MJ</t>
  </si>
  <si>
    <t>Množství</t>
  </si>
  <si>
    <t>J.cena [CZK]</t>
  </si>
  <si>
    <t>Cenová soustava</t>
  </si>
  <si>
    <t>J. Nh [h]</t>
  </si>
  <si>
    <t>Nh celkem [h]</t>
  </si>
  <si>
    <t>J. hmotnost [t]</t>
  </si>
  <si>
    <t>Hmotnost celkem [t]</t>
  </si>
  <si>
    <t>J. suť [t]</t>
  </si>
  <si>
    <t>Suť Celkem [t]</t>
  </si>
  <si>
    <t>Náklady soupisu celkem</t>
  </si>
  <si>
    <t>HSV</t>
  </si>
  <si>
    <t>Práce a dodávky HSV</t>
  </si>
  <si>
    <t>ROZPOCET</t>
  </si>
  <si>
    <t>3</t>
  </si>
  <si>
    <t>Svislé a kompletní konstrukce</t>
  </si>
  <si>
    <t>K</t>
  </si>
  <si>
    <t>340237211</t>
  </si>
  <si>
    <t>Zazdívka otvorů v příčkách nebo stěnách plochy do 0,25 m2 cihlami plnými tl do 100 mm</t>
  </si>
  <si>
    <t>kus</t>
  </si>
  <si>
    <t>CS ÚRS 2021 01</t>
  </si>
  <si>
    <t>4</t>
  </si>
  <si>
    <t>1214882259</t>
  </si>
  <si>
    <t>Online PSC</t>
  </si>
  <si>
    <t>https://podminky.urs.cz/item/CS_URS_2021_01/340237211</t>
  </si>
  <si>
    <t>VV</t>
  </si>
  <si>
    <t>kolem zárubně</t>
  </si>
  <si>
    <t>Součet</t>
  </si>
  <si>
    <t>340239211</t>
  </si>
  <si>
    <t>Zazdívka otvorů v příčkách nebo stěnách plochy do 4 m2 cihlami plnými tl do 100 mm</t>
  </si>
  <si>
    <t>m2</t>
  </si>
  <si>
    <t>1738204696</t>
  </si>
  <si>
    <t>https://podminky.urs.cz/item/CS_URS_2021_01/340239211</t>
  </si>
  <si>
    <t>m 1,01 - 1,08</t>
  </si>
  <si>
    <t>0,70*2,10</t>
  </si>
  <si>
    <t>349231811</t>
  </si>
  <si>
    <t>Přizdívka ostění s ozubem z cihel tl do 150 mm</t>
  </si>
  <si>
    <t>545046060</t>
  </si>
  <si>
    <t>https://podminky.urs.cz/item/CS_URS_2021_01/349231811</t>
  </si>
  <si>
    <t>PSC</t>
  </si>
  <si>
    <t xml:space="preserve">Poznámka k souboru cen:_x000D_
1. Ceny jsou určeny pro přizdívku ostění zavazovaného do přilehlého zdiva. 2. Ceny neplatí pro přizdívku ostění do 80 mm tloušťky; tyto se oceňují příslušnými cenami souboru cen 319 20- . Vyrovnání nerovného povrchu vnitřního i vnějšího zdiva. 3. Množství měrných jednotek se určuje jako součin tloušťky zdi a výšky přizdívaného o ostění. </t>
  </si>
  <si>
    <t>2,10*0,15*2</t>
  </si>
  <si>
    <t>6</t>
  </si>
  <si>
    <t>Úpravy povrchů, podlahy a osazování výplní</t>
  </si>
  <si>
    <t>611311131</t>
  </si>
  <si>
    <t>Potažení vnitřních rovných stropů vápenným štukem tloušťky do 3 mm</t>
  </si>
  <si>
    <t>602502706</t>
  </si>
  <si>
    <t>https://podminky.urs.cz/item/CS_URS_2021_01/611311131</t>
  </si>
  <si>
    <t>5</t>
  </si>
  <si>
    <t>611325413</t>
  </si>
  <si>
    <t>Oprava vnitřní vápenocementové hladké omítky stropů v rozsahu plochy do 50%</t>
  </si>
  <si>
    <t>-323856518</t>
  </si>
  <si>
    <t>https://podminky.urs.cz/item/CS_URS_2021_01/611325413</t>
  </si>
  <si>
    <t xml:space="preserve">Poznámka k souboru cen:_x000D_
1. Pro ocenění opravy omítek plochy do 4 m2 se použijí ceny souboru cen 61. 32-52.. Vápenocementová omítka jednotlivých malých ploch. </t>
  </si>
  <si>
    <t>612142001</t>
  </si>
  <si>
    <t>Potažení vnitřních stěn sklovláknitým pletivem vtlačeným do tenkovrstvé hmoty</t>
  </si>
  <si>
    <t>-1311037361</t>
  </si>
  <si>
    <t>https://podminky.urs.cz/item/CS_URS_2021_01/612142001</t>
  </si>
  <si>
    <t xml:space="preserve">Poznámka k souboru cen:_x000D_
1. V cenách -2001 jsou započteny i náklady na tmel. </t>
  </si>
  <si>
    <t>panceřová perlinka</t>
  </si>
  <si>
    <t>6,50</t>
  </si>
  <si>
    <t>schodiště</t>
  </si>
  <si>
    <t>37,00</t>
  </si>
  <si>
    <t>7</t>
  </si>
  <si>
    <t>M</t>
  </si>
  <si>
    <t>63127001</t>
  </si>
  <si>
    <t>tkanina sklovláknitá s protialkalickou úpravou pro ETICS 162g/m2</t>
  </si>
  <si>
    <t>8</t>
  </si>
  <si>
    <t>-264959890</t>
  </si>
  <si>
    <t>odpočet perlinky - náhrada za panceřovou</t>
  </si>
  <si>
    <t>-6,50*1,10</t>
  </si>
  <si>
    <t>CPR.859417</t>
  </si>
  <si>
    <t>Capatect pancéřová tkanina 25 m2</t>
  </si>
  <si>
    <t>1472321663</t>
  </si>
  <si>
    <t>spc</t>
  </si>
  <si>
    <t>náhrada za perlinku</t>
  </si>
  <si>
    <t>6,50*1,10</t>
  </si>
  <si>
    <t>9</t>
  </si>
  <si>
    <t>612311131</t>
  </si>
  <si>
    <t>Potažení vnitřních stěn vápenným štukem tloušťky do 3 mm</t>
  </si>
  <si>
    <t>35254876</t>
  </si>
  <si>
    <t>https://podminky.urs.cz/item/CS_URS_2021_01/612311131</t>
  </si>
  <si>
    <t>přeštukování stěn v 2,01</t>
  </si>
  <si>
    <t>(5,25+13,60*2)*2,94</t>
  </si>
  <si>
    <t>odpočet</t>
  </si>
  <si>
    <t>-2,40*1,78*4</t>
  </si>
  <si>
    <t>-1,57*2,10</t>
  </si>
  <si>
    <t>10</t>
  </si>
  <si>
    <t>612315215</t>
  </si>
  <si>
    <t>Vápenná hladká omítka malých ploch do 4,0 m2 na stěnách</t>
  </si>
  <si>
    <t>-2098967894</t>
  </si>
  <si>
    <t>https://podminky.urs.cz/item/CS_URS_2021_01/612315215</t>
  </si>
  <si>
    <t>m 1,08</t>
  </si>
  <si>
    <t>11</t>
  </si>
  <si>
    <t>612315225</t>
  </si>
  <si>
    <t>Vápenná štuková omítka malých ploch do 4,0 m2 na stěnách</t>
  </si>
  <si>
    <t>-1213777369</t>
  </si>
  <si>
    <t>https://podminky.urs.cz/item/CS_URS_2021_01/612315225</t>
  </si>
  <si>
    <t>chodba</t>
  </si>
  <si>
    <t>12</t>
  </si>
  <si>
    <t>612325222</t>
  </si>
  <si>
    <t>Vápenocementová štuková omítka malých ploch do 0,25 m2 na stěnách</t>
  </si>
  <si>
    <t>1231690596</t>
  </si>
  <si>
    <t>https://podminky.urs.cz/item/CS_URS_2021_01/612325222</t>
  </si>
  <si>
    <t>oprava stávajících omítek - odhad</t>
  </si>
  <si>
    <t>50,00</t>
  </si>
  <si>
    <t>13</t>
  </si>
  <si>
    <t>612325301</t>
  </si>
  <si>
    <t>Vápenocementová hladká omítka ostění nebo nadpraží</t>
  </si>
  <si>
    <t>-2045400162</t>
  </si>
  <si>
    <t>https://podminky.urs.cz/item/CS_URS_2021_01/612325301</t>
  </si>
  <si>
    <t xml:space="preserve">Poznámka k souboru cen:_x000D_
1. Ceny lze použít jen pro ocenění samostatně upravovaného ostění a nadpraží ( např. při dodatečné výměně oken nebo zárubní ) v šířce do 300 mm okolo upravovaného otvoru. </t>
  </si>
  <si>
    <t>(2,10*2+0,80)*0,15*2</t>
  </si>
  <si>
    <t>14</t>
  </si>
  <si>
    <t>612325413</t>
  </si>
  <si>
    <t>Oprava vnitřní vápenocementové hladké omítky stěn v rozsahu plochy do 50%</t>
  </si>
  <si>
    <t>-256624028</t>
  </si>
  <si>
    <t>https://podminky.urs.cz/item/CS_URS_2021_01/612325413</t>
  </si>
  <si>
    <t>po odstranění obkladů stěn</t>
  </si>
  <si>
    <t>(5,25+13,60*2)*1,38</t>
  </si>
  <si>
    <t>619991011</t>
  </si>
  <si>
    <t>Obalení konstrukcí a prvků fólií přilepenou lepící páskou</t>
  </si>
  <si>
    <t>701546380</t>
  </si>
  <si>
    <t>https://podminky.urs.cz/item/CS_URS_2021_01/619991011</t>
  </si>
  <si>
    <t xml:space="preserve">Poznámka k souboru cen:_x000D_
1. U ceny -1011 se množství měrných jednotek určuje v m2 rozvinuté plochy jednotlivých konstrukcí a prvků. 2. Zakrytí výplní otvorů se oceňuje příslušnými cenami souboru cen 629 99-10.. Zakrytí vnějších ploch před znečištěním. </t>
  </si>
  <si>
    <t>při opravách</t>
  </si>
  <si>
    <t>200,00</t>
  </si>
  <si>
    <t>16</t>
  </si>
  <si>
    <t>619995001</t>
  </si>
  <si>
    <t>Začištění omítek kolem oken, dveří, podlah nebo obkladů</t>
  </si>
  <si>
    <t>m</t>
  </si>
  <si>
    <t>1542739793</t>
  </si>
  <si>
    <t>https://podminky.urs.cz/item/CS_URS_2021_01/619995001</t>
  </si>
  <si>
    <t xml:space="preserve">Poznámka k souboru cen:_x000D_
1. Cenu -5001 lze použít pouze v případě provádění opravy nebo osazování nových oken, dveří, obkladů, podlah apod.; nelze ji použít v případech provádění opravy omítek nebo nové omítky v celé ploše. </t>
  </si>
  <si>
    <t>2,10*2+0,80</t>
  </si>
  <si>
    <t>17</t>
  </si>
  <si>
    <t>642944121</t>
  </si>
  <si>
    <t>Osazování ocelových zárubní dodatečné pl do 2,5 m2</t>
  </si>
  <si>
    <t>-1974535667</t>
  </si>
  <si>
    <t>https://podminky.urs.cz/item/CS_URS_2021_01/642944121</t>
  </si>
  <si>
    <t xml:space="preserve">Poznámka k souboru cen:_x000D_
1. V cenách nejsou započteny náklady na dodání zárubní, tyto se oceňují ve specifikaci. </t>
  </si>
  <si>
    <t>18</t>
  </si>
  <si>
    <t>55331485</t>
  </si>
  <si>
    <t>zárubeň jednokřídlá ocelová pro zdění tl stěny 110-150mm rozměru 600/1970, 2100mm</t>
  </si>
  <si>
    <t>-979291793</t>
  </si>
  <si>
    <t>Ostatní konstrukce a práce, bourání</t>
  </si>
  <si>
    <t>19</t>
  </si>
  <si>
    <t>949101111</t>
  </si>
  <si>
    <t>Lešení pomocné pro objekty pozemních staveb s lešeňovou podlahou v do 1,9 m zatížení do 150 kg/m2</t>
  </si>
  <si>
    <t>1989332803</t>
  </si>
  <si>
    <t>https://podminky.urs.cz/item/CS_URS_2021_01/949101111</t>
  </si>
  <si>
    <t xml:space="preserve">Poznámka k souboru cen:_x000D_
1. V ceně jsou započteny i náklady na montáž, opotřebení a demontáž lešení. 2. V ceně nejsou započteny náklady na manipulaci s lešením; tyto jsou již zahrnuty v cenách příslušných stavebních prací. 3. Množství měrných jednotek se určuje m2 podlahové plochy, na které se práce provádí. </t>
  </si>
  <si>
    <t>78,74+166,73</t>
  </si>
  <si>
    <t>20</t>
  </si>
  <si>
    <t>952901111</t>
  </si>
  <si>
    <t>Vyčištění budov bytové a občanské výstavby při výšce podlaží do 4 m</t>
  </si>
  <si>
    <t>623784387</t>
  </si>
  <si>
    <t>https://podminky.urs.cz/item/CS_URS_2021_01/952901111</t>
  </si>
  <si>
    <t xml:space="preserve">Poznámka k souboru cen:_x000D_
1. Cenu -1111 lze použít i pro vyčištění půdy a rovné střechy budov, pokud definitivní úprava umožňuje, aby se ploché střechy používalo jako terasy, nebo tehdy, když je nutno čistit konstrukce na těchto střechách (světlíky, dveře apod.). Do výměry se započítávají jednou třetinou plochy. 2. Střešní plochy hal se světlíky nebo okny se oceňují jako podlaží cenou -1221. 3. Množství měrných jednotek se určuje v m2 půdorysné plochy každého podlaží, dané vnějším obrysem podlaží budovy. Plochy balkonů se přičítají. 4. v ceně -1111 a -1114 jsou započteny náklady na zametení a umytí podlah, dlažeb, obkladů, schodů v místnostech, chodbách a schodištích, vyčištění a umytí oken, dveří s rámy, zárubněmi, umytí a vyčištění jiných zasklených a natíraných ploch a zařizovacích předmětů. 5. V ceně -1221 jsou započteny náklady na zametení podlahy, umytí dlažeb nebo keramických podlah v přilehlých místnostech, chodbách a schodištích, umytí obkladů, schodů, vyčištění a umytí oken a dveří s rámy a zárubněmi, umytí a vyčištění jiných zasklených a natíraných ploch a zařizovacích předmětů. 6. V ceně -1311 jsou započteny náklady na zametení a čištění dlažeb, umytí, vyčištění okenních a dveřních rámů a zařizovacích předmětů. 7. V ceně -1411 jsou započteny náklady na vynesení zbytků stavebního rumu, kropení a 2x zametení podlah, oprášení stěn a výplní otvorů. </t>
  </si>
  <si>
    <t>968072245</t>
  </si>
  <si>
    <t>Vybourání kovových rámů oken jednoduchých včetně křídel pl do 2 m2</t>
  </si>
  <si>
    <t>-731658198</t>
  </si>
  <si>
    <t>https://podminky.urs.cz/item/CS_URS_2021_01/968072245</t>
  </si>
  <si>
    <t xml:space="preserve">Poznámka k souboru cen:_x000D_
1. V cenách -2244 až -2559 jsou započteny i náklady na vyvěšení křídel. 2. Cenou -2641 se oceňuje i vybourání nosné ocelové konstrukce pro sádrokartonové příčky. </t>
  </si>
  <si>
    <t>do 1,08</t>
  </si>
  <si>
    <t>0,60*2,00</t>
  </si>
  <si>
    <t>22</t>
  </si>
  <si>
    <t>971033621</t>
  </si>
  <si>
    <t>Vybourání otvorů ve zdivu cihelném pl do 4 m2 na MVC nebo MV tl do 100 mm</t>
  </si>
  <si>
    <t>-715680903</t>
  </si>
  <si>
    <t>https://podminky.urs.cz/item/CS_URS_2021_01/971033621</t>
  </si>
  <si>
    <t>23</t>
  </si>
  <si>
    <t>978011161</t>
  </si>
  <si>
    <t>Otlučení (osekání) vnitřní vápenné nebo vápenocementové omítky stropů v rozsahu do 50 %</t>
  </si>
  <si>
    <t>-485578945</t>
  </si>
  <si>
    <t>https://podminky.urs.cz/item/CS_URS_2021_01/978011161</t>
  </si>
  <si>
    <t xml:space="preserve">Poznámka k souboru cen:_x000D_
1. Položky lze použít i pro ocenění otlučení sádrových, hliněných apod. vnitřních omítek. </t>
  </si>
  <si>
    <t>oprava stávajících stropů - bez úpravy</t>
  </si>
  <si>
    <t>6,44+25,96+5,25</t>
  </si>
  <si>
    <t>v místě schodiště</t>
  </si>
  <si>
    <t>997</t>
  </si>
  <si>
    <t>Přesun sutě</t>
  </si>
  <si>
    <t>24</t>
  </si>
  <si>
    <t>997013212</t>
  </si>
  <si>
    <t>Vnitrostaveništní doprava suti a vybouraných hmot pro budovy v do 9 m ručně</t>
  </si>
  <si>
    <t>t</t>
  </si>
  <si>
    <t>-347425764</t>
  </si>
  <si>
    <t>https://podminky.urs.cz/item/CS_URS_2021_01/997013212</t>
  </si>
  <si>
    <t xml:space="preserve">Poznámka k souboru cen:_x000D_
1. V cenách -3111 až -3217 jsou započteny i náklady na: a) vodorovnou dopravu na uvedenou vzdálenost, b) svislou dopravu pro uvedenou výšku budovy, c) naložení na vodorovný dopravní prostředek pro odvoz na skládku nebo meziskládku, d) náklady na rozhrnutí a urovnání suti na dopravním prostředku. 2. Jestliže se pro svislý přesun použije shoz nebo zařízení investora (např. výtah v budově), užijí se pro ocenění vodorovné dopravy suti ceny -3111 pro budovy a haly výšky do 6 m. 3. Montáž, demontáž a pronájem shozu se ocení cenami souboru cen 997 01-33 Shoz suti. 4. Ceny -3151 až -3162 lze použít v případě, kdy dochází ke ztížení dopravy suti např. tím, že není možné instalovat jeřáb. </t>
  </si>
  <si>
    <t>25</t>
  </si>
  <si>
    <t>997013219</t>
  </si>
  <si>
    <t>Příplatek k vnitrostaveništní dopravě suti a vybouraných hmot za zvětšenou dopravu suti ZKD 10 m</t>
  </si>
  <si>
    <t>1319814521</t>
  </si>
  <si>
    <t>https://podminky.urs.cz/item/CS_URS_2021_01/997013219</t>
  </si>
  <si>
    <t>26</t>
  </si>
  <si>
    <t>997013509</t>
  </si>
  <si>
    <t>Příplatek k odvozu suti a vybouraných hmot na skládku ZKD 1 km přes 1 km</t>
  </si>
  <si>
    <t>1134957048</t>
  </si>
  <si>
    <t>https://podminky.urs.cz/item/CS_URS_2021_01/997013509</t>
  </si>
  <si>
    <t xml:space="preserve">Poznámka k souboru cen:_x000D_
1. Délka odvozu suti je vzdálenost od místa naložení suti na dopravní prostředek až po místo složení na určené skládce nebo meziskládce. 2. V ceně -3501 jsou započteny i náklady na složení suti na skládku nebo meziskládku. 3. Ceny jsou určeny pro odvoz suti na skládku nebo meziskládku jakýmkoliv způsobem silniční dopravy (i prostřednictvím kontejnerů). 4. Odvoz suti z meziskládky se oceňuje cenou 997 01-3511 souboru cen Odvoz suti a vybouraných hmot z meziskládky na skládku. </t>
  </si>
  <si>
    <t>3,925*10 'Přepočtené koeficientem množství</t>
  </si>
  <si>
    <t>27</t>
  </si>
  <si>
    <t>997013511</t>
  </si>
  <si>
    <t>Odvoz suti a vybouraných hmot z meziskládky na skládku do 1 km s naložením a se složením</t>
  </si>
  <si>
    <t>-1250397832</t>
  </si>
  <si>
    <t>https://podminky.urs.cz/item/CS_URS_2021_01/997013511</t>
  </si>
  <si>
    <t xml:space="preserve">Poznámka k souboru cen:_x000D_
1. Délka odvozu suti je vzdálenost od místa naložení suti na dopravní prostředek na meziskládce až po místo složení na určené skládce. 2. V ceně jsou započteny i náklady na naložení suti na dopravní prostředek a její složení na skládku. 3. Cena je určena pro odvoz suti na skládku jakýmkoliv způsobem silniční dopravy (i prostřednictvím kontejnerů). 4. Příplatek k ceně za každý další i započatý 1 km přes 1 km se oceňuje cenou 997 01-3509 souboru cen Odvoz suti a vybouraných hmot na skládku nebo meziskládku. </t>
  </si>
  <si>
    <t>28</t>
  </si>
  <si>
    <t>997013813</t>
  </si>
  <si>
    <t>Poplatek za uložení na skládce (skládkovné) stavebního odpadu z plastických hmot kód odpadu 17 02 03</t>
  </si>
  <si>
    <t>-144863539</t>
  </si>
  <si>
    <t>https://podminky.urs.cz/item/CS_URS_2021_01/997013813</t>
  </si>
  <si>
    <t xml:space="preserve">Poznámka k souboru cen:_x000D_
1. Ceny uvedené v souboru cen je doporučeno upravit podle aktuálních cen místně příslušné skládky odpadů. 2. Uložení odpadů neuvedených v souboru cen se oceňuje individuálně. 3. V cenách je započítán poplatek za ukládaní odpadu dle zákona 185/2001 Sb. 4. Případné drcení stavebního odpadu lze ocenit souborem cen 997 00-60 Drcení stavebního odpadu z katalogu 800-6 Demolice objektů. </t>
  </si>
  <si>
    <t>998</t>
  </si>
  <si>
    <t>Přesun hmot</t>
  </si>
  <si>
    <t>29</t>
  </si>
  <si>
    <t>998018002</t>
  </si>
  <si>
    <t>Přesun hmot ruční pro budovy v do 12 m</t>
  </si>
  <si>
    <t>1061948</t>
  </si>
  <si>
    <t>https://podminky.urs.cz/item/CS_URS_2021_01/998018002</t>
  </si>
  <si>
    <t xml:space="preserve">Poznámka k souboru cen:_x000D_
1. Ceny -7001 až -7006 lze použít v případě, kdy dochází ke ztížení přesunu např. tím, že není možné instalovat jeřáb. 2. K cenám -7001 až -7006 lze použít příplatky za zvětšený přesun -1014 až -1019, -2034 až -2039 nebo -2114 až 2119. 3. Jestliže pro svislý přesun používá zařízení investora (např. výtah v budově), užijí se pro ocenění přesunu hmot ceny stanovené pro nejmenší výšku, tj. 6 m. </t>
  </si>
  <si>
    <t>PSV</t>
  </si>
  <si>
    <t>Práce a dodávky PSV</t>
  </si>
  <si>
    <t>722</t>
  </si>
  <si>
    <t>Zdravotechnika - vnitřní vodovod</t>
  </si>
  <si>
    <t>30</t>
  </si>
  <si>
    <t>722170801</t>
  </si>
  <si>
    <t>Demontáž rozvodů vody z plastů do D 25</t>
  </si>
  <si>
    <t>-317509143</t>
  </si>
  <si>
    <t>https://podminky.urs.cz/item/CS_URS_2021_01/722170801</t>
  </si>
  <si>
    <t>27,00+17,50</t>
  </si>
  <si>
    <t>31</t>
  </si>
  <si>
    <t>722171913</t>
  </si>
  <si>
    <t>Potrubí plastové odříznutí trubky D přes 20 do 25 mm</t>
  </si>
  <si>
    <t>CS ÚRS 2021 02</t>
  </si>
  <si>
    <t>829614158</t>
  </si>
  <si>
    <t>https://podminky.urs.cz/item/CS_URS_2021_02/722171913</t>
  </si>
  <si>
    <t>32</t>
  </si>
  <si>
    <t>722171932</t>
  </si>
  <si>
    <t>Potrubí plastové výměna trub nebo tvarovek D přes 16 do 20 mm</t>
  </si>
  <si>
    <t>-1737151569</t>
  </si>
  <si>
    <t>https://podminky.urs.cz/item/CS_URS_2021_02/722171932</t>
  </si>
  <si>
    <t>33</t>
  </si>
  <si>
    <t>722173912</t>
  </si>
  <si>
    <t>Potrubí plastové spoje svar polyfuze D přes 16 do 20 mm</t>
  </si>
  <si>
    <t>-206936195</t>
  </si>
  <si>
    <t>https://podminky.urs.cz/item/CS_URS_2021_02/722173912</t>
  </si>
  <si>
    <t>34</t>
  </si>
  <si>
    <t>722174002</t>
  </si>
  <si>
    <t>Potrubí vodovodní plastové PPR svar polyfuze PN 16 D 20x2,8 mm</t>
  </si>
  <si>
    <t>CS ÚRS 2020 02</t>
  </si>
  <si>
    <t>1908332167</t>
  </si>
  <si>
    <t>35</t>
  </si>
  <si>
    <t>722174022</t>
  </si>
  <si>
    <t>Potrubí vodovodní plastové PPR svar polyfuze PN 20 D 20 x 3,4 mm</t>
  </si>
  <si>
    <t>CS ÚRS 2020 01</t>
  </si>
  <si>
    <t>1578177898</t>
  </si>
  <si>
    <t xml:space="preserve">Poznámka k souboru cen:_x000D_
1. V cenách -4001 až -4088 jsou započteny náklady na montáž a dodávku potrubí a tvarovek. </t>
  </si>
  <si>
    <t>36</t>
  </si>
  <si>
    <t>722181221</t>
  </si>
  <si>
    <t>Ochrana vodovodního potrubí přilepenými termoizolačními trubicemi z PE tl do 9 mm DN do 22 mm</t>
  </si>
  <si>
    <t>-1929448389</t>
  </si>
  <si>
    <t>https://podminky.urs.cz/item/CS_URS_2021_01/722181221</t>
  </si>
  <si>
    <t>37</t>
  </si>
  <si>
    <t>722181231</t>
  </si>
  <si>
    <t>Ochrana vodovodního potrubí přilepenými termoizolačními trubicemi z PE tl do 13 mm DN do 22 mm</t>
  </si>
  <si>
    <t>-1074886759</t>
  </si>
  <si>
    <t xml:space="preserve">Poznámka k souboru cen:_x000D_
1. V cenách -1211 až -1256 jsou započteny i náklady na dodání tepelně izolačních trubic. </t>
  </si>
  <si>
    <t>38</t>
  </si>
  <si>
    <t>722190401</t>
  </si>
  <si>
    <t>Vyvedení a upevnění výpustku do DN 25</t>
  </si>
  <si>
    <t>-993237773</t>
  </si>
  <si>
    <t xml:space="preserve">Poznámka k souboru cen:_x000D_
1. Cenami -0401 až -0403 se oceňuje vyvedení a upevnění výpustek zařizovacích předmětů a výtokových armatur. 2. Potrubí vodovodních přípojek k zařizovacím předmětům, výtokovým armaturám, případně strojům a zařízením se oceňuje příslušnými cenami potrubí jako rozvod. </t>
  </si>
  <si>
    <t>39</t>
  </si>
  <si>
    <t>722190901</t>
  </si>
  <si>
    <t>Uzavření nebo otevření vodovodního potrubí při opravách</t>
  </si>
  <si>
    <t>-445711142</t>
  </si>
  <si>
    <t>https://podminky.urs.cz/item/CS_URS_2021_02/722190901</t>
  </si>
  <si>
    <t>40</t>
  </si>
  <si>
    <t>722220111</t>
  </si>
  <si>
    <t>Nástěnka pro výtokový ventil G 1/2 s jedním závitem</t>
  </si>
  <si>
    <t>-109865948</t>
  </si>
  <si>
    <t xml:space="preserve">Poznámka k souboru cen:_x000D_
1. Cenami -9101 až -9106 nelze oceňovat montáž nástěnek. 2. V cenách –0111 až -0122 je započteno i vyvedení a upevnění výpustek. </t>
  </si>
  <si>
    <t>1+1+1+2+2+2</t>
  </si>
  <si>
    <t>41</t>
  </si>
  <si>
    <t>722220121</t>
  </si>
  <si>
    <t>Nástěnka pro baterii G 1/2 s jedním závitem</t>
  </si>
  <si>
    <t>pár</t>
  </si>
  <si>
    <t>1905382883</t>
  </si>
  <si>
    <t>1+1+1</t>
  </si>
  <si>
    <t>42</t>
  </si>
  <si>
    <t>722290226</t>
  </si>
  <si>
    <t>Zkouška těsnosti vodovodního potrubí závitového do DN 50</t>
  </si>
  <si>
    <t>-97272389</t>
  </si>
  <si>
    <t xml:space="preserve">Poznámka k souboru cen:_x000D_
1. Cenami se oceňují dílčí zkoušky těsnosti vodovodního potrubí, které bude v dalším pracovním postupu zakryto nebo se stane nepřístupným. 2. Cenami nelze oceňovat celkové zkoušky těsnosti rozvodů vodovodního potrubí. 3. V cenách je započteno i dodání vody, uzavření a zabezpečení konců potrubí. 4. V cenách -0234 a -0237 je započteno i dodání desinfekčního prostředku. </t>
  </si>
  <si>
    <t>27+17,3</t>
  </si>
  <si>
    <t>43</t>
  </si>
  <si>
    <t>722290234</t>
  </si>
  <si>
    <t>Proplach a dezinfekce vodovodního potrubí do DN 80</t>
  </si>
  <si>
    <t>-1434618632</t>
  </si>
  <si>
    <t>44</t>
  </si>
  <si>
    <t>998722101</t>
  </si>
  <si>
    <t>Přesun hmot tonážní pro vnitřní vodovod v objektech v do 6 m</t>
  </si>
  <si>
    <t>-1928356201</t>
  </si>
  <si>
    <t xml:space="preserve">Poznámka k souboru cen:_x000D_
1. Ceny pro přesun hmot stanovený z hmotnosti přesunovaného materiálu se používají tehdy, pokud je možné určit hmotnost za celý stavební díl. Do této hmotnosti se započítává i hmotnost materiálů oceňovaných ve specifikaci. 2. Pokud nelze jednoznačně stanovit hmotnost přesunovaných materiálů, lze pro výpočet přesunu hmot použít orientačně procentní sazbu. Touto sazbou se vynásobí rozpočtové náklady za celý stavební díl včetně nákladů na materiál ve specifikacích. 3. Příplatek k cenám -2181 pro přesun prováděný bez použití mechanizace, tj. za ztížených podmínek, lze použít pouze pro hmotnost materiálu, která se tímto způsobem skutečně přemísťuje. </t>
  </si>
  <si>
    <t>725</t>
  </si>
  <si>
    <t>Zdravotechnika - zařizovací předměty</t>
  </si>
  <si>
    <t>45</t>
  </si>
  <si>
    <t>725210821</t>
  </si>
  <si>
    <t>Demontáž umyvadel bez výtokových armatur</t>
  </si>
  <si>
    <t>soubor</t>
  </si>
  <si>
    <t>-807338569</t>
  </si>
  <si>
    <t>https://podminky.urs.cz/item/CS_URS_2021_01/725210821</t>
  </si>
  <si>
    <t>46</t>
  </si>
  <si>
    <t>725219101</t>
  </si>
  <si>
    <t>Montáž umyvadla připevněného na konzoly</t>
  </si>
  <si>
    <t>-1217407887</t>
  </si>
  <si>
    <t>https://podminky.urs.cz/item/CS_URS_2021_01/725219101</t>
  </si>
  <si>
    <t xml:space="preserve">Poznámka k souboru cen:_x000D_
1. V cenách -1601 až -9102 je započteno i dodání kulových uzávěrů (roháčků) a sifonu. 2. V cenách s viditelným sifonem (tj. bez krytu sifonu, slopu, skříňky, ..) jsou použity kulové uzávěry a sifon s celokovovým designem. 3. V cenách -1651 a -1661 nejsou započteny náklady na montáž a dodání desky, tyto se oceňují cenami 766 69-3411 až 766 69-3422. 4. V cenách –4112-14, -4141-43, -4151-55, -4161-63, -4211, 21, 31, 41 není započten napájecí zdroj. </t>
  </si>
  <si>
    <t>47</t>
  </si>
  <si>
    <t>725810811</t>
  </si>
  <si>
    <t>Demontáž ventilů výtokových nástěnných</t>
  </si>
  <si>
    <t>-1609355571</t>
  </si>
  <si>
    <t>https://podminky.urs.cz/item/CS_URS_2021_01/725810811</t>
  </si>
  <si>
    <t>48</t>
  </si>
  <si>
    <t>725813111</t>
  </si>
  <si>
    <t>Ventil rohový bez připojovací trubičky nebo flexi hadičky G 1/2"</t>
  </si>
  <si>
    <t>-1275254116</t>
  </si>
  <si>
    <t>https://podminky.urs.cz/item/CS_URS_2021_01/725813111</t>
  </si>
  <si>
    <t>49</t>
  </si>
  <si>
    <t>725819401</t>
  </si>
  <si>
    <t>Montáž ventilů rohových G 1/2" s připojovací trubičkou</t>
  </si>
  <si>
    <t>2041844909</t>
  </si>
  <si>
    <t>https://podminky.urs.cz/item/CS_URS_2021_02/725819401</t>
  </si>
  <si>
    <t>50</t>
  </si>
  <si>
    <t>55141002</t>
  </si>
  <si>
    <t>ventil kulový rohový s filtrem 1/2"x3/8" s celokovovým kulatým designem</t>
  </si>
  <si>
    <t>-172030997</t>
  </si>
  <si>
    <t>51</t>
  </si>
  <si>
    <t>725820801</t>
  </si>
  <si>
    <t>Demontáž baterie nástěnné do G 3 / 4</t>
  </si>
  <si>
    <t>1045757644</t>
  </si>
  <si>
    <t>https://podminky.urs.cz/item/CS_URS_2021_01/725820801</t>
  </si>
  <si>
    <t>52</t>
  </si>
  <si>
    <t>725820802</t>
  </si>
  <si>
    <t>Demontáž baterie stojánkové do jednoho otvoru</t>
  </si>
  <si>
    <t>-191227085</t>
  </si>
  <si>
    <t>https://podminky.urs.cz/item/CS_URS_2021_01/725820802</t>
  </si>
  <si>
    <t>53</t>
  </si>
  <si>
    <t>725821312</t>
  </si>
  <si>
    <t>Baterie dřezová nástěnná páková s otáčivým kulatým ústím a délkou ramínka 210 mm</t>
  </si>
  <si>
    <t>647179837</t>
  </si>
  <si>
    <t>https://podminky.urs.cz/item/CS_URS_2021_01/725821312</t>
  </si>
  <si>
    <t>54</t>
  </si>
  <si>
    <t>725822613</t>
  </si>
  <si>
    <t>Baterie umyvadlová stojánková páková s výpustí</t>
  </si>
  <si>
    <t>-461410291</t>
  </si>
  <si>
    <t xml:space="preserve">Poznámka k souboru cen:_x000D_
1. V cenách –2654, 56, -9101-9202 není započten napájecí zdroj. </t>
  </si>
  <si>
    <t>55</t>
  </si>
  <si>
    <t>725840850</t>
  </si>
  <si>
    <t>Demontáž baterie sprch diferenciální do G 3/4x1</t>
  </si>
  <si>
    <t>265368336</t>
  </si>
  <si>
    <t>https://podminky.urs.cz/item/CS_URS_2021_01/725840850</t>
  </si>
  <si>
    <t>56</t>
  </si>
  <si>
    <t>725841312</t>
  </si>
  <si>
    <t>Baterie sprchová nástěnná páková</t>
  </si>
  <si>
    <t>-1643289558</t>
  </si>
  <si>
    <t>https://podminky.urs.cz/item/CS_URS_2021_02/725841312</t>
  </si>
  <si>
    <t>57</t>
  </si>
  <si>
    <t>55192002</t>
  </si>
  <si>
    <t>hadice sprchová plastová/kovová 2,0m</t>
  </si>
  <si>
    <t>-41301590</t>
  </si>
  <si>
    <t>58</t>
  </si>
  <si>
    <t>55192852</t>
  </si>
  <si>
    <t>růžice sprchová třípolohová D 65mm dl 210mm</t>
  </si>
  <si>
    <t>-1358930538</t>
  </si>
  <si>
    <t>59</t>
  </si>
  <si>
    <t>998725101</t>
  </si>
  <si>
    <t>Přesun hmot tonážní pro zařizovací předměty v objektech v do 6 m</t>
  </si>
  <si>
    <t>1313886384</t>
  </si>
  <si>
    <t xml:space="preserve">Poznámka k souboru cen:_x000D_
1. Ceny pro přesun hmot stanovený z hmotnosti přesunovaného materiálu se používají tehdy, pokud je možné určit hmotnost za celý stavební díl. Do této hmotnosti se započítává i hmotnost materiálů oceňovaných ve specifikaci. 2. Pokud nelze jednoznačně stanovit hmotnost přesunovaných materiálů, lze pro výpočet přesunu hmot použít orientačně procentní sazbu. Touto sazbou se vynásobí rozpočtové náklady za celý stavební díl včetně nákladů na materiál ve specifikacích. 3. Příplatek k cenám -5181 pro přesun prováděný bez použití mechanizace, tj. za ztížených podmínek, lze použít pouze pro hmotnost materiálu, která se tímto způsobem skutečně přemísťuje. </t>
  </si>
  <si>
    <t>741</t>
  </si>
  <si>
    <t>Elektroinstalace - silnoproud</t>
  </si>
  <si>
    <t>D0</t>
  </si>
  <si>
    <t xml:space="preserve">Dodávky zařízení a rozvaděčů_x000D_
</t>
  </si>
  <si>
    <t>60</t>
  </si>
  <si>
    <t>Pol2</t>
  </si>
  <si>
    <t>Doplnění a úprava stáv. rozvaděče u vstupu</t>
  </si>
  <si>
    <t>mj</t>
  </si>
  <si>
    <t>1442171500</t>
  </si>
  <si>
    <t>D1</t>
  </si>
  <si>
    <t>Instalační materiál a kabelová vedení</t>
  </si>
  <si>
    <t>61</t>
  </si>
  <si>
    <t>Pol10</t>
  </si>
  <si>
    <t>Vypínač ř.č.1 komplet, Tango bílá</t>
  </si>
  <si>
    <t>ks</t>
  </si>
  <si>
    <t>-863211453</t>
  </si>
  <si>
    <t>62</t>
  </si>
  <si>
    <t>Pol11</t>
  </si>
  <si>
    <t>Vypínač ř.č.5 komplet, Tango bílá</t>
  </si>
  <si>
    <t>761091356</t>
  </si>
  <si>
    <t>63</t>
  </si>
  <si>
    <t>Pol12</t>
  </si>
  <si>
    <t>Vypínač ř.č.6 komplet, Tango bílá</t>
  </si>
  <si>
    <t>1301720595</t>
  </si>
  <si>
    <t>64</t>
  </si>
  <si>
    <t>Pol13</t>
  </si>
  <si>
    <t>Vypínač ř.č.7 komplet, Tango bílá</t>
  </si>
  <si>
    <t>679029150</t>
  </si>
  <si>
    <t>65</t>
  </si>
  <si>
    <t>Pol14</t>
  </si>
  <si>
    <t>LED svítidlo LEDVANCE VAL 600, 36W/3600lm, URG19, IP20</t>
  </si>
  <si>
    <t>-1403314753</t>
  </si>
  <si>
    <t>66</t>
  </si>
  <si>
    <t>Pol15</t>
  </si>
  <si>
    <t>Montážní rám na povrch 600x600, ECOPANEL 600 SURFACE MOUNT KIT WH</t>
  </si>
  <si>
    <t>779337071</t>
  </si>
  <si>
    <t>67</t>
  </si>
  <si>
    <t>Pol16</t>
  </si>
  <si>
    <t>LED svítidlo LINEA 2.4ft, 8800/840, IP40</t>
  </si>
  <si>
    <t>247280782</t>
  </si>
  <si>
    <t>68</t>
  </si>
  <si>
    <t>Pol17</t>
  </si>
  <si>
    <t>LED svítidlo LINEA ROUND 14W/2200lm, 4000K, IP54</t>
  </si>
  <si>
    <t>2031900283</t>
  </si>
  <si>
    <t>69</t>
  </si>
  <si>
    <t>Pol18</t>
  </si>
  <si>
    <t>LED svítidlo LINEA ROUND 24W/3600lm, 4000K, IP54</t>
  </si>
  <si>
    <t>-1719412220</t>
  </si>
  <si>
    <t>70</t>
  </si>
  <si>
    <t>Pol19</t>
  </si>
  <si>
    <t>Recykl. poplatek 8,40 Kč svítidlo</t>
  </si>
  <si>
    <t>-1843285467</t>
  </si>
  <si>
    <t>71</t>
  </si>
  <si>
    <t>Pol3</t>
  </si>
  <si>
    <t>Kabel CYKY - J 3x1,5 mm</t>
  </si>
  <si>
    <t>680841526</t>
  </si>
  <si>
    <t>72</t>
  </si>
  <si>
    <t>Pol4</t>
  </si>
  <si>
    <t>Kabel CYKY - J  3 x2,5 mm</t>
  </si>
  <si>
    <t>1518488076</t>
  </si>
  <si>
    <t>73</t>
  </si>
  <si>
    <t>Pol5</t>
  </si>
  <si>
    <t>Lišta vkládací 40x20 HD</t>
  </si>
  <si>
    <t>-324195221</t>
  </si>
  <si>
    <t>74</t>
  </si>
  <si>
    <t>Pol6</t>
  </si>
  <si>
    <t>Lišta vkládací 20x20 HD</t>
  </si>
  <si>
    <t>1411069282</t>
  </si>
  <si>
    <t>75</t>
  </si>
  <si>
    <t>Pol7</t>
  </si>
  <si>
    <t>Krab. lištová LK 80x28 2ZT</t>
  </si>
  <si>
    <t>1850572609</t>
  </si>
  <si>
    <t>76</t>
  </si>
  <si>
    <t>Pol8</t>
  </si>
  <si>
    <t>Krabice KU 68-1901</t>
  </si>
  <si>
    <t>-905409270</t>
  </si>
  <si>
    <t>77</t>
  </si>
  <si>
    <t>Pol9</t>
  </si>
  <si>
    <t>Dvojzás.otoč.16A/230V, Tango bílá</t>
  </si>
  <si>
    <t>-1974690007</t>
  </si>
  <si>
    <t>D2</t>
  </si>
  <si>
    <t>Demontáže dle ceníku C21M</t>
  </si>
  <si>
    <t>78</t>
  </si>
  <si>
    <t>Pol20</t>
  </si>
  <si>
    <t>Svítidla žárovková do 60 W, stropní a nástěnná</t>
  </si>
  <si>
    <t>1048732746</t>
  </si>
  <si>
    <t>79</t>
  </si>
  <si>
    <t>Pol21</t>
  </si>
  <si>
    <t>Svítidla zářivková 2x36 W, stropní</t>
  </si>
  <si>
    <t>1068810284</t>
  </si>
  <si>
    <t>D3</t>
  </si>
  <si>
    <t>Montážní práce</t>
  </si>
  <si>
    <t>80</t>
  </si>
  <si>
    <t>Pol22</t>
  </si>
  <si>
    <t>CYKY 750V 3 x 1.5 uložený pod omítkou</t>
  </si>
  <si>
    <t>2126479250</t>
  </si>
  <si>
    <t>81</t>
  </si>
  <si>
    <t>Pol23</t>
  </si>
  <si>
    <t>CYKY-CYKYm 750V 3x1.5 volně uložený</t>
  </si>
  <si>
    <t>-1969750807</t>
  </si>
  <si>
    <t>82</t>
  </si>
  <si>
    <t>Pol24</t>
  </si>
  <si>
    <t>CYKY-CYKYm 750V 3x2.5 volně uložený</t>
  </si>
  <si>
    <t>-1874140066</t>
  </si>
  <si>
    <t>83</t>
  </si>
  <si>
    <t>Pol25</t>
  </si>
  <si>
    <t>Lišta elektroinst. z PH, pevná vč. spojek, ohybů, rohůL40</t>
  </si>
  <si>
    <t>-1973478184</t>
  </si>
  <si>
    <t>84</t>
  </si>
  <si>
    <t>Pol26</t>
  </si>
  <si>
    <t>Lišta elektroinst.z PH,pevná vč.spojek,ohybů, rohů  L20</t>
  </si>
  <si>
    <t>1749521724</t>
  </si>
  <si>
    <t>85</t>
  </si>
  <si>
    <t>Pol27</t>
  </si>
  <si>
    <t>Krabice pro lišt. rozvod, bez zapojení</t>
  </si>
  <si>
    <t>1095932511</t>
  </si>
  <si>
    <t>86</t>
  </si>
  <si>
    <t>Pol28</t>
  </si>
  <si>
    <t>Krabice přístrojová bez zapojení, KO68</t>
  </si>
  <si>
    <t>83208650</t>
  </si>
  <si>
    <t>87</t>
  </si>
  <si>
    <t>Pol29</t>
  </si>
  <si>
    <t>Spínač jednopólový - řazení 1</t>
  </si>
  <si>
    <t>-1805748297</t>
  </si>
  <si>
    <t>88</t>
  </si>
  <si>
    <t>Pol30</t>
  </si>
  <si>
    <t>Spínač dvojitý přep. střídavý - řazení 5</t>
  </si>
  <si>
    <t>388856810</t>
  </si>
  <si>
    <t>89</t>
  </si>
  <si>
    <t>Pol31</t>
  </si>
  <si>
    <t>Spínač střídavý přepínač - řazení 6</t>
  </si>
  <si>
    <t>36967797</t>
  </si>
  <si>
    <t>90</t>
  </si>
  <si>
    <t>Pol32</t>
  </si>
  <si>
    <t>Spínač polozapuštěný křížový přepínač - řazení 7</t>
  </si>
  <si>
    <t>-960902811</t>
  </si>
  <si>
    <t>91</t>
  </si>
  <si>
    <t>Pol33</t>
  </si>
  <si>
    <t>Domovní dvojzásuvka 16A/230V 2P + Z</t>
  </si>
  <si>
    <t>-159418837</t>
  </si>
  <si>
    <t>92</t>
  </si>
  <si>
    <t>Pol34</t>
  </si>
  <si>
    <t>Svítidlo LED panel, strop.</t>
  </si>
  <si>
    <t>-1655810351</t>
  </si>
  <si>
    <t>93</t>
  </si>
  <si>
    <t>Pol35</t>
  </si>
  <si>
    <t>Svítidlo LED panel přisazený v ráměčku, strop</t>
  </si>
  <si>
    <t>164293942</t>
  </si>
  <si>
    <t>94</t>
  </si>
  <si>
    <t>Pol36</t>
  </si>
  <si>
    <t>Svítidlo LED lineární, strop.</t>
  </si>
  <si>
    <t>66553602</t>
  </si>
  <si>
    <t>95</t>
  </si>
  <si>
    <t>Pol37</t>
  </si>
  <si>
    <t>Svítidlo LED,strop.</t>
  </si>
  <si>
    <t>-499210675</t>
  </si>
  <si>
    <t>96</t>
  </si>
  <si>
    <t>Pol38</t>
  </si>
  <si>
    <t>Svítidla LED, nástěnné</t>
  </si>
  <si>
    <t>-1483922050</t>
  </si>
  <si>
    <t>D4</t>
  </si>
  <si>
    <t>ostatní náklady</t>
  </si>
  <si>
    <t>97</t>
  </si>
  <si>
    <t>pro</t>
  </si>
  <si>
    <t>prořez</t>
  </si>
  <si>
    <t>kpl</t>
  </si>
  <si>
    <t>-1946815290</t>
  </si>
  <si>
    <t>98</t>
  </si>
  <si>
    <t>rev</t>
  </si>
  <si>
    <t>revize a zkoušky</t>
  </si>
  <si>
    <t>1628457705</t>
  </si>
  <si>
    <t>763</t>
  </si>
  <si>
    <t>Konstrukce suché výstavby</t>
  </si>
  <si>
    <t>99</t>
  </si>
  <si>
    <t>763131411</t>
  </si>
  <si>
    <t>SDK podhled desky 1xA 12,5 bez izolace dvouvrstvá spodní kce profil CD+UD</t>
  </si>
  <si>
    <t>1738791591</t>
  </si>
  <si>
    <t>https://podminky.urs.cz/item/CS_URS_2021_01/763131411</t>
  </si>
  <si>
    <t xml:space="preserve">Poznámka k souboru cen:_x000D_
1. V cenách jsou započteny i náklady na tmelení a výztužnou pásku. 2. V cenách nejsou započteny náklady na základní penetrační nátěr; tyto se oceňují cenou -1714. 3. Ceny -1612 až -1613 Montáž nosné konstrukce je stanoveny pro m2 plochy podhledu. 4. V cenách -1612 a -1613 nejsou započteny náklady na profily; tyto se oceňují ve specifikaci. 5. V cenách -1621 až -1624 Montáž desek nejsou započteny náklady na desky; tato dodávka se oceňuje ve specifikaci. 6. V ceně -1763 Příplatek za průhyb nosného stropu přes 20 mm je započtena pouze montáž, atypický profil se oceňuje individuálně ve specifikaci. 7. Uváděná hodnota REI u cen -1431 až-1443 a -1471 až -1495 vyjadřuje požární odolnost konstrukce chráněné podhledem; hodnota REI závisí na druhu nosného stropu. </t>
  </si>
  <si>
    <t>stropní konstrukce v 1. np</t>
  </si>
  <si>
    <t>8,93+8,20</t>
  </si>
  <si>
    <t>stropní konstrukce ve 2. np</t>
  </si>
  <si>
    <t>9,39+5,73+16,12</t>
  </si>
  <si>
    <t>100</t>
  </si>
  <si>
    <t>763131451</t>
  </si>
  <si>
    <t>SDK podhled deska 1xH2 12,5 bez izolace dvouvrstvá spodní kce profil CD+UD</t>
  </si>
  <si>
    <t>-309161933</t>
  </si>
  <si>
    <t>https://podminky.urs.cz/item/CS_URS_2021_01/763131451</t>
  </si>
  <si>
    <t>5,36+2,44+2,75+3,83+1,93</t>
  </si>
  <si>
    <t>3,48+4,68+5,90</t>
  </si>
  <si>
    <t>101</t>
  </si>
  <si>
    <t>763131714</t>
  </si>
  <si>
    <t>SDK podhled základní penetrační nátěr</t>
  </si>
  <si>
    <t>1869948398</t>
  </si>
  <si>
    <t>https://podminky.urs.cz/item/CS_URS_2021_01/763131714</t>
  </si>
  <si>
    <t>48,37+30,37</t>
  </si>
  <si>
    <t>102</t>
  </si>
  <si>
    <t>763131751</t>
  </si>
  <si>
    <t>Montáž parotěsné zábrany do SDK podhledu</t>
  </si>
  <si>
    <t>1925786550</t>
  </si>
  <si>
    <t>https://podminky.urs.cz/item/CS_URS_2021_01/763131751</t>
  </si>
  <si>
    <t>103</t>
  </si>
  <si>
    <t>28329282</t>
  </si>
  <si>
    <t>fólie PE vyztužená Al vrstvou pro parotěsnou vrstvu 170g/m2</t>
  </si>
  <si>
    <t>-976505241</t>
  </si>
  <si>
    <t>78,74*1,1235 'Přepočtené koeficientem množství</t>
  </si>
  <si>
    <t>104</t>
  </si>
  <si>
    <t>763131771</t>
  </si>
  <si>
    <t>Příplatek k SDK podhledu za rovinnost kvality Q3</t>
  </si>
  <si>
    <t>-717349732</t>
  </si>
  <si>
    <t>https://podminky.urs.cz/item/CS_URS_2021_01/763131771</t>
  </si>
  <si>
    <t>105</t>
  </si>
  <si>
    <t>763135102</t>
  </si>
  <si>
    <t>Montáž SDK kazetového podhledu z kazet 600x600 mm na zavěšenou polozapuštěnou nosnou konstrukci</t>
  </si>
  <si>
    <t>-107131980</t>
  </si>
  <si>
    <t>https://podminky.urs.cz/item/CS_URS_2021_01/763135102</t>
  </si>
  <si>
    <t xml:space="preserve">Poznámka k souboru cen:_x000D_
1. V cenách montáže podhledu -5002 až -5201 jsou započteny náklady na montáž a dodávku nosné konstrukce. 2. V cenách nejsou započteny náklady na dodávku desek, kazet, lamel; jejich dodávka se oceňuje ve specifikaci. 3. Ostatní práce a konstrukce na sádrokartonových podhledech lze ocenit cenami 763 13-17. . . </t>
  </si>
  <si>
    <t>výměry dle tabulek podlah</t>
  </si>
  <si>
    <t>23,60</t>
  </si>
  <si>
    <t>71,94+31,42+15,45+24,32</t>
  </si>
  <si>
    <t>106</t>
  </si>
  <si>
    <t>59030575</t>
  </si>
  <si>
    <t>podhled kazetový děrovaný kruh 6,5mm, polozapuštěný rastr tl 10mm 600x600mm</t>
  </si>
  <si>
    <t>-1181206921</t>
  </si>
  <si>
    <t>166,73*1,1 'Přepočtené koeficientem množství</t>
  </si>
  <si>
    <t>107</t>
  </si>
  <si>
    <t>998763402</t>
  </si>
  <si>
    <t>Přesun hmot procentní pro sádrokartonové konstrukce v objektech v do 12 m</t>
  </si>
  <si>
    <t>%</t>
  </si>
  <si>
    <t>-225281934</t>
  </si>
  <si>
    <t>https://podminky.urs.cz/item/CS_URS_2021_01/998763402</t>
  </si>
  <si>
    <t xml:space="preserve">Poznámka k souboru cen:_x000D_
1. Ceny pro přesun hmot stanovený z hmotnosti přesunovaného materiálu se použijí tehdy, pokud je možné určit hmotnost za celý stavební díl. Do této hmotnosti se započítává i hmotnost materiálů oceňovaných ve specifikaci. 2. Pokud nelze jednoznačně stanovit hmotnost přesunovaných materiálů, lze pro výpočet přesunu hmot použít orientačně procentní sazbu. Touto sazbou se vynásobí rozpočtové náklady za celý stavební díl včetně nákladů na materiál ve specifikacích. 3. Příplatek k cenám -3381 pro přesun prováděný bez použití mechanizace, tj. za ztížených podmínek, lze použít pouze pro hmotnost materiálu, která se tímto způsobem skutečně přemísťuje. U přesunu stanoveného procentní sazbou se ztížení přesunu ocení individuálně. </t>
  </si>
  <si>
    <t>766</t>
  </si>
  <si>
    <t>Konstrukce truhlářské</t>
  </si>
  <si>
    <t>108</t>
  </si>
  <si>
    <t>766411811</t>
  </si>
  <si>
    <t>Demontáž truhlářského obložení stěn z panelů plochy do 1,5 m2</t>
  </si>
  <si>
    <t>1364280797</t>
  </si>
  <si>
    <t>https://podminky.urs.cz/item/CS_URS_2021_01/766411811</t>
  </si>
  <si>
    <t xml:space="preserve">Poznámka k souboru cen:_x000D_
1. Cenami nelze oceňovat demontáž obložení stěn výšky přes 2,5 m; tyto práce se oceňují cenami souboru cen 766 42-18 Demontáž obložení podhledů. </t>
  </si>
  <si>
    <t>demontáž obkladu stěn v 1,01</t>
  </si>
  <si>
    <t>109</t>
  </si>
  <si>
    <t>766411822</t>
  </si>
  <si>
    <t>Demontáž truhlářského obložení stěn podkladových roštů</t>
  </si>
  <si>
    <t>1434170703</t>
  </si>
  <si>
    <t>https://podminky.urs.cz/item/CS_URS_2021_01/766411822</t>
  </si>
  <si>
    <t>110</t>
  </si>
  <si>
    <t>766660001</t>
  </si>
  <si>
    <t>Montáž dveřních křídel otvíravých jednokřídlových š do 0,8 m do ocelové zárubně</t>
  </si>
  <si>
    <t>-1317946676</t>
  </si>
  <si>
    <t>https://podminky.urs.cz/item/CS_URS_2021_01/766660001</t>
  </si>
  <si>
    <t xml:space="preserve">Poznámka k souboru cen:_x000D_
1. Cenami -0021 až -0031, -0161 až -0163, -0181 až -0183, se oceňují dveře s protipožární odolností do 30 min. 2. V cenách -0201 až -0272 je započtena i montáž okopného plechu, stavěče křídel a držadel kyvných dveří. 3. V cenách -0351 až -0382 jsou započtené i náklady na osazení kování, vodícího trnu, seřízení pojezdů na stěnu a následné vyrovnání a seřízení dveřních křídel. 4. V cenách montáže dveřních křídel nejsou započteny náklady na osazení: a) zámku; tyto náklady se oceňují cenou 766 66-0728 této části katalogu, b) štítku s klikou; tyto náklady se oceňují cenou 766 66-0729 této části katalogu. 5. V cenách -0311 až -0324 nejsou započtené náklady na sestavení a osazení stavebního pouzdra, tyto náklady se oceňují cenami souboru cen 642 94-6 . . . Osazení stavebního pouzdra posuvných dveří do zděné příčky, katalogu 801-1 Budovy a haly - zděné a monolitické. </t>
  </si>
  <si>
    <t xml:space="preserve">m 1,01 - 1,08 </t>
  </si>
  <si>
    <t>111</t>
  </si>
  <si>
    <t>61161000</t>
  </si>
  <si>
    <t>dveře jednokřídlé voštinové povrch lakovaný plné 600x1970-2100mm</t>
  </si>
  <si>
    <t>-584584020</t>
  </si>
  <si>
    <t>m 1,01 - 1,08 - kompletní provedení vč kování</t>
  </si>
  <si>
    <t>112</t>
  </si>
  <si>
    <t>766691914</t>
  </si>
  <si>
    <t>Vyvěšení nebo zavěšení dřevěných křídel dveří pl do 2 m2</t>
  </si>
  <si>
    <t>769442036</t>
  </si>
  <si>
    <t>https://podminky.urs.cz/item/CS_URS_2021_01/766691914</t>
  </si>
  <si>
    <t xml:space="preserve">Poznámka k souboru cen:_x000D_
1. Ceny -1931 a -1932 lze užít jen pro křídlo mající současně obě jmenované funkce. </t>
  </si>
  <si>
    <t>113</t>
  </si>
  <si>
    <t>998766202</t>
  </si>
  <si>
    <t>Přesun hmot procentní pro konstrukce truhlářské v objektech v do 12 m</t>
  </si>
  <si>
    <t>879292621</t>
  </si>
  <si>
    <t>https://podminky.urs.cz/item/CS_URS_2021_01/998766202</t>
  </si>
  <si>
    <t xml:space="preserve">Poznámka k souboru cen:_x000D_
1. Ceny pro přesun hmot stanovený z hmotnosti přesunovaného materiálu se používají tehdy, pokud je možné určit hmotnost za celý stavební díl. Do této hmotnosti se započítává i hmotnost materiálů oceňovaných ve specifikaci. 2. Pokud nelze jednoznačně stanovit hmotnost přesunovaných materiálů, lze pro výpočet přesunu hmot použít orientačně procentní sazbu. Touto sazbou se vynásobí rozpočtové náklady za celý stavební díl včetně nákladů na materiál ve specifikacích. 3. Příplatek k cenám -6181 pro přesun prováděný bez použití mechanizace, tj. za ztížených podmínek, lze použít pouze pro hmotnost materiálu, která se tímto způsobem skutečně přemísťuje. </t>
  </si>
  <si>
    <t>776</t>
  </si>
  <si>
    <t>Podlahy povlakové</t>
  </si>
  <si>
    <t>114</t>
  </si>
  <si>
    <t>776111311</t>
  </si>
  <si>
    <t>Vysátí podkladu povlakových podlah</t>
  </si>
  <si>
    <t>-118487692</t>
  </si>
  <si>
    <t>https://podminky.urs.cz/item/CS_URS_2021_01/776111311</t>
  </si>
  <si>
    <t xml:space="preserve">Poznámka k souboru cen:_x000D_
1. V ceně 776 12-1511 zábrana proti vlhkosti jsou započteny i náklady na 2 vrstvy penetrace a zasypání křemičitým pískem. 2. V cenách 776 14-1111 až 776 14-4111 jsou započteny i náklady na dodání stěrky. </t>
  </si>
  <si>
    <t>115</t>
  </si>
  <si>
    <t>776121311</t>
  </si>
  <si>
    <t>Vodou ředitelná penetrace savého podkladu povlakových podlah ředěná v poměru 1:1</t>
  </si>
  <si>
    <t>-2114694634</t>
  </si>
  <si>
    <t>https://podminky.urs.cz/item/CS_URS_2021_01/776121311</t>
  </si>
  <si>
    <t>116</t>
  </si>
  <si>
    <t>776141122</t>
  </si>
  <si>
    <t>Vyrovnání podkladu povlakových podlah stěrkou pevnosti 30 MPa tl 5 mm</t>
  </si>
  <si>
    <t>768361664</t>
  </si>
  <si>
    <t>https://podminky.urs.cz/item/CS_URS_2021_01/776141122</t>
  </si>
  <si>
    <t>117</t>
  </si>
  <si>
    <t>776201811</t>
  </si>
  <si>
    <t>Demontáž lepených povlakových podlah bez podložky ručně</t>
  </si>
  <si>
    <t>-322919971</t>
  </si>
  <si>
    <t>https://podminky.urs.cz/item/CS_URS_2021_01/776201811</t>
  </si>
  <si>
    <t>demontáž stávajcích podlah</t>
  </si>
  <si>
    <t>5,36+2,44+2,75+8,93+23,60+8,20+1,93</t>
  </si>
  <si>
    <t>71,94+31,42+15,45+24,32+6,44+4,69+5,90+64,61+9,39+5,73+16,12</t>
  </si>
  <si>
    <t>118</t>
  </si>
  <si>
    <t>776231111</t>
  </si>
  <si>
    <t>Lepení lamel a čtverců z vinylu standardním lepidlem</t>
  </si>
  <si>
    <t>-383369668</t>
  </si>
  <si>
    <t>https://podminky.urs.cz/item/CS_URS_2021_01/776231111</t>
  </si>
  <si>
    <t>8,93+23,60+8,20</t>
  </si>
  <si>
    <t>71,94+31,42+15,45+24,32+6,44+9,39+5,73+16,12</t>
  </si>
  <si>
    <t>119</t>
  </si>
  <si>
    <t>28411050</t>
  </si>
  <si>
    <t>dílce vinylové tl 2,0mm, nášlapná vrstva 0,40mm, úprava PUR, třída zátěže 23/32/41, otlak 0,05mm, R10, třída otěru T, hořlavost Bfl S1, bez ftalátů</t>
  </si>
  <si>
    <t>-529803180</t>
  </si>
  <si>
    <t>221,54*1,1 'Přepočtené koeficientem množství</t>
  </si>
  <si>
    <t>120</t>
  </si>
  <si>
    <t>776232111</t>
  </si>
  <si>
    <t>Lepení lamel a čtverců z vinylu 2-složkovým lepidlem</t>
  </si>
  <si>
    <t>1736299036</t>
  </si>
  <si>
    <t>https://podminky.urs.cz/item/CS_URS_2021_01/776232111</t>
  </si>
  <si>
    <t>2,44+2,75+3,83+1,93</t>
  </si>
  <si>
    <t>30,48+4,68+5,90</t>
  </si>
  <si>
    <t>121</t>
  </si>
  <si>
    <t>-1466638880</t>
  </si>
  <si>
    <t>52,01*1,1 'Přepočtené koeficientem množství</t>
  </si>
  <si>
    <t>122</t>
  </si>
  <si>
    <t>776991821</t>
  </si>
  <si>
    <t>Odstranění lepidla ručně z podlah</t>
  </si>
  <si>
    <t>-1355412854</t>
  </si>
  <si>
    <t>https://podminky.urs.cz/item/CS_URS_2021_01/776991821</t>
  </si>
  <si>
    <t>123</t>
  </si>
  <si>
    <t>998776202</t>
  </si>
  <si>
    <t>Přesun hmot procentní pro podlahy povlakové v objektech v do 12 m</t>
  </si>
  <si>
    <t>-1569128756</t>
  </si>
  <si>
    <t>https://podminky.urs.cz/item/CS_URS_2021_01/998776202</t>
  </si>
  <si>
    <t>781</t>
  </si>
  <si>
    <t>Dokončovací práce - obklady</t>
  </si>
  <si>
    <t>124</t>
  </si>
  <si>
    <t>781121011</t>
  </si>
  <si>
    <t>Nátěr penetrační na stěnu</t>
  </si>
  <si>
    <t>-817884869</t>
  </si>
  <si>
    <t>https://podminky.urs.cz/item/CS_URS_2021_01/781121011</t>
  </si>
  <si>
    <t xml:space="preserve">Poznámka k souboru cen:_x000D_
1. V cenách 781 12-1011 až -1015 jsou započteny i náklady na materiál. 2. V cenách 781 15-1011 až -1041 jsou započteny i náklady na materiál. 3. Lokalní vyrovnání podkladu tloušťky vetší než 3 mm se oceňuje cenami souboru cen Vyrovnání podkladu vnitřních omítaných ploch katalogu 801-4 Budovy a haly - opravy a údržba. 4. V cenách 781 16-1011 až -1023 nejsou započteny náklady na materiál, tyto se oceňují ve specifikaci. </t>
  </si>
  <si>
    <t>obklad v 1,08</t>
  </si>
  <si>
    <t>0,90*2,10</t>
  </si>
  <si>
    <t>125</t>
  </si>
  <si>
    <t>781471810</t>
  </si>
  <si>
    <t>Demontáž obkladů z obkladaček keramických kladených do malty</t>
  </si>
  <si>
    <t>-1404126976</t>
  </si>
  <si>
    <t>https://podminky.urs.cz/item/CS_URS_2021_01/781471810</t>
  </si>
  <si>
    <t>obklady v 1,01, 1,08</t>
  </si>
  <si>
    <t>0,80*2,10*2</t>
  </si>
  <si>
    <t>126</t>
  </si>
  <si>
    <t>781473919</t>
  </si>
  <si>
    <t>Oprava obkladu z obkladaček keramických do 9 ks/m2 lepených</t>
  </si>
  <si>
    <t>-321268584</t>
  </si>
  <si>
    <t>https://podminky.urs.cz/item/CS_URS_2021_01/781473919</t>
  </si>
  <si>
    <t>m 1,01 - opravy odhad</t>
  </si>
  <si>
    <t>20,00</t>
  </si>
  <si>
    <t>127</t>
  </si>
  <si>
    <t>781474111</t>
  </si>
  <si>
    <t>Montáž obkladů vnitřních keramických hladkých do 9 ks/m2 lepených flexibilním lepidlem</t>
  </si>
  <si>
    <t>-1670243421</t>
  </si>
  <si>
    <t>https://podminky.urs.cz/item/CS_URS_2021_01/781474111</t>
  </si>
  <si>
    <t xml:space="preserve">Poznámka k souboru cen:_x000D_
1. Položky jsou určeny pro všechny druhy povrchových úprav. </t>
  </si>
  <si>
    <t>128</t>
  </si>
  <si>
    <t>59761026</t>
  </si>
  <si>
    <t>obklad keramický hladký do 12ks/m2</t>
  </si>
  <si>
    <t>-817982335</t>
  </si>
  <si>
    <t>1,89*1,1</t>
  </si>
  <si>
    <t>20,00*0,30*0,30*1,1</t>
  </si>
  <si>
    <t>4,059*1,1 'Přepočtené koeficientem množství</t>
  </si>
  <si>
    <t>129</t>
  </si>
  <si>
    <t>781477111</t>
  </si>
  <si>
    <t>Příplatek k montáži obkladů vnitřních keramických hladkých za plochu do 10 m2</t>
  </si>
  <si>
    <t>1991760290</t>
  </si>
  <si>
    <t>https://podminky.urs.cz/item/CS_URS_2021_01/781477111</t>
  </si>
  <si>
    <t>130</t>
  </si>
  <si>
    <t>781477114</t>
  </si>
  <si>
    <t>Příplatek k montáži obkladů vnitřních keramických hladkých za spárování tmelem dvousložkovým</t>
  </si>
  <si>
    <t>1342297532</t>
  </si>
  <si>
    <t>https://podminky.urs.cz/item/CS_URS_2021_01/781477114</t>
  </si>
  <si>
    <t>131</t>
  </si>
  <si>
    <t>781495115</t>
  </si>
  <si>
    <t>Spárování vnitřních obkladů silikonem</t>
  </si>
  <si>
    <t>-696971821</t>
  </si>
  <si>
    <t>https://podminky.urs.cz/item/CS_URS_2021_01/781495115</t>
  </si>
  <si>
    <t xml:space="preserve">Poznámka k souboru cen:_x000D_
1. Množství měrných jednotek u ceny -5185 se stanoví podle počtu řezaných obkladaček, nezávisle na jejich velikosti. 2. Položku -5185 lze použít při nuceném použití jiného nástroje než řezačky. </t>
  </si>
  <si>
    <t>132</t>
  </si>
  <si>
    <t>781495185</t>
  </si>
  <si>
    <t>Řezání pracnější rovné keramických obkládaček</t>
  </si>
  <si>
    <t>-707251337</t>
  </si>
  <si>
    <t>https://podminky.urs.cz/item/CS_URS_2021_01/781495185</t>
  </si>
  <si>
    <t>133</t>
  </si>
  <si>
    <t>998781202</t>
  </si>
  <si>
    <t>Přesun hmot procentní pro obklady keramické v objektech v do 12 m</t>
  </si>
  <si>
    <t>-295108290</t>
  </si>
  <si>
    <t>https://podminky.urs.cz/item/CS_URS_2021_01/998781202</t>
  </si>
  <si>
    <t xml:space="preserve">Poznámka k souboru cen:_x000D_
1. Ceny pro přesun hmot stanovený z hmotnosti přesunovaného materiálu se používají tehdy, pokud je možné určit hmotnost za celý stavební díl. Do této hmotnosti se započítává i hmotnost materiálů oceňovaných ve specifikaci. 2. Pokud nelze jednoznačně stanovit hmotnost přesunovaných materiálů, lze pro výpočet přesunu hmot použít orientačně procentní sazbu. Touto sazbou se vynásobí rozpočtové náklady za celý stavební díl včetně nákladů na materiál ve specifikacích. 3. Příplatek k cenám -1181 pro přesun prováděný bez použití mechanizace, tj. za ztížených podmínek, lze použít pouze pro hmotnost materiálu, která se tímto způsobem skutečně přemísťuje. </t>
  </si>
  <si>
    <t>783</t>
  </si>
  <si>
    <t>Dokončovací práce - nátěry</t>
  </si>
  <si>
    <t>134</t>
  </si>
  <si>
    <t>783306809</t>
  </si>
  <si>
    <t>Odstranění nátěru ze zámečnických konstrukcí okartáčováním</t>
  </si>
  <si>
    <t>-1401505068</t>
  </si>
  <si>
    <t>https://podminky.urs.cz/item/CS_URS_2021_01/783306809</t>
  </si>
  <si>
    <t>135</t>
  </si>
  <si>
    <t>783314201</t>
  </si>
  <si>
    <t>Základní antikorozní jednonásobný syntetický standardní nátěr zámečnických konstrukcí</t>
  </si>
  <si>
    <t>-650066441</t>
  </si>
  <si>
    <t>https://podminky.urs.cz/item/CS_URS_2021_01/783314201</t>
  </si>
  <si>
    <t>zárubeň</t>
  </si>
  <si>
    <t>1,40</t>
  </si>
  <si>
    <t>136</t>
  </si>
  <si>
    <t>783315101</t>
  </si>
  <si>
    <t>Mezinátěr jednonásobný syntetický standardní zámečnických konstrukcí</t>
  </si>
  <si>
    <t>-1435283095</t>
  </si>
  <si>
    <t>https://podminky.urs.cz/item/CS_URS_2021_01/783315101</t>
  </si>
  <si>
    <t>137</t>
  </si>
  <si>
    <t>783317101</t>
  </si>
  <si>
    <t>Krycí jednonásobný syntetický standardní nátěr zámečnických konstrukcí</t>
  </si>
  <si>
    <t>-1886893957</t>
  </si>
  <si>
    <t>https://podminky.urs.cz/item/CS_URS_2021_01/783317101</t>
  </si>
  <si>
    <t>784</t>
  </si>
  <si>
    <t>Dokončovací práce - malby a tapety</t>
  </si>
  <si>
    <t>138</t>
  </si>
  <si>
    <t>784121001</t>
  </si>
  <si>
    <t>Oškrabání malby v mísnostech výšky do 3,80 m</t>
  </si>
  <si>
    <t>1603276178</t>
  </si>
  <si>
    <t>https://podminky.urs.cz/item/CS_URS_2021_01/784121001</t>
  </si>
  <si>
    <t xml:space="preserve">Poznámka k souboru cen:_x000D_
1. Cenami souboru cen se oceňuje jakýkoli počet současně škrabaných vrstev barvy. </t>
  </si>
  <si>
    <t>opravy</t>
  </si>
  <si>
    <t>m 1,01 1,08</t>
  </si>
  <si>
    <t>m 2,01</t>
  </si>
  <si>
    <t>(5,25+13,60)*2*2,97+71,94</t>
  </si>
  <si>
    <t>139</t>
  </si>
  <si>
    <t>784121007</t>
  </si>
  <si>
    <t>Oškrabání malby na schodišti o výšce podlaží do 3,80 m</t>
  </si>
  <si>
    <t>-735909490</t>
  </si>
  <si>
    <t>https://podminky.urs.cz/item/CS_URS_2021_01/784121007</t>
  </si>
  <si>
    <t>140</t>
  </si>
  <si>
    <t>784181011</t>
  </si>
  <si>
    <t>Dvojnásobné pačokování v místnostech výšky do 3,80 m</t>
  </si>
  <si>
    <t>-565419716</t>
  </si>
  <si>
    <t>https://podminky.urs.cz/item/CS_URS_2021_01/784181011</t>
  </si>
  <si>
    <t>141</t>
  </si>
  <si>
    <t>784181017</t>
  </si>
  <si>
    <t>Dvojnásobné pačokování na schodišti o výšce podlaží do 3,80 m</t>
  </si>
  <si>
    <t>-427698548</t>
  </si>
  <si>
    <t>https://podminky.urs.cz/item/CS_URS_2021_01/784181017</t>
  </si>
  <si>
    <t>142</t>
  </si>
  <si>
    <t>784211101</t>
  </si>
  <si>
    <t>Dvojnásobné bílé malby ze směsí za mokra výborně otěruvzdorných v místnostech výšky do 3,80 m</t>
  </si>
  <si>
    <t>-425250875</t>
  </si>
  <si>
    <t>https://podminky.urs.cz/item/CS_URS_2021_01/784211101</t>
  </si>
  <si>
    <t>143</t>
  </si>
  <si>
    <t>784211107</t>
  </si>
  <si>
    <t>Dvojnásobné bílé malby ze směsí za mokra výborně otěruvzdorných na schodišti výšky do 3,80 m</t>
  </si>
  <si>
    <t>-350846393</t>
  </si>
  <si>
    <t>https://podminky.urs.cz/item/CS_URS_2021_01/784211107</t>
  </si>
  <si>
    <t>VRN</t>
  </si>
  <si>
    <t>Vedlejší rozpočtové náklady</t>
  </si>
  <si>
    <t>VRN5</t>
  </si>
  <si>
    <t>Finanční náklady</t>
  </si>
  <si>
    <t>144</t>
  </si>
  <si>
    <t>052002000</t>
  </si>
  <si>
    <t>Finanční rezerva</t>
  </si>
  <si>
    <t>1024</t>
  </si>
  <si>
    <t>-1635881896</t>
  </si>
  <si>
    <t>https://podminky.urs.cz/item/CS_URS_2021_01/052002000</t>
  </si>
  <si>
    <t xml:space="preserve">Poznámka k souboru cen:_x000D_
1. Více informací o volbě, obsahu a způsobu ocenění jednotlivých titulů viz příslušné Přílohy 01 až 09. </t>
  </si>
  <si>
    <t>VRN7</t>
  </si>
  <si>
    <t>Provozní vlivy</t>
  </si>
  <si>
    <t>145</t>
  </si>
  <si>
    <t>070001000</t>
  </si>
  <si>
    <t>-1000930845</t>
  </si>
  <si>
    <t>https://podminky.urs.cz/item/CS_URS_2021_01/070001000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</si>
</sst>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
    <numFmt numFmtId="165" formatCode="dd\.mm\.yyyy"/>
    <numFmt numFmtId="166" formatCode="#,##0.00000"/>
    <numFmt numFmtId="167" formatCode="#,##0.000"/>
  </numFmts>
  <fonts count="40">
    <font>
      <sz val="8"/>
      <name val="Arial CE"/>
      <family val="2"/>
    </font>
    <font>
      <sz val="10"/>
      <color rgb="FF969696"/>
      <name val="Arial CE"/>
    </font>
    <font>
      <sz val="10"/>
      <name val="Arial CE"/>
    </font>
    <font>
      <b/>
      <sz val="11"/>
      <name val="Arial CE"/>
    </font>
    <font>
      <b/>
      <sz val="12"/>
      <name val="Arial CE"/>
    </font>
    <font>
      <sz val="11"/>
      <name val="Arial CE"/>
    </font>
    <font>
      <sz val="12"/>
      <color rgb="FF003366"/>
      <name val="Arial CE"/>
    </font>
    <font>
      <sz val="10"/>
      <color rgb="FF003366"/>
      <name val="Arial CE"/>
    </font>
    <font>
      <sz val="8"/>
      <color rgb="FF003366"/>
      <name val="Arial CE"/>
    </font>
    <font>
      <sz val="8"/>
      <color rgb="FF800080"/>
      <name val="Arial CE"/>
    </font>
    <font>
      <sz val="8"/>
      <color rgb="FF505050"/>
      <name val="Arial CE"/>
    </font>
    <font>
      <sz val="8"/>
      <color rgb="FFFF0000"/>
      <name val="Arial CE"/>
    </font>
    <font>
      <sz val="8"/>
      <color rgb="FFFFFFFF"/>
      <name val="Arial CE"/>
    </font>
    <font>
      <b/>
      <sz val="14"/>
      <name val="Arial CE"/>
    </font>
    <font>
      <sz val="8"/>
      <color rgb="FF3366FF"/>
      <name val="Arial CE"/>
    </font>
    <font>
      <b/>
      <sz val="12"/>
      <color rgb="FF969696"/>
      <name val="Arial CE"/>
    </font>
    <font>
      <b/>
      <sz val="8"/>
      <color rgb="FF969696"/>
      <name val="Arial CE"/>
    </font>
    <font>
      <b/>
      <sz val="10"/>
      <name val="Arial CE"/>
    </font>
    <font>
      <b/>
      <sz val="10"/>
      <color rgb="FF969696"/>
      <name val="Arial CE"/>
    </font>
    <font>
      <b/>
      <sz val="10"/>
      <color rgb="FF464646"/>
      <name val="Arial CE"/>
    </font>
    <font>
      <sz val="12"/>
      <color rgb="FF969696"/>
      <name val="Arial CE"/>
    </font>
    <font>
      <sz val="8"/>
      <color rgb="FF969696"/>
      <name val="Arial CE"/>
    </font>
    <font>
      <sz val="9"/>
      <name val="Arial CE"/>
    </font>
    <font>
      <sz val="9"/>
      <color rgb="FF969696"/>
      <name val="Arial CE"/>
    </font>
    <font>
      <b/>
      <sz val="12"/>
      <color rgb="FF960000"/>
      <name val="Arial CE"/>
    </font>
    <font>
      <sz val="18"/>
      <color theme="10"/>
      <name val="Wingdings 2"/>
    </font>
    <font>
      <b/>
      <sz val="11"/>
      <color rgb="FF003366"/>
      <name val="Arial CE"/>
    </font>
    <font>
      <sz val="11"/>
      <color rgb="FF003366"/>
      <name val="Arial CE"/>
    </font>
    <font>
      <sz val="11"/>
      <color rgb="FF969696"/>
      <name val="Arial CE"/>
    </font>
    <font>
      <sz val="10"/>
      <color rgb="FF3366FF"/>
      <name val="Arial CE"/>
    </font>
    <font>
      <b/>
      <sz val="12"/>
      <color rgb="FF800000"/>
      <name val="Arial CE"/>
    </font>
    <font>
      <sz val="8"/>
      <color rgb="FF960000"/>
      <name val="Arial CE"/>
    </font>
    <font>
      <b/>
      <sz val="8"/>
      <name val="Arial CE"/>
    </font>
    <font>
      <sz val="7"/>
      <color rgb="FF979797"/>
      <name val="Arial CE"/>
    </font>
    <font>
      <i/>
      <u/>
      <sz val="7"/>
      <color rgb="FF979797"/>
      <name val="Calibri"/>
      <scheme val="minor"/>
    </font>
    <font>
      <sz val="7"/>
      <color rgb="FF969696"/>
      <name val="Arial CE"/>
    </font>
    <font>
      <i/>
      <sz val="7"/>
      <color rgb="FF969696"/>
      <name val="Arial CE"/>
    </font>
    <font>
      <i/>
      <sz val="9"/>
      <color rgb="FF0000FF"/>
      <name val="Arial CE"/>
    </font>
    <font>
      <i/>
      <sz val="8"/>
      <color rgb="FF0000FF"/>
      <name val="Arial CE"/>
    </font>
    <font>
      <u/>
      <sz val="11"/>
      <color theme="10"/>
      <name val="Calibri"/>
      <scheme val="minor"/>
    </font>
  </fonts>
  <fills count="5">
    <fill>
      <patternFill patternType="none"/>
    </fill>
    <fill>
      <patternFill patternType="gray125"/>
    </fill>
    <fill>
      <patternFill patternType="solid">
        <fgColor rgb="FFFFFFCC"/>
      </patternFill>
    </fill>
    <fill>
      <patternFill patternType="solid">
        <fgColor rgb="FFBEBEBE"/>
      </patternFill>
    </fill>
    <fill>
      <patternFill patternType="solid">
        <fgColor rgb="FFD2D2D2"/>
      </patternFill>
    </fill>
  </fills>
  <borders count="23">
    <border>
      <left/>
      <right/>
      <top/>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right/>
      <top style="hair">
        <color rgb="FF000000"/>
      </top>
      <bottom/>
      <diagonal/>
    </border>
    <border>
      <left/>
      <right/>
      <top/>
      <bottom style="hair">
        <color rgb="FF000000"/>
      </bottom>
      <diagonal/>
    </border>
    <border>
      <left style="hair">
        <color rgb="FF000000"/>
      </left>
      <right/>
      <top style="hair">
        <color rgb="FF000000"/>
      </top>
      <bottom style="hair">
        <color rgb="FF000000"/>
      </bottom>
      <diagonal/>
    </border>
    <border>
      <left/>
      <right/>
      <top style="hair">
        <color rgb="FF000000"/>
      </top>
      <bottom style="hair">
        <color rgb="FF000000"/>
      </bottom>
      <diagonal/>
    </border>
    <border>
      <left/>
      <right style="hair">
        <color rgb="FF000000"/>
      </right>
      <top style="hair">
        <color rgb="FF000000"/>
      </top>
      <bottom style="hair">
        <color rgb="FF000000"/>
      </bottom>
      <diagonal/>
    </border>
    <border>
      <left style="thin">
        <color rgb="FF000000"/>
      </left>
      <right/>
      <top/>
      <bottom style="thin">
        <color rgb="FF000000"/>
      </bottom>
      <diagonal/>
    </border>
    <border>
      <left/>
      <right/>
      <top/>
      <bottom style="thin">
        <color rgb="FF000000"/>
      </bottom>
      <diagonal/>
    </border>
    <border>
      <left style="hair">
        <color rgb="FF969696"/>
      </left>
      <right/>
      <top style="hair">
        <color rgb="FF969696"/>
      </top>
      <bottom/>
      <diagonal/>
    </border>
    <border>
      <left/>
      <right/>
      <top style="hair">
        <color rgb="FF969696"/>
      </top>
      <bottom/>
      <diagonal/>
    </border>
    <border>
      <left/>
      <right style="hair">
        <color rgb="FF969696"/>
      </right>
      <top style="hair">
        <color rgb="FF969696"/>
      </top>
      <bottom/>
      <diagonal/>
    </border>
    <border>
      <left style="hair">
        <color rgb="FF969696"/>
      </left>
      <right/>
      <top/>
      <bottom/>
      <diagonal/>
    </border>
    <border>
      <left/>
      <right style="hair">
        <color rgb="FF969696"/>
      </right>
      <top/>
      <bottom/>
      <diagonal/>
    </border>
    <border>
      <left style="hair">
        <color rgb="FF969696"/>
      </left>
      <right/>
      <top style="hair">
        <color rgb="FF969696"/>
      </top>
      <bottom style="hair">
        <color rgb="FF969696"/>
      </bottom>
      <diagonal/>
    </border>
    <border>
      <left/>
      <right/>
      <top style="hair">
        <color rgb="FF969696"/>
      </top>
      <bottom style="hair">
        <color rgb="FF969696"/>
      </bottom>
      <diagonal/>
    </border>
    <border>
      <left/>
      <right style="hair">
        <color rgb="FF969696"/>
      </right>
      <top style="hair">
        <color rgb="FF969696"/>
      </top>
      <bottom style="hair">
        <color rgb="FF969696"/>
      </bottom>
      <diagonal/>
    </border>
    <border>
      <left style="hair">
        <color rgb="FF969696"/>
      </left>
      <right/>
      <top/>
      <bottom style="hair">
        <color rgb="FF969696"/>
      </bottom>
      <diagonal/>
    </border>
    <border>
      <left/>
      <right/>
      <top/>
      <bottom style="hair">
        <color rgb="FF969696"/>
      </bottom>
      <diagonal/>
    </border>
    <border>
      <left/>
      <right style="hair">
        <color rgb="FF969696"/>
      </right>
      <top/>
      <bottom style="hair">
        <color rgb="FF969696"/>
      </bottom>
      <diagonal/>
    </border>
    <border>
      <left style="hair">
        <color rgb="FF969696"/>
      </left>
      <right style="hair">
        <color rgb="FF969696"/>
      </right>
      <top style="hair">
        <color rgb="FF969696"/>
      </top>
      <bottom style="hair">
        <color rgb="FF969696"/>
      </bottom>
      <diagonal/>
    </border>
  </borders>
  <cellStyleXfs count="2">
    <xf numFmtId="0" fontId="0" fillId="0" borderId="0"/>
    <xf numFmtId="0" fontId="39" fillId="0" borderId="0" applyNumberFormat="0" applyFill="0" applyBorder="0" applyAlignment="0" applyProtection="0"/>
  </cellStyleXfs>
  <cellXfs count="295">
    <xf numFmtId="0" fontId="0" fillId="0" borderId="0" xfId="0"/>
    <xf numFmtId="0" fontId="0" fillId="0" borderId="0" xfId="0"/>
    <xf numFmtId="0" fontId="0" fillId="0" borderId="0" xfId="0" applyAlignment="1">
      <alignment vertical="center"/>
    </xf>
    <xf numFmtId="0" fontId="1" fillId="0" borderId="0" xfId="0" applyFont="1" applyAlignment="1">
      <alignment vertical="center"/>
    </xf>
    <xf numFmtId="0" fontId="2"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5" fillId="0" borderId="0" xfId="0" applyFont="1" applyAlignment="1">
      <alignment vertical="center"/>
    </xf>
    <xf numFmtId="0" fontId="0" fillId="0" borderId="0" xfId="0" applyAlignment="1">
      <alignment vertical="center" wrapText="1"/>
    </xf>
    <xf numFmtId="0" fontId="6" fillId="0" borderId="0" xfId="0" applyFont="1" applyAlignment="1">
      <alignment vertical="center"/>
    </xf>
    <xf numFmtId="0" fontId="7" fillId="0" borderId="0" xfId="0" applyFont="1" applyAlignment="1">
      <alignment vertical="center"/>
    </xf>
    <xf numFmtId="0" fontId="0" fillId="0" borderId="0" xfId="0" applyAlignment="1">
      <alignment horizontal="center" vertical="center" wrapText="1"/>
    </xf>
    <xf numFmtId="0" fontId="8" fillId="0" borderId="0" xfId="0" applyFont="1" applyAlignment="1"/>
    <xf numFmtId="0" fontId="9" fillId="0" borderId="0" xfId="0" applyFont="1" applyAlignment="1">
      <alignment vertical="center"/>
    </xf>
    <xf numFmtId="0" fontId="10" fillId="0" borderId="0" xfId="0" applyFont="1" applyAlignment="1">
      <alignment vertical="center"/>
    </xf>
    <xf numFmtId="0" fontId="11" fillId="0" borderId="0" xfId="0" applyFont="1" applyAlignment="1">
      <alignment vertical="center"/>
    </xf>
    <xf numFmtId="0" fontId="12" fillId="0" borderId="0" xfId="0" applyFont="1" applyAlignment="1">
      <alignment horizontal="left" vertical="center"/>
    </xf>
    <xf numFmtId="0" fontId="0" fillId="0" borderId="0" xfId="0" applyFont="1" applyAlignment="1">
      <alignment horizontal="left" vertical="center"/>
    </xf>
    <xf numFmtId="0" fontId="0" fillId="0" borderId="1" xfId="0" applyBorder="1" applyProtection="1"/>
    <xf numFmtId="0" fontId="0" fillId="0" borderId="2" xfId="0" applyBorder="1" applyProtection="1"/>
    <xf numFmtId="0" fontId="0" fillId="0" borderId="3" xfId="0" applyBorder="1"/>
    <xf numFmtId="0" fontId="0" fillId="0" borderId="3" xfId="0" applyBorder="1" applyProtection="1"/>
    <xf numFmtId="0" fontId="0" fillId="0" borderId="0" xfId="0" applyProtection="1"/>
    <xf numFmtId="0" fontId="13" fillId="0" borderId="0" xfId="0" applyFont="1" applyAlignment="1" applyProtection="1">
      <alignment horizontal="left" vertical="center"/>
    </xf>
    <xf numFmtId="0" fontId="14" fillId="0" borderId="0" xfId="0" applyFont="1" applyAlignment="1">
      <alignment horizontal="left" vertical="center"/>
    </xf>
    <xf numFmtId="0" fontId="15" fillId="0" borderId="0" xfId="0" applyFont="1" applyAlignment="1">
      <alignment horizontal="left" vertical="center"/>
    </xf>
    <xf numFmtId="0" fontId="1" fillId="0" borderId="0" xfId="0" applyFont="1" applyAlignment="1" applyProtection="1">
      <alignment horizontal="left" vertical="top"/>
    </xf>
    <xf numFmtId="0" fontId="2" fillId="0" borderId="0" xfId="0" applyFont="1" applyAlignment="1" applyProtection="1">
      <alignment horizontal="left" vertical="center"/>
    </xf>
    <xf numFmtId="0" fontId="3" fillId="0" borderId="0" xfId="0" applyFont="1" applyAlignment="1" applyProtection="1">
      <alignment horizontal="left" vertical="top"/>
    </xf>
    <xf numFmtId="0" fontId="1" fillId="0" borderId="0" xfId="0" applyFont="1" applyAlignment="1" applyProtection="1">
      <alignment horizontal="left" vertical="center"/>
    </xf>
    <xf numFmtId="0" fontId="2" fillId="2" borderId="0" xfId="0" applyFont="1" applyFill="1" applyAlignment="1" applyProtection="1">
      <alignment horizontal="left" vertical="center"/>
      <protection locked="0"/>
    </xf>
    <xf numFmtId="49" fontId="2" fillId="2" borderId="0" xfId="0" applyNumberFormat="1" applyFont="1" applyFill="1" applyAlignment="1" applyProtection="1">
      <alignment horizontal="left" vertical="center"/>
      <protection locked="0"/>
    </xf>
    <xf numFmtId="0" fontId="2" fillId="0" borderId="0" xfId="0" applyFont="1" applyAlignment="1" applyProtection="1">
      <alignment horizontal="left" vertical="center" wrapText="1"/>
    </xf>
    <xf numFmtId="0" fontId="0" fillId="0" borderId="4" xfId="0" applyBorder="1" applyProtection="1"/>
    <xf numFmtId="0" fontId="0" fillId="0" borderId="0" xfId="0" applyFont="1" applyAlignment="1">
      <alignment vertical="center"/>
    </xf>
    <xf numFmtId="0" fontId="0" fillId="0" borderId="3" xfId="0" applyFont="1" applyBorder="1" applyAlignment="1" applyProtection="1">
      <alignment vertical="center"/>
    </xf>
    <xf numFmtId="0" fontId="0" fillId="0" borderId="0" xfId="0" applyFont="1" applyAlignment="1" applyProtection="1">
      <alignment vertical="center"/>
    </xf>
    <xf numFmtId="0" fontId="17" fillId="0" borderId="5" xfId="0" applyFont="1" applyBorder="1" applyAlignment="1" applyProtection="1">
      <alignment horizontal="left" vertical="center"/>
    </xf>
    <xf numFmtId="0" fontId="0" fillId="0" borderId="5" xfId="0" applyFont="1" applyBorder="1" applyAlignment="1" applyProtection="1">
      <alignment vertical="center"/>
    </xf>
    <xf numFmtId="0" fontId="0" fillId="0" borderId="3" xfId="0" applyFont="1" applyBorder="1" applyAlignment="1">
      <alignment vertical="center"/>
    </xf>
    <xf numFmtId="0" fontId="1" fillId="0" borderId="3" xfId="0" applyFont="1" applyBorder="1" applyAlignment="1" applyProtection="1">
      <alignment vertical="center"/>
    </xf>
    <xf numFmtId="0" fontId="1" fillId="0" borderId="0" xfId="0" applyFont="1" applyAlignment="1" applyProtection="1">
      <alignment vertical="center"/>
    </xf>
    <xf numFmtId="0" fontId="1" fillId="0" borderId="3" xfId="0" applyFont="1" applyBorder="1" applyAlignment="1">
      <alignment vertical="center"/>
    </xf>
    <xf numFmtId="0" fontId="0" fillId="3" borderId="0" xfId="0" applyFont="1" applyFill="1" applyAlignment="1" applyProtection="1">
      <alignment vertical="center"/>
    </xf>
    <xf numFmtId="0" fontId="4" fillId="3" borderId="6" xfId="0" applyFont="1" applyFill="1" applyBorder="1" applyAlignment="1" applyProtection="1">
      <alignment horizontal="left" vertical="center"/>
    </xf>
    <xf numFmtId="0" fontId="0" fillId="3" borderId="7" xfId="0" applyFont="1" applyFill="1" applyBorder="1" applyAlignment="1" applyProtection="1">
      <alignment vertical="center"/>
    </xf>
    <xf numFmtId="0" fontId="4" fillId="3" borderId="7" xfId="0" applyFont="1" applyFill="1" applyBorder="1" applyAlignment="1" applyProtection="1">
      <alignment horizontal="center" vertical="center"/>
    </xf>
    <xf numFmtId="0" fontId="0" fillId="0" borderId="3" xfId="0" applyBorder="1" applyAlignment="1" applyProtection="1">
      <alignment vertical="center"/>
    </xf>
    <xf numFmtId="0" fontId="0" fillId="0" borderId="0" xfId="0" applyAlignment="1" applyProtection="1">
      <alignment vertical="center"/>
    </xf>
    <xf numFmtId="0" fontId="19" fillId="0" borderId="4" xfId="0" applyFont="1" applyBorder="1" applyAlignment="1" applyProtection="1">
      <alignment horizontal="left" vertical="center"/>
    </xf>
    <xf numFmtId="0" fontId="0" fillId="0" borderId="4" xfId="0" applyBorder="1" applyAlignment="1" applyProtection="1">
      <alignment vertical="center"/>
    </xf>
    <xf numFmtId="0" fontId="0" fillId="0" borderId="3" xfId="0" applyBorder="1" applyAlignment="1">
      <alignment vertical="center"/>
    </xf>
    <xf numFmtId="0" fontId="1" fillId="0" borderId="5" xfId="0" applyFont="1" applyBorder="1" applyAlignment="1" applyProtection="1">
      <alignment horizontal="left" vertical="center"/>
    </xf>
    <xf numFmtId="0" fontId="0" fillId="0" borderId="4" xfId="0" applyFont="1" applyBorder="1" applyAlignment="1" applyProtection="1">
      <alignment vertical="center"/>
    </xf>
    <xf numFmtId="0" fontId="0" fillId="0" borderId="9" xfId="0" applyFont="1" applyBorder="1" applyAlignment="1" applyProtection="1">
      <alignment vertical="center"/>
    </xf>
    <xf numFmtId="0" fontId="0" fillId="0" borderId="10" xfId="0" applyFont="1" applyBorder="1" applyAlignment="1" applyProtection="1">
      <alignment vertical="center"/>
    </xf>
    <xf numFmtId="0" fontId="0" fillId="0" borderId="1" xfId="0" applyFont="1" applyBorder="1" applyAlignment="1" applyProtection="1">
      <alignment vertical="center"/>
    </xf>
    <xf numFmtId="0" fontId="0" fillId="0" borderId="2" xfId="0" applyFont="1" applyBorder="1" applyAlignment="1" applyProtection="1">
      <alignment vertical="center"/>
    </xf>
    <xf numFmtId="0" fontId="2" fillId="0" borderId="3" xfId="0" applyFont="1" applyBorder="1" applyAlignment="1" applyProtection="1">
      <alignment vertical="center"/>
    </xf>
    <xf numFmtId="0" fontId="2" fillId="0" borderId="0" xfId="0" applyFont="1" applyAlignment="1" applyProtection="1">
      <alignment vertical="center"/>
    </xf>
    <xf numFmtId="0" fontId="2" fillId="0" borderId="3" xfId="0" applyFont="1" applyBorder="1" applyAlignment="1">
      <alignment vertical="center"/>
    </xf>
    <xf numFmtId="0" fontId="3" fillId="0" borderId="3" xfId="0" applyFont="1" applyBorder="1" applyAlignment="1" applyProtection="1">
      <alignment vertical="center"/>
    </xf>
    <xf numFmtId="0" fontId="3" fillId="0" borderId="0" xfId="0" applyFont="1" applyAlignment="1" applyProtection="1">
      <alignment horizontal="left" vertical="center"/>
    </xf>
    <xf numFmtId="0" fontId="3" fillId="0" borderId="0" xfId="0" applyFont="1" applyAlignment="1" applyProtection="1">
      <alignment vertical="center"/>
    </xf>
    <xf numFmtId="0" fontId="3" fillId="0" borderId="3" xfId="0" applyFont="1" applyBorder="1" applyAlignment="1">
      <alignment vertical="center"/>
    </xf>
    <xf numFmtId="0" fontId="17" fillId="0" borderId="0" xfId="0" applyFont="1" applyAlignment="1" applyProtection="1">
      <alignment vertical="center"/>
    </xf>
    <xf numFmtId="165" fontId="2" fillId="0" borderId="0" xfId="0" applyNumberFormat="1" applyFont="1" applyAlignment="1" applyProtection="1">
      <alignment horizontal="left" vertical="center"/>
    </xf>
    <xf numFmtId="0" fontId="0" fillId="0" borderId="12" xfId="0" applyBorder="1" applyAlignment="1">
      <alignment vertical="center"/>
    </xf>
    <xf numFmtId="0" fontId="0" fillId="0" borderId="13" xfId="0" applyBorder="1" applyAlignment="1">
      <alignment vertical="center"/>
    </xf>
    <xf numFmtId="0" fontId="0" fillId="0" borderId="0" xfId="0" applyFont="1" applyBorder="1" applyAlignment="1">
      <alignment vertical="center"/>
    </xf>
    <xf numFmtId="0" fontId="0" fillId="0" borderId="15" xfId="0" applyFont="1" applyBorder="1" applyAlignment="1">
      <alignment vertical="center"/>
    </xf>
    <xf numFmtId="0" fontId="0" fillId="0" borderId="0" xfId="0" applyFont="1" applyBorder="1" applyAlignment="1" applyProtection="1">
      <alignment vertical="center"/>
    </xf>
    <xf numFmtId="0" fontId="0" fillId="0" borderId="15" xfId="0" applyFont="1" applyBorder="1" applyAlignment="1" applyProtection="1">
      <alignment vertical="center"/>
    </xf>
    <xf numFmtId="0" fontId="0" fillId="4" borderId="7" xfId="0" applyFont="1" applyFill="1" applyBorder="1" applyAlignment="1" applyProtection="1">
      <alignment vertical="center"/>
    </xf>
    <xf numFmtId="0" fontId="22" fillId="4" borderId="0" xfId="0" applyFont="1" applyFill="1" applyAlignment="1" applyProtection="1">
      <alignment horizontal="center" vertical="center"/>
    </xf>
    <xf numFmtId="0" fontId="23" fillId="0" borderId="16" xfId="0" applyFont="1" applyBorder="1" applyAlignment="1" applyProtection="1">
      <alignment horizontal="center" vertical="center" wrapText="1"/>
    </xf>
    <xf numFmtId="0" fontId="23" fillId="0" borderId="17" xfId="0" applyFont="1" applyBorder="1" applyAlignment="1" applyProtection="1">
      <alignment horizontal="center" vertical="center" wrapText="1"/>
    </xf>
    <xf numFmtId="0" fontId="23" fillId="0" borderId="18" xfId="0" applyFont="1" applyBorder="1" applyAlignment="1" applyProtection="1">
      <alignment horizontal="center" vertical="center" wrapText="1"/>
    </xf>
    <xf numFmtId="0" fontId="0" fillId="0" borderId="11" xfId="0" applyFont="1" applyBorder="1" applyAlignment="1" applyProtection="1">
      <alignment vertical="center"/>
    </xf>
    <xf numFmtId="0" fontId="0" fillId="0" borderId="12" xfId="0" applyFont="1" applyBorder="1" applyAlignment="1" applyProtection="1">
      <alignment vertical="center"/>
    </xf>
    <xf numFmtId="0" fontId="0" fillId="0" borderId="13" xfId="0" applyFont="1" applyBorder="1" applyAlignment="1" applyProtection="1">
      <alignment vertical="center"/>
    </xf>
    <xf numFmtId="0" fontId="4" fillId="0" borderId="3" xfId="0" applyFont="1" applyBorder="1" applyAlignment="1" applyProtection="1">
      <alignment vertical="center"/>
    </xf>
    <xf numFmtId="0" fontId="24" fillId="0" borderId="0" xfId="0" applyFont="1" applyAlignment="1" applyProtection="1">
      <alignment horizontal="left" vertical="center"/>
    </xf>
    <xf numFmtId="0" fontId="24" fillId="0" borderId="0" xfId="0" applyFont="1" applyAlignment="1" applyProtection="1">
      <alignment vertical="center"/>
    </xf>
    <xf numFmtId="4" fontId="24" fillId="0" borderId="0" xfId="0" applyNumberFormat="1" applyFont="1" applyAlignment="1" applyProtection="1">
      <alignment vertical="center"/>
    </xf>
    <xf numFmtId="0" fontId="4" fillId="0" borderId="0" xfId="0" applyFont="1" applyAlignment="1" applyProtection="1">
      <alignment horizontal="center" vertical="center"/>
    </xf>
    <xf numFmtId="0" fontId="4" fillId="0" borderId="3" xfId="0" applyFont="1" applyBorder="1" applyAlignment="1">
      <alignment vertical="center"/>
    </xf>
    <xf numFmtId="4" fontId="20" fillId="0" borderId="14" xfId="0" applyNumberFormat="1" applyFont="1" applyBorder="1" applyAlignment="1" applyProtection="1">
      <alignment vertical="center"/>
    </xf>
    <xf numFmtId="4" fontId="20" fillId="0" borderId="0" xfId="0" applyNumberFormat="1" applyFont="1" applyBorder="1" applyAlignment="1" applyProtection="1">
      <alignment vertical="center"/>
    </xf>
    <xf numFmtId="166" fontId="20" fillId="0" borderId="0" xfId="0" applyNumberFormat="1" applyFont="1" applyBorder="1" applyAlignment="1" applyProtection="1">
      <alignment vertical="center"/>
    </xf>
    <xf numFmtId="4" fontId="20" fillId="0" borderId="15" xfId="0" applyNumberFormat="1" applyFont="1" applyBorder="1" applyAlignment="1" applyProtection="1">
      <alignment vertical="center"/>
    </xf>
    <xf numFmtId="0" fontId="4" fillId="0" borderId="0" xfId="0" applyFont="1" applyAlignment="1">
      <alignment horizontal="left" vertical="center"/>
    </xf>
    <xf numFmtId="0" fontId="25" fillId="0" borderId="0" xfId="1" applyFont="1" applyAlignment="1">
      <alignment horizontal="center" vertical="center"/>
    </xf>
    <xf numFmtId="0" fontId="5" fillId="0" borderId="3" xfId="0" applyFont="1" applyBorder="1" applyAlignment="1" applyProtection="1">
      <alignment vertical="center"/>
    </xf>
    <xf numFmtId="0" fontId="26" fillId="0" borderId="0" xfId="0" applyFont="1" applyAlignment="1" applyProtection="1">
      <alignment vertical="center"/>
    </xf>
    <xf numFmtId="0" fontId="27" fillId="0" borderId="0" xfId="0" applyFont="1" applyAlignment="1" applyProtection="1">
      <alignment vertical="center"/>
    </xf>
    <xf numFmtId="0" fontId="3" fillId="0" borderId="0" xfId="0" applyFont="1" applyAlignment="1" applyProtection="1">
      <alignment horizontal="center" vertical="center"/>
    </xf>
    <xf numFmtId="0" fontId="5" fillId="0" borderId="3" xfId="0" applyFont="1" applyBorder="1" applyAlignment="1">
      <alignment vertical="center"/>
    </xf>
    <xf numFmtId="4" fontId="28" fillId="0" borderId="19" xfId="0" applyNumberFormat="1" applyFont="1" applyBorder="1" applyAlignment="1" applyProtection="1">
      <alignment vertical="center"/>
    </xf>
    <xf numFmtId="4" fontId="28" fillId="0" borderId="20" xfId="0" applyNumberFormat="1" applyFont="1" applyBorder="1" applyAlignment="1" applyProtection="1">
      <alignment vertical="center"/>
    </xf>
    <xf numFmtId="166" fontId="28" fillId="0" borderId="20" xfId="0" applyNumberFormat="1" applyFont="1" applyBorder="1" applyAlignment="1" applyProtection="1">
      <alignment vertical="center"/>
    </xf>
    <xf numFmtId="4" fontId="28" fillId="0" borderId="21" xfId="0" applyNumberFormat="1" applyFont="1" applyBorder="1" applyAlignment="1" applyProtection="1">
      <alignment vertical="center"/>
    </xf>
    <xf numFmtId="0" fontId="5" fillId="0" borderId="0" xfId="0" applyFont="1" applyAlignment="1">
      <alignment horizontal="left" vertical="center"/>
    </xf>
    <xf numFmtId="0" fontId="0" fillId="0" borderId="1" xfId="0" applyBorder="1"/>
    <xf numFmtId="0" fontId="0" fillId="0" borderId="2" xfId="0" applyBorder="1"/>
    <xf numFmtId="0" fontId="13" fillId="0" borderId="0" xfId="0" applyFont="1" applyAlignment="1">
      <alignment horizontal="left" vertical="center"/>
    </xf>
    <xf numFmtId="0" fontId="29" fillId="0" borderId="0" xfId="0" applyFont="1" applyAlignment="1">
      <alignment horizontal="left" vertical="center"/>
    </xf>
    <xf numFmtId="0" fontId="1" fillId="0" borderId="0" xfId="0" applyFont="1" applyAlignment="1">
      <alignment horizontal="left" vertical="center"/>
    </xf>
    <xf numFmtId="0" fontId="2" fillId="0" borderId="0" xfId="0" applyFont="1" applyAlignment="1">
      <alignment horizontal="left" vertical="center"/>
    </xf>
    <xf numFmtId="165" fontId="2" fillId="0" borderId="0" xfId="0" applyNumberFormat="1" applyFont="1" applyAlignment="1">
      <alignment horizontal="left" vertical="center"/>
    </xf>
    <xf numFmtId="0" fontId="0" fillId="0" borderId="0" xfId="0" applyFont="1" applyAlignment="1">
      <alignment vertical="center" wrapText="1"/>
    </xf>
    <xf numFmtId="0" fontId="0" fillId="0" borderId="3" xfId="0" applyFont="1" applyBorder="1" applyAlignment="1">
      <alignment vertical="center" wrapText="1"/>
    </xf>
    <xf numFmtId="0" fontId="0" fillId="0" borderId="3" xfId="0" applyBorder="1" applyAlignment="1">
      <alignment vertical="center" wrapText="1"/>
    </xf>
    <xf numFmtId="0" fontId="0" fillId="0" borderId="12" xfId="0" applyFont="1" applyBorder="1" applyAlignment="1">
      <alignment vertical="center"/>
    </xf>
    <xf numFmtId="0" fontId="17" fillId="0" borderId="0" xfId="0" applyFont="1" applyAlignment="1">
      <alignment horizontal="left" vertical="center"/>
    </xf>
    <xf numFmtId="4" fontId="24" fillId="0" borderId="0" xfId="0" applyNumberFormat="1" applyFont="1" applyAlignment="1">
      <alignment vertical="center"/>
    </xf>
    <xf numFmtId="0" fontId="1" fillId="0" borderId="0" xfId="0" applyFont="1" applyAlignment="1">
      <alignment horizontal="right" vertical="center"/>
    </xf>
    <xf numFmtId="0" fontId="21" fillId="0" borderId="0" xfId="0" applyFont="1" applyAlignment="1">
      <alignment horizontal="left" vertical="center"/>
    </xf>
    <xf numFmtId="4" fontId="1" fillId="0" borderId="0" xfId="0" applyNumberFormat="1" applyFont="1" applyAlignment="1">
      <alignment vertical="center"/>
    </xf>
    <xf numFmtId="164" fontId="1" fillId="0" borderId="0" xfId="0" applyNumberFormat="1" applyFont="1" applyAlignment="1">
      <alignment horizontal="right" vertical="center"/>
    </xf>
    <xf numFmtId="0" fontId="0" fillId="4" borderId="0" xfId="0" applyFont="1" applyFill="1" applyAlignment="1">
      <alignment vertical="center"/>
    </xf>
    <xf numFmtId="0" fontId="4" fillId="4" borderId="6" xfId="0" applyFont="1" applyFill="1" applyBorder="1" applyAlignment="1">
      <alignment horizontal="left" vertical="center"/>
    </xf>
    <xf numFmtId="0" fontId="0" fillId="4" borderId="7" xfId="0" applyFont="1" applyFill="1" applyBorder="1" applyAlignment="1">
      <alignment vertical="center"/>
    </xf>
    <xf numFmtId="0" fontId="4" fillId="4" borderId="7" xfId="0" applyFont="1" applyFill="1" applyBorder="1" applyAlignment="1">
      <alignment horizontal="right" vertical="center"/>
    </xf>
    <xf numFmtId="0" fontId="4" fillId="4" borderId="7" xfId="0" applyFont="1" applyFill="1" applyBorder="1" applyAlignment="1">
      <alignment horizontal="center" vertical="center"/>
    </xf>
    <xf numFmtId="4" fontId="4" fillId="4" borderId="7" xfId="0" applyNumberFormat="1" applyFont="1" applyFill="1" applyBorder="1" applyAlignment="1">
      <alignment vertical="center"/>
    </xf>
    <xf numFmtId="0" fontId="0" fillId="4" borderId="8" xfId="0" applyFont="1" applyFill="1" applyBorder="1" applyAlignment="1">
      <alignment vertical="center"/>
    </xf>
    <xf numFmtId="0" fontId="19" fillId="0" borderId="4" xfId="0" applyFont="1" applyBorder="1" applyAlignment="1">
      <alignment horizontal="left" vertical="center"/>
    </xf>
    <xf numFmtId="0" fontId="0" fillId="0" borderId="4" xfId="0" applyBorder="1" applyAlignment="1">
      <alignment vertical="center"/>
    </xf>
    <xf numFmtId="0" fontId="1" fillId="0" borderId="5" xfId="0" applyFont="1" applyBorder="1" applyAlignment="1">
      <alignment horizontal="left" vertical="center"/>
    </xf>
    <xf numFmtId="0" fontId="0" fillId="0" borderId="5" xfId="0" applyFont="1" applyBorder="1" applyAlignment="1">
      <alignment vertical="center"/>
    </xf>
    <xf numFmtId="0" fontId="1" fillId="0" borderId="5" xfId="0" applyFont="1" applyBorder="1" applyAlignment="1">
      <alignment horizontal="center" vertical="center"/>
    </xf>
    <xf numFmtId="0" fontId="1" fillId="0" borderId="5" xfId="0" applyFont="1" applyBorder="1" applyAlignment="1">
      <alignment horizontal="right" vertical="center"/>
    </xf>
    <xf numFmtId="0" fontId="0" fillId="0" borderId="4" xfId="0" applyFont="1" applyBorder="1" applyAlignment="1">
      <alignment vertical="center"/>
    </xf>
    <xf numFmtId="0" fontId="0" fillId="0" borderId="9" xfId="0" applyFont="1" applyBorder="1" applyAlignment="1">
      <alignment vertical="center"/>
    </xf>
    <xf numFmtId="0" fontId="0" fillId="0" borderId="10" xfId="0" applyFont="1" applyBorder="1" applyAlignment="1">
      <alignment vertical="center"/>
    </xf>
    <xf numFmtId="0" fontId="0" fillId="0" borderId="1" xfId="0" applyFont="1" applyBorder="1" applyAlignment="1">
      <alignment vertical="center"/>
    </xf>
    <xf numFmtId="0" fontId="0" fillId="0" borderId="2" xfId="0" applyFont="1" applyBorder="1" applyAlignment="1">
      <alignment vertical="center"/>
    </xf>
    <xf numFmtId="0" fontId="22" fillId="4" borderId="0" xfId="0" applyFont="1" applyFill="1" applyAlignment="1" applyProtection="1">
      <alignment horizontal="left" vertical="center"/>
    </xf>
    <xf numFmtId="0" fontId="0" fillId="4" borderId="0" xfId="0" applyFont="1" applyFill="1" applyAlignment="1" applyProtection="1">
      <alignment vertical="center"/>
    </xf>
    <xf numFmtId="0" fontId="22" fillId="4" borderId="0" xfId="0" applyFont="1" applyFill="1" applyAlignment="1" applyProtection="1">
      <alignment horizontal="right" vertical="center"/>
    </xf>
    <xf numFmtId="0" fontId="30" fillId="0" borderId="0" xfId="0" applyFont="1" applyAlignment="1" applyProtection="1">
      <alignment horizontal="left" vertical="center"/>
    </xf>
    <xf numFmtId="0" fontId="6" fillId="0" borderId="3" xfId="0" applyFont="1" applyBorder="1" applyAlignment="1" applyProtection="1">
      <alignment vertical="center"/>
    </xf>
    <xf numFmtId="0" fontId="6" fillId="0" borderId="0" xfId="0" applyFont="1" applyAlignment="1" applyProtection="1">
      <alignment vertical="center"/>
    </xf>
    <xf numFmtId="0" fontId="6" fillId="0" borderId="20" xfId="0" applyFont="1" applyBorder="1" applyAlignment="1" applyProtection="1">
      <alignment horizontal="left" vertical="center"/>
    </xf>
    <xf numFmtId="0" fontId="6" fillId="0" borderId="20" xfId="0" applyFont="1" applyBorder="1" applyAlignment="1" applyProtection="1">
      <alignment vertical="center"/>
    </xf>
    <xf numFmtId="4" fontId="6" fillId="0" borderId="20" xfId="0" applyNumberFormat="1" applyFont="1" applyBorder="1" applyAlignment="1" applyProtection="1">
      <alignment vertical="center"/>
    </xf>
    <xf numFmtId="0" fontId="6" fillId="0" borderId="3" xfId="0" applyFont="1" applyBorder="1" applyAlignment="1">
      <alignment vertical="center"/>
    </xf>
    <xf numFmtId="0" fontId="7" fillId="0" borderId="3" xfId="0" applyFont="1" applyBorder="1" applyAlignment="1" applyProtection="1">
      <alignment vertical="center"/>
    </xf>
    <xf numFmtId="0" fontId="7" fillId="0" borderId="0" xfId="0" applyFont="1" applyAlignment="1" applyProtection="1">
      <alignment vertical="center"/>
    </xf>
    <xf numFmtId="0" fontId="7" fillId="0" borderId="20" xfId="0" applyFont="1" applyBorder="1" applyAlignment="1" applyProtection="1">
      <alignment horizontal="left" vertical="center"/>
    </xf>
    <xf numFmtId="0" fontId="7" fillId="0" borderId="20" xfId="0" applyFont="1" applyBorder="1" applyAlignment="1" applyProtection="1">
      <alignment vertical="center"/>
    </xf>
    <xf numFmtId="4" fontId="7" fillId="0" borderId="20" xfId="0" applyNumberFormat="1" applyFont="1" applyBorder="1" applyAlignment="1" applyProtection="1">
      <alignment vertical="center"/>
    </xf>
    <xf numFmtId="0" fontId="7" fillId="0" borderId="3" xfId="0" applyFont="1" applyBorder="1" applyAlignment="1">
      <alignment vertical="center"/>
    </xf>
    <xf numFmtId="0" fontId="0" fillId="0" borderId="0" xfId="0" applyFont="1" applyAlignment="1">
      <alignment horizontal="center" vertical="center" wrapText="1"/>
    </xf>
    <xf numFmtId="0" fontId="0" fillId="0" borderId="3" xfId="0" applyFont="1" applyBorder="1" applyAlignment="1" applyProtection="1">
      <alignment horizontal="center" vertical="center" wrapText="1"/>
    </xf>
    <xf numFmtId="0" fontId="22" fillId="4" borderId="16" xfId="0" applyFont="1" applyFill="1" applyBorder="1" applyAlignment="1" applyProtection="1">
      <alignment horizontal="center" vertical="center" wrapText="1"/>
    </xf>
    <xf numFmtId="0" fontId="22" fillId="4" borderId="17" xfId="0" applyFont="1" applyFill="1" applyBorder="1" applyAlignment="1" applyProtection="1">
      <alignment horizontal="center" vertical="center" wrapText="1"/>
    </xf>
    <xf numFmtId="0" fontId="22" fillId="4" borderId="18" xfId="0" applyFont="1" applyFill="1" applyBorder="1" applyAlignment="1" applyProtection="1">
      <alignment horizontal="center" vertical="center" wrapText="1"/>
    </xf>
    <xf numFmtId="0" fontId="0" fillId="0" borderId="3" xfId="0" applyBorder="1" applyAlignment="1">
      <alignment horizontal="center" vertical="center" wrapText="1"/>
    </xf>
    <xf numFmtId="4" fontId="24" fillId="0" borderId="0" xfId="0" applyNumberFormat="1" applyFont="1" applyAlignment="1" applyProtection="1"/>
    <xf numFmtId="0" fontId="0" fillId="0" borderId="12" xfId="0" applyBorder="1" applyAlignment="1" applyProtection="1">
      <alignment vertical="center"/>
    </xf>
    <xf numFmtId="166" fontId="31" fillId="0" borderId="12" xfId="0" applyNumberFormat="1" applyFont="1" applyBorder="1" applyAlignment="1" applyProtection="1"/>
    <xf numFmtId="166" fontId="31" fillId="0" borderId="13" xfId="0" applyNumberFormat="1" applyFont="1" applyBorder="1" applyAlignment="1" applyProtection="1"/>
    <xf numFmtId="4" fontId="32" fillId="0" borderId="0" xfId="0" applyNumberFormat="1" applyFont="1" applyAlignment="1">
      <alignment vertical="center"/>
    </xf>
    <xf numFmtId="0" fontId="8" fillId="0" borderId="3" xfId="0" applyFont="1" applyBorder="1" applyAlignment="1" applyProtection="1"/>
    <xf numFmtId="0" fontId="8" fillId="0" borderId="0" xfId="0" applyFont="1" applyAlignment="1" applyProtection="1"/>
    <xf numFmtId="0" fontId="8" fillId="0" borderId="0" xfId="0" applyFont="1" applyAlignment="1" applyProtection="1">
      <alignment horizontal="left"/>
    </xf>
    <xf numFmtId="0" fontId="6" fillId="0" borderId="0" xfId="0" applyFont="1" applyAlignment="1" applyProtection="1">
      <alignment horizontal="left"/>
    </xf>
    <xf numFmtId="0" fontId="8" fillId="0" borderId="0" xfId="0" applyFont="1" applyAlignment="1" applyProtection="1">
      <protection locked="0"/>
    </xf>
    <xf numFmtId="4" fontId="6" fillId="0" borderId="0" xfId="0" applyNumberFormat="1" applyFont="1" applyAlignment="1" applyProtection="1"/>
    <xf numFmtId="0" fontId="8" fillId="0" borderId="3" xfId="0" applyFont="1" applyBorder="1" applyAlignment="1"/>
    <xf numFmtId="0" fontId="8" fillId="0" borderId="14" xfId="0" applyFont="1" applyBorder="1" applyAlignment="1" applyProtection="1"/>
    <xf numFmtId="0" fontId="8" fillId="0" borderId="0" xfId="0" applyFont="1" applyBorder="1" applyAlignment="1" applyProtection="1"/>
    <xf numFmtId="166" fontId="8" fillId="0" borderId="0" xfId="0" applyNumberFormat="1" applyFont="1" applyBorder="1" applyAlignment="1" applyProtection="1"/>
    <xf numFmtId="166" fontId="8" fillId="0" borderId="15" xfId="0" applyNumberFormat="1" applyFont="1" applyBorder="1" applyAlignment="1" applyProtection="1"/>
    <xf numFmtId="0" fontId="8" fillId="0" borderId="0" xfId="0" applyFont="1" applyAlignment="1">
      <alignment horizontal="left"/>
    </xf>
    <xf numFmtId="0" fontId="8" fillId="0" borderId="0" xfId="0" applyFont="1" applyAlignment="1">
      <alignment horizontal="center"/>
    </xf>
    <xf numFmtId="4" fontId="8" fillId="0" borderId="0" xfId="0" applyNumberFormat="1" applyFont="1" applyAlignment="1">
      <alignment vertical="center"/>
    </xf>
    <xf numFmtId="0" fontId="7" fillId="0" borderId="0" xfId="0" applyFont="1" applyAlignment="1" applyProtection="1">
      <alignment horizontal="left"/>
    </xf>
    <xf numFmtId="4" fontId="7" fillId="0" borderId="0" xfId="0" applyNumberFormat="1" applyFont="1" applyAlignment="1" applyProtection="1"/>
    <xf numFmtId="0" fontId="22" fillId="0" borderId="22" xfId="0" applyFont="1" applyBorder="1" applyAlignment="1" applyProtection="1">
      <alignment horizontal="center" vertical="center"/>
    </xf>
    <xf numFmtId="49" fontId="22" fillId="0" borderId="22" xfId="0" applyNumberFormat="1" applyFont="1" applyBorder="1" applyAlignment="1" applyProtection="1">
      <alignment horizontal="left" vertical="center" wrapText="1"/>
    </xf>
    <xf numFmtId="0" fontId="22" fillId="0" borderId="22" xfId="0" applyFont="1" applyBorder="1" applyAlignment="1" applyProtection="1">
      <alignment horizontal="left" vertical="center" wrapText="1"/>
    </xf>
    <xf numFmtId="0" fontId="22" fillId="0" borderId="22" xfId="0" applyFont="1" applyBorder="1" applyAlignment="1" applyProtection="1">
      <alignment horizontal="center" vertical="center" wrapText="1"/>
    </xf>
    <xf numFmtId="167" fontId="22" fillId="0" borderId="22" xfId="0" applyNumberFormat="1" applyFont="1" applyBorder="1" applyAlignment="1" applyProtection="1">
      <alignment vertical="center"/>
    </xf>
    <xf numFmtId="4" fontId="22" fillId="2" borderId="22" xfId="0" applyNumberFormat="1" applyFont="1" applyFill="1" applyBorder="1" applyAlignment="1" applyProtection="1">
      <alignment vertical="center"/>
      <protection locked="0"/>
    </xf>
    <xf numFmtId="4" fontId="22" fillId="0" borderId="22" xfId="0" applyNumberFormat="1" applyFont="1" applyBorder="1" applyAlignment="1" applyProtection="1">
      <alignment vertical="center"/>
    </xf>
    <xf numFmtId="0" fontId="23" fillId="2" borderId="14" xfId="0" applyFont="1" applyFill="1" applyBorder="1" applyAlignment="1" applyProtection="1">
      <alignment horizontal="left" vertical="center"/>
      <protection locked="0"/>
    </xf>
    <xf numFmtId="0" fontId="23" fillId="0" borderId="0" xfId="0" applyFont="1" applyBorder="1" applyAlignment="1" applyProtection="1">
      <alignment horizontal="center" vertical="center"/>
    </xf>
    <xf numFmtId="166" fontId="23" fillId="0" borderId="0" xfId="0" applyNumberFormat="1" applyFont="1" applyBorder="1" applyAlignment="1" applyProtection="1">
      <alignment vertical="center"/>
    </xf>
    <xf numFmtId="166" fontId="23" fillId="0" borderId="15" xfId="0" applyNumberFormat="1" applyFont="1" applyBorder="1" applyAlignment="1" applyProtection="1">
      <alignment vertical="center"/>
    </xf>
    <xf numFmtId="0" fontId="22" fillId="0" borderId="0" xfId="0" applyFont="1" applyAlignment="1">
      <alignment horizontal="left" vertical="center"/>
    </xf>
    <xf numFmtId="4" fontId="0" fillId="0" borderId="0" xfId="0" applyNumberFormat="1" applyFont="1" applyAlignment="1">
      <alignment vertical="center"/>
    </xf>
    <xf numFmtId="0" fontId="33" fillId="0" borderId="0" xfId="0" applyFont="1" applyAlignment="1" applyProtection="1">
      <alignment horizontal="left" vertical="center"/>
    </xf>
    <xf numFmtId="0" fontId="34" fillId="0" borderId="0" xfId="1" applyFont="1" applyAlignment="1" applyProtection="1">
      <alignment vertical="center" wrapText="1"/>
    </xf>
    <xf numFmtId="0" fontId="0" fillId="0" borderId="0" xfId="0" applyFont="1" applyAlignment="1" applyProtection="1">
      <alignment vertical="center"/>
      <protection locked="0"/>
    </xf>
    <xf numFmtId="0" fontId="0" fillId="0" borderId="14" xfId="0" applyFont="1" applyBorder="1" applyAlignment="1" applyProtection="1">
      <alignment vertical="center"/>
    </xf>
    <xf numFmtId="0" fontId="0" fillId="0" borderId="0" xfId="0" applyBorder="1" applyAlignment="1" applyProtection="1">
      <alignment vertical="center"/>
    </xf>
    <xf numFmtId="0" fontId="9" fillId="0" borderId="3" xfId="0" applyFont="1" applyBorder="1" applyAlignment="1" applyProtection="1">
      <alignment vertical="center"/>
    </xf>
    <xf numFmtId="0" fontId="9" fillId="0" borderId="0" xfId="0" applyFont="1" applyAlignment="1" applyProtection="1">
      <alignment vertical="center"/>
    </xf>
    <xf numFmtId="0" fontId="35" fillId="0" borderId="0" xfId="0" applyFont="1" applyAlignment="1" applyProtection="1">
      <alignment horizontal="left" vertical="center"/>
    </xf>
    <xf numFmtId="0" fontId="9" fillId="0" borderId="0" xfId="0" applyFont="1" applyAlignment="1" applyProtection="1">
      <alignment horizontal="left" vertical="center"/>
    </xf>
    <xf numFmtId="0" fontId="9" fillId="0" borderId="0" xfId="0" applyFont="1" applyAlignment="1" applyProtection="1">
      <alignment horizontal="left" vertical="center" wrapText="1"/>
    </xf>
    <xf numFmtId="0" fontId="9" fillId="0" borderId="0" xfId="0" applyFont="1" applyAlignment="1" applyProtection="1">
      <alignment vertical="center"/>
      <protection locked="0"/>
    </xf>
    <xf numFmtId="0" fontId="9" fillId="0" borderId="3" xfId="0" applyFont="1" applyBorder="1" applyAlignment="1">
      <alignment vertical="center"/>
    </xf>
    <xf numFmtId="0" fontId="9" fillId="0" borderId="14" xfId="0" applyFont="1" applyBorder="1" applyAlignment="1" applyProtection="1">
      <alignment vertical="center"/>
    </xf>
    <xf numFmtId="0" fontId="9" fillId="0" borderId="0" xfId="0" applyFont="1" applyBorder="1" applyAlignment="1" applyProtection="1">
      <alignment vertical="center"/>
    </xf>
    <xf numFmtId="0" fontId="9" fillId="0" borderId="15" xfId="0" applyFont="1" applyBorder="1" applyAlignment="1" applyProtection="1">
      <alignment vertical="center"/>
    </xf>
    <xf numFmtId="0" fontId="9" fillId="0" borderId="0" xfId="0" applyFont="1" applyAlignment="1">
      <alignment horizontal="left" vertical="center"/>
    </xf>
    <xf numFmtId="0" fontId="10" fillId="0" borderId="3" xfId="0" applyFont="1" applyBorder="1" applyAlignment="1" applyProtection="1">
      <alignment vertical="center"/>
    </xf>
    <xf numFmtId="0" fontId="10" fillId="0" borderId="0" xfId="0" applyFont="1" applyAlignment="1" applyProtection="1">
      <alignment vertical="center"/>
    </xf>
    <xf numFmtId="0" fontId="10" fillId="0" borderId="0" xfId="0" applyFont="1" applyAlignment="1" applyProtection="1">
      <alignment horizontal="left" vertical="center"/>
    </xf>
    <xf numFmtId="0" fontId="10" fillId="0" borderId="0" xfId="0" applyFont="1" applyAlignment="1" applyProtection="1">
      <alignment horizontal="left" vertical="center" wrapText="1"/>
    </xf>
    <xf numFmtId="167" fontId="10" fillId="0" borderId="0" xfId="0" applyNumberFormat="1" applyFont="1" applyAlignment="1" applyProtection="1">
      <alignment vertical="center"/>
    </xf>
    <xf numFmtId="0" fontId="10" fillId="0" borderId="0" xfId="0" applyFont="1" applyAlignment="1" applyProtection="1">
      <alignment vertical="center"/>
      <protection locked="0"/>
    </xf>
    <xf numFmtId="0" fontId="10" fillId="0" borderId="3" xfId="0" applyFont="1" applyBorder="1" applyAlignment="1">
      <alignment vertical="center"/>
    </xf>
    <xf numFmtId="0" fontId="10" fillId="0" borderId="14" xfId="0" applyFont="1" applyBorder="1" applyAlignment="1" applyProtection="1">
      <alignment vertical="center"/>
    </xf>
    <xf numFmtId="0" fontId="10" fillId="0" borderId="0" xfId="0" applyFont="1" applyBorder="1" applyAlignment="1" applyProtection="1">
      <alignment vertical="center"/>
    </xf>
    <xf numFmtId="0" fontId="10" fillId="0" borderId="15" xfId="0" applyFont="1" applyBorder="1" applyAlignment="1" applyProtection="1">
      <alignment vertical="center"/>
    </xf>
    <xf numFmtId="0" fontId="10" fillId="0" borderId="0" xfId="0" applyFont="1" applyAlignment="1">
      <alignment horizontal="left" vertical="center"/>
    </xf>
    <xf numFmtId="0" fontId="11" fillId="0" borderId="3" xfId="0" applyFont="1" applyBorder="1" applyAlignment="1" applyProtection="1">
      <alignment vertical="center"/>
    </xf>
    <xf numFmtId="0" fontId="11" fillId="0" borderId="0" xfId="0" applyFont="1" applyAlignment="1" applyProtection="1">
      <alignment vertical="center"/>
    </xf>
    <xf numFmtId="0" fontId="11" fillId="0" borderId="0" xfId="0" applyFont="1" applyAlignment="1" applyProtection="1">
      <alignment horizontal="left" vertical="center"/>
    </xf>
    <xf numFmtId="0" fontId="11" fillId="0" borderId="0" xfId="0" applyFont="1" applyAlignment="1" applyProtection="1">
      <alignment horizontal="left" vertical="center" wrapText="1"/>
    </xf>
    <xf numFmtId="167" fontId="11" fillId="0" borderId="0" xfId="0" applyNumberFormat="1" applyFont="1" applyAlignment="1" applyProtection="1">
      <alignment vertical="center"/>
    </xf>
    <xf numFmtId="0" fontId="11" fillId="0" borderId="0" xfId="0" applyFont="1" applyAlignment="1" applyProtection="1">
      <alignment vertical="center"/>
      <protection locked="0"/>
    </xf>
    <xf numFmtId="0" fontId="11" fillId="0" borderId="3" xfId="0" applyFont="1" applyBorder="1" applyAlignment="1">
      <alignment vertical="center"/>
    </xf>
    <xf numFmtId="0" fontId="11" fillId="0" borderId="14" xfId="0" applyFont="1" applyBorder="1" applyAlignment="1" applyProtection="1">
      <alignment vertical="center"/>
    </xf>
    <xf numFmtId="0" fontId="11" fillId="0" borderId="0" xfId="0" applyFont="1" applyBorder="1" applyAlignment="1" applyProtection="1">
      <alignment vertical="center"/>
    </xf>
    <xf numFmtId="0" fontId="11" fillId="0" borderId="15" xfId="0" applyFont="1" applyBorder="1" applyAlignment="1" applyProtection="1">
      <alignment vertical="center"/>
    </xf>
    <xf numFmtId="0" fontId="11" fillId="0" borderId="0" xfId="0" applyFont="1" applyAlignment="1">
      <alignment horizontal="left" vertical="center"/>
    </xf>
    <xf numFmtId="0" fontId="36" fillId="0" borderId="0" xfId="0" applyFont="1" applyAlignment="1" applyProtection="1">
      <alignment vertical="center" wrapText="1"/>
    </xf>
    <xf numFmtId="0" fontId="37" fillId="0" borderId="22" xfId="0" applyFont="1" applyBorder="1" applyAlignment="1" applyProtection="1">
      <alignment horizontal="center" vertical="center"/>
    </xf>
    <xf numFmtId="49" fontId="37" fillId="0" borderId="22" xfId="0" applyNumberFormat="1" applyFont="1" applyBorder="1" applyAlignment="1" applyProtection="1">
      <alignment horizontal="left" vertical="center" wrapText="1"/>
    </xf>
    <xf numFmtId="0" fontId="37" fillId="0" borderId="22" xfId="0" applyFont="1" applyBorder="1" applyAlignment="1" applyProtection="1">
      <alignment horizontal="left" vertical="center" wrapText="1"/>
    </xf>
    <xf numFmtId="0" fontId="37" fillId="0" borderId="22" xfId="0" applyFont="1" applyBorder="1" applyAlignment="1" applyProtection="1">
      <alignment horizontal="center" vertical="center" wrapText="1"/>
    </xf>
    <xf numFmtId="167" fontId="37" fillId="0" borderId="22" xfId="0" applyNumberFormat="1" applyFont="1" applyBorder="1" applyAlignment="1" applyProtection="1">
      <alignment vertical="center"/>
    </xf>
    <xf numFmtId="4" fontId="37" fillId="2" borderId="22" xfId="0" applyNumberFormat="1" applyFont="1" applyFill="1" applyBorder="1" applyAlignment="1" applyProtection="1">
      <alignment vertical="center"/>
      <protection locked="0"/>
    </xf>
    <xf numFmtId="4" fontId="37" fillId="0" borderId="22" xfId="0" applyNumberFormat="1" applyFont="1" applyBorder="1" applyAlignment="1" applyProtection="1">
      <alignment vertical="center"/>
    </xf>
    <xf numFmtId="0" fontId="38" fillId="0" borderId="3" xfId="0" applyFont="1" applyBorder="1" applyAlignment="1">
      <alignment vertical="center"/>
    </xf>
    <xf numFmtId="0" fontId="37" fillId="2" borderId="14" xfId="0" applyFont="1" applyFill="1" applyBorder="1" applyAlignment="1" applyProtection="1">
      <alignment horizontal="left" vertical="center"/>
      <protection locked="0"/>
    </xf>
    <xf numFmtId="0" fontId="37" fillId="0" borderId="0" xfId="0" applyFont="1" applyBorder="1" applyAlignment="1" applyProtection="1">
      <alignment horizontal="center" vertical="center"/>
    </xf>
    <xf numFmtId="167" fontId="22" fillId="2" borderId="22" xfId="0" applyNumberFormat="1" applyFont="1" applyFill="1" applyBorder="1" applyAlignment="1" applyProtection="1">
      <alignment vertical="center"/>
      <protection locked="0"/>
    </xf>
    <xf numFmtId="0" fontId="0" fillId="0" borderId="19" xfId="0" applyFont="1" applyBorder="1" applyAlignment="1" applyProtection="1">
      <alignment vertical="center"/>
    </xf>
    <xf numFmtId="0" fontId="0" fillId="0" borderId="20" xfId="0" applyBorder="1" applyAlignment="1" applyProtection="1">
      <alignment vertical="center"/>
    </xf>
    <xf numFmtId="0" fontId="0" fillId="0" borderId="20" xfId="0" applyFont="1" applyBorder="1" applyAlignment="1" applyProtection="1">
      <alignment vertical="center"/>
    </xf>
    <xf numFmtId="0" fontId="0" fillId="0" borderId="21" xfId="0" applyFont="1" applyBorder="1" applyAlignment="1" applyProtection="1">
      <alignment vertical="center"/>
    </xf>
    <xf numFmtId="0" fontId="16" fillId="0" borderId="0" xfId="0" applyFont="1" applyAlignment="1">
      <alignment horizontal="left" vertical="top" wrapText="1"/>
    </xf>
    <xf numFmtId="0" fontId="16" fillId="0" borderId="0" xfId="0" applyFont="1" applyAlignment="1">
      <alignment horizontal="left" vertical="center"/>
    </xf>
    <xf numFmtId="0" fontId="18" fillId="0" borderId="0" xfId="0" applyFont="1" applyAlignment="1">
      <alignment horizontal="left" vertical="center"/>
    </xf>
    <xf numFmtId="0" fontId="2" fillId="0" borderId="0" xfId="0" applyFont="1" applyAlignment="1" applyProtection="1">
      <alignment horizontal="left" vertical="center"/>
    </xf>
    <xf numFmtId="0" fontId="0" fillId="0" borderId="0" xfId="0" applyProtection="1"/>
    <xf numFmtId="0" fontId="3" fillId="0" borderId="0" xfId="0" applyFont="1" applyAlignment="1" applyProtection="1">
      <alignment horizontal="left" vertical="top" wrapText="1"/>
    </xf>
    <xf numFmtId="49" fontId="2" fillId="2" borderId="0" xfId="0" applyNumberFormat="1" applyFont="1" applyFill="1" applyAlignment="1" applyProtection="1">
      <alignment horizontal="left" vertical="center"/>
      <protection locked="0"/>
    </xf>
    <xf numFmtId="49" fontId="2" fillId="0" borderId="0" xfId="0" applyNumberFormat="1" applyFont="1" applyAlignment="1" applyProtection="1">
      <alignment horizontal="left" vertical="center"/>
    </xf>
    <xf numFmtId="0" fontId="2" fillId="0" borderId="0" xfId="0" applyFont="1" applyAlignment="1" applyProtection="1">
      <alignment horizontal="left" vertical="center" wrapText="1"/>
    </xf>
    <xf numFmtId="4" fontId="17" fillId="0" borderId="5" xfId="0" applyNumberFormat="1" applyFont="1" applyBorder="1" applyAlignment="1" applyProtection="1">
      <alignment vertical="center"/>
    </xf>
    <xf numFmtId="0" fontId="0" fillId="0" borderId="5" xfId="0" applyFont="1" applyBorder="1" applyAlignment="1" applyProtection="1">
      <alignment vertical="center"/>
    </xf>
    <xf numFmtId="0" fontId="1" fillId="0" borderId="0" xfId="0" applyFont="1" applyAlignment="1" applyProtection="1">
      <alignment horizontal="right" vertical="center"/>
    </xf>
    <xf numFmtId="4" fontId="18" fillId="0" borderId="0" xfId="0" applyNumberFormat="1" applyFont="1" applyAlignment="1" applyProtection="1">
      <alignment vertical="center"/>
    </xf>
    <xf numFmtId="0" fontId="1" fillId="0" borderId="0" xfId="0" applyFont="1" applyAlignment="1" applyProtection="1">
      <alignment vertical="center"/>
    </xf>
    <xf numFmtId="164" fontId="1" fillId="0" borderId="0" xfId="0" applyNumberFormat="1" applyFont="1" applyAlignment="1" applyProtection="1">
      <alignment horizontal="left" vertical="center"/>
    </xf>
    <xf numFmtId="0" fontId="4" fillId="3" borderId="7" xfId="0" applyFont="1" applyFill="1" applyBorder="1" applyAlignment="1" applyProtection="1">
      <alignment horizontal="left" vertical="center"/>
    </xf>
    <xf numFmtId="0" fontId="0" fillId="3" borderId="7" xfId="0" applyFont="1" applyFill="1" applyBorder="1" applyAlignment="1" applyProtection="1">
      <alignment vertical="center"/>
    </xf>
    <xf numFmtId="4" fontId="4" fillId="3" borderId="7" xfId="0" applyNumberFormat="1" applyFont="1" applyFill="1" applyBorder="1" applyAlignment="1" applyProtection="1">
      <alignment vertical="center"/>
    </xf>
    <xf numFmtId="0" fontId="0" fillId="3" borderId="8" xfId="0" applyFont="1" applyFill="1" applyBorder="1" applyAlignment="1" applyProtection="1">
      <alignment vertical="center"/>
    </xf>
    <xf numFmtId="0" fontId="3" fillId="0" borderId="0" xfId="0" applyFont="1" applyAlignment="1" applyProtection="1">
      <alignment horizontal="left" vertical="center" wrapText="1"/>
    </xf>
    <xf numFmtId="0" fontId="3" fillId="0" borderId="0" xfId="0" applyFont="1" applyAlignment="1" applyProtection="1">
      <alignment vertical="center"/>
    </xf>
    <xf numFmtId="165" fontId="2" fillId="0" borderId="0" xfId="0" applyNumberFormat="1" applyFont="1" applyAlignment="1" applyProtection="1">
      <alignment horizontal="left" vertical="center"/>
    </xf>
    <xf numFmtId="0" fontId="2" fillId="0" borderId="0" xfId="0" applyFont="1" applyAlignment="1" applyProtection="1">
      <alignment vertical="center" wrapText="1"/>
    </xf>
    <xf numFmtId="0" fontId="2" fillId="0" borderId="0" xfId="0" applyFont="1" applyAlignment="1" applyProtection="1">
      <alignment vertical="center"/>
    </xf>
    <xf numFmtId="0" fontId="20" fillId="0" borderId="11" xfId="0" applyFont="1" applyBorder="1" applyAlignment="1">
      <alignment horizontal="center" vertical="center"/>
    </xf>
    <xf numFmtId="0" fontId="20" fillId="0" borderId="12" xfId="0" applyFont="1" applyBorder="1" applyAlignment="1">
      <alignment horizontal="left" vertical="center"/>
    </xf>
    <xf numFmtId="0" fontId="21" fillId="0" borderId="14" xfId="0" applyFont="1" applyBorder="1" applyAlignment="1">
      <alignment horizontal="left" vertical="center"/>
    </xf>
    <xf numFmtId="0" fontId="21" fillId="0" borderId="0" xfId="0" applyFont="1" applyBorder="1" applyAlignment="1">
      <alignment horizontal="left" vertical="center"/>
    </xf>
    <xf numFmtId="0" fontId="21" fillId="0" borderId="14" xfId="0" applyFont="1" applyBorder="1" applyAlignment="1" applyProtection="1">
      <alignment horizontal="left" vertical="center"/>
    </xf>
    <xf numFmtId="0" fontId="21" fillId="0" borderId="0" xfId="0" applyFont="1" applyBorder="1" applyAlignment="1" applyProtection="1">
      <alignment horizontal="left" vertical="center"/>
    </xf>
    <xf numFmtId="0" fontId="22" fillId="4" borderId="6" xfId="0" applyFont="1" applyFill="1" applyBorder="1" applyAlignment="1" applyProtection="1">
      <alignment horizontal="center" vertical="center"/>
    </xf>
    <xf numFmtId="0" fontId="22" fillId="4" borderId="7" xfId="0" applyFont="1" applyFill="1" applyBorder="1" applyAlignment="1" applyProtection="1">
      <alignment horizontal="left" vertical="center"/>
    </xf>
    <xf numFmtId="0" fontId="22" fillId="4" borderId="7" xfId="0" applyFont="1" applyFill="1" applyBorder="1" applyAlignment="1" applyProtection="1">
      <alignment horizontal="center" vertical="center"/>
    </xf>
    <xf numFmtId="0" fontId="22" fillId="4" borderId="7" xfId="0" applyFont="1" applyFill="1" applyBorder="1" applyAlignment="1" applyProtection="1">
      <alignment horizontal="right" vertical="center"/>
    </xf>
    <xf numFmtId="0" fontId="22" fillId="4" borderId="8" xfId="0" applyFont="1" applyFill="1" applyBorder="1" applyAlignment="1" applyProtection="1">
      <alignment horizontal="left" vertical="center"/>
    </xf>
    <xf numFmtId="4" fontId="27" fillId="0" borderId="0" xfId="0" applyNumberFormat="1" applyFont="1" applyAlignment="1" applyProtection="1">
      <alignment vertical="center"/>
    </xf>
    <xf numFmtId="0" fontId="27" fillId="0" borderId="0" xfId="0" applyFont="1" applyAlignment="1" applyProtection="1">
      <alignment vertical="center"/>
    </xf>
    <xf numFmtId="0" fontId="26" fillId="0" borderId="0" xfId="0" applyFont="1" applyAlignment="1" applyProtection="1">
      <alignment horizontal="left" vertical="center" wrapText="1"/>
    </xf>
    <xf numFmtId="4" fontId="24" fillId="0" borderId="0" xfId="0" applyNumberFormat="1" applyFont="1" applyAlignment="1" applyProtection="1">
      <alignment horizontal="right" vertical="center"/>
    </xf>
    <xf numFmtId="4" fontId="24" fillId="0" borderId="0" xfId="0" applyNumberFormat="1" applyFont="1" applyAlignment="1" applyProtection="1">
      <alignment vertical="center"/>
    </xf>
    <xf numFmtId="0" fontId="0" fillId="0" borderId="0" xfId="0"/>
    <xf numFmtId="0" fontId="3" fillId="0" borderId="0" xfId="0" applyFont="1" applyAlignment="1">
      <alignment horizontal="left" vertical="center" wrapText="1"/>
    </xf>
    <xf numFmtId="0" fontId="0" fillId="0" borderId="0" xfId="0" applyFont="1" applyAlignment="1">
      <alignment vertical="center"/>
    </xf>
    <xf numFmtId="0" fontId="2" fillId="2" borderId="0" xfId="0" applyFont="1" applyFill="1" applyAlignment="1" applyProtection="1">
      <alignment horizontal="left" vertical="center"/>
      <protection locked="0"/>
    </xf>
    <xf numFmtId="0" fontId="2" fillId="0" borderId="0" xfId="0" applyFont="1" applyAlignment="1">
      <alignment horizontal="left" vertical="center"/>
    </xf>
    <xf numFmtId="0" fontId="2" fillId="0" borderId="0" xfId="0" applyFont="1" applyAlignment="1">
      <alignment horizontal="left" vertical="center" wrapText="1"/>
    </xf>
    <xf numFmtId="0" fontId="0" fillId="0" borderId="0" xfId="0" applyFont="1" applyAlignment="1" applyProtection="1">
      <alignment vertical="center"/>
    </xf>
  </cellXfs>
  <cellStyles count="2">
    <cellStyle name="Hypertextový odkaz" xfId="1" builtinId="8"/>
    <cellStyle name="Normální" xfId="0" builtinId="0" customBuiltin="1"/>
  </cellStyles>
  <dxfs count="0"/>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pro-rozpocty.cz/software-a-data/kros-4-ocenovani-a-rizeni-stavebni-vyroby/" TargetMode="External"/></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pro-rozpocty.cz/software-a-data/kros-4-ocenovani-a-rizeni-stavebni-vyroby/" TargetMode="External"/></Relationships>
</file>

<file path=xl/drawings/drawing1.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pro-rozpocty.cz/software-a-data/kros-4-ocenovani-a-rizeni-stavebni-vyroby/"/>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2.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pro-rozpocty.cz/software-a-data/kros-4-ocenovani-a-rizeni-stavebni-vyroby/"/>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3" Type="http://schemas.openxmlformats.org/officeDocument/2006/relationships/hyperlink" Target="https://podminky.urs.cz/item/CS_URS_2021_01/619991011" TargetMode="External"/><Relationship Id="rId18" Type="http://schemas.openxmlformats.org/officeDocument/2006/relationships/hyperlink" Target="https://podminky.urs.cz/item/CS_URS_2021_01/968072245" TargetMode="External"/><Relationship Id="rId26" Type="http://schemas.openxmlformats.org/officeDocument/2006/relationships/hyperlink" Target="https://podminky.urs.cz/item/CS_URS_2021_01/998018002" TargetMode="External"/><Relationship Id="rId39" Type="http://schemas.openxmlformats.org/officeDocument/2006/relationships/hyperlink" Target="https://podminky.urs.cz/item/CS_URS_2021_01/725820802" TargetMode="External"/><Relationship Id="rId21" Type="http://schemas.openxmlformats.org/officeDocument/2006/relationships/hyperlink" Target="https://podminky.urs.cz/item/CS_URS_2021_01/997013212" TargetMode="External"/><Relationship Id="rId34" Type="http://schemas.openxmlformats.org/officeDocument/2006/relationships/hyperlink" Target="https://podminky.urs.cz/item/CS_URS_2021_01/725219101" TargetMode="External"/><Relationship Id="rId42" Type="http://schemas.openxmlformats.org/officeDocument/2006/relationships/hyperlink" Target="https://podminky.urs.cz/item/CS_URS_2021_02/725841312" TargetMode="External"/><Relationship Id="rId47" Type="http://schemas.openxmlformats.org/officeDocument/2006/relationships/hyperlink" Target="https://podminky.urs.cz/item/CS_URS_2021_01/763131771" TargetMode="External"/><Relationship Id="rId50" Type="http://schemas.openxmlformats.org/officeDocument/2006/relationships/hyperlink" Target="https://podminky.urs.cz/item/CS_URS_2021_01/766411811" TargetMode="External"/><Relationship Id="rId55" Type="http://schemas.openxmlformats.org/officeDocument/2006/relationships/hyperlink" Target="https://podminky.urs.cz/item/CS_URS_2021_01/776111311" TargetMode="External"/><Relationship Id="rId63" Type="http://schemas.openxmlformats.org/officeDocument/2006/relationships/hyperlink" Target="https://podminky.urs.cz/item/CS_URS_2021_01/781121011" TargetMode="External"/><Relationship Id="rId68" Type="http://schemas.openxmlformats.org/officeDocument/2006/relationships/hyperlink" Target="https://podminky.urs.cz/item/CS_URS_2021_01/781477114" TargetMode="External"/><Relationship Id="rId76" Type="http://schemas.openxmlformats.org/officeDocument/2006/relationships/hyperlink" Target="https://podminky.urs.cz/item/CS_URS_2021_01/784121001" TargetMode="External"/><Relationship Id="rId84" Type="http://schemas.openxmlformats.org/officeDocument/2006/relationships/drawing" Target="../drawings/drawing2.xml"/><Relationship Id="rId7" Type="http://schemas.openxmlformats.org/officeDocument/2006/relationships/hyperlink" Target="https://podminky.urs.cz/item/CS_URS_2021_01/612311131" TargetMode="External"/><Relationship Id="rId71" Type="http://schemas.openxmlformats.org/officeDocument/2006/relationships/hyperlink" Target="https://podminky.urs.cz/item/CS_URS_2021_01/998781202" TargetMode="External"/><Relationship Id="rId2" Type="http://schemas.openxmlformats.org/officeDocument/2006/relationships/hyperlink" Target="https://podminky.urs.cz/item/CS_URS_2021_01/340239211" TargetMode="External"/><Relationship Id="rId16" Type="http://schemas.openxmlformats.org/officeDocument/2006/relationships/hyperlink" Target="https://podminky.urs.cz/item/CS_URS_2021_01/949101111" TargetMode="External"/><Relationship Id="rId29" Type="http://schemas.openxmlformats.org/officeDocument/2006/relationships/hyperlink" Target="https://podminky.urs.cz/item/CS_URS_2021_02/722171932" TargetMode="External"/><Relationship Id="rId11" Type="http://schemas.openxmlformats.org/officeDocument/2006/relationships/hyperlink" Target="https://podminky.urs.cz/item/CS_URS_2021_01/612325301" TargetMode="External"/><Relationship Id="rId24" Type="http://schemas.openxmlformats.org/officeDocument/2006/relationships/hyperlink" Target="https://podminky.urs.cz/item/CS_URS_2021_01/997013511" TargetMode="External"/><Relationship Id="rId32" Type="http://schemas.openxmlformats.org/officeDocument/2006/relationships/hyperlink" Target="https://podminky.urs.cz/item/CS_URS_2021_02/722190901" TargetMode="External"/><Relationship Id="rId37" Type="http://schemas.openxmlformats.org/officeDocument/2006/relationships/hyperlink" Target="https://podminky.urs.cz/item/CS_URS_2021_02/725819401" TargetMode="External"/><Relationship Id="rId40" Type="http://schemas.openxmlformats.org/officeDocument/2006/relationships/hyperlink" Target="https://podminky.urs.cz/item/CS_URS_2021_01/725821312" TargetMode="External"/><Relationship Id="rId45" Type="http://schemas.openxmlformats.org/officeDocument/2006/relationships/hyperlink" Target="https://podminky.urs.cz/item/CS_URS_2021_01/763131714" TargetMode="External"/><Relationship Id="rId53" Type="http://schemas.openxmlformats.org/officeDocument/2006/relationships/hyperlink" Target="https://podminky.urs.cz/item/CS_URS_2021_01/766691914" TargetMode="External"/><Relationship Id="rId58" Type="http://schemas.openxmlformats.org/officeDocument/2006/relationships/hyperlink" Target="https://podminky.urs.cz/item/CS_URS_2021_01/776201811" TargetMode="External"/><Relationship Id="rId66" Type="http://schemas.openxmlformats.org/officeDocument/2006/relationships/hyperlink" Target="https://podminky.urs.cz/item/CS_URS_2021_01/781474111" TargetMode="External"/><Relationship Id="rId74" Type="http://schemas.openxmlformats.org/officeDocument/2006/relationships/hyperlink" Target="https://podminky.urs.cz/item/CS_URS_2021_01/783315101" TargetMode="External"/><Relationship Id="rId79" Type="http://schemas.openxmlformats.org/officeDocument/2006/relationships/hyperlink" Target="https://podminky.urs.cz/item/CS_URS_2021_01/784181017" TargetMode="External"/><Relationship Id="rId5" Type="http://schemas.openxmlformats.org/officeDocument/2006/relationships/hyperlink" Target="https://podminky.urs.cz/item/CS_URS_2021_01/611325413" TargetMode="External"/><Relationship Id="rId61" Type="http://schemas.openxmlformats.org/officeDocument/2006/relationships/hyperlink" Target="https://podminky.urs.cz/item/CS_URS_2021_01/776991821" TargetMode="External"/><Relationship Id="rId82" Type="http://schemas.openxmlformats.org/officeDocument/2006/relationships/hyperlink" Target="https://podminky.urs.cz/item/CS_URS_2021_01/052002000" TargetMode="External"/><Relationship Id="rId10" Type="http://schemas.openxmlformats.org/officeDocument/2006/relationships/hyperlink" Target="https://podminky.urs.cz/item/CS_URS_2021_01/612325222" TargetMode="External"/><Relationship Id="rId19" Type="http://schemas.openxmlformats.org/officeDocument/2006/relationships/hyperlink" Target="https://podminky.urs.cz/item/CS_URS_2021_01/971033621" TargetMode="External"/><Relationship Id="rId31" Type="http://schemas.openxmlformats.org/officeDocument/2006/relationships/hyperlink" Target="https://podminky.urs.cz/item/CS_URS_2021_01/722181221" TargetMode="External"/><Relationship Id="rId44" Type="http://schemas.openxmlformats.org/officeDocument/2006/relationships/hyperlink" Target="https://podminky.urs.cz/item/CS_URS_2021_01/763131451" TargetMode="External"/><Relationship Id="rId52" Type="http://schemas.openxmlformats.org/officeDocument/2006/relationships/hyperlink" Target="https://podminky.urs.cz/item/CS_URS_2021_01/766660001" TargetMode="External"/><Relationship Id="rId60" Type="http://schemas.openxmlformats.org/officeDocument/2006/relationships/hyperlink" Target="https://podminky.urs.cz/item/CS_URS_2021_01/776232111" TargetMode="External"/><Relationship Id="rId65" Type="http://schemas.openxmlformats.org/officeDocument/2006/relationships/hyperlink" Target="https://podminky.urs.cz/item/CS_URS_2021_01/781473919" TargetMode="External"/><Relationship Id="rId73" Type="http://schemas.openxmlformats.org/officeDocument/2006/relationships/hyperlink" Target="https://podminky.urs.cz/item/CS_URS_2021_01/783314201" TargetMode="External"/><Relationship Id="rId78" Type="http://schemas.openxmlformats.org/officeDocument/2006/relationships/hyperlink" Target="https://podminky.urs.cz/item/CS_URS_2021_01/784181011" TargetMode="External"/><Relationship Id="rId81" Type="http://schemas.openxmlformats.org/officeDocument/2006/relationships/hyperlink" Target="https://podminky.urs.cz/item/CS_URS_2021_01/784211107" TargetMode="External"/><Relationship Id="rId4" Type="http://schemas.openxmlformats.org/officeDocument/2006/relationships/hyperlink" Target="https://podminky.urs.cz/item/CS_URS_2021_01/611311131" TargetMode="External"/><Relationship Id="rId9" Type="http://schemas.openxmlformats.org/officeDocument/2006/relationships/hyperlink" Target="https://podminky.urs.cz/item/CS_URS_2021_01/612315225" TargetMode="External"/><Relationship Id="rId14" Type="http://schemas.openxmlformats.org/officeDocument/2006/relationships/hyperlink" Target="https://podminky.urs.cz/item/CS_URS_2021_01/619995001" TargetMode="External"/><Relationship Id="rId22" Type="http://schemas.openxmlformats.org/officeDocument/2006/relationships/hyperlink" Target="https://podminky.urs.cz/item/CS_URS_2021_01/997013219" TargetMode="External"/><Relationship Id="rId27" Type="http://schemas.openxmlformats.org/officeDocument/2006/relationships/hyperlink" Target="https://podminky.urs.cz/item/CS_URS_2021_01/722170801" TargetMode="External"/><Relationship Id="rId30" Type="http://schemas.openxmlformats.org/officeDocument/2006/relationships/hyperlink" Target="https://podminky.urs.cz/item/CS_URS_2021_02/722173912" TargetMode="External"/><Relationship Id="rId35" Type="http://schemas.openxmlformats.org/officeDocument/2006/relationships/hyperlink" Target="https://podminky.urs.cz/item/CS_URS_2021_01/725810811" TargetMode="External"/><Relationship Id="rId43" Type="http://schemas.openxmlformats.org/officeDocument/2006/relationships/hyperlink" Target="https://podminky.urs.cz/item/CS_URS_2021_01/763131411" TargetMode="External"/><Relationship Id="rId48" Type="http://schemas.openxmlformats.org/officeDocument/2006/relationships/hyperlink" Target="https://podminky.urs.cz/item/CS_URS_2021_01/763135102" TargetMode="External"/><Relationship Id="rId56" Type="http://schemas.openxmlformats.org/officeDocument/2006/relationships/hyperlink" Target="https://podminky.urs.cz/item/CS_URS_2021_01/776121311" TargetMode="External"/><Relationship Id="rId64" Type="http://schemas.openxmlformats.org/officeDocument/2006/relationships/hyperlink" Target="https://podminky.urs.cz/item/CS_URS_2021_01/781471810" TargetMode="External"/><Relationship Id="rId69" Type="http://schemas.openxmlformats.org/officeDocument/2006/relationships/hyperlink" Target="https://podminky.urs.cz/item/CS_URS_2021_01/781495115" TargetMode="External"/><Relationship Id="rId77" Type="http://schemas.openxmlformats.org/officeDocument/2006/relationships/hyperlink" Target="https://podminky.urs.cz/item/CS_URS_2021_01/784121007" TargetMode="External"/><Relationship Id="rId8" Type="http://schemas.openxmlformats.org/officeDocument/2006/relationships/hyperlink" Target="https://podminky.urs.cz/item/CS_URS_2021_01/612315215" TargetMode="External"/><Relationship Id="rId51" Type="http://schemas.openxmlformats.org/officeDocument/2006/relationships/hyperlink" Target="https://podminky.urs.cz/item/CS_URS_2021_01/766411822" TargetMode="External"/><Relationship Id="rId72" Type="http://schemas.openxmlformats.org/officeDocument/2006/relationships/hyperlink" Target="https://podminky.urs.cz/item/CS_URS_2021_01/783306809" TargetMode="External"/><Relationship Id="rId80" Type="http://schemas.openxmlformats.org/officeDocument/2006/relationships/hyperlink" Target="https://podminky.urs.cz/item/CS_URS_2021_01/784211101" TargetMode="External"/><Relationship Id="rId3" Type="http://schemas.openxmlformats.org/officeDocument/2006/relationships/hyperlink" Target="https://podminky.urs.cz/item/CS_URS_2021_01/349231811" TargetMode="External"/><Relationship Id="rId12" Type="http://schemas.openxmlformats.org/officeDocument/2006/relationships/hyperlink" Target="https://podminky.urs.cz/item/CS_URS_2021_01/612325413" TargetMode="External"/><Relationship Id="rId17" Type="http://schemas.openxmlformats.org/officeDocument/2006/relationships/hyperlink" Target="https://podminky.urs.cz/item/CS_URS_2021_01/952901111" TargetMode="External"/><Relationship Id="rId25" Type="http://schemas.openxmlformats.org/officeDocument/2006/relationships/hyperlink" Target="https://podminky.urs.cz/item/CS_URS_2021_01/997013813" TargetMode="External"/><Relationship Id="rId33" Type="http://schemas.openxmlformats.org/officeDocument/2006/relationships/hyperlink" Target="https://podminky.urs.cz/item/CS_URS_2021_01/725210821" TargetMode="External"/><Relationship Id="rId38" Type="http://schemas.openxmlformats.org/officeDocument/2006/relationships/hyperlink" Target="https://podminky.urs.cz/item/CS_URS_2021_01/725820801" TargetMode="External"/><Relationship Id="rId46" Type="http://schemas.openxmlformats.org/officeDocument/2006/relationships/hyperlink" Target="https://podminky.urs.cz/item/CS_URS_2021_01/763131751" TargetMode="External"/><Relationship Id="rId59" Type="http://schemas.openxmlformats.org/officeDocument/2006/relationships/hyperlink" Target="https://podminky.urs.cz/item/CS_URS_2021_01/776231111" TargetMode="External"/><Relationship Id="rId67" Type="http://schemas.openxmlformats.org/officeDocument/2006/relationships/hyperlink" Target="https://podminky.urs.cz/item/CS_URS_2021_01/781477111" TargetMode="External"/><Relationship Id="rId20" Type="http://schemas.openxmlformats.org/officeDocument/2006/relationships/hyperlink" Target="https://podminky.urs.cz/item/CS_URS_2021_01/978011161" TargetMode="External"/><Relationship Id="rId41" Type="http://schemas.openxmlformats.org/officeDocument/2006/relationships/hyperlink" Target="https://podminky.urs.cz/item/CS_URS_2021_01/725840850" TargetMode="External"/><Relationship Id="rId54" Type="http://schemas.openxmlformats.org/officeDocument/2006/relationships/hyperlink" Target="https://podminky.urs.cz/item/CS_URS_2021_01/998766202" TargetMode="External"/><Relationship Id="rId62" Type="http://schemas.openxmlformats.org/officeDocument/2006/relationships/hyperlink" Target="https://podminky.urs.cz/item/CS_URS_2021_01/998776202" TargetMode="External"/><Relationship Id="rId70" Type="http://schemas.openxmlformats.org/officeDocument/2006/relationships/hyperlink" Target="https://podminky.urs.cz/item/CS_URS_2021_01/781495185" TargetMode="External"/><Relationship Id="rId75" Type="http://schemas.openxmlformats.org/officeDocument/2006/relationships/hyperlink" Target="https://podminky.urs.cz/item/CS_URS_2021_01/783317101" TargetMode="External"/><Relationship Id="rId83" Type="http://schemas.openxmlformats.org/officeDocument/2006/relationships/hyperlink" Target="https://podminky.urs.cz/item/CS_URS_2021_01/070001000" TargetMode="External"/><Relationship Id="rId1" Type="http://schemas.openxmlformats.org/officeDocument/2006/relationships/hyperlink" Target="https://podminky.urs.cz/item/CS_URS_2021_01/340237211" TargetMode="External"/><Relationship Id="rId6" Type="http://schemas.openxmlformats.org/officeDocument/2006/relationships/hyperlink" Target="https://podminky.urs.cz/item/CS_URS_2021_01/612142001" TargetMode="External"/><Relationship Id="rId15" Type="http://schemas.openxmlformats.org/officeDocument/2006/relationships/hyperlink" Target="https://podminky.urs.cz/item/CS_URS_2021_01/642944121" TargetMode="External"/><Relationship Id="rId23" Type="http://schemas.openxmlformats.org/officeDocument/2006/relationships/hyperlink" Target="https://podminky.urs.cz/item/CS_URS_2021_01/997013509" TargetMode="External"/><Relationship Id="rId28" Type="http://schemas.openxmlformats.org/officeDocument/2006/relationships/hyperlink" Target="https://podminky.urs.cz/item/CS_URS_2021_02/722171913" TargetMode="External"/><Relationship Id="rId36" Type="http://schemas.openxmlformats.org/officeDocument/2006/relationships/hyperlink" Target="https://podminky.urs.cz/item/CS_URS_2021_01/725813111" TargetMode="External"/><Relationship Id="rId49" Type="http://schemas.openxmlformats.org/officeDocument/2006/relationships/hyperlink" Target="https://podminky.urs.cz/item/CS_URS_2021_01/998763402" TargetMode="External"/><Relationship Id="rId57" Type="http://schemas.openxmlformats.org/officeDocument/2006/relationships/hyperlink" Target="https://podminky.urs.cz/item/CS_URS_2021_01/776141122"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M97"/>
  <sheetViews>
    <sheetView showGridLines="0" topLeftCell="A106" workbookViewId="0"/>
  </sheetViews>
  <sheetFormatPr defaultRowHeight="15"/>
  <cols>
    <col min="1" max="1" width="8.33203125" style="1" customWidth="1"/>
    <col min="2" max="2" width="1.6640625" style="1" customWidth="1"/>
    <col min="3" max="3" width="4.1640625" style="1" customWidth="1"/>
    <col min="4" max="33" width="2.6640625" style="1" customWidth="1"/>
    <col min="34" max="34" width="3.33203125" style="1" customWidth="1"/>
    <col min="35" max="35" width="31.6640625" style="1" customWidth="1"/>
    <col min="36" max="37" width="2.5" style="1" customWidth="1"/>
    <col min="38" max="38" width="8.33203125" style="1" customWidth="1"/>
    <col min="39" max="39" width="3.33203125" style="1" customWidth="1"/>
    <col min="40" max="40" width="13.33203125" style="1" customWidth="1"/>
    <col min="41" max="41" width="7.5" style="1" customWidth="1"/>
    <col min="42" max="42" width="4.1640625" style="1" customWidth="1"/>
    <col min="43" max="43" width="15.6640625" style="1" hidden="1" customWidth="1"/>
    <col min="44" max="44" width="13.6640625" style="1" customWidth="1"/>
    <col min="45" max="47" width="25.83203125" style="1" hidden="1" customWidth="1"/>
    <col min="48" max="49" width="21.6640625" style="1" hidden="1" customWidth="1"/>
    <col min="50" max="51" width="25" style="1" hidden="1" customWidth="1"/>
    <col min="52" max="52" width="21.6640625" style="1" hidden="1" customWidth="1"/>
    <col min="53" max="53" width="19.1640625" style="1" hidden="1" customWidth="1"/>
    <col min="54" max="54" width="25" style="1" hidden="1" customWidth="1"/>
    <col min="55" max="55" width="21.6640625" style="1" hidden="1" customWidth="1"/>
    <col min="56" max="56" width="19.1640625" style="1" hidden="1" customWidth="1"/>
    <col min="57" max="57" width="66.5" style="1" customWidth="1"/>
    <col min="71" max="91" width="9.33203125" style="1" hidden="1"/>
  </cols>
  <sheetData>
    <row r="1" spans="1:74" ht="11.25">
      <c r="A1" s="16" t="s">
        <v>0</v>
      </c>
      <c r="AZ1" s="16" t="s">
        <v>1</v>
      </c>
      <c r="BA1" s="16" t="s">
        <v>2</v>
      </c>
      <c r="BB1" s="16" t="s">
        <v>3</v>
      </c>
      <c r="BT1" s="16" t="s">
        <v>4</v>
      </c>
      <c r="BU1" s="16" t="s">
        <v>4</v>
      </c>
      <c r="BV1" s="16" t="s">
        <v>5</v>
      </c>
    </row>
    <row r="2" spans="1:74" s="1" customFormat="1" ht="36.950000000000003" customHeight="1">
      <c r="AR2" s="288"/>
      <c r="AS2" s="288"/>
      <c r="AT2" s="288"/>
      <c r="AU2" s="288"/>
      <c r="AV2" s="288"/>
      <c r="AW2" s="288"/>
      <c r="AX2" s="288"/>
      <c r="AY2" s="288"/>
      <c r="AZ2" s="288"/>
      <c r="BA2" s="288"/>
      <c r="BB2" s="288"/>
      <c r="BC2" s="288"/>
      <c r="BD2" s="288"/>
      <c r="BE2" s="288"/>
      <c r="BS2" s="17" t="s">
        <v>6</v>
      </c>
      <c r="BT2" s="17" t="s">
        <v>7</v>
      </c>
    </row>
    <row r="3" spans="1:74" s="1" customFormat="1" ht="6.95" customHeight="1">
      <c r="B3" s="18"/>
      <c r="C3" s="19"/>
      <c r="D3" s="19"/>
      <c r="E3" s="19"/>
      <c r="F3" s="19"/>
      <c r="G3" s="19"/>
      <c r="H3" s="19"/>
      <c r="I3" s="19"/>
      <c r="J3" s="19"/>
      <c r="K3" s="19"/>
      <c r="L3" s="19"/>
      <c r="M3" s="19"/>
      <c r="N3" s="19"/>
      <c r="O3" s="19"/>
      <c r="P3" s="19"/>
      <c r="Q3" s="19"/>
      <c r="R3" s="19"/>
      <c r="S3" s="19"/>
      <c r="T3" s="19"/>
      <c r="U3" s="19"/>
      <c r="V3" s="19"/>
      <c r="W3" s="19"/>
      <c r="X3" s="19"/>
      <c r="Y3" s="19"/>
      <c r="Z3" s="19"/>
      <c r="AA3" s="19"/>
      <c r="AB3" s="19"/>
      <c r="AC3" s="19"/>
      <c r="AD3" s="19"/>
      <c r="AE3" s="19"/>
      <c r="AF3" s="19"/>
      <c r="AG3" s="19"/>
      <c r="AH3" s="19"/>
      <c r="AI3" s="19"/>
      <c r="AJ3" s="19"/>
      <c r="AK3" s="19"/>
      <c r="AL3" s="19"/>
      <c r="AM3" s="19"/>
      <c r="AN3" s="19"/>
      <c r="AO3" s="19"/>
      <c r="AP3" s="19"/>
      <c r="AQ3" s="19"/>
      <c r="AR3" s="20"/>
      <c r="BS3" s="17" t="s">
        <v>6</v>
      </c>
      <c r="BT3" s="17" t="s">
        <v>8</v>
      </c>
    </row>
    <row r="4" spans="1:74" s="1" customFormat="1" ht="24.95" customHeight="1">
      <c r="B4" s="21"/>
      <c r="C4" s="22"/>
      <c r="D4" s="23" t="s">
        <v>9</v>
      </c>
      <c r="E4" s="22"/>
      <c r="F4" s="22"/>
      <c r="G4" s="22"/>
      <c r="H4" s="22"/>
      <c r="I4" s="22"/>
      <c r="J4" s="22"/>
      <c r="K4" s="22"/>
      <c r="L4" s="22"/>
      <c r="M4" s="22"/>
      <c r="N4" s="22"/>
      <c r="O4" s="22"/>
      <c r="P4" s="22"/>
      <c r="Q4" s="22"/>
      <c r="R4" s="22"/>
      <c r="S4" s="22"/>
      <c r="T4" s="22"/>
      <c r="U4" s="22"/>
      <c r="V4" s="22"/>
      <c r="W4" s="22"/>
      <c r="X4" s="22"/>
      <c r="Y4" s="22"/>
      <c r="Z4" s="22"/>
      <c r="AA4" s="22"/>
      <c r="AB4" s="22"/>
      <c r="AC4" s="22"/>
      <c r="AD4" s="22"/>
      <c r="AE4" s="22"/>
      <c r="AF4" s="22"/>
      <c r="AG4" s="22"/>
      <c r="AH4" s="22"/>
      <c r="AI4" s="22"/>
      <c r="AJ4" s="22"/>
      <c r="AK4" s="22"/>
      <c r="AL4" s="22"/>
      <c r="AM4" s="22"/>
      <c r="AN4" s="22"/>
      <c r="AO4" s="22"/>
      <c r="AP4" s="22"/>
      <c r="AQ4" s="22"/>
      <c r="AR4" s="20"/>
      <c r="AS4" s="24" t="s">
        <v>10</v>
      </c>
      <c r="BE4" s="25" t="s">
        <v>11</v>
      </c>
      <c r="BS4" s="17" t="s">
        <v>12</v>
      </c>
    </row>
    <row r="5" spans="1:74" s="1" customFormat="1" ht="12" customHeight="1">
      <c r="B5" s="21"/>
      <c r="C5" s="22"/>
      <c r="D5" s="26" t="s">
        <v>13</v>
      </c>
      <c r="E5" s="22"/>
      <c r="F5" s="22"/>
      <c r="G5" s="22"/>
      <c r="H5" s="22"/>
      <c r="I5" s="22"/>
      <c r="J5" s="22"/>
      <c r="K5" s="251" t="s">
        <v>14</v>
      </c>
      <c r="L5" s="252"/>
      <c r="M5" s="252"/>
      <c r="N5" s="252"/>
      <c r="O5" s="252"/>
      <c r="P5" s="252"/>
      <c r="Q5" s="252"/>
      <c r="R5" s="252"/>
      <c r="S5" s="252"/>
      <c r="T5" s="252"/>
      <c r="U5" s="252"/>
      <c r="V5" s="252"/>
      <c r="W5" s="252"/>
      <c r="X5" s="252"/>
      <c r="Y5" s="252"/>
      <c r="Z5" s="252"/>
      <c r="AA5" s="252"/>
      <c r="AB5" s="252"/>
      <c r="AC5" s="252"/>
      <c r="AD5" s="252"/>
      <c r="AE5" s="252"/>
      <c r="AF5" s="252"/>
      <c r="AG5" s="252"/>
      <c r="AH5" s="252"/>
      <c r="AI5" s="252"/>
      <c r="AJ5" s="252"/>
      <c r="AK5" s="252"/>
      <c r="AL5" s="252"/>
      <c r="AM5" s="252"/>
      <c r="AN5" s="252"/>
      <c r="AO5" s="252"/>
      <c r="AP5" s="22"/>
      <c r="AQ5" s="22"/>
      <c r="AR5" s="20"/>
      <c r="BE5" s="248" t="s">
        <v>15</v>
      </c>
      <c r="BS5" s="17" t="s">
        <v>6</v>
      </c>
    </row>
    <row r="6" spans="1:74" s="1" customFormat="1" ht="36.950000000000003" customHeight="1">
      <c r="B6" s="21"/>
      <c r="C6" s="22"/>
      <c r="D6" s="28" t="s">
        <v>16</v>
      </c>
      <c r="E6" s="22"/>
      <c r="F6" s="22"/>
      <c r="G6" s="22"/>
      <c r="H6" s="22"/>
      <c r="I6" s="22"/>
      <c r="J6" s="22"/>
      <c r="K6" s="253" t="s">
        <v>17</v>
      </c>
      <c r="L6" s="252"/>
      <c r="M6" s="252"/>
      <c r="N6" s="252"/>
      <c r="O6" s="252"/>
      <c r="P6" s="252"/>
      <c r="Q6" s="252"/>
      <c r="R6" s="252"/>
      <c r="S6" s="252"/>
      <c r="T6" s="252"/>
      <c r="U6" s="252"/>
      <c r="V6" s="252"/>
      <c r="W6" s="252"/>
      <c r="X6" s="252"/>
      <c r="Y6" s="252"/>
      <c r="Z6" s="252"/>
      <c r="AA6" s="252"/>
      <c r="AB6" s="252"/>
      <c r="AC6" s="252"/>
      <c r="AD6" s="252"/>
      <c r="AE6" s="252"/>
      <c r="AF6" s="252"/>
      <c r="AG6" s="252"/>
      <c r="AH6" s="252"/>
      <c r="AI6" s="252"/>
      <c r="AJ6" s="252"/>
      <c r="AK6" s="252"/>
      <c r="AL6" s="252"/>
      <c r="AM6" s="252"/>
      <c r="AN6" s="252"/>
      <c r="AO6" s="252"/>
      <c r="AP6" s="22"/>
      <c r="AQ6" s="22"/>
      <c r="AR6" s="20"/>
      <c r="BE6" s="249"/>
      <c r="BS6" s="17" t="s">
        <v>6</v>
      </c>
    </row>
    <row r="7" spans="1:74" s="1" customFormat="1" ht="12" customHeight="1">
      <c r="B7" s="21"/>
      <c r="C7" s="22"/>
      <c r="D7" s="29" t="s">
        <v>18</v>
      </c>
      <c r="E7" s="22"/>
      <c r="F7" s="22"/>
      <c r="G7" s="22"/>
      <c r="H7" s="22"/>
      <c r="I7" s="22"/>
      <c r="J7" s="22"/>
      <c r="K7" s="27" t="s">
        <v>1</v>
      </c>
      <c r="L7" s="22"/>
      <c r="M7" s="22"/>
      <c r="N7" s="22"/>
      <c r="O7" s="22"/>
      <c r="P7" s="22"/>
      <c r="Q7" s="22"/>
      <c r="R7" s="22"/>
      <c r="S7" s="22"/>
      <c r="T7" s="22"/>
      <c r="U7" s="22"/>
      <c r="V7" s="22"/>
      <c r="W7" s="22"/>
      <c r="X7" s="22"/>
      <c r="Y7" s="22"/>
      <c r="Z7" s="22"/>
      <c r="AA7" s="22"/>
      <c r="AB7" s="22"/>
      <c r="AC7" s="22"/>
      <c r="AD7" s="22"/>
      <c r="AE7" s="22"/>
      <c r="AF7" s="22"/>
      <c r="AG7" s="22"/>
      <c r="AH7" s="22"/>
      <c r="AI7" s="22"/>
      <c r="AJ7" s="22"/>
      <c r="AK7" s="29" t="s">
        <v>19</v>
      </c>
      <c r="AL7" s="22"/>
      <c r="AM7" s="22"/>
      <c r="AN7" s="27" t="s">
        <v>1</v>
      </c>
      <c r="AO7" s="22"/>
      <c r="AP7" s="22"/>
      <c r="AQ7" s="22"/>
      <c r="AR7" s="20"/>
      <c r="BE7" s="249"/>
      <c r="BS7" s="17" t="s">
        <v>6</v>
      </c>
    </row>
    <row r="8" spans="1:74" s="1" customFormat="1" ht="12" customHeight="1">
      <c r="B8" s="21"/>
      <c r="C8" s="22"/>
      <c r="D8" s="29" t="s">
        <v>20</v>
      </c>
      <c r="E8" s="22"/>
      <c r="F8" s="22"/>
      <c r="G8" s="22"/>
      <c r="H8" s="22"/>
      <c r="I8" s="22"/>
      <c r="J8" s="22"/>
      <c r="K8" s="27" t="s">
        <v>21</v>
      </c>
      <c r="L8" s="22"/>
      <c r="M8" s="22"/>
      <c r="N8" s="22"/>
      <c r="O8" s="22"/>
      <c r="P8" s="22"/>
      <c r="Q8" s="22"/>
      <c r="R8" s="22"/>
      <c r="S8" s="22"/>
      <c r="T8" s="22"/>
      <c r="U8" s="22"/>
      <c r="V8" s="22"/>
      <c r="W8" s="22"/>
      <c r="X8" s="22"/>
      <c r="Y8" s="22"/>
      <c r="Z8" s="22"/>
      <c r="AA8" s="22"/>
      <c r="AB8" s="22"/>
      <c r="AC8" s="22"/>
      <c r="AD8" s="22"/>
      <c r="AE8" s="22"/>
      <c r="AF8" s="22"/>
      <c r="AG8" s="22"/>
      <c r="AH8" s="22"/>
      <c r="AI8" s="22"/>
      <c r="AJ8" s="22"/>
      <c r="AK8" s="29" t="s">
        <v>22</v>
      </c>
      <c r="AL8" s="22"/>
      <c r="AM8" s="22"/>
      <c r="AN8" s="30" t="s">
        <v>23</v>
      </c>
      <c r="AO8" s="22"/>
      <c r="AP8" s="22"/>
      <c r="AQ8" s="22"/>
      <c r="AR8" s="20"/>
      <c r="BE8" s="249"/>
      <c r="BS8" s="17" t="s">
        <v>6</v>
      </c>
    </row>
    <row r="9" spans="1:74" s="1" customFormat="1" ht="14.45" customHeight="1">
      <c r="B9" s="21"/>
      <c r="C9" s="22"/>
      <c r="D9" s="22"/>
      <c r="E9" s="22"/>
      <c r="F9" s="22"/>
      <c r="G9" s="22"/>
      <c r="H9" s="22"/>
      <c r="I9" s="22"/>
      <c r="J9" s="22"/>
      <c r="K9" s="22"/>
      <c r="L9" s="22"/>
      <c r="M9" s="22"/>
      <c r="N9" s="22"/>
      <c r="O9" s="22"/>
      <c r="P9" s="22"/>
      <c r="Q9" s="22"/>
      <c r="R9" s="22"/>
      <c r="S9" s="22"/>
      <c r="T9" s="22"/>
      <c r="U9" s="22"/>
      <c r="V9" s="22"/>
      <c r="W9" s="22"/>
      <c r="X9" s="22"/>
      <c r="Y9" s="22"/>
      <c r="Z9" s="22"/>
      <c r="AA9" s="22"/>
      <c r="AB9" s="22"/>
      <c r="AC9" s="22"/>
      <c r="AD9" s="22"/>
      <c r="AE9" s="22"/>
      <c r="AF9" s="22"/>
      <c r="AG9" s="22"/>
      <c r="AH9" s="22"/>
      <c r="AI9" s="22"/>
      <c r="AJ9" s="22"/>
      <c r="AK9" s="22"/>
      <c r="AL9" s="22"/>
      <c r="AM9" s="22"/>
      <c r="AN9" s="22"/>
      <c r="AO9" s="22"/>
      <c r="AP9" s="22"/>
      <c r="AQ9" s="22"/>
      <c r="AR9" s="20"/>
      <c r="BE9" s="249"/>
      <c r="BS9" s="17" t="s">
        <v>6</v>
      </c>
    </row>
    <row r="10" spans="1:74" s="1" customFormat="1" ht="12" customHeight="1">
      <c r="B10" s="21"/>
      <c r="C10" s="22"/>
      <c r="D10" s="29" t="s">
        <v>24</v>
      </c>
      <c r="E10" s="22"/>
      <c r="F10" s="22"/>
      <c r="G10" s="22"/>
      <c r="H10" s="22"/>
      <c r="I10" s="22"/>
      <c r="J10" s="22"/>
      <c r="K10" s="22"/>
      <c r="L10" s="22"/>
      <c r="M10" s="22"/>
      <c r="N10" s="22"/>
      <c r="O10" s="22"/>
      <c r="P10" s="22"/>
      <c r="Q10" s="22"/>
      <c r="R10" s="22"/>
      <c r="S10" s="22"/>
      <c r="T10" s="22"/>
      <c r="U10" s="22"/>
      <c r="V10" s="22"/>
      <c r="W10" s="22"/>
      <c r="X10" s="22"/>
      <c r="Y10" s="22"/>
      <c r="Z10" s="22"/>
      <c r="AA10" s="22"/>
      <c r="AB10" s="22"/>
      <c r="AC10" s="22"/>
      <c r="AD10" s="22"/>
      <c r="AE10" s="22"/>
      <c r="AF10" s="22"/>
      <c r="AG10" s="22"/>
      <c r="AH10" s="22"/>
      <c r="AI10" s="22"/>
      <c r="AJ10" s="22"/>
      <c r="AK10" s="29" t="s">
        <v>25</v>
      </c>
      <c r="AL10" s="22"/>
      <c r="AM10" s="22"/>
      <c r="AN10" s="27" t="s">
        <v>1</v>
      </c>
      <c r="AO10" s="22"/>
      <c r="AP10" s="22"/>
      <c r="AQ10" s="22"/>
      <c r="AR10" s="20"/>
      <c r="BE10" s="249"/>
      <c r="BS10" s="17" t="s">
        <v>6</v>
      </c>
    </row>
    <row r="11" spans="1:74" s="1" customFormat="1" ht="18.399999999999999" customHeight="1">
      <c r="B11" s="21"/>
      <c r="C11" s="22"/>
      <c r="D11" s="22"/>
      <c r="E11" s="27" t="s">
        <v>21</v>
      </c>
      <c r="F11" s="22"/>
      <c r="G11" s="22"/>
      <c r="H11" s="22"/>
      <c r="I11" s="22"/>
      <c r="J11" s="22"/>
      <c r="K11" s="22"/>
      <c r="L11" s="22"/>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9" t="s">
        <v>26</v>
      </c>
      <c r="AL11" s="22"/>
      <c r="AM11" s="22"/>
      <c r="AN11" s="27" t="s">
        <v>1</v>
      </c>
      <c r="AO11" s="22"/>
      <c r="AP11" s="22"/>
      <c r="AQ11" s="22"/>
      <c r="AR11" s="20"/>
      <c r="BE11" s="249"/>
      <c r="BS11" s="17" t="s">
        <v>6</v>
      </c>
    </row>
    <row r="12" spans="1:74" s="1" customFormat="1" ht="6.95" customHeight="1">
      <c r="B12" s="21"/>
      <c r="C12" s="22"/>
      <c r="D12" s="22"/>
      <c r="E12" s="22"/>
      <c r="F12" s="22"/>
      <c r="G12" s="22"/>
      <c r="H12" s="22"/>
      <c r="I12" s="22"/>
      <c r="J12" s="22"/>
      <c r="K12" s="22"/>
      <c r="L12" s="22"/>
      <c r="M12" s="22"/>
      <c r="N12" s="22"/>
      <c r="O12" s="22"/>
      <c r="P12" s="22"/>
      <c r="Q12" s="22"/>
      <c r="R12" s="22"/>
      <c r="S12" s="22"/>
      <c r="T12" s="22"/>
      <c r="U12" s="22"/>
      <c r="V12" s="22"/>
      <c r="W12" s="22"/>
      <c r="X12" s="22"/>
      <c r="Y12" s="22"/>
      <c r="Z12" s="22"/>
      <c r="AA12" s="22"/>
      <c r="AB12" s="22"/>
      <c r="AC12" s="22"/>
      <c r="AD12" s="22"/>
      <c r="AE12" s="22"/>
      <c r="AF12" s="22"/>
      <c r="AG12" s="22"/>
      <c r="AH12" s="22"/>
      <c r="AI12" s="22"/>
      <c r="AJ12" s="22"/>
      <c r="AK12" s="22"/>
      <c r="AL12" s="22"/>
      <c r="AM12" s="22"/>
      <c r="AN12" s="22"/>
      <c r="AO12" s="22"/>
      <c r="AP12" s="22"/>
      <c r="AQ12" s="22"/>
      <c r="AR12" s="20"/>
      <c r="BE12" s="249"/>
      <c r="BS12" s="17" t="s">
        <v>6</v>
      </c>
    </row>
    <row r="13" spans="1:74" s="1" customFormat="1" ht="12" customHeight="1">
      <c r="B13" s="21"/>
      <c r="C13" s="22"/>
      <c r="D13" s="29" t="s">
        <v>27</v>
      </c>
      <c r="E13" s="22"/>
      <c r="F13" s="22"/>
      <c r="G13" s="22"/>
      <c r="H13" s="22"/>
      <c r="I13" s="22"/>
      <c r="J13" s="22"/>
      <c r="K13" s="22"/>
      <c r="L13" s="22"/>
      <c r="M13" s="22"/>
      <c r="N13" s="22"/>
      <c r="O13" s="22"/>
      <c r="P13" s="22"/>
      <c r="Q13" s="22"/>
      <c r="R13" s="22"/>
      <c r="S13" s="22"/>
      <c r="T13" s="22"/>
      <c r="U13" s="22"/>
      <c r="V13" s="22"/>
      <c r="W13" s="22"/>
      <c r="X13" s="22"/>
      <c r="Y13" s="22"/>
      <c r="Z13" s="22"/>
      <c r="AA13" s="22"/>
      <c r="AB13" s="22"/>
      <c r="AC13" s="22"/>
      <c r="AD13" s="22"/>
      <c r="AE13" s="22"/>
      <c r="AF13" s="22"/>
      <c r="AG13" s="22"/>
      <c r="AH13" s="22"/>
      <c r="AI13" s="22"/>
      <c r="AJ13" s="22"/>
      <c r="AK13" s="29" t="s">
        <v>25</v>
      </c>
      <c r="AL13" s="22"/>
      <c r="AM13" s="22"/>
      <c r="AN13" s="31" t="s">
        <v>28</v>
      </c>
      <c r="AO13" s="22"/>
      <c r="AP13" s="22"/>
      <c r="AQ13" s="22"/>
      <c r="AR13" s="20"/>
      <c r="BE13" s="249"/>
      <c r="BS13" s="17" t="s">
        <v>6</v>
      </c>
    </row>
    <row r="14" spans="1:74" ht="12.75">
      <c r="B14" s="21"/>
      <c r="C14" s="22"/>
      <c r="D14" s="22"/>
      <c r="E14" s="254" t="s">
        <v>28</v>
      </c>
      <c r="F14" s="255"/>
      <c r="G14" s="255"/>
      <c r="H14" s="255"/>
      <c r="I14" s="255"/>
      <c r="J14" s="255"/>
      <c r="K14" s="255"/>
      <c r="L14" s="255"/>
      <c r="M14" s="255"/>
      <c r="N14" s="255"/>
      <c r="O14" s="255"/>
      <c r="P14" s="255"/>
      <c r="Q14" s="255"/>
      <c r="R14" s="255"/>
      <c r="S14" s="255"/>
      <c r="T14" s="255"/>
      <c r="U14" s="255"/>
      <c r="V14" s="255"/>
      <c r="W14" s="255"/>
      <c r="X14" s="255"/>
      <c r="Y14" s="255"/>
      <c r="Z14" s="255"/>
      <c r="AA14" s="255"/>
      <c r="AB14" s="255"/>
      <c r="AC14" s="255"/>
      <c r="AD14" s="255"/>
      <c r="AE14" s="255"/>
      <c r="AF14" s="255"/>
      <c r="AG14" s="255"/>
      <c r="AH14" s="255"/>
      <c r="AI14" s="255"/>
      <c r="AJ14" s="255"/>
      <c r="AK14" s="29" t="s">
        <v>26</v>
      </c>
      <c r="AL14" s="22"/>
      <c r="AM14" s="22"/>
      <c r="AN14" s="31" t="s">
        <v>28</v>
      </c>
      <c r="AO14" s="22"/>
      <c r="AP14" s="22"/>
      <c r="AQ14" s="22"/>
      <c r="AR14" s="20"/>
      <c r="BE14" s="249"/>
      <c r="BS14" s="17" t="s">
        <v>6</v>
      </c>
    </row>
    <row r="15" spans="1:74" s="1" customFormat="1" ht="6.95" customHeight="1">
      <c r="B15" s="21"/>
      <c r="C15" s="22"/>
      <c r="D15" s="22"/>
      <c r="E15" s="22"/>
      <c r="F15" s="22"/>
      <c r="G15" s="22"/>
      <c r="H15" s="22"/>
      <c r="I15" s="22"/>
      <c r="J15" s="22"/>
      <c r="K15" s="22"/>
      <c r="L15" s="22"/>
      <c r="M15" s="22"/>
      <c r="N15" s="22"/>
      <c r="O15" s="22"/>
      <c r="P15" s="22"/>
      <c r="Q15" s="22"/>
      <c r="R15" s="22"/>
      <c r="S15" s="22"/>
      <c r="T15" s="22"/>
      <c r="U15" s="22"/>
      <c r="V15" s="22"/>
      <c r="W15" s="22"/>
      <c r="X15" s="22"/>
      <c r="Y15" s="22"/>
      <c r="Z15" s="22"/>
      <c r="AA15" s="22"/>
      <c r="AB15" s="22"/>
      <c r="AC15" s="22"/>
      <c r="AD15" s="22"/>
      <c r="AE15" s="22"/>
      <c r="AF15" s="22"/>
      <c r="AG15" s="22"/>
      <c r="AH15" s="22"/>
      <c r="AI15" s="22"/>
      <c r="AJ15" s="22"/>
      <c r="AK15" s="22"/>
      <c r="AL15" s="22"/>
      <c r="AM15" s="22"/>
      <c r="AN15" s="22"/>
      <c r="AO15" s="22"/>
      <c r="AP15" s="22"/>
      <c r="AQ15" s="22"/>
      <c r="AR15" s="20"/>
      <c r="BE15" s="249"/>
      <c r="BS15" s="17" t="s">
        <v>4</v>
      </c>
    </row>
    <row r="16" spans="1:74" s="1" customFormat="1" ht="12" customHeight="1">
      <c r="B16" s="21"/>
      <c r="C16" s="22"/>
      <c r="D16" s="29" t="s">
        <v>29</v>
      </c>
      <c r="E16" s="22"/>
      <c r="F16" s="22"/>
      <c r="G16" s="22"/>
      <c r="H16" s="22"/>
      <c r="I16" s="22"/>
      <c r="J16" s="22"/>
      <c r="K16" s="22"/>
      <c r="L16" s="22"/>
      <c r="M16" s="22"/>
      <c r="N16" s="22"/>
      <c r="O16" s="22"/>
      <c r="P16" s="22"/>
      <c r="Q16" s="22"/>
      <c r="R16" s="22"/>
      <c r="S16" s="22"/>
      <c r="T16" s="22"/>
      <c r="U16" s="22"/>
      <c r="V16" s="22"/>
      <c r="W16" s="22"/>
      <c r="X16" s="22"/>
      <c r="Y16" s="22"/>
      <c r="Z16" s="22"/>
      <c r="AA16" s="22"/>
      <c r="AB16" s="22"/>
      <c r="AC16" s="22"/>
      <c r="AD16" s="22"/>
      <c r="AE16" s="22"/>
      <c r="AF16" s="22"/>
      <c r="AG16" s="22"/>
      <c r="AH16" s="22"/>
      <c r="AI16" s="22"/>
      <c r="AJ16" s="22"/>
      <c r="AK16" s="29" t="s">
        <v>25</v>
      </c>
      <c r="AL16" s="22"/>
      <c r="AM16" s="22"/>
      <c r="AN16" s="27" t="s">
        <v>1</v>
      </c>
      <c r="AO16" s="22"/>
      <c r="AP16" s="22"/>
      <c r="AQ16" s="22"/>
      <c r="AR16" s="20"/>
      <c r="BE16" s="249"/>
      <c r="BS16" s="17" t="s">
        <v>4</v>
      </c>
    </row>
    <row r="17" spans="1:71" s="1" customFormat="1" ht="18.399999999999999" customHeight="1">
      <c r="B17" s="21"/>
      <c r="C17" s="22"/>
      <c r="D17" s="22"/>
      <c r="E17" s="27" t="s">
        <v>21</v>
      </c>
      <c r="F17" s="22"/>
      <c r="G17" s="22"/>
      <c r="H17" s="22"/>
      <c r="I17" s="22"/>
      <c r="J17" s="22"/>
      <c r="K17" s="22"/>
      <c r="L17" s="22"/>
      <c r="M17" s="22"/>
      <c r="N17" s="22"/>
      <c r="O17" s="22"/>
      <c r="P17" s="22"/>
      <c r="Q17" s="22"/>
      <c r="R17" s="22"/>
      <c r="S17" s="22"/>
      <c r="T17" s="22"/>
      <c r="U17" s="22"/>
      <c r="V17" s="22"/>
      <c r="W17" s="22"/>
      <c r="X17" s="22"/>
      <c r="Y17" s="22"/>
      <c r="Z17" s="22"/>
      <c r="AA17" s="22"/>
      <c r="AB17" s="22"/>
      <c r="AC17" s="22"/>
      <c r="AD17" s="22"/>
      <c r="AE17" s="22"/>
      <c r="AF17" s="22"/>
      <c r="AG17" s="22"/>
      <c r="AH17" s="22"/>
      <c r="AI17" s="22"/>
      <c r="AJ17" s="22"/>
      <c r="AK17" s="29" t="s">
        <v>26</v>
      </c>
      <c r="AL17" s="22"/>
      <c r="AM17" s="22"/>
      <c r="AN17" s="27" t="s">
        <v>1</v>
      </c>
      <c r="AO17" s="22"/>
      <c r="AP17" s="22"/>
      <c r="AQ17" s="22"/>
      <c r="AR17" s="20"/>
      <c r="BE17" s="249"/>
      <c r="BS17" s="17" t="s">
        <v>30</v>
      </c>
    </row>
    <row r="18" spans="1:71" s="1" customFormat="1" ht="6.95" customHeight="1">
      <c r="B18" s="21"/>
      <c r="C18" s="22"/>
      <c r="D18" s="22"/>
      <c r="E18" s="22"/>
      <c r="F18" s="22"/>
      <c r="G18" s="22"/>
      <c r="H18" s="22"/>
      <c r="I18" s="22"/>
      <c r="J18" s="22"/>
      <c r="K18" s="22"/>
      <c r="L18" s="22"/>
      <c r="M18" s="22"/>
      <c r="N18" s="22"/>
      <c r="O18" s="22"/>
      <c r="P18" s="22"/>
      <c r="Q18" s="22"/>
      <c r="R18" s="22"/>
      <c r="S18" s="22"/>
      <c r="T18" s="22"/>
      <c r="U18" s="22"/>
      <c r="V18" s="22"/>
      <c r="W18" s="22"/>
      <c r="X18" s="22"/>
      <c r="Y18" s="22"/>
      <c r="Z18" s="22"/>
      <c r="AA18" s="22"/>
      <c r="AB18" s="22"/>
      <c r="AC18" s="22"/>
      <c r="AD18" s="22"/>
      <c r="AE18" s="22"/>
      <c r="AF18" s="22"/>
      <c r="AG18" s="22"/>
      <c r="AH18" s="22"/>
      <c r="AI18" s="22"/>
      <c r="AJ18" s="22"/>
      <c r="AK18" s="22"/>
      <c r="AL18" s="22"/>
      <c r="AM18" s="22"/>
      <c r="AN18" s="22"/>
      <c r="AO18" s="22"/>
      <c r="AP18" s="22"/>
      <c r="AQ18" s="22"/>
      <c r="AR18" s="20"/>
      <c r="BE18" s="249"/>
      <c r="BS18" s="17" t="s">
        <v>6</v>
      </c>
    </row>
    <row r="19" spans="1:71" s="1" customFormat="1" ht="12" customHeight="1">
      <c r="B19" s="21"/>
      <c r="C19" s="22"/>
      <c r="D19" s="29" t="s">
        <v>31</v>
      </c>
      <c r="E19" s="22"/>
      <c r="F19" s="22"/>
      <c r="G19" s="22"/>
      <c r="H19" s="22"/>
      <c r="I19" s="22"/>
      <c r="J19" s="22"/>
      <c r="K19" s="22"/>
      <c r="L19" s="22"/>
      <c r="M19" s="22"/>
      <c r="N19" s="22"/>
      <c r="O19" s="22"/>
      <c r="P19" s="22"/>
      <c r="Q19" s="22"/>
      <c r="R19" s="22"/>
      <c r="S19" s="22"/>
      <c r="T19" s="22"/>
      <c r="U19" s="22"/>
      <c r="V19" s="22"/>
      <c r="W19" s="22"/>
      <c r="X19" s="22"/>
      <c r="Y19" s="22"/>
      <c r="Z19" s="22"/>
      <c r="AA19" s="22"/>
      <c r="AB19" s="22"/>
      <c r="AC19" s="22"/>
      <c r="AD19" s="22"/>
      <c r="AE19" s="22"/>
      <c r="AF19" s="22"/>
      <c r="AG19" s="22"/>
      <c r="AH19" s="22"/>
      <c r="AI19" s="22"/>
      <c r="AJ19" s="22"/>
      <c r="AK19" s="29" t="s">
        <v>25</v>
      </c>
      <c r="AL19" s="22"/>
      <c r="AM19" s="22"/>
      <c r="AN19" s="27" t="s">
        <v>1</v>
      </c>
      <c r="AO19" s="22"/>
      <c r="AP19" s="22"/>
      <c r="AQ19" s="22"/>
      <c r="AR19" s="20"/>
      <c r="BE19" s="249"/>
      <c r="BS19" s="17" t="s">
        <v>6</v>
      </c>
    </row>
    <row r="20" spans="1:71" s="1" customFormat="1" ht="18.399999999999999" customHeight="1">
      <c r="B20" s="21"/>
      <c r="C20" s="22"/>
      <c r="D20" s="22"/>
      <c r="E20" s="27" t="s">
        <v>21</v>
      </c>
      <c r="F20" s="22"/>
      <c r="G20" s="22"/>
      <c r="H20" s="22"/>
      <c r="I20" s="22"/>
      <c r="J20" s="22"/>
      <c r="K20" s="22"/>
      <c r="L20" s="22"/>
      <c r="M20" s="22"/>
      <c r="N20" s="22"/>
      <c r="O20" s="22"/>
      <c r="P20" s="22"/>
      <c r="Q20" s="22"/>
      <c r="R20" s="22"/>
      <c r="S20" s="22"/>
      <c r="T20" s="22"/>
      <c r="U20" s="22"/>
      <c r="V20" s="22"/>
      <c r="W20" s="22"/>
      <c r="X20" s="22"/>
      <c r="Y20" s="22"/>
      <c r="Z20" s="22"/>
      <c r="AA20" s="22"/>
      <c r="AB20" s="22"/>
      <c r="AC20" s="22"/>
      <c r="AD20" s="22"/>
      <c r="AE20" s="22"/>
      <c r="AF20" s="22"/>
      <c r="AG20" s="22"/>
      <c r="AH20" s="22"/>
      <c r="AI20" s="22"/>
      <c r="AJ20" s="22"/>
      <c r="AK20" s="29" t="s">
        <v>26</v>
      </c>
      <c r="AL20" s="22"/>
      <c r="AM20" s="22"/>
      <c r="AN20" s="27" t="s">
        <v>1</v>
      </c>
      <c r="AO20" s="22"/>
      <c r="AP20" s="22"/>
      <c r="AQ20" s="22"/>
      <c r="AR20" s="20"/>
      <c r="BE20" s="249"/>
      <c r="BS20" s="17" t="s">
        <v>30</v>
      </c>
    </row>
    <row r="21" spans="1:71" s="1" customFormat="1" ht="6.95" customHeight="1">
      <c r="B21" s="21"/>
      <c r="C21" s="22"/>
      <c r="D21" s="22"/>
      <c r="E21" s="22"/>
      <c r="F21" s="22"/>
      <c r="G21" s="22"/>
      <c r="H21" s="22"/>
      <c r="I21" s="22"/>
      <c r="J21" s="22"/>
      <c r="K21" s="22"/>
      <c r="L21" s="22"/>
      <c r="M21" s="22"/>
      <c r="N21" s="22"/>
      <c r="O21" s="22"/>
      <c r="P21" s="22"/>
      <c r="Q21" s="22"/>
      <c r="R21" s="22"/>
      <c r="S21" s="22"/>
      <c r="T21" s="22"/>
      <c r="U21" s="22"/>
      <c r="V21" s="22"/>
      <c r="W21" s="22"/>
      <c r="X21" s="22"/>
      <c r="Y21" s="22"/>
      <c r="Z21" s="22"/>
      <c r="AA21" s="22"/>
      <c r="AB21" s="22"/>
      <c r="AC21" s="22"/>
      <c r="AD21" s="22"/>
      <c r="AE21" s="22"/>
      <c r="AF21" s="22"/>
      <c r="AG21" s="22"/>
      <c r="AH21" s="22"/>
      <c r="AI21" s="22"/>
      <c r="AJ21" s="22"/>
      <c r="AK21" s="22"/>
      <c r="AL21" s="22"/>
      <c r="AM21" s="22"/>
      <c r="AN21" s="22"/>
      <c r="AO21" s="22"/>
      <c r="AP21" s="22"/>
      <c r="AQ21" s="22"/>
      <c r="AR21" s="20"/>
      <c r="BE21" s="249"/>
    </row>
    <row r="22" spans="1:71" s="1" customFormat="1" ht="12" customHeight="1">
      <c r="B22" s="21"/>
      <c r="C22" s="22"/>
      <c r="D22" s="29" t="s">
        <v>32</v>
      </c>
      <c r="E22" s="22"/>
      <c r="F22" s="22"/>
      <c r="G22" s="22"/>
      <c r="H22" s="22"/>
      <c r="I22" s="22"/>
      <c r="J22" s="22"/>
      <c r="K22" s="22"/>
      <c r="L22" s="22"/>
      <c r="M22" s="22"/>
      <c r="N22" s="22"/>
      <c r="O22" s="22"/>
      <c r="P22" s="22"/>
      <c r="Q22" s="22"/>
      <c r="R22" s="22"/>
      <c r="S22" s="22"/>
      <c r="T22" s="22"/>
      <c r="U22" s="22"/>
      <c r="V22" s="22"/>
      <c r="W22" s="22"/>
      <c r="X22" s="22"/>
      <c r="Y22" s="22"/>
      <c r="Z22" s="22"/>
      <c r="AA22" s="22"/>
      <c r="AB22" s="22"/>
      <c r="AC22" s="22"/>
      <c r="AD22" s="22"/>
      <c r="AE22" s="22"/>
      <c r="AF22" s="22"/>
      <c r="AG22" s="22"/>
      <c r="AH22" s="22"/>
      <c r="AI22" s="22"/>
      <c r="AJ22" s="22"/>
      <c r="AK22" s="22"/>
      <c r="AL22" s="22"/>
      <c r="AM22" s="22"/>
      <c r="AN22" s="22"/>
      <c r="AO22" s="22"/>
      <c r="AP22" s="22"/>
      <c r="AQ22" s="22"/>
      <c r="AR22" s="20"/>
      <c r="BE22" s="249"/>
    </row>
    <row r="23" spans="1:71" s="1" customFormat="1" ht="16.5" customHeight="1">
      <c r="B23" s="21"/>
      <c r="C23" s="22"/>
      <c r="D23" s="22"/>
      <c r="E23" s="256" t="s">
        <v>1</v>
      </c>
      <c r="F23" s="256"/>
      <c r="G23" s="256"/>
      <c r="H23" s="256"/>
      <c r="I23" s="256"/>
      <c r="J23" s="256"/>
      <c r="K23" s="256"/>
      <c r="L23" s="256"/>
      <c r="M23" s="256"/>
      <c r="N23" s="256"/>
      <c r="O23" s="256"/>
      <c r="P23" s="256"/>
      <c r="Q23" s="256"/>
      <c r="R23" s="256"/>
      <c r="S23" s="256"/>
      <c r="T23" s="256"/>
      <c r="U23" s="256"/>
      <c r="V23" s="256"/>
      <c r="W23" s="256"/>
      <c r="X23" s="256"/>
      <c r="Y23" s="256"/>
      <c r="Z23" s="256"/>
      <c r="AA23" s="256"/>
      <c r="AB23" s="256"/>
      <c r="AC23" s="256"/>
      <c r="AD23" s="256"/>
      <c r="AE23" s="256"/>
      <c r="AF23" s="256"/>
      <c r="AG23" s="256"/>
      <c r="AH23" s="256"/>
      <c r="AI23" s="256"/>
      <c r="AJ23" s="256"/>
      <c r="AK23" s="256"/>
      <c r="AL23" s="256"/>
      <c r="AM23" s="256"/>
      <c r="AN23" s="256"/>
      <c r="AO23" s="22"/>
      <c r="AP23" s="22"/>
      <c r="AQ23" s="22"/>
      <c r="AR23" s="20"/>
      <c r="BE23" s="249"/>
    </row>
    <row r="24" spans="1:71" s="1" customFormat="1" ht="6.95" customHeight="1">
      <c r="B24" s="21"/>
      <c r="C24" s="22"/>
      <c r="D24" s="22"/>
      <c r="E24" s="22"/>
      <c r="F24" s="22"/>
      <c r="G24" s="22"/>
      <c r="H24" s="22"/>
      <c r="I24" s="22"/>
      <c r="J24" s="22"/>
      <c r="K24" s="22"/>
      <c r="L24" s="22"/>
      <c r="M24" s="22"/>
      <c r="N24" s="22"/>
      <c r="O24" s="22"/>
      <c r="P24" s="22"/>
      <c r="Q24" s="22"/>
      <c r="R24" s="22"/>
      <c r="S24" s="22"/>
      <c r="T24" s="22"/>
      <c r="U24" s="22"/>
      <c r="V24" s="22"/>
      <c r="W24" s="22"/>
      <c r="X24" s="22"/>
      <c r="Y24" s="22"/>
      <c r="Z24" s="22"/>
      <c r="AA24" s="22"/>
      <c r="AB24" s="22"/>
      <c r="AC24" s="22"/>
      <c r="AD24" s="22"/>
      <c r="AE24" s="22"/>
      <c r="AF24" s="22"/>
      <c r="AG24" s="22"/>
      <c r="AH24" s="22"/>
      <c r="AI24" s="22"/>
      <c r="AJ24" s="22"/>
      <c r="AK24" s="22"/>
      <c r="AL24" s="22"/>
      <c r="AM24" s="22"/>
      <c r="AN24" s="22"/>
      <c r="AO24" s="22"/>
      <c r="AP24" s="22"/>
      <c r="AQ24" s="22"/>
      <c r="AR24" s="20"/>
      <c r="BE24" s="249"/>
    </row>
    <row r="25" spans="1:71" s="1" customFormat="1" ht="6.95" customHeight="1">
      <c r="B25" s="21"/>
      <c r="C25" s="22"/>
      <c r="D25" s="33"/>
      <c r="E25" s="33"/>
      <c r="F25" s="33"/>
      <c r="G25" s="33"/>
      <c r="H25" s="33"/>
      <c r="I25" s="33"/>
      <c r="J25" s="33"/>
      <c r="K25" s="33"/>
      <c r="L25" s="33"/>
      <c r="M25" s="33"/>
      <c r="N25" s="33"/>
      <c r="O25" s="33"/>
      <c r="P25" s="33"/>
      <c r="Q25" s="33"/>
      <c r="R25" s="33"/>
      <c r="S25" s="33"/>
      <c r="T25" s="33"/>
      <c r="U25" s="33"/>
      <c r="V25" s="33"/>
      <c r="W25" s="33"/>
      <c r="X25" s="33"/>
      <c r="Y25" s="33"/>
      <c r="Z25" s="33"/>
      <c r="AA25" s="33"/>
      <c r="AB25" s="33"/>
      <c r="AC25" s="33"/>
      <c r="AD25" s="33"/>
      <c r="AE25" s="33"/>
      <c r="AF25" s="33"/>
      <c r="AG25" s="33"/>
      <c r="AH25" s="33"/>
      <c r="AI25" s="33"/>
      <c r="AJ25" s="33"/>
      <c r="AK25" s="33"/>
      <c r="AL25" s="33"/>
      <c r="AM25" s="33"/>
      <c r="AN25" s="33"/>
      <c r="AO25" s="33"/>
      <c r="AP25" s="22"/>
      <c r="AQ25" s="22"/>
      <c r="AR25" s="20"/>
      <c r="BE25" s="249"/>
    </row>
    <row r="26" spans="1:71" s="2" customFormat="1" ht="25.9" customHeight="1">
      <c r="A26" s="34"/>
      <c r="B26" s="35"/>
      <c r="C26" s="36"/>
      <c r="D26" s="37" t="s">
        <v>33</v>
      </c>
      <c r="E26" s="38"/>
      <c r="F26" s="38"/>
      <c r="G26" s="38"/>
      <c r="H26" s="38"/>
      <c r="I26" s="38"/>
      <c r="J26" s="38"/>
      <c r="K26" s="38"/>
      <c r="L26" s="38"/>
      <c r="M26" s="38"/>
      <c r="N26" s="38"/>
      <c r="O26" s="38"/>
      <c r="P26" s="38"/>
      <c r="Q26" s="38"/>
      <c r="R26" s="38"/>
      <c r="S26" s="38"/>
      <c r="T26" s="38"/>
      <c r="U26" s="38"/>
      <c r="V26" s="38"/>
      <c r="W26" s="38"/>
      <c r="X26" s="38"/>
      <c r="Y26" s="38"/>
      <c r="Z26" s="38"/>
      <c r="AA26" s="38"/>
      <c r="AB26" s="38"/>
      <c r="AC26" s="38"/>
      <c r="AD26" s="38"/>
      <c r="AE26" s="38"/>
      <c r="AF26" s="38"/>
      <c r="AG26" s="38"/>
      <c r="AH26" s="38"/>
      <c r="AI26" s="38"/>
      <c r="AJ26" s="38"/>
      <c r="AK26" s="257">
        <f>ROUND(AG94,2)</f>
        <v>0</v>
      </c>
      <c r="AL26" s="258"/>
      <c r="AM26" s="258"/>
      <c r="AN26" s="258"/>
      <c r="AO26" s="258"/>
      <c r="AP26" s="36"/>
      <c r="AQ26" s="36"/>
      <c r="AR26" s="39"/>
      <c r="BE26" s="249"/>
    </row>
    <row r="27" spans="1:71" s="2" customFormat="1" ht="6.95" customHeight="1">
      <c r="A27" s="34"/>
      <c r="B27" s="35"/>
      <c r="C27" s="36"/>
      <c r="D27" s="36"/>
      <c r="E27" s="36"/>
      <c r="F27" s="36"/>
      <c r="G27" s="36"/>
      <c r="H27" s="36"/>
      <c r="I27" s="36"/>
      <c r="J27" s="36"/>
      <c r="K27" s="36"/>
      <c r="L27" s="36"/>
      <c r="M27" s="36"/>
      <c r="N27" s="36"/>
      <c r="O27" s="36"/>
      <c r="P27" s="36"/>
      <c r="Q27" s="36"/>
      <c r="R27" s="36"/>
      <c r="S27" s="36"/>
      <c r="T27" s="36"/>
      <c r="U27" s="36"/>
      <c r="V27" s="36"/>
      <c r="W27" s="36"/>
      <c r="X27" s="36"/>
      <c r="Y27" s="36"/>
      <c r="Z27" s="36"/>
      <c r="AA27" s="36"/>
      <c r="AB27" s="36"/>
      <c r="AC27" s="36"/>
      <c r="AD27" s="36"/>
      <c r="AE27" s="36"/>
      <c r="AF27" s="36"/>
      <c r="AG27" s="36"/>
      <c r="AH27" s="36"/>
      <c r="AI27" s="36"/>
      <c r="AJ27" s="36"/>
      <c r="AK27" s="36"/>
      <c r="AL27" s="36"/>
      <c r="AM27" s="36"/>
      <c r="AN27" s="36"/>
      <c r="AO27" s="36"/>
      <c r="AP27" s="36"/>
      <c r="AQ27" s="36"/>
      <c r="AR27" s="39"/>
      <c r="BE27" s="249"/>
    </row>
    <row r="28" spans="1:71" s="2" customFormat="1" ht="12.75">
      <c r="A28" s="34"/>
      <c r="B28" s="35"/>
      <c r="C28" s="36"/>
      <c r="D28" s="36"/>
      <c r="E28" s="36"/>
      <c r="F28" s="36"/>
      <c r="G28" s="36"/>
      <c r="H28" s="36"/>
      <c r="I28" s="36"/>
      <c r="J28" s="36"/>
      <c r="K28" s="36"/>
      <c r="L28" s="259" t="s">
        <v>34</v>
      </c>
      <c r="M28" s="259"/>
      <c r="N28" s="259"/>
      <c r="O28" s="259"/>
      <c r="P28" s="259"/>
      <c r="Q28" s="36"/>
      <c r="R28" s="36"/>
      <c r="S28" s="36"/>
      <c r="T28" s="36"/>
      <c r="U28" s="36"/>
      <c r="V28" s="36"/>
      <c r="W28" s="259" t="s">
        <v>35</v>
      </c>
      <c r="X28" s="259"/>
      <c r="Y28" s="259"/>
      <c r="Z28" s="259"/>
      <c r="AA28" s="259"/>
      <c r="AB28" s="259"/>
      <c r="AC28" s="259"/>
      <c r="AD28" s="259"/>
      <c r="AE28" s="259"/>
      <c r="AF28" s="36"/>
      <c r="AG28" s="36"/>
      <c r="AH28" s="36"/>
      <c r="AI28" s="36"/>
      <c r="AJ28" s="36"/>
      <c r="AK28" s="259" t="s">
        <v>36</v>
      </c>
      <c r="AL28" s="259"/>
      <c r="AM28" s="259"/>
      <c r="AN28" s="259"/>
      <c r="AO28" s="259"/>
      <c r="AP28" s="36"/>
      <c r="AQ28" s="36"/>
      <c r="AR28" s="39"/>
      <c r="BE28" s="249"/>
    </row>
    <row r="29" spans="1:71" s="3" customFormat="1" ht="14.45" customHeight="1">
      <c r="B29" s="40"/>
      <c r="C29" s="41"/>
      <c r="D29" s="29" t="s">
        <v>37</v>
      </c>
      <c r="E29" s="41"/>
      <c r="F29" s="29" t="s">
        <v>38</v>
      </c>
      <c r="G29" s="41"/>
      <c r="H29" s="41"/>
      <c r="I29" s="41"/>
      <c r="J29" s="41"/>
      <c r="K29" s="41"/>
      <c r="L29" s="262">
        <v>0.21</v>
      </c>
      <c r="M29" s="261"/>
      <c r="N29" s="261"/>
      <c r="O29" s="261"/>
      <c r="P29" s="261"/>
      <c r="Q29" s="41"/>
      <c r="R29" s="41"/>
      <c r="S29" s="41"/>
      <c r="T29" s="41"/>
      <c r="U29" s="41"/>
      <c r="V29" s="41"/>
      <c r="W29" s="260">
        <f>ROUND(AZ94, 2)</f>
        <v>0</v>
      </c>
      <c r="X29" s="261"/>
      <c r="Y29" s="261"/>
      <c r="Z29" s="261"/>
      <c r="AA29" s="261"/>
      <c r="AB29" s="261"/>
      <c r="AC29" s="261"/>
      <c r="AD29" s="261"/>
      <c r="AE29" s="261"/>
      <c r="AF29" s="41"/>
      <c r="AG29" s="41"/>
      <c r="AH29" s="41"/>
      <c r="AI29" s="41"/>
      <c r="AJ29" s="41"/>
      <c r="AK29" s="260">
        <f>ROUND(AV94, 2)</f>
        <v>0</v>
      </c>
      <c r="AL29" s="261"/>
      <c r="AM29" s="261"/>
      <c r="AN29" s="261"/>
      <c r="AO29" s="261"/>
      <c r="AP29" s="41"/>
      <c r="AQ29" s="41"/>
      <c r="AR29" s="42"/>
      <c r="BE29" s="250"/>
    </row>
    <row r="30" spans="1:71" s="3" customFormat="1" ht="14.45" customHeight="1">
      <c r="B30" s="40"/>
      <c r="C30" s="41"/>
      <c r="D30" s="41"/>
      <c r="E30" s="41"/>
      <c r="F30" s="29" t="s">
        <v>39</v>
      </c>
      <c r="G30" s="41"/>
      <c r="H30" s="41"/>
      <c r="I30" s="41"/>
      <c r="J30" s="41"/>
      <c r="K30" s="41"/>
      <c r="L30" s="262">
        <v>0.15</v>
      </c>
      <c r="M30" s="261"/>
      <c r="N30" s="261"/>
      <c r="O30" s="261"/>
      <c r="P30" s="261"/>
      <c r="Q30" s="41"/>
      <c r="R30" s="41"/>
      <c r="S30" s="41"/>
      <c r="T30" s="41"/>
      <c r="U30" s="41"/>
      <c r="V30" s="41"/>
      <c r="W30" s="260">
        <f>ROUND(BA94, 2)</f>
        <v>0</v>
      </c>
      <c r="X30" s="261"/>
      <c r="Y30" s="261"/>
      <c r="Z30" s="261"/>
      <c r="AA30" s="261"/>
      <c r="AB30" s="261"/>
      <c r="AC30" s="261"/>
      <c r="AD30" s="261"/>
      <c r="AE30" s="261"/>
      <c r="AF30" s="41"/>
      <c r="AG30" s="41"/>
      <c r="AH30" s="41"/>
      <c r="AI30" s="41"/>
      <c r="AJ30" s="41"/>
      <c r="AK30" s="260">
        <f>ROUND(AW94, 2)</f>
        <v>0</v>
      </c>
      <c r="AL30" s="261"/>
      <c r="AM30" s="261"/>
      <c r="AN30" s="261"/>
      <c r="AO30" s="261"/>
      <c r="AP30" s="41"/>
      <c r="AQ30" s="41"/>
      <c r="AR30" s="42"/>
      <c r="BE30" s="250"/>
    </row>
    <row r="31" spans="1:71" s="3" customFormat="1" ht="14.45" hidden="1" customHeight="1">
      <c r="B31" s="40"/>
      <c r="C31" s="41"/>
      <c r="D31" s="41"/>
      <c r="E31" s="41"/>
      <c r="F31" s="29" t="s">
        <v>40</v>
      </c>
      <c r="G31" s="41"/>
      <c r="H31" s="41"/>
      <c r="I31" s="41"/>
      <c r="J31" s="41"/>
      <c r="K31" s="41"/>
      <c r="L31" s="262">
        <v>0.21</v>
      </c>
      <c r="M31" s="261"/>
      <c r="N31" s="261"/>
      <c r="O31" s="261"/>
      <c r="P31" s="261"/>
      <c r="Q31" s="41"/>
      <c r="R31" s="41"/>
      <c r="S31" s="41"/>
      <c r="T31" s="41"/>
      <c r="U31" s="41"/>
      <c r="V31" s="41"/>
      <c r="W31" s="260">
        <f>ROUND(BB94, 2)</f>
        <v>0</v>
      </c>
      <c r="X31" s="261"/>
      <c r="Y31" s="261"/>
      <c r="Z31" s="261"/>
      <c r="AA31" s="261"/>
      <c r="AB31" s="261"/>
      <c r="AC31" s="261"/>
      <c r="AD31" s="261"/>
      <c r="AE31" s="261"/>
      <c r="AF31" s="41"/>
      <c r="AG31" s="41"/>
      <c r="AH31" s="41"/>
      <c r="AI31" s="41"/>
      <c r="AJ31" s="41"/>
      <c r="AK31" s="260">
        <v>0</v>
      </c>
      <c r="AL31" s="261"/>
      <c r="AM31" s="261"/>
      <c r="AN31" s="261"/>
      <c r="AO31" s="261"/>
      <c r="AP31" s="41"/>
      <c r="AQ31" s="41"/>
      <c r="AR31" s="42"/>
      <c r="BE31" s="250"/>
    </row>
    <row r="32" spans="1:71" s="3" customFormat="1" ht="14.45" hidden="1" customHeight="1">
      <c r="B32" s="40"/>
      <c r="C32" s="41"/>
      <c r="D32" s="41"/>
      <c r="E32" s="41"/>
      <c r="F32" s="29" t="s">
        <v>41</v>
      </c>
      <c r="G32" s="41"/>
      <c r="H32" s="41"/>
      <c r="I32" s="41"/>
      <c r="J32" s="41"/>
      <c r="K32" s="41"/>
      <c r="L32" s="262">
        <v>0.15</v>
      </c>
      <c r="M32" s="261"/>
      <c r="N32" s="261"/>
      <c r="O32" s="261"/>
      <c r="P32" s="261"/>
      <c r="Q32" s="41"/>
      <c r="R32" s="41"/>
      <c r="S32" s="41"/>
      <c r="T32" s="41"/>
      <c r="U32" s="41"/>
      <c r="V32" s="41"/>
      <c r="W32" s="260">
        <f>ROUND(BC94, 2)</f>
        <v>0</v>
      </c>
      <c r="X32" s="261"/>
      <c r="Y32" s="261"/>
      <c r="Z32" s="261"/>
      <c r="AA32" s="261"/>
      <c r="AB32" s="261"/>
      <c r="AC32" s="261"/>
      <c r="AD32" s="261"/>
      <c r="AE32" s="261"/>
      <c r="AF32" s="41"/>
      <c r="AG32" s="41"/>
      <c r="AH32" s="41"/>
      <c r="AI32" s="41"/>
      <c r="AJ32" s="41"/>
      <c r="AK32" s="260">
        <v>0</v>
      </c>
      <c r="AL32" s="261"/>
      <c r="AM32" s="261"/>
      <c r="AN32" s="261"/>
      <c r="AO32" s="261"/>
      <c r="AP32" s="41"/>
      <c r="AQ32" s="41"/>
      <c r="AR32" s="42"/>
      <c r="BE32" s="250"/>
    </row>
    <row r="33" spans="1:57" s="3" customFormat="1" ht="14.45" hidden="1" customHeight="1">
      <c r="B33" s="40"/>
      <c r="C33" s="41"/>
      <c r="D33" s="41"/>
      <c r="E33" s="41"/>
      <c r="F33" s="29" t="s">
        <v>42</v>
      </c>
      <c r="G33" s="41"/>
      <c r="H33" s="41"/>
      <c r="I33" s="41"/>
      <c r="J33" s="41"/>
      <c r="K33" s="41"/>
      <c r="L33" s="262">
        <v>0</v>
      </c>
      <c r="M33" s="261"/>
      <c r="N33" s="261"/>
      <c r="O33" s="261"/>
      <c r="P33" s="261"/>
      <c r="Q33" s="41"/>
      <c r="R33" s="41"/>
      <c r="S33" s="41"/>
      <c r="T33" s="41"/>
      <c r="U33" s="41"/>
      <c r="V33" s="41"/>
      <c r="W33" s="260">
        <f>ROUND(BD94, 2)</f>
        <v>0</v>
      </c>
      <c r="X33" s="261"/>
      <c r="Y33" s="261"/>
      <c r="Z33" s="261"/>
      <c r="AA33" s="261"/>
      <c r="AB33" s="261"/>
      <c r="AC33" s="261"/>
      <c r="AD33" s="261"/>
      <c r="AE33" s="261"/>
      <c r="AF33" s="41"/>
      <c r="AG33" s="41"/>
      <c r="AH33" s="41"/>
      <c r="AI33" s="41"/>
      <c r="AJ33" s="41"/>
      <c r="AK33" s="260">
        <v>0</v>
      </c>
      <c r="AL33" s="261"/>
      <c r="AM33" s="261"/>
      <c r="AN33" s="261"/>
      <c r="AO33" s="261"/>
      <c r="AP33" s="41"/>
      <c r="AQ33" s="41"/>
      <c r="AR33" s="42"/>
      <c r="BE33" s="250"/>
    </row>
    <row r="34" spans="1:57" s="2" customFormat="1" ht="6.95" customHeight="1">
      <c r="A34" s="34"/>
      <c r="B34" s="35"/>
      <c r="C34" s="36"/>
      <c r="D34" s="36"/>
      <c r="E34" s="36"/>
      <c r="F34" s="36"/>
      <c r="G34" s="36"/>
      <c r="H34" s="36"/>
      <c r="I34" s="36"/>
      <c r="J34" s="36"/>
      <c r="K34" s="36"/>
      <c r="L34" s="36"/>
      <c r="M34" s="36"/>
      <c r="N34" s="36"/>
      <c r="O34" s="36"/>
      <c r="P34" s="36"/>
      <c r="Q34" s="36"/>
      <c r="R34" s="36"/>
      <c r="S34" s="36"/>
      <c r="T34" s="36"/>
      <c r="U34" s="36"/>
      <c r="V34" s="36"/>
      <c r="W34" s="36"/>
      <c r="X34" s="36"/>
      <c r="Y34" s="36"/>
      <c r="Z34" s="36"/>
      <c r="AA34" s="36"/>
      <c r="AB34" s="36"/>
      <c r="AC34" s="36"/>
      <c r="AD34" s="36"/>
      <c r="AE34" s="36"/>
      <c r="AF34" s="36"/>
      <c r="AG34" s="36"/>
      <c r="AH34" s="36"/>
      <c r="AI34" s="36"/>
      <c r="AJ34" s="36"/>
      <c r="AK34" s="36"/>
      <c r="AL34" s="36"/>
      <c r="AM34" s="36"/>
      <c r="AN34" s="36"/>
      <c r="AO34" s="36"/>
      <c r="AP34" s="36"/>
      <c r="AQ34" s="36"/>
      <c r="AR34" s="39"/>
      <c r="BE34" s="249"/>
    </row>
    <row r="35" spans="1:57" s="2" customFormat="1" ht="25.9" customHeight="1">
      <c r="A35" s="34"/>
      <c r="B35" s="35"/>
      <c r="C35" s="43"/>
      <c r="D35" s="44" t="s">
        <v>43</v>
      </c>
      <c r="E35" s="45"/>
      <c r="F35" s="45"/>
      <c r="G35" s="45"/>
      <c r="H35" s="45"/>
      <c r="I35" s="45"/>
      <c r="J35" s="45"/>
      <c r="K35" s="45"/>
      <c r="L35" s="45"/>
      <c r="M35" s="45"/>
      <c r="N35" s="45"/>
      <c r="O35" s="45"/>
      <c r="P35" s="45"/>
      <c r="Q35" s="45"/>
      <c r="R35" s="45"/>
      <c r="S35" s="45"/>
      <c r="T35" s="46" t="s">
        <v>44</v>
      </c>
      <c r="U35" s="45"/>
      <c r="V35" s="45"/>
      <c r="W35" s="45"/>
      <c r="X35" s="263" t="s">
        <v>45</v>
      </c>
      <c r="Y35" s="264"/>
      <c r="Z35" s="264"/>
      <c r="AA35" s="264"/>
      <c r="AB35" s="264"/>
      <c r="AC35" s="45"/>
      <c r="AD35" s="45"/>
      <c r="AE35" s="45"/>
      <c r="AF35" s="45"/>
      <c r="AG35" s="45"/>
      <c r="AH35" s="45"/>
      <c r="AI35" s="45"/>
      <c r="AJ35" s="45"/>
      <c r="AK35" s="265">
        <f>SUM(AK26:AK33)</f>
        <v>0</v>
      </c>
      <c r="AL35" s="264"/>
      <c r="AM35" s="264"/>
      <c r="AN35" s="264"/>
      <c r="AO35" s="266"/>
      <c r="AP35" s="43"/>
      <c r="AQ35" s="43"/>
      <c r="AR35" s="39"/>
      <c r="BE35" s="34"/>
    </row>
    <row r="36" spans="1:57" s="2" customFormat="1" ht="6.95" customHeight="1">
      <c r="A36" s="34"/>
      <c r="B36" s="35"/>
      <c r="C36" s="36"/>
      <c r="D36" s="36"/>
      <c r="E36" s="36"/>
      <c r="F36" s="36"/>
      <c r="G36" s="36"/>
      <c r="H36" s="36"/>
      <c r="I36" s="36"/>
      <c r="J36" s="36"/>
      <c r="K36" s="36"/>
      <c r="L36" s="36"/>
      <c r="M36" s="36"/>
      <c r="N36" s="36"/>
      <c r="O36" s="36"/>
      <c r="P36" s="36"/>
      <c r="Q36" s="36"/>
      <c r="R36" s="36"/>
      <c r="S36" s="36"/>
      <c r="T36" s="36"/>
      <c r="U36" s="36"/>
      <c r="V36" s="36"/>
      <c r="W36" s="36"/>
      <c r="X36" s="36"/>
      <c r="Y36" s="36"/>
      <c r="Z36" s="36"/>
      <c r="AA36" s="36"/>
      <c r="AB36" s="36"/>
      <c r="AC36" s="36"/>
      <c r="AD36" s="36"/>
      <c r="AE36" s="36"/>
      <c r="AF36" s="36"/>
      <c r="AG36" s="36"/>
      <c r="AH36" s="36"/>
      <c r="AI36" s="36"/>
      <c r="AJ36" s="36"/>
      <c r="AK36" s="36"/>
      <c r="AL36" s="36"/>
      <c r="AM36" s="36"/>
      <c r="AN36" s="36"/>
      <c r="AO36" s="36"/>
      <c r="AP36" s="36"/>
      <c r="AQ36" s="36"/>
      <c r="AR36" s="39"/>
      <c r="BE36" s="34"/>
    </row>
    <row r="37" spans="1:57" s="2" customFormat="1" ht="14.45" customHeight="1">
      <c r="A37" s="34"/>
      <c r="B37" s="35"/>
      <c r="C37" s="36"/>
      <c r="D37" s="36"/>
      <c r="E37" s="36"/>
      <c r="F37" s="36"/>
      <c r="G37" s="36"/>
      <c r="H37" s="36"/>
      <c r="I37" s="36"/>
      <c r="J37" s="36"/>
      <c r="K37" s="36"/>
      <c r="L37" s="36"/>
      <c r="M37" s="36"/>
      <c r="N37" s="36"/>
      <c r="O37" s="36"/>
      <c r="P37" s="36"/>
      <c r="Q37" s="36"/>
      <c r="R37" s="36"/>
      <c r="S37" s="36"/>
      <c r="T37" s="36"/>
      <c r="U37" s="36"/>
      <c r="V37" s="36"/>
      <c r="W37" s="36"/>
      <c r="X37" s="36"/>
      <c r="Y37" s="36"/>
      <c r="Z37" s="36"/>
      <c r="AA37" s="36"/>
      <c r="AB37" s="36"/>
      <c r="AC37" s="36"/>
      <c r="AD37" s="36"/>
      <c r="AE37" s="36"/>
      <c r="AF37" s="36"/>
      <c r="AG37" s="36"/>
      <c r="AH37" s="36"/>
      <c r="AI37" s="36"/>
      <c r="AJ37" s="36"/>
      <c r="AK37" s="36"/>
      <c r="AL37" s="36"/>
      <c r="AM37" s="36"/>
      <c r="AN37" s="36"/>
      <c r="AO37" s="36"/>
      <c r="AP37" s="36"/>
      <c r="AQ37" s="36"/>
      <c r="AR37" s="39"/>
      <c r="BE37" s="34"/>
    </row>
    <row r="38" spans="1:57" s="1" customFormat="1" ht="14.45" customHeight="1">
      <c r="B38" s="21"/>
      <c r="C38" s="22"/>
      <c r="D38" s="22"/>
      <c r="E38" s="22"/>
      <c r="F38" s="22"/>
      <c r="G38" s="22"/>
      <c r="H38" s="22"/>
      <c r="I38" s="22"/>
      <c r="J38" s="22"/>
      <c r="K38" s="22"/>
      <c r="L38" s="22"/>
      <c r="M38" s="22"/>
      <c r="N38" s="22"/>
      <c r="O38" s="22"/>
      <c r="P38" s="22"/>
      <c r="Q38" s="22"/>
      <c r="R38" s="22"/>
      <c r="S38" s="22"/>
      <c r="T38" s="22"/>
      <c r="U38" s="22"/>
      <c r="V38" s="22"/>
      <c r="W38" s="22"/>
      <c r="X38" s="22"/>
      <c r="Y38" s="22"/>
      <c r="Z38" s="22"/>
      <c r="AA38" s="22"/>
      <c r="AB38" s="22"/>
      <c r="AC38" s="22"/>
      <c r="AD38" s="22"/>
      <c r="AE38" s="22"/>
      <c r="AF38" s="22"/>
      <c r="AG38" s="22"/>
      <c r="AH38" s="22"/>
      <c r="AI38" s="22"/>
      <c r="AJ38" s="22"/>
      <c r="AK38" s="22"/>
      <c r="AL38" s="22"/>
      <c r="AM38" s="22"/>
      <c r="AN38" s="22"/>
      <c r="AO38" s="22"/>
      <c r="AP38" s="22"/>
      <c r="AQ38" s="22"/>
      <c r="AR38" s="20"/>
    </row>
    <row r="39" spans="1:57" s="1" customFormat="1" ht="14.45" customHeight="1">
      <c r="B39" s="21"/>
      <c r="C39" s="22"/>
      <c r="D39" s="22"/>
      <c r="E39" s="22"/>
      <c r="F39" s="22"/>
      <c r="G39" s="22"/>
      <c r="H39" s="22"/>
      <c r="I39" s="22"/>
      <c r="J39" s="22"/>
      <c r="K39" s="22"/>
      <c r="L39" s="22"/>
      <c r="M39" s="22"/>
      <c r="N39" s="22"/>
      <c r="O39" s="22"/>
      <c r="P39" s="22"/>
      <c r="Q39" s="22"/>
      <c r="R39" s="22"/>
      <c r="S39" s="22"/>
      <c r="T39" s="22"/>
      <c r="U39" s="22"/>
      <c r="V39" s="22"/>
      <c r="W39" s="22"/>
      <c r="X39" s="22"/>
      <c r="Y39" s="22"/>
      <c r="Z39" s="22"/>
      <c r="AA39" s="22"/>
      <c r="AB39" s="22"/>
      <c r="AC39" s="22"/>
      <c r="AD39" s="22"/>
      <c r="AE39" s="22"/>
      <c r="AF39" s="22"/>
      <c r="AG39" s="22"/>
      <c r="AH39" s="22"/>
      <c r="AI39" s="22"/>
      <c r="AJ39" s="22"/>
      <c r="AK39" s="22"/>
      <c r="AL39" s="22"/>
      <c r="AM39" s="22"/>
      <c r="AN39" s="22"/>
      <c r="AO39" s="22"/>
      <c r="AP39" s="22"/>
      <c r="AQ39" s="22"/>
      <c r="AR39" s="20"/>
    </row>
    <row r="40" spans="1:57" s="1" customFormat="1" ht="14.45" customHeight="1">
      <c r="B40" s="21"/>
      <c r="C40" s="22"/>
      <c r="D40" s="22"/>
      <c r="E40" s="22"/>
      <c r="F40" s="22"/>
      <c r="G40" s="22"/>
      <c r="H40" s="22"/>
      <c r="I40" s="22"/>
      <c r="J40" s="22"/>
      <c r="K40" s="22"/>
      <c r="L40" s="22"/>
      <c r="M40" s="22"/>
      <c r="N40" s="22"/>
      <c r="O40" s="22"/>
      <c r="P40" s="22"/>
      <c r="Q40" s="22"/>
      <c r="R40" s="22"/>
      <c r="S40" s="22"/>
      <c r="T40" s="22"/>
      <c r="U40" s="22"/>
      <c r="V40" s="22"/>
      <c r="W40" s="22"/>
      <c r="X40" s="22"/>
      <c r="Y40" s="22"/>
      <c r="Z40" s="22"/>
      <c r="AA40" s="22"/>
      <c r="AB40" s="22"/>
      <c r="AC40" s="22"/>
      <c r="AD40" s="22"/>
      <c r="AE40" s="22"/>
      <c r="AF40" s="22"/>
      <c r="AG40" s="22"/>
      <c r="AH40" s="22"/>
      <c r="AI40" s="22"/>
      <c r="AJ40" s="22"/>
      <c r="AK40" s="22"/>
      <c r="AL40" s="22"/>
      <c r="AM40" s="22"/>
      <c r="AN40" s="22"/>
      <c r="AO40" s="22"/>
      <c r="AP40" s="22"/>
      <c r="AQ40" s="22"/>
      <c r="AR40" s="20"/>
    </row>
    <row r="41" spans="1:57" s="1" customFormat="1" ht="14.45" customHeight="1">
      <c r="B41" s="21"/>
      <c r="C41" s="22"/>
      <c r="D41" s="22"/>
      <c r="E41" s="22"/>
      <c r="F41" s="22"/>
      <c r="G41" s="22"/>
      <c r="H41" s="22"/>
      <c r="I41" s="22"/>
      <c r="J41" s="22"/>
      <c r="K41" s="22"/>
      <c r="L41" s="22"/>
      <c r="M41" s="22"/>
      <c r="N41" s="22"/>
      <c r="O41" s="22"/>
      <c r="P41" s="22"/>
      <c r="Q41" s="22"/>
      <c r="R41" s="22"/>
      <c r="S41" s="22"/>
      <c r="T41" s="22"/>
      <c r="U41" s="22"/>
      <c r="V41" s="22"/>
      <c r="W41" s="22"/>
      <c r="X41" s="22"/>
      <c r="Y41" s="22"/>
      <c r="Z41" s="22"/>
      <c r="AA41" s="22"/>
      <c r="AB41" s="22"/>
      <c r="AC41" s="22"/>
      <c r="AD41" s="22"/>
      <c r="AE41" s="22"/>
      <c r="AF41" s="22"/>
      <c r="AG41" s="22"/>
      <c r="AH41" s="22"/>
      <c r="AI41" s="22"/>
      <c r="AJ41" s="22"/>
      <c r="AK41" s="22"/>
      <c r="AL41" s="22"/>
      <c r="AM41" s="22"/>
      <c r="AN41" s="22"/>
      <c r="AO41" s="22"/>
      <c r="AP41" s="22"/>
      <c r="AQ41" s="22"/>
      <c r="AR41" s="20"/>
    </row>
    <row r="42" spans="1:57" s="1" customFormat="1" ht="14.45" customHeight="1">
      <c r="B42" s="21"/>
      <c r="C42" s="22"/>
      <c r="D42" s="22"/>
      <c r="E42" s="22"/>
      <c r="F42" s="22"/>
      <c r="G42" s="22"/>
      <c r="H42" s="22"/>
      <c r="I42" s="22"/>
      <c r="J42" s="22"/>
      <c r="K42" s="22"/>
      <c r="L42" s="22"/>
      <c r="M42" s="22"/>
      <c r="N42" s="22"/>
      <c r="O42" s="22"/>
      <c r="P42" s="22"/>
      <c r="Q42" s="22"/>
      <c r="R42" s="22"/>
      <c r="S42" s="22"/>
      <c r="T42" s="22"/>
      <c r="U42" s="22"/>
      <c r="V42" s="22"/>
      <c r="W42" s="22"/>
      <c r="X42" s="22"/>
      <c r="Y42" s="22"/>
      <c r="Z42" s="22"/>
      <c r="AA42" s="22"/>
      <c r="AB42" s="22"/>
      <c r="AC42" s="22"/>
      <c r="AD42" s="22"/>
      <c r="AE42" s="22"/>
      <c r="AF42" s="22"/>
      <c r="AG42" s="22"/>
      <c r="AH42" s="22"/>
      <c r="AI42" s="22"/>
      <c r="AJ42" s="22"/>
      <c r="AK42" s="22"/>
      <c r="AL42" s="22"/>
      <c r="AM42" s="22"/>
      <c r="AN42" s="22"/>
      <c r="AO42" s="22"/>
      <c r="AP42" s="22"/>
      <c r="AQ42" s="22"/>
      <c r="AR42" s="20"/>
    </row>
    <row r="43" spans="1:57" s="1" customFormat="1" ht="14.45" customHeight="1">
      <c r="B43" s="21"/>
      <c r="C43" s="22"/>
      <c r="D43" s="22"/>
      <c r="E43" s="22"/>
      <c r="F43" s="22"/>
      <c r="G43" s="22"/>
      <c r="H43" s="22"/>
      <c r="I43" s="22"/>
      <c r="J43" s="22"/>
      <c r="K43" s="22"/>
      <c r="L43" s="22"/>
      <c r="M43" s="22"/>
      <c r="N43" s="22"/>
      <c r="O43" s="22"/>
      <c r="P43" s="22"/>
      <c r="Q43" s="22"/>
      <c r="R43" s="22"/>
      <c r="S43" s="22"/>
      <c r="T43" s="22"/>
      <c r="U43" s="22"/>
      <c r="V43" s="22"/>
      <c r="W43" s="22"/>
      <c r="X43" s="22"/>
      <c r="Y43" s="22"/>
      <c r="Z43" s="22"/>
      <c r="AA43" s="22"/>
      <c r="AB43" s="22"/>
      <c r="AC43" s="22"/>
      <c r="AD43" s="22"/>
      <c r="AE43" s="22"/>
      <c r="AF43" s="22"/>
      <c r="AG43" s="22"/>
      <c r="AH43" s="22"/>
      <c r="AI43" s="22"/>
      <c r="AJ43" s="22"/>
      <c r="AK43" s="22"/>
      <c r="AL43" s="22"/>
      <c r="AM43" s="22"/>
      <c r="AN43" s="22"/>
      <c r="AO43" s="22"/>
      <c r="AP43" s="22"/>
      <c r="AQ43" s="22"/>
      <c r="AR43" s="20"/>
    </row>
    <row r="44" spans="1:57" s="1" customFormat="1" ht="14.45" customHeight="1">
      <c r="B44" s="21"/>
      <c r="C44" s="22"/>
      <c r="D44" s="22"/>
      <c r="E44" s="22"/>
      <c r="F44" s="22"/>
      <c r="G44" s="22"/>
      <c r="H44" s="22"/>
      <c r="I44" s="22"/>
      <c r="J44" s="22"/>
      <c r="K44" s="22"/>
      <c r="L44" s="22"/>
      <c r="M44" s="22"/>
      <c r="N44" s="22"/>
      <c r="O44" s="22"/>
      <c r="P44" s="22"/>
      <c r="Q44" s="22"/>
      <c r="R44" s="22"/>
      <c r="S44" s="22"/>
      <c r="T44" s="22"/>
      <c r="U44" s="22"/>
      <c r="V44" s="22"/>
      <c r="W44" s="22"/>
      <c r="X44" s="22"/>
      <c r="Y44" s="22"/>
      <c r="Z44" s="22"/>
      <c r="AA44" s="22"/>
      <c r="AB44" s="22"/>
      <c r="AC44" s="22"/>
      <c r="AD44" s="22"/>
      <c r="AE44" s="22"/>
      <c r="AF44" s="22"/>
      <c r="AG44" s="22"/>
      <c r="AH44" s="22"/>
      <c r="AI44" s="22"/>
      <c r="AJ44" s="22"/>
      <c r="AK44" s="22"/>
      <c r="AL44" s="22"/>
      <c r="AM44" s="22"/>
      <c r="AN44" s="22"/>
      <c r="AO44" s="22"/>
      <c r="AP44" s="22"/>
      <c r="AQ44" s="22"/>
      <c r="AR44" s="20"/>
    </row>
    <row r="45" spans="1:57" s="1" customFormat="1" ht="14.45" customHeight="1">
      <c r="B45" s="21"/>
      <c r="C45" s="22"/>
      <c r="D45" s="22"/>
      <c r="E45" s="22"/>
      <c r="F45" s="22"/>
      <c r="G45" s="22"/>
      <c r="H45" s="22"/>
      <c r="I45" s="22"/>
      <c r="J45" s="22"/>
      <c r="K45" s="22"/>
      <c r="L45" s="22"/>
      <c r="M45" s="22"/>
      <c r="N45" s="22"/>
      <c r="O45" s="22"/>
      <c r="P45" s="22"/>
      <c r="Q45" s="22"/>
      <c r="R45" s="22"/>
      <c r="S45" s="22"/>
      <c r="T45" s="22"/>
      <c r="U45" s="22"/>
      <c r="V45" s="22"/>
      <c r="W45" s="22"/>
      <c r="X45" s="22"/>
      <c r="Y45" s="22"/>
      <c r="Z45" s="22"/>
      <c r="AA45" s="22"/>
      <c r="AB45" s="22"/>
      <c r="AC45" s="22"/>
      <c r="AD45" s="22"/>
      <c r="AE45" s="22"/>
      <c r="AF45" s="22"/>
      <c r="AG45" s="22"/>
      <c r="AH45" s="22"/>
      <c r="AI45" s="22"/>
      <c r="AJ45" s="22"/>
      <c r="AK45" s="22"/>
      <c r="AL45" s="22"/>
      <c r="AM45" s="22"/>
      <c r="AN45" s="22"/>
      <c r="AO45" s="22"/>
      <c r="AP45" s="22"/>
      <c r="AQ45" s="22"/>
      <c r="AR45" s="20"/>
    </row>
    <row r="46" spans="1:57" s="1" customFormat="1" ht="14.45" customHeight="1">
      <c r="B46" s="21"/>
      <c r="C46" s="22"/>
      <c r="D46" s="22"/>
      <c r="E46" s="22"/>
      <c r="F46" s="22"/>
      <c r="G46" s="22"/>
      <c r="H46" s="22"/>
      <c r="I46" s="22"/>
      <c r="J46" s="22"/>
      <c r="K46" s="22"/>
      <c r="L46" s="22"/>
      <c r="M46" s="22"/>
      <c r="N46" s="22"/>
      <c r="O46" s="22"/>
      <c r="P46" s="22"/>
      <c r="Q46" s="22"/>
      <c r="R46" s="22"/>
      <c r="S46" s="22"/>
      <c r="T46" s="22"/>
      <c r="U46" s="22"/>
      <c r="V46" s="22"/>
      <c r="W46" s="22"/>
      <c r="X46" s="22"/>
      <c r="Y46" s="22"/>
      <c r="Z46" s="22"/>
      <c r="AA46" s="22"/>
      <c r="AB46" s="22"/>
      <c r="AC46" s="22"/>
      <c r="AD46" s="22"/>
      <c r="AE46" s="22"/>
      <c r="AF46" s="22"/>
      <c r="AG46" s="22"/>
      <c r="AH46" s="22"/>
      <c r="AI46" s="22"/>
      <c r="AJ46" s="22"/>
      <c r="AK46" s="22"/>
      <c r="AL46" s="22"/>
      <c r="AM46" s="22"/>
      <c r="AN46" s="22"/>
      <c r="AO46" s="22"/>
      <c r="AP46" s="22"/>
      <c r="AQ46" s="22"/>
      <c r="AR46" s="20"/>
    </row>
    <row r="47" spans="1:57" s="1" customFormat="1" ht="14.45" customHeight="1">
      <c r="B47" s="21"/>
      <c r="C47" s="22"/>
      <c r="D47" s="22"/>
      <c r="E47" s="22"/>
      <c r="F47" s="22"/>
      <c r="G47" s="22"/>
      <c r="H47" s="22"/>
      <c r="I47" s="22"/>
      <c r="J47" s="22"/>
      <c r="K47" s="22"/>
      <c r="L47" s="22"/>
      <c r="M47" s="22"/>
      <c r="N47" s="22"/>
      <c r="O47" s="22"/>
      <c r="P47" s="22"/>
      <c r="Q47" s="22"/>
      <c r="R47" s="22"/>
      <c r="S47" s="22"/>
      <c r="T47" s="22"/>
      <c r="U47" s="22"/>
      <c r="V47" s="22"/>
      <c r="W47" s="22"/>
      <c r="X47" s="22"/>
      <c r="Y47" s="22"/>
      <c r="Z47" s="22"/>
      <c r="AA47" s="22"/>
      <c r="AB47" s="22"/>
      <c r="AC47" s="22"/>
      <c r="AD47" s="22"/>
      <c r="AE47" s="22"/>
      <c r="AF47" s="22"/>
      <c r="AG47" s="22"/>
      <c r="AH47" s="22"/>
      <c r="AI47" s="22"/>
      <c r="AJ47" s="22"/>
      <c r="AK47" s="22"/>
      <c r="AL47" s="22"/>
      <c r="AM47" s="22"/>
      <c r="AN47" s="22"/>
      <c r="AO47" s="22"/>
      <c r="AP47" s="22"/>
      <c r="AQ47" s="22"/>
      <c r="AR47" s="20"/>
    </row>
    <row r="48" spans="1:57" s="1" customFormat="1" ht="14.45" customHeight="1">
      <c r="B48" s="21"/>
      <c r="C48" s="22"/>
      <c r="D48" s="22"/>
      <c r="E48" s="22"/>
      <c r="F48" s="22"/>
      <c r="G48" s="22"/>
      <c r="H48" s="22"/>
      <c r="I48" s="22"/>
      <c r="J48" s="22"/>
      <c r="K48" s="22"/>
      <c r="L48" s="22"/>
      <c r="M48" s="22"/>
      <c r="N48" s="22"/>
      <c r="O48" s="22"/>
      <c r="P48" s="22"/>
      <c r="Q48" s="22"/>
      <c r="R48" s="22"/>
      <c r="S48" s="22"/>
      <c r="T48" s="22"/>
      <c r="U48" s="22"/>
      <c r="V48" s="22"/>
      <c r="W48" s="22"/>
      <c r="X48" s="22"/>
      <c r="Y48" s="22"/>
      <c r="Z48" s="22"/>
      <c r="AA48" s="22"/>
      <c r="AB48" s="22"/>
      <c r="AC48" s="22"/>
      <c r="AD48" s="22"/>
      <c r="AE48" s="22"/>
      <c r="AF48" s="22"/>
      <c r="AG48" s="22"/>
      <c r="AH48" s="22"/>
      <c r="AI48" s="22"/>
      <c r="AJ48" s="22"/>
      <c r="AK48" s="22"/>
      <c r="AL48" s="22"/>
      <c r="AM48" s="22"/>
      <c r="AN48" s="22"/>
      <c r="AO48" s="22"/>
      <c r="AP48" s="22"/>
      <c r="AQ48" s="22"/>
      <c r="AR48" s="20"/>
    </row>
    <row r="49" spans="1:57" s="2" customFormat="1" ht="14.45" customHeight="1">
      <c r="B49" s="47"/>
      <c r="C49" s="48"/>
      <c r="D49" s="49" t="s">
        <v>46</v>
      </c>
      <c r="E49" s="50"/>
      <c r="F49" s="50"/>
      <c r="G49" s="50"/>
      <c r="H49" s="50"/>
      <c r="I49" s="50"/>
      <c r="J49" s="50"/>
      <c r="K49" s="50"/>
      <c r="L49" s="50"/>
      <c r="M49" s="50"/>
      <c r="N49" s="50"/>
      <c r="O49" s="50"/>
      <c r="P49" s="50"/>
      <c r="Q49" s="50"/>
      <c r="R49" s="50"/>
      <c r="S49" s="50"/>
      <c r="T49" s="50"/>
      <c r="U49" s="50"/>
      <c r="V49" s="50"/>
      <c r="W49" s="50"/>
      <c r="X49" s="50"/>
      <c r="Y49" s="50"/>
      <c r="Z49" s="50"/>
      <c r="AA49" s="50"/>
      <c r="AB49" s="50"/>
      <c r="AC49" s="50"/>
      <c r="AD49" s="50"/>
      <c r="AE49" s="50"/>
      <c r="AF49" s="50"/>
      <c r="AG49" s="50"/>
      <c r="AH49" s="49" t="s">
        <v>47</v>
      </c>
      <c r="AI49" s="50"/>
      <c r="AJ49" s="50"/>
      <c r="AK49" s="50"/>
      <c r="AL49" s="50"/>
      <c r="AM49" s="50"/>
      <c r="AN49" s="50"/>
      <c r="AO49" s="50"/>
      <c r="AP49" s="48"/>
      <c r="AQ49" s="48"/>
      <c r="AR49" s="51"/>
    </row>
    <row r="50" spans="1:57" ht="11.25">
      <c r="B50" s="21"/>
      <c r="C50" s="22"/>
      <c r="D50" s="22"/>
      <c r="E50" s="22"/>
      <c r="F50" s="22"/>
      <c r="G50" s="22"/>
      <c r="H50" s="22"/>
      <c r="I50" s="22"/>
      <c r="J50" s="22"/>
      <c r="K50" s="22"/>
      <c r="L50" s="22"/>
      <c r="M50" s="22"/>
      <c r="N50" s="22"/>
      <c r="O50" s="22"/>
      <c r="P50" s="22"/>
      <c r="Q50" s="22"/>
      <c r="R50" s="22"/>
      <c r="S50" s="22"/>
      <c r="T50" s="22"/>
      <c r="U50" s="22"/>
      <c r="V50" s="22"/>
      <c r="W50" s="22"/>
      <c r="X50" s="22"/>
      <c r="Y50" s="22"/>
      <c r="Z50" s="22"/>
      <c r="AA50" s="22"/>
      <c r="AB50" s="22"/>
      <c r="AC50" s="22"/>
      <c r="AD50" s="22"/>
      <c r="AE50" s="22"/>
      <c r="AF50" s="22"/>
      <c r="AG50" s="22"/>
      <c r="AH50" s="22"/>
      <c r="AI50" s="22"/>
      <c r="AJ50" s="22"/>
      <c r="AK50" s="22"/>
      <c r="AL50" s="22"/>
      <c r="AM50" s="22"/>
      <c r="AN50" s="22"/>
      <c r="AO50" s="22"/>
      <c r="AP50" s="22"/>
      <c r="AQ50" s="22"/>
      <c r="AR50" s="20"/>
    </row>
    <row r="51" spans="1:57" ht="11.25">
      <c r="B51" s="21"/>
      <c r="C51" s="22"/>
      <c r="D51" s="22"/>
      <c r="E51" s="22"/>
      <c r="F51" s="22"/>
      <c r="G51" s="22"/>
      <c r="H51" s="22"/>
      <c r="I51" s="22"/>
      <c r="J51" s="22"/>
      <c r="K51" s="22"/>
      <c r="L51" s="22"/>
      <c r="M51" s="22"/>
      <c r="N51" s="22"/>
      <c r="O51" s="22"/>
      <c r="P51" s="22"/>
      <c r="Q51" s="22"/>
      <c r="R51" s="22"/>
      <c r="S51" s="22"/>
      <c r="T51" s="22"/>
      <c r="U51" s="22"/>
      <c r="V51" s="22"/>
      <c r="W51" s="22"/>
      <c r="X51" s="22"/>
      <c r="Y51" s="22"/>
      <c r="Z51" s="22"/>
      <c r="AA51" s="22"/>
      <c r="AB51" s="22"/>
      <c r="AC51" s="22"/>
      <c r="AD51" s="22"/>
      <c r="AE51" s="22"/>
      <c r="AF51" s="22"/>
      <c r="AG51" s="22"/>
      <c r="AH51" s="22"/>
      <c r="AI51" s="22"/>
      <c r="AJ51" s="22"/>
      <c r="AK51" s="22"/>
      <c r="AL51" s="22"/>
      <c r="AM51" s="22"/>
      <c r="AN51" s="22"/>
      <c r="AO51" s="22"/>
      <c r="AP51" s="22"/>
      <c r="AQ51" s="22"/>
      <c r="AR51" s="20"/>
    </row>
    <row r="52" spans="1:57" ht="11.25">
      <c r="B52" s="21"/>
      <c r="C52" s="22"/>
      <c r="D52" s="22"/>
      <c r="E52" s="22"/>
      <c r="F52" s="22"/>
      <c r="G52" s="22"/>
      <c r="H52" s="22"/>
      <c r="I52" s="22"/>
      <c r="J52" s="22"/>
      <c r="K52" s="22"/>
      <c r="L52" s="22"/>
      <c r="M52" s="22"/>
      <c r="N52" s="22"/>
      <c r="O52" s="22"/>
      <c r="P52" s="22"/>
      <c r="Q52" s="22"/>
      <c r="R52" s="22"/>
      <c r="S52" s="22"/>
      <c r="T52" s="22"/>
      <c r="U52" s="22"/>
      <c r="V52" s="22"/>
      <c r="W52" s="22"/>
      <c r="X52" s="22"/>
      <c r="Y52" s="22"/>
      <c r="Z52" s="22"/>
      <c r="AA52" s="22"/>
      <c r="AB52" s="22"/>
      <c r="AC52" s="22"/>
      <c r="AD52" s="22"/>
      <c r="AE52" s="22"/>
      <c r="AF52" s="22"/>
      <c r="AG52" s="22"/>
      <c r="AH52" s="22"/>
      <c r="AI52" s="22"/>
      <c r="AJ52" s="22"/>
      <c r="AK52" s="22"/>
      <c r="AL52" s="22"/>
      <c r="AM52" s="22"/>
      <c r="AN52" s="22"/>
      <c r="AO52" s="22"/>
      <c r="AP52" s="22"/>
      <c r="AQ52" s="22"/>
      <c r="AR52" s="20"/>
    </row>
    <row r="53" spans="1:57" ht="11.25">
      <c r="B53" s="21"/>
      <c r="C53" s="22"/>
      <c r="D53" s="22"/>
      <c r="E53" s="22"/>
      <c r="F53" s="22"/>
      <c r="G53" s="22"/>
      <c r="H53" s="22"/>
      <c r="I53" s="22"/>
      <c r="J53" s="22"/>
      <c r="K53" s="22"/>
      <c r="L53" s="22"/>
      <c r="M53" s="22"/>
      <c r="N53" s="22"/>
      <c r="O53" s="22"/>
      <c r="P53" s="22"/>
      <c r="Q53" s="22"/>
      <c r="R53" s="22"/>
      <c r="S53" s="22"/>
      <c r="T53" s="22"/>
      <c r="U53" s="22"/>
      <c r="V53" s="22"/>
      <c r="W53" s="22"/>
      <c r="X53" s="22"/>
      <c r="Y53" s="22"/>
      <c r="Z53" s="22"/>
      <c r="AA53" s="22"/>
      <c r="AB53" s="22"/>
      <c r="AC53" s="22"/>
      <c r="AD53" s="22"/>
      <c r="AE53" s="22"/>
      <c r="AF53" s="22"/>
      <c r="AG53" s="22"/>
      <c r="AH53" s="22"/>
      <c r="AI53" s="22"/>
      <c r="AJ53" s="22"/>
      <c r="AK53" s="22"/>
      <c r="AL53" s="22"/>
      <c r="AM53" s="22"/>
      <c r="AN53" s="22"/>
      <c r="AO53" s="22"/>
      <c r="AP53" s="22"/>
      <c r="AQ53" s="22"/>
      <c r="AR53" s="20"/>
    </row>
    <row r="54" spans="1:57" ht="11.25">
      <c r="B54" s="21"/>
      <c r="C54" s="22"/>
      <c r="D54" s="22"/>
      <c r="E54" s="22"/>
      <c r="F54" s="22"/>
      <c r="G54" s="22"/>
      <c r="H54" s="22"/>
      <c r="I54" s="22"/>
      <c r="J54" s="22"/>
      <c r="K54" s="22"/>
      <c r="L54" s="22"/>
      <c r="M54" s="22"/>
      <c r="N54" s="22"/>
      <c r="O54" s="22"/>
      <c r="P54" s="22"/>
      <c r="Q54" s="22"/>
      <c r="R54" s="22"/>
      <c r="S54" s="22"/>
      <c r="T54" s="22"/>
      <c r="U54" s="22"/>
      <c r="V54" s="22"/>
      <c r="W54" s="22"/>
      <c r="X54" s="22"/>
      <c r="Y54" s="22"/>
      <c r="Z54" s="22"/>
      <c r="AA54" s="22"/>
      <c r="AB54" s="22"/>
      <c r="AC54" s="22"/>
      <c r="AD54" s="22"/>
      <c r="AE54" s="22"/>
      <c r="AF54" s="22"/>
      <c r="AG54" s="22"/>
      <c r="AH54" s="22"/>
      <c r="AI54" s="22"/>
      <c r="AJ54" s="22"/>
      <c r="AK54" s="22"/>
      <c r="AL54" s="22"/>
      <c r="AM54" s="22"/>
      <c r="AN54" s="22"/>
      <c r="AO54" s="22"/>
      <c r="AP54" s="22"/>
      <c r="AQ54" s="22"/>
      <c r="AR54" s="20"/>
    </row>
    <row r="55" spans="1:57" ht="11.25">
      <c r="B55" s="21"/>
      <c r="C55" s="22"/>
      <c r="D55" s="22"/>
      <c r="E55" s="22"/>
      <c r="F55" s="22"/>
      <c r="G55" s="22"/>
      <c r="H55" s="22"/>
      <c r="I55" s="22"/>
      <c r="J55" s="22"/>
      <c r="K55" s="22"/>
      <c r="L55" s="22"/>
      <c r="M55" s="22"/>
      <c r="N55" s="22"/>
      <c r="O55" s="22"/>
      <c r="P55" s="22"/>
      <c r="Q55" s="22"/>
      <c r="R55" s="22"/>
      <c r="S55" s="22"/>
      <c r="T55" s="22"/>
      <c r="U55" s="22"/>
      <c r="V55" s="22"/>
      <c r="W55" s="22"/>
      <c r="X55" s="22"/>
      <c r="Y55" s="22"/>
      <c r="Z55" s="22"/>
      <c r="AA55" s="22"/>
      <c r="AB55" s="22"/>
      <c r="AC55" s="22"/>
      <c r="AD55" s="22"/>
      <c r="AE55" s="22"/>
      <c r="AF55" s="22"/>
      <c r="AG55" s="22"/>
      <c r="AH55" s="22"/>
      <c r="AI55" s="22"/>
      <c r="AJ55" s="22"/>
      <c r="AK55" s="22"/>
      <c r="AL55" s="22"/>
      <c r="AM55" s="22"/>
      <c r="AN55" s="22"/>
      <c r="AO55" s="22"/>
      <c r="AP55" s="22"/>
      <c r="AQ55" s="22"/>
      <c r="AR55" s="20"/>
    </row>
    <row r="56" spans="1:57" ht="11.25">
      <c r="B56" s="21"/>
      <c r="C56" s="22"/>
      <c r="D56" s="22"/>
      <c r="E56" s="22"/>
      <c r="F56" s="22"/>
      <c r="G56" s="22"/>
      <c r="H56" s="22"/>
      <c r="I56" s="22"/>
      <c r="J56" s="22"/>
      <c r="K56" s="22"/>
      <c r="L56" s="22"/>
      <c r="M56" s="22"/>
      <c r="N56" s="22"/>
      <c r="O56" s="22"/>
      <c r="P56" s="22"/>
      <c r="Q56" s="22"/>
      <c r="R56" s="22"/>
      <c r="S56" s="22"/>
      <c r="T56" s="22"/>
      <c r="U56" s="22"/>
      <c r="V56" s="22"/>
      <c r="W56" s="22"/>
      <c r="X56" s="22"/>
      <c r="Y56" s="22"/>
      <c r="Z56" s="22"/>
      <c r="AA56" s="22"/>
      <c r="AB56" s="22"/>
      <c r="AC56" s="22"/>
      <c r="AD56" s="22"/>
      <c r="AE56" s="22"/>
      <c r="AF56" s="22"/>
      <c r="AG56" s="22"/>
      <c r="AH56" s="22"/>
      <c r="AI56" s="22"/>
      <c r="AJ56" s="22"/>
      <c r="AK56" s="22"/>
      <c r="AL56" s="22"/>
      <c r="AM56" s="22"/>
      <c r="AN56" s="22"/>
      <c r="AO56" s="22"/>
      <c r="AP56" s="22"/>
      <c r="AQ56" s="22"/>
      <c r="AR56" s="20"/>
    </row>
    <row r="57" spans="1:57" ht="11.25">
      <c r="B57" s="21"/>
      <c r="C57" s="22"/>
      <c r="D57" s="22"/>
      <c r="E57" s="22"/>
      <c r="F57" s="22"/>
      <c r="G57" s="22"/>
      <c r="H57" s="22"/>
      <c r="I57" s="22"/>
      <c r="J57" s="22"/>
      <c r="K57" s="22"/>
      <c r="L57" s="22"/>
      <c r="M57" s="22"/>
      <c r="N57" s="22"/>
      <c r="O57" s="22"/>
      <c r="P57" s="22"/>
      <c r="Q57" s="22"/>
      <c r="R57" s="22"/>
      <c r="S57" s="22"/>
      <c r="T57" s="22"/>
      <c r="U57" s="22"/>
      <c r="V57" s="22"/>
      <c r="W57" s="22"/>
      <c r="X57" s="22"/>
      <c r="Y57" s="22"/>
      <c r="Z57" s="22"/>
      <c r="AA57" s="22"/>
      <c r="AB57" s="22"/>
      <c r="AC57" s="22"/>
      <c r="AD57" s="22"/>
      <c r="AE57" s="22"/>
      <c r="AF57" s="22"/>
      <c r="AG57" s="22"/>
      <c r="AH57" s="22"/>
      <c r="AI57" s="22"/>
      <c r="AJ57" s="22"/>
      <c r="AK57" s="22"/>
      <c r="AL57" s="22"/>
      <c r="AM57" s="22"/>
      <c r="AN57" s="22"/>
      <c r="AO57" s="22"/>
      <c r="AP57" s="22"/>
      <c r="AQ57" s="22"/>
      <c r="AR57" s="20"/>
    </row>
    <row r="58" spans="1:57" ht="11.25">
      <c r="B58" s="21"/>
      <c r="C58" s="22"/>
      <c r="D58" s="22"/>
      <c r="E58" s="22"/>
      <c r="F58" s="22"/>
      <c r="G58" s="22"/>
      <c r="H58" s="22"/>
      <c r="I58" s="22"/>
      <c r="J58" s="22"/>
      <c r="K58" s="22"/>
      <c r="L58" s="22"/>
      <c r="M58" s="22"/>
      <c r="N58" s="22"/>
      <c r="O58" s="22"/>
      <c r="P58" s="22"/>
      <c r="Q58" s="22"/>
      <c r="R58" s="22"/>
      <c r="S58" s="22"/>
      <c r="T58" s="22"/>
      <c r="U58" s="22"/>
      <c r="V58" s="22"/>
      <c r="W58" s="22"/>
      <c r="X58" s="22"/>
      <c r="Y58" s="22"/>
      <c r="Z58" s="22"/>
      <c r="AA58" s="22"/>
      <c r="AB58" s="22"/>
      <c r="AC58" s="22"/>
      <c r="AD58" s="22"/>
      <c r="AE58" s="22"/>
      <c r="AF58" s="22"/>
      <c r="AG58" s="22"/>
      <c r="AH58" s="22"/>
      <c r="AI58" s="22"/>
      <c r="AJ58" s="22"/>
      <c r="AK58" s="22"/>
      <c r="AL58" s="22"/>
      <c r="AM58" s="22"/>
      <c r="AN58" s="22"/>
      <c r="AO58" s="22"/>
      <c r="AP58" s="22"/>
      <c r="AQ58" s="22"/>
      <c r="AR58" s="20"/>
    </row>
    <row r="59" spans="1:57" ht="11.25">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0"/>
    </row>
    <row r="60" spans="1:57" s="2" customFormat="1" ht="12.75">
      <c r="A60" s="34"/>
      <c r="B60" s="35"/>
      <c r="C60" s="36"/>
      <c r="D60" s="52" t="s">
        <v>48</v>
      </c>
      <c r="E60" s="38"/>
      <c r="F60" s="38"/>
      <c r="G60" s="38"/>
      <c r="H60" s="38"/>
      <c r="I60" s="38"/>
      <c r="J60" s="38"/>
      <c r="K60" s="38"/>
      <c r="L60" s="38"/>
      <c r="M60" s="38"/>
      <c r="N60" s="38"/>
      <c r="O60" s="38"/>
      <c r="P60" s="38"/>
      <c r="Q60" s="38"/>
      <c r="R60" s="38"/>
      <c r="S60" s="38"/>
      <c r="T60" s="38"/>
      <c r="U60" s="38"/>
      <c r="V60" s="52" t="s">
        <v>49</v>
      </c>
      <c r="W60" s="38"/>
      <c r="X60" s="38"/>
      <c r="Y60" s="38"/>
      <c r="Z60" s="38"/>
      <c r="AA60" s="38"/>
      <c r="AB60" s="38"/>
      <c r="AC60" s="38"/>
      <c r="AD60" s="38"/>
      <c r="AE60" s="38"/>
      <c r="AF60" s="38"/>
      <c r="AG60" s="38"/>
      <c r="AH60" s="52" t="s">
        <v>48</v>
      </c>
      <c r="AI60" s="38"/>
      <c r="AJ60" s="38"/>
      <c r="AK60" s="38"/>
      <c r="AL60" s="38"/>
      <c r="AM60" s="52" t="s">
        <v>49</v>
      </c>
      <c r="AN60" s="38"/>
      <c r="AO60" s="38"/>
      <c r="AP60" s="36"/>
      <c r="AQ60" s="36"/>
      <c r="AR60" s="39"/>
      <c r="BE60" s="34"/>
    </row>
    <row r="61" spans="1:57" ht="11.25">
      <c r="B61" s="21"/>
      <c r="C61" s="22"/>
      <c r="D61" s="22"/>
      <c r="E61" s="22"/>
      <c r="F61" s="22"/>
      <c r="G61" s="22"/>
      <c r="H61" s="22"/>
      <c r="I61" s="22"/>
      <c r="J61" s="22"/>
      <c r="K61" s="22"/>
      <c r="L61" s="22"/>
      <c r="M61" s="22"/>
      <c r="N61" s="22"/>
      <c r="O61" s="22"/>
      <c r="P61" s="22"/>
      <c r="Q61" s="22"/>
      <c r="R61" s="22"/>
      <c r="S61" s="22"/>
      <c r="T61" s="22"/>
      <c r="U61" s="22"/>
      <c r="V61" s="22"/>
      <c r="W61" s="22"/>
      <c r="X61" s="22"/>
      <c r="Y61" s="22"/>
      <c r="Z61" s="22"/>
      <c r="AA61" s="22"/>
      <c r="AB61" s="22"/>
      <c r="AC61" s="22"/>
      <c r="AD61" s="22"/>
      <c r="AE61" s="22"/>
      <c r="AF61" s="22"/>
      <c r="AG61" s="22"/>
      <c r="AH61" s="22"/>
      <c r="AI61" s="22"/>
      <c r="AJ61" s="22"/>
      <c r="AK61" s="22"/>
      <c r="AL61" s="22"/>
      <c r="AM61" s="22"/>
      <c r="AN61" s="22"/>
      <c r="AO61" s="22"/>
      <c r="AP61" s="22"/>
      <c r="AQ61" s="22"/>
      <c r="AR61" s="20"/>
    </row>
    <row r="62" spans="1:57" ht="11.25">
      <c r="B62" s="21"/>
      <c r="C62" s="22"/>
      <c r="D62" s="22"/>
      <c r="E62" s="22"/>
      <c r="F62" s="22"/>
      <c r="G62" s="22"/>
      <c r="H62" s="22"/>
      <c r="I62" s="22"/>
      <c r="J62" s="22"/>
      <c r="K62" s="22"/>
      <c r="L62" s="22"/>
      <c r="M62" s="22"/>
      <c r="N62" s="22"/>
      <c r="O62" s="22"/>
      <c r="P62" s="22"/>
      <c r="Q62" s="22"/>
      <c r="R62" s="22"/>
      <c r="S62" s="22"/>
      <c r="T62" s="22"/>
      <c r="U62" s="22"/>
      <c r="V62" s="22"/>
      <c r="W62" s="22"/>
      <c r="X62" s="22"/>
      <c r="Y62" s="22"/>
      <c r="Z62" s="22"/>
      <c r="AA62" s="22"/>
      <c r="AB62" s="22"/>
      <c r="AC62" s="22"/>
      <c r="AD62" s="22"/>
      <c r="AE62" s="22"/>
      <c r="AF62" s="22"/>
      <c r="AG62" s="22"/>
      <c r="AH62" s="22"/>
      <c r="AI62" s="22"/>
      <c r="AJ62" s="22"/>
      <c r="AK62" s="22"/>
      <c r="AL62" s="22"/>
      <c r="AM62" s="22"/>
      <c r="AN62" s="22"/>
      <c r="AO62" s="22"/>
      <c r="AP62" s="22"/>
      <c r="AQ62" s="22"/>
      <c r="AR62" s="20"/>
    </row>
    <row r="63" spans="1:57" ht="11.25">
      <c r="B63" s="21"/>
      <c r="C63" s="22"/>
      <c r="D63" s="22"/>
      <c r="E63" s="22"/>
      <c r="F63" s="22"/>
      <c r="G63" s="22"/>
      <c r="H63" s="22"/>
      <c r="I63" s="22"/>
      <c r="J63" s="22"/>
      <c r="K63" s="22"/>
      <c r="L63" s="22"/>
      <c r="M63" s="22"/>
      <c r="N63" s="22"/>
      <c r="O63" s="22"/>
      <c r="P63" s="22"/>
      <c r="Q63" s="22"/>
      <c r="R63" s="22"/>
      <c r="S63" s="22"/>
      <c r="T63" s="22"/>
      <c r="U63" s="22"/>
      <c r="V63" s="22"/>
      <c r="W63" s="22"/>
      <c r="X63" s="22"/>
      <c r="Y63" s="22"/>
      <c r="Z63" s="22"/>
      <c r="AA63" s="22"/>
      <c r="AB63" s="22"/>
      <c r="AC63" s="22"/>
      <c r="AD63" s="22"/>
      <c r="AE63" s="22"/>
      <c r="AF63" s="22"/>
      <c r="AG63" s="22"/>
      <c r="AH63" s="22"/>
      <c r="AI63" s="22"/>
      <c r="AJ63" s="22"/>
      <c r="AK63" s="22"/>
      <c r="AL63" s="22"/>
      <c r="AM63" s="22"/>
      <c r="AN63" s="22"/>
      <c r="AO63" s="22"/>
      <c r="AP63" s="22"/>
      <c r="AQ63" s="22"/>
      <c r="AR63" s="20"/>
    </row>
    <row r="64" spans="1:57" s="2" customFormat="1" ht="12.75">
      <c r="A64" s="34"/>
      <c r="B64" s="35"/>
      <c r="C64" s="36"/>
      <c r="D64" s="49" t="s">
        <v>50</v>
      </c>
      <c r="E64" s="53"/>
      <c r="F64" s="53"/>
      <c r="G64" s="53"/>
      <c r="H64" s="53"/>
      <c r="I64" s="53"/>
      <c r="J64" s="53"/>
      <c r="K64" s="53"/>
      <c r="L64" s="53"/>
      <c r="M64" s="53"/>
      <c r="N64" s="53"/>
      <c r="O64" s="53"/>
      <c r="P64" s="53"/>
      <c r="Q64" s="53"/>
      <c r="R64" s="53"/>
      <c r="S64" s="53"/>
      <c r="T64" s="53"/>
      <c r="U64" s="53"/>
      <c r="V64" s="53"/>
      <c r="W64" s="53"/>
      <c r="X64" s="53"/>
      <c r="Y64" s="53"/>
      <c r="Z64" s="53"/>
      <c r="AA64" s="53"/>
      <c r="AB64" s="53"/>
      <c r="AC64" s="53"/>
      <c r="AD64" s="53"/>
      <c r="AE64" s="53"/>
      <c r="AF64" s="53"/>
      <c r="AG64" s="53"/>
      <c r="AH64" s="49" t="s">
        <v>51</v>
      </c>
      <c r="AI64" s="53"/>
      <c r="AJ64" s="53"/>
      <c r="AK64" s="53"/>
      <c r="AL64" s="53"/>
      <c r="AM64" s="53"/>
      <c r="AN64" s="53"/>
      <c r="AO64" s="53"/>
      <c r="AP64" s="36"/>
      <c r="AQ64" s="36"/>
      <c r="AR64" s="39"/>
      <c r="BE64" s="34"/>
    </row>
    <row r="65" spans="1:57" ht="11.25">
      <c r="B65" s="21"/>
      <c r="C65" s="22"/>
      <c r="D65" s="22"/>
      <c r="E65" s="22"/>
      <c r="F65" s="22"/>
      <c r="G65" s="22"/>
      <c r="H65" s="22"/>
      <c r="I65" s="22"/>
      <c r="J65" s="22"/>
      <c r="K65" s="22"/>
      <c r="L65" s="22"/>
      <c r="M65" s="22"/>
      <c r="N65" s="22"/>
      <c r="O65" s="22"/>
      <c r="P65" s="22"/>
      <c r="Q65" s="22"/>
      <c r="R65" s="22"/>
      <c r="S65" s="22"/>
      <c r="T65" s="22"/>
      <c r="U65" s="22"/>
      <c r="V65" s="22"/>
      <c r="W65" s="22"/>
      <c r="X65" s="22"/>
      <c r="Y65" s="22"/>
      <c r="Z65" s="22"/>
      <c r="AA65" s="22"/>
      <c r="AB65" s="22"/>
      <c r="AC65" s="22"/>
      <c r="AD65" s="22"/>
      <c r="AE65" s="22"/>
      <c r="AF65" s="22"/>
      <c r="AG65" s="22"/>
      <c r="AH65" s="22"/>
      <c r="AI65" s="22"/>
      <c r="AJ65" s="22"/>
      <c r="AK65" s="22"/>
      <c r="AL65" s="22"/>
      <c r="AM65" s="22"/>
      <c r="AN65" s="22"/>
      <c r="AO65" s="22"/>
      <c r="AP65" s="22"/>
      <c r="AQ65" s="22"/>
      <c r="AR65" s="20"/>
    </row>
    <row r="66" spans="1:57" ht="11.25">
      <c r="B66" s="21"/>
      <c r="C66" s="22"/>
      <c r="D66" s="22"/>
      <c r="E66" s="22"/>
      <c r="F66" s="22"/>
      <c r="G66" s="22"/>
      <c r="H66" s="22"/>
      <c r="I66" s="22"/>
      <c r="J66" s="22"/>
      <c r="K66" s="22"/>
      <c r="L66" s="22"/>
      <c r="M66" s="22"/>
      <c r="N66" s="22"/>
      <c r="O66" s="22"/>
      <c r="P66" s="22"/>
      <c r="Q66" s="22"/>
      <c r="R66" s="22"/>
      <c r="S66" s="22"/>
      <c r="T66" s="22"/>
      <c r="U66" s="22"/>
      <c r="V66" s="22"/>
      <c r="W66" s="22"/>
      <c r="X66" s="22"/>
      <c r="Y66" s="22"/>
      <c r="Z66" s="22"/>
      <c r="AA66" s="22"/>
      <c r="AB66" s="22"/>
      <c r="AC66" s="22"/>
      <c r="AD66" s="22"/>
      <c r="AE66" s="22"/>
      <c r="AF66" s="22"/>
      <c r="AG66" s="22"/>
      <c r="AH66" s="22"/>
      <c r="AI66" s="22"/>
      <c r="AJ66" s="22"/>
      <c r="AK66" s="22"/>
      <c r="AL66" s="22"/>
      <c r="AM66" s="22"/>
      <c r="AN66" s="22"/>
      <c r="AO66" s="22"/>
      <c r="AP66" s="22"/>
      <c r="AQ66" s="22"/>
      <c r="AR66" s="20"/>
    </row>
    <row r="67" spans="1:57" ht="11.25">
      <c r="B67" s="21"/>
      <c r="C67" s="22"/>
      <c r="D67" s="22"/>
      <c r="E67" s="22"/>
      <c r="F67" s="22"/>
      <c r="G67" s="22"/>
      <c r="H67" s="22"/>
      <c r="I67" s="22"/>
      <c r="J67" s="22"/>
      <c r="K67" s="22"/>
      <c r="L67" s="22"/>
      <c r="M67" s="22"/>
      <c r="N67" s="22"/>
      <c r="O67" s="22"/>
      <c r="P67" s="22"/>
      <c r="Q67" s="22"/>
      <c r="R67" s="22"/>
      <c r="S67" s="22"/>
      <c r="T67" s="22"/>
      <c r="U67" s="22"/>
      <c r="V67" s="22"/>
      <c r="W67" s="22"/>
      <c r="X67" s="22"/>
      <c r="Y67" s="22"/>
      <c r="Z67" s="22"/>
      <c r="AA67" s="22"/>
      <c r="AB67" s="22"/>
      <c r="AC67" s="22"/>
      <c r="AD67" s="22"/>
      <c r="AE67" s="22"/>
      <c r="AF67" s="22"/>
      <c r="AG67" s="22"/>
      <c r="AH67" s="22"/>
      <c r="AI67" s="22"/>
      <c r="AJ67" s="22"/>
      <c r="AK67" s="22"/>
      <c r="AL67" s="22"/>
      <c r="AM67" s="22"/>
      <c r="AN67" s="22"/>
      <c r="AO67" s="22"/>
      <c r="AP67" s="22"/>
      <c r="AQ67" s="22"/>
      <c r="AR67" s="20"/>
    </row>
    <row r="68" spans="1:57" ht="11.25">
      <c r="B68" s="21"/>
      <c r="C68" s="22"/>
      <c r="D68" s="22"/>
      <c r="E68" s="22"/>
      <c r="F68" s="22"/>
      <c r="G68" s="22"/>
      <c r="H68" s="22"/>
      <c r="I68" s="22"/>
      <c r="J68" s="22"/>
      <c r="K68" s="22"/>
      <c r="L68" s="22"/>
      <c r="M68" s="22"/>
      <c r="N68" s="22"/>
      <c r="O68" s="22"/>
      <c r="P68" s="22"/>
      <c r="Q68" s="22"/>
      <c r="R68" s="22"/>
      <c r="S68" s="22"/>
      <c r="T68" s="22"/>
      <c r="U68" s="22"/>
      <c r="V68" s="22"/>
      <c r="W68" s="22"/>
      <c r="X68" s="22"/>
      <c r="Y68" s="22"/>
      <c r="Z68" s="22"/>
      <c r="AA68" s="22"/>
      <c r="AB68" s="22"/>
      <c r="AC68" s="22"/>
      <c r="AD68" s="22"/>
      <c r="AE68" s="22"/>
      <c r="AF68" s="22"/>
      <c r="AG68" s="22"/>
      <c r="AH68" s="22"/>
      <c r="AI68" s="22"/>
      <c r="AJ68" s="22"/>
      <c r="AK68" s="22"/>
      <c r="AL68" s="22"/>
      <c r="AM68" s="22"/>
      <c r="AN68" s="22"/>
      <c r="AO68" s="22"/>
      <c r="AP68" s="22"/>
      <c r="AQ68" s="22"/>
      <c r="AR68" s="20"/>
    </row>
    <row r="69" spans="1:57" ht="11.25">
      <c r="B69" s="21"/>
      <c r="C69" s="22"/>
      <c r="D69" s="22"/>
      <c r="E69" s="22"/>
      <c r="F69" s="22"/>
      <c r="G69" s="22"/>
      <c r="H69" s="22"/>
      <c r="I69" s="22"/>
      <c r="J69" s="22"/>
      <c r="K69" s="22"/>
      <c r="L69" s="22"/>
      <c r="M69" s="22"/>
      <c r="N69" s="22"/>
      <c r="O69" s="22"/>
      <c r="P69" s="22"/>
      <c r="Q69" s="22"/>
      <c r="R69" s="22"/>
      <c r="S69" s="22"/>
      <c r="T69" s="22"/>
      <c r="U69" s="22"/>
      <c r="V69" s="22"/>
      <c r="W69" s="22"/>
      <c r="X69" s="22"/>
      <c r="Y69" s="22"/>
      <c r="Z69" s="22"/>
      <c r="AA69" s="22"/>
      <c r="AB69" s="22"/>
      <c r="AC69" s="22"/>
      <c r="AD69" s="22"/>
      <c r="AE69" s="22"/>
      <c r="AF69" s="22"/>
      <c r="AG69" s="22"/>
      <c r="AH69" s="22"/>
      <c r="AI69" s="22"/>
      <c r="AJ69" s="22"/>
      <c r="AK69" s="22"/>
      <c r="AL69" s="22"/>
      <c r="AM69" s="22"/>
      <c r="AN69" s="22"/>
      <c r="AO69" s="22"/>
      <c r="AP69" s="22"/>
      <c r="AQ69" s="22"/>
      <c r="AR69" s="20"/>
    </row>
    <row r="70" spans="1:57" ht="11.25">
      <c r="B70" s="21"/>
      <c r="C70" s="22"/>
      <c r="D70" s="22"/>
      <c r="E70" s="22"/>
      <c r="F70" s="22"/>
      <c r="G70" s="22"/>
      <c r="H70" s="22"/>
      <c r="I70" s="22"/>
      <c r="J70" s="22"/>
      <c r="K70" s="22"/>
      <c r="L70" s="22"/>
      <c r="M70" s="22"/>
      <c r="N70" s="22"/>
      <c r="O70" s="22"/>
      <c r="P70" s="22"/>
      <c r="Q70" s="22"/>
      <c r="R70" s="22"/>
      <c r="S70" s="22"/>
      <c r="T70" s="22"/>
      <c r="U70" s="22"/>
      <c r="V70" s="22"/>
      <c r="W70" s="22"/>
      <c r="X70" s="22"/>
      <c r="Y70" s="22"/>
      <c r="Z70" s="22"/>
      <c r="AA70" s="22"/>
      <c r="AB70" s="22"/>
      <c r="AC70" s="22"/>
      <c r="AD70" s="22"/>
      <c r="AE70" s="22"/>
      <c r="AF70" s="22"/>
      <c r="AG70" s="22"/>
      <c r="AH70" s="22"/>
      <c r="AI70" s="22"/>
      <c r="AJ70" s="22"/>
      <c r="AK70" s="22"/>
      <c r="AL70" s="22"/>
      <c r="AM70" s="22"/>
      <c r="AN70" s="22"/>
      <c r="AO70" s="22"/>
      <c r="AP70" s="22"/>
      <c r="AQ70" s="22"/>
      <c r="AR70" s="20"/>
    </row>
    <row r="71" spans="1:57" ht="11.25">
      <c r="B71" s="21"/>
      <c r="C71" s="22"/>
      <c r="D71" s="22"/>
      <c r="E71" s="22"/>
      <c r="F71" s="22"/>
      <c r="G71" s="22"/>
      <c r="H71" s="22"/>
      <c r="I71" s="22"/>
      <c r="J71" s="22"/>
      <c r="K71" s="22"/>
      <c r="L71" s="22"/>
      <c r="M71" s="22"/>
      <c r="N71" s="22"/>
      <c r="O71" s="22"/>
      <c r="P71" s="22"/>
      <c r="Q71" s="22"/>
      <c r="R71" s="22"/>
      <c r="S71" s="22"/>
      <c r="T71" s="22"/>
      <c r="U71" s="22"/>
      <c r="V71" s="22"/>
      <c r="W71" s="22"/>
      <c r="X71" s="22"/>
      <c r="Y71" s="22"/>
      <c r="Z71" s="22"/>
      <c r="AA71" s="22"/>
      <c r="AB71" s="22"/>
      <c r="AC71" s="22"/>
      <c r="AD71" s="22"/>
      <c r="AE71" s="22"/>
      <c r="AF71" s="22"/>
      <c r="AG71" s="22"/>
      <c r="AH71" s="22"/>
      <c r="AI71" s="22"/>
      <c r="AJ71" s="22"/>
      <c r="AK71" s="22"/>
      <c r="AL71" s="22"/>
      <c r="AM71" s="22"/>
      <c r="AN71" s="22"/>
      <c r="AO71" s="22"/>
      <c r="AP71" s="22"/>
      <c r="AQ71" s="22"/>
      <c r="AR71" s="20"/>
    </row>
    <row r="72" spans="1:57" ht="11.25">
      <c r="B72" s="21"/>
      <c r="C72" s="22"/>
      <c r="D72" s="22"/>
      <c r="E72" s="22"/>
      <c r="F72" s="22"/>
      <c r="G72" s="22"/>
      <c r="H72" s="22"/>
      <c r="I72" s="22"/>
      <c r="J72" s="22"/>
      <c r="K72" s="22"/>
      <c r="L72" s="22"/>
      <c r="M72" s="22"/>
      <c r="N72" s="22"/>
      <c r="O72" s="22"/>
      <c r="P72" s="22"/>
      <c r="Q72" s="22"/>
      <c r="R72" s="22"/>
      <c r="S72" s="22"/>
      <c r="T72" s="22"/>
      <c r="U72" s="22"/>
      <c r="V72" s="22"/>
      <c r="W72" s="22"/>
      <c r="X72" s="22"/>
      <c r="Y72" s="22"/>
      <c r="Z72" s="22"/>
      <c r="AA72" s="22"/>
      <c r="AB72" s="22"/>
      <c r="AC72" s="22"/>
      <c r="AD72" s="22"/>
      <c r="AE72" s="22"/>
      <c r="AF72" s="22"/>
      <c r="AG72" s="22"/>
      <c r="AH72" s="22"/>
      <c r="AI72" s="22"/>
      <c r="AJ72" s="22"/>
      <c r="AK72" s="22"/>
      <c r="AL72" s="22"/>
      <c r="AM72" s="22"/>
      <c r="AN72" s="22"/>
      <c r="AO72" s="22"/>
      <c r="AP72" s="22"/>
      <c r="AQ72" s="22"/>
      <c r="AR72" s="20"/>
    </row>
    <row r="73" spans="1:57" ht="11.25">
      <c r="B73" s="21"/>
      <c r="C73" s="22"/>
      <c r="D73" s="22"/>
      <c r="E73" s="22"/>
      <c r="F73" s="22"/>
      <c r="G73" s="22"/>
      <c r="H73" s="22"/>
      <c r="I73" s="22"/>
      <c r="J73" s="22"/>
      <c r="K73" s="22"/>
      <c r="L73" s="22"/>
      <c r="M73" s="22"/>
      <c r="N73" s="22"/>
      <c r="O73" s="22"/>
      <c r="P73" s="22"/>
      <c r="Q73" s="22"/>
      <c r="R73" s="22"/>
      <c r="S73" s="22"/>
      <c r="T73" s="22"/>
      <c r="U73" s="22"/>
      <c r="V73" s="22"/>
      <c r="W73" s="22"/>
      <c r="X73" s="22"/>
      <c r="Y73" s="22"/>
      <c r="Z73" s="22"/>
      <c r="AA73" s="22"/>
      <c r="AB73" s="22"/>
      <c r="AC73" s="22"/>
      <c r="AD73" s="22"/>
      <c r="AE73" s="22"/>
      <c r="AF73" s="22"/>
      <c r="AG73" s="22"/>
      <c r="AH73" s="22"/>
      <c r="AI73" s="22"/>
      <c r="AJ73" s="22"/>
      <c r="AK73" s="22"/>
      <c r="AL73" s="22"/>
      <c r="AM73" s="22"/>
      <c r="AN73" s="22"/>
      <c r="AO73" s="22"/>
      <c r="AP73" s="22"/>
      <c r="AQ73" s="22"/>
      <c r="AR73" s="20"/>
    </row>
    <row r="74" spans="1:57" ht="11.25">
      <c r="B74" s="21"/>
      <c r="C74" s="22"/>
      <c r="D74" s="22"/>
      <c r="E74" s="22"/>
      <c r="F74" s="22"/>
      <c r="G74" s="22"/>
      <c r="H74" s="22"/>
      <c r="I74" s="22"/>
      <c r="J74" s="22"/>
      <c r="K74" s="22"/>
      <c r="L74" s="22"/>
      <c r="M74" s="22"/>
      <c r="N74" s="22"/>
      <c r="O74" s="22"/>
      <c r="P74" s="22"/>
      <c r="Q74" s="22"/>
      <c r="R74" s="22"/>
      <c r="S74" s="22"/>
      <c r="T74" s="22"/>
      <c r="U74" s="22"/>
      <c r="V74" s="22"/>
      <c r="W74" s="22"/>
      <c r="X74" s="22"/>
      <c r="Y74" s="22"/>
      <c r="Z74" s="22"/>
      <c r="AA74" s="22"/>
      <c r="AB74" s="22"/>
      <c r="AC74" s="22"/>
      <c r="AD74" s="22"/>
      <c r="AE74" s="22"/>
      <c r="AF74" s="22"/>
      <c r="AG74" s="22"/>
      <c r="AH74" s="22"/>
      <c r="AI74" s="22"/>
      <c r="AJ74" s="22"/>
      <c r="AK74" s="22"/>
      <c r="AL74" s="22"/>
      <c r="AM74" s="22"/>
      <c r="AN74" s="22"/>
      <c r="AO74" s="22"/>
      <c r="AP74" s="22"/>
      <c r="AQ74" s="22"/>
      <c r="AR74" s="20"/>
    </row>
    <row r="75" spans="1:57" s="2" customFormat="1" ht="12.75">
      <c r="A75" s="34"/>
      <c r="B75" s="35"/>
      <c r="C75" s="36"/>
      <c r="D75" s="52" t="s">
        <v>48</v>
      </c>
      <c r="E75" s="38"/>
      <c r="F75" s="38"/>
      <c r="G75" s="38"/>
      <c r="H75" s="38"/>
      <c r="I75" s="38"/>
      <c r="J75" s="38"/>
      <c r="K75" s="38"/>
      <c r="L75" s="38"/>
      <c r="M75" s="38"/>
      <c r="N75" s="38"/>
      <c r="O75" s="38"/>
      <c r="P75" s="38"/>
      <c r="Q75" s="38"/>
      <c r="R75" s="38"/>
      <c r="S75" s="38"/>
      <c r="T75" s="38"/>
      <c r="U75" s="38"/>
      <c r="V75" s="52" t="s">
        <v>49</v>
      </c>
      <c r="W75" s="38"/>
      <c r="X75" s="38"/>
      <c r="Y75" s="38"/>
      <c r="Z75" s="38"/>
      <c r="AA75" s="38"/>
      <c r="AB75" s="38"/>
      <c r="AC75" s="38"/>
      <c r="AD75" s="38"/>
      <c r="AE75" s="38"/>
      <c r="AF75" s="38"/>
      <c r="AG75" s="38"/>
      <c r="AH75" s="52" t="s">
        <v>48</v>
      </c>
      <c r="AI75" s="38"/>
      <c r="AJ75" s="38"/>
      <c r="AK75" s="38"/>
      <c r="AL75" s="38"/>
      <c r="AM75" s="52" t="s">
        <v>49</v>
      </c>
      <c r="AN75" s="38"/>
      <c r="AO75" s="38"/>
      <c r="AP75" s="36"/>
      <c r="AQ75" s="36"/>
      <c r="AR75" s="39"/>
      <c r="BE75" s="34"/>
    </row>
    <row r="76" spans="1:57" s="2" customFormat="1" ht="11.25">
      <c r="A76" s="34"/>
      <c r="B76" s="35"/>
      <c r="C76" s="36"/>
      <c r="D76" s="36"/>
      <c r="E76" s="36"/>
      <c r="F76" s="36"/>
      <c r="G76" s="36"/>
      <c r="H76" s="36"/>
      <c r="I76" s="36"/>
      <c r="J76" s="36"/>
      <c r="K76" s="36"/>
      <c r="L76" s="36"/>
      <c r="M76" s="36"/>
      <c r="N76" s="36"/>
      <c r="O76" s="36"/>
      <c r="P76" s="36"/>
      <c r="Q76" s="36"/>
      <c r="R76" s="36"/>
      <c r="S76" s="36"/>
      <c r="T76" s="36"/>
      <c r="U76" s="36"/>
      <c r="V76" s="36"/>
      <c r="W76" s="36"/>
      <c r="X76" s="36"/>
      <c r="Y76" s="36"/>
      <c r="Z76" s="36"/>
      <c r="AA76" s="36"/>
      <c r="AB76" s="36"/>
      <c r="AC76" s="36"/>
      <c r="AD76" s="36"/>
      <c r="AE76" s="36"/>
      <c r="AF76" s="36"/>
      <c r="AG76" s="36"/>
      <c r="AH76" s="36"/>
      <c r="AI76" s="36"/>
      <c r="AJ76" s="36"/>
      <c r="AK76" s="36"/>
      <c r="AL76" s="36"/>
      <c r="AM76" s="36"/>
      <c r="AN76" s="36"/>
      <c r="AO76" s="36"/>
      <c r="AP76" s="36"/>
      <c r="AQ76" s="36"/>
      <c r="AR76" s="39"/>
      <c r="BE76" s="34"/>
    </row>
    <row r="77" spans="1:57" s="2" customFormat="1" ht="6.95" customHeight="1">
      <c r="A77" s="34"/>
      <c r="B77" s="54"/>
      <c r="C77" s="55"/>
      <c r="D77" s="55"/>
      <c r="E77" s="55"/>
      <c r="F77" s="55"/>
      <c r="G77" s="55"/>
      <c r="H77" s="55"/>
      <c r="I77" s="55"/>
      <c r="J77" s="55"/>
      <c r="K77" s="55"/>
      <c r="L77" s="55"/>
      <c r="M77" s="55"/>
      <c r="N77" s="55"/>
      <c r="O77" s="55"/>
      <c r="P77" s="55"/>
      <c r="Q77" s="55"/>
      <c r="R77" s="55"/>
      <c r="S77" s="55"/>
      <c r="T77" s="55"/>
      <c r="U77" s="55"/>
      <c r="V77" s="55"/>
      <c r="W77" s="55"/>
      <c r="X77" s="55"/>
      <c r="Y77" s="55"/>
      <c r="Z77" s="55"/>
      <c r="AA77" s="55"/>
      <c r="AB77" s="55"/>
      <c r="AC77" s="55"/>
      <c r="AD77" s="55"/>
      <c r="AE77" s="55"/>
      <c r="AF77" s="55"/>
      <c r="AG77" s="55"/>
      <c r="AH77" s="55"/>
      <c r="AI77" s="55"/>
      <c r="AJ77" s="55"/>
      <c r="AK77" s="55"/>
      <c r="AL77" s="55"/>
      <c r="AM77" s="55"/>
      <c r="AN77" s="55"/>
      <c r="AO77" s="55"/>
      <c r="AP77" s="55"/>
      <c r="AQ77" s="55"/>
      <c r="AR77" s="39"/>
      <c r="BE77" s="34"/>
    </row>
    <row r="81" spans="1:90" s="2" customFormat="1" ht="6.95" customHeight="1">
      <c r="A81" s="34"/>
      <c r="B81" s="56"/>
      <c r="C81" s="57"/>
      <c r="D81" s="57"/>
      <c r="E81" s="57"/>
      <c r="F81" s="57"/>
      <c r="G81" s="57"/>
      <c r="H81" s="57"/>
      <c r="I81" s="57"/>
      <c r="J81" s="57"/>
      <c r="K81" s="57"/>
      <c r="L81" s="57"/>
      <c r="M81" s="57"/>
      <c r="N81" s="57"/>
      <c r="O81" s="57"/>
      <c r="P81" s="57"/>
      <c r="Q81" s="57"/>
      <c r="R81" s="57"/>
      <c r="S81" s="57"/>
      <c r="T81" s="57"/>
      <c r="U81" s="57"/>
      <c r="V81" s="57"/>
      <c r="W81" s="57"/>
      <c r="X81" s="57"/>
      <c r="Y81" s="57"/>
      <c r="Z81" s="57"/>
      <c r="AA81" s="57"/>
      <c r="AB81" s="57"/>
      <c r="AC81" s="57"/>
      <c r="AD81" s="57"/>
      <c r="AE81" s="57"/>
      <c r="AF81" s="57"/>
      <c r="AG81" s="57"/>
      <c r="AH81" s="57"/>
      <c r="AI81" s="57"/>
      <c r="AJ81" s="57"/>
      <c r="AK81" s="57"/>
      <c r="AL81" s="57"/>
      <c r="AM81" s="57"/>
      <c r="AN81" s="57"/>
      <c r="AO81" s="57"/>
      <c r="AP81" s="57"/>
      <c r="AQ81" s="57"/>
      <c r="AR81" s="39"/>
      <c r="BE81" s="34"/>
    </row>
    <row r="82" spans="1:90" s="2" customFormat="1" ht="24.95" customHeight="1">
      <c r="A82" s="34"/>
      <c r="B82" s="35"/>
      <c r="C82" s="23" t="s">
        <v>52</v>
      </c>
      <c r="D82" s="36"/>
      <c r="E82" s="36"/>
      <c r="F82" s="36"/>
      <c r="G82" s="36"/>
      <c r="H82" s="36"/>
      <c r="I82" s="36"/>
      <c r="J82" s="36"/>
      <c r="K82" s="36"/>
      <c r="L82" s="36"/>
      <c r="M82" s="36"/>
      <c r="N82" s="36"/>
      <c r="O82" s="36"/>
      <c r="P82" s="36"/>
      <c r="Q82" s="36"/>
      <c r="R82" s="36"/>
      <c r="S82" s="36"/>
      <c r="T82" s="36"/>
      <c r="U82" s="36"/>
      <c r="V82" s="36"/>
      <c r="W82" s="36"/>
      <c r="X82" s="36"/>
      <c r="Y82" s="36"/>
      <c r="Z82" s="36"/>
      <c r="AA82" s="36"/>
      <c r="AB82" s="36"/>
      <c r="AC82" s="36"/>
      <c r="AD82" s="36"/>
      <c r="AE82" s="36"/>
      <c r="AF82" s="36"/>
      <c r="AG82" s="36"/>
      <c r="AH82" s="36"/>
      <c r="AI82" s="36"/>
      <c r="AJ82" s="36"/>
      <c r="AK82" s="36"/>
      <c r="AL82" s="36"/>
      <c r="AM82" s="36"/>
      <c r="AN82" s="36"/>
      <c r="AO82" s="36"/>
      <c r="AP82" s="36"/>
      <c r="AQ82" s="36"/>
      <c r="AR82" s="39"/>
      <c r="BE82" s="34"/>
    </row>
    <row r="83" spans="1:90" s="2" customFormat="1" ht="6.95" customHeight="1">
      <c r="A83" s="34"/>
      <c r="B83" s="35"/>
      <c r="C83" s="36"/>
      <c r="D83" s="36"/>
      <c r="E83" s="36"/>
      <c r="F83" s="36"/>
      <c r="G83" s="36"/>
      <c r="H83" s="36"/>
      <c r="I83" s="36"/>
      <c r="J83" s="36"/>
      <c r="K83" s="36"/>
      <c r="L83" s="36"/>
      <c r="M83" s="36"/>
      <c r="N83" s="36"/>
      <c r="O83" s="36"/>
      <c r="P83" s="36"/>
      <c r="Q83" s="36"/>
      <c r="R83" s="36"/>
      <c r="S83" s="36"/>
      <c r="T83" s="36"/>
      <c r="U83" s="36"/>
      <c r="V83" s="36"/>
      <c r="W83" s="36"/>
      <c r="X83" s="36"/>
      <c r="Y83" s="36"/>
      <c r="Z83" s="36"/>
      <c r="AA83" s="36"/>
      <c r="AB83" s="36"/>
      <c r="AC83" s="36"/>
      <c r="AD83" s="36"/>
      <c r="AE83" s="36"/>
      <c r="AF83" s="36"/>
      <c r="AG83" s="36"/>
      <c r="AH83" s="36"/>
      <c r="AI83" s="36"/>
      <c r="AJ83" s="36"/>
      <c r="AK83" s="36"/>
      <c r="AL83" s="36"/>
      <c r="AM83" s="36"/>
      <c r="AN83" s="36"/>
      <c r="AO83" s="36"/>
      <c r="AP83" s="36"/>
      <c r="AQ83" s="36"/>
      <c r="AR83" s="39"/>
      <c r="BE83" s="34"/>
    </row>
    <row r="84" spans="1:90" s="4" customFormat="1" ht="12" customHeight="1">
      <c r="B84" s="58"/>
      <c r="C84" s="29" t="s">
        <v>13</v>
      </c>
      <c r="D84" s="59"/>
      <c r="E84" s="59"/>
      <c r="F84" s="59"/>
      <c r="G84" s="59"/>
      <c r="H84" s="59"/>
      <c r="I84" s="59"/>
      <c r="J84" s="59"/>
      <c r="K84" s="59"/>
      <c r="L84" s="59" t="str">
        <f>K5</f>
        <v>21BAU003</v>
      </c>
      <c r="M84" s="59"/>
      <c r="N84" s="59"/>
      <c r="O84" s="59"/>
      <c r="P84" s="59"/>
      <c r="Q84" s="59"/>
      <c r="R84" s="59"/>
      <c r="S84" s="59"/>
      <c r="T84" s="59"/>
      <c r="U84" s="59"/>
      <c r="V84" s="59"/>
      <c r="W84" s="59"/>
      <c r="X84" s="59"/>
      <c r="Y84" s="59"/>
      <c r="Z84" s="59"/>
      <c r="AA84" s="59"/>
      <c r="AB84" s="59"/>
      <c r="AC84" s="59"/>
      <c r="AD84" s="59"/>
      <c r="AE84" s="59"/>
      <c r="AF84" s="59"/>
      <c r="AG84" s="59"/>
      <c r="AH84" s="59"/>
      <c r="AI84" s="59"/>
      <c r="AJ84" s="59"/>
      <c r="AK84" s="59"/>
      <c r="AL84" s="59"/>
      <c r="AM84" s="59"/>
      <c r="AN84" s="59"/>
      <c r="AO84" s="59"/>
      <c r="AP84" s="59"/>
      <c r="AQ84" s="59"/>
      <c r="AR84" s="60"/>
    </row>
    <row r="85" spans="1:90" s="5" customFormat="1" ht="36.950000000000003" customHeight="1">
      <c r="B85" s="61"/>
      <c r="C85" s="62" t="s">
        <v>16</v>
      </c>
      <c r="D85" s="63"/>
      <c r="E85" s="63"/>
      <c r="F85" s="63"/>
      <c r="G85" s="63"/>
      <c r="H85" s="63"/>
      <c r="I85" s="63"/>
      <c r="J85" s="63"/>
      <c r="K85" s="63"/>
      <c r="L85" s="267" t="str">
        <f>K6</f>
        <v>Horní Počaply - opravy podlaha stropů v budově obecního úřadu</v>
      </c>
      <c r="M85" s="268"/>
      <c r="N85" s="268"/>
      <c r="O85" s="268"/>
      <c r="P85" s="268"/>
      <c r="Q85" s="268"/>
      <c r="R85" s="268"/>
      <c r="S85" s="268"/>
      <c r="T85" s="268"/>
      <c r="U85" s="268"/>
      <c r="V85" s="268"/>
      <c r="W85" s="268"/>
      <c r="X85" s="268"/>
      <c r="Y85" s="268"/>
      <c r="Z85" s="268"/>
      <c r="AA85" s="268"/>
      <c r="AB85" s="268"/>
      <c r="AC85" s="268"/>
      <c r="AD85" s="268"/>
      <c r="AE85" s="268"/>
      <c r="AF85" s="268"/>
      <c r="AG85" s="268"/>
      <c r="AH85" s="268"/>
      <c r="AI85" s="268"/>
      <c r="AJ85" s="268"/>
      <c r="AK85" s="268"/>
      <c r="AL85" s="268"/>
      <c r="AM85" s="268"/>
      <c r="AN85" s="268"/>
      <c r="AO85" s="268"/>
      <c r="AP85" s="63"/>
      <c r="AQ85" s="63"/>
      <c r="AR85" s="64"/>
    </row>
    <row r="86" spans="1:90" s="2" customFormat="1" ht="6.95" customHeight="1">
      <c r="A86" s="34"/>
      <c r="B86" s="35"/>
      <c r="C86" s="36"/>
      <c r="D86" s="36"/>
      <c r="E86" s="36"/>
      <c r="F86" s="36"/>
      <c r="G86" s="36"/>
      <c r="H86" s="36"/>
      <c r="I86" s="36"/>
      <c r="J86" s="36"/>
      <c r="K86" s="36"/>
      <c r="L86" s="36"/>
      <c r="M86" s="36"/>
      <c r="N86" s="36"/>
      <c r="O86" s="36"/>
      <c r="P86" s="36"/>
      <c r="Q86" s="36"/>
      <c r="R86" s="36"/>
      <c r="S86" s="36"/>
      <c r="T86" s="36"/>
      <c r="U86" s="36"/>
      <c r="V86" s="36"/>
      <c r="W86" s="36"/>
      <c r="X86" s="36"/>
      <c r="Y86" s="36"/>
      <c r="Z86" s="36"/>
      <c r="AA86" s="36"/>
      <c r="AB86" s="36"/>
      <c r="AC86" s="36"/>
      <c r="AD86" s="36"/>
      <c r="AE86" s="36"/>
      <c r="AF86" s="36"/>
      <c r="AG86" s="36"/>
      <c r="AH86" s="36"/>
      <c r="AI86" s="36"/>
      <c r="AJ86" s="36"/>
      <c r="AK86" s="36"/>
      <c r="AL86" s="36"/>
      <c r="AM86" s="36"/>
      <c r="AN86" s="36"/>
      <c r="AO86" s="36"/>
      <c r="AP86" s="36"/>
      <c r="AQ86" s="36"/>
      <c r="AR86" s="39"/>
      <c r="BE86" s="34"/>
    </row>
    <row r="87" spans="1:90" s="2" customFormat="1" ht="12" customHeight="1">
      <c r="A87" s="34"/>
      <c r="B87" s="35"/>
      <c r="C87" s="29" t="s">
        <v>20</v>
      </c>
      <c r="D87" s="36"/>
      <c r="E87" s="36"/>
      <c r="F87" s="36"/>
      <c r="G87" s="36"/>
      <c r="H87" s="36"/>
      <c r="I87" s="36"/>
      <c r="J87" s="36"/>
      <c r="K87" s="36"/>
      <c r="L87" s="65" t="str">
        <f>IF(K8="","",K8)</f>
        <v xml:space="preserve"> </v>
      </c>
      <c r="M87" s="36"/>
      <c r="N87" s="36"/>
      <c r="O87" s="36"/>
      <c r="P87" s="36"/>
      <c r="Q87" s="36"/>
      <c r="R87" s="36"/>
      <c r="S87" s="36"/>
      <c r="T87" s="36"/>
      <c r="U87" s="36"/>
      <c r="V87" s="36"/>
      <c r="W87" s="36"/>
      <c r="X87" s="36"/>
      <c r="Y87" s="36"/>
      <c r="Z87" s="36"/>
      <c r="AA87" s="36"/>
      <c r="AB87" s="36"/>
      <c r="AC87" s="36"/>
      <c r="AD87" s="36"/>
      <c r="AE87" s="36"/>
      <c r="AF87" s="36"/>
      <c r="AG87" s="36"/>
      <c r="AH87" s="36"/>
      <c r="AI87" s="29" t="s">
        <v>22</v>
      </c>
      <c r="AJ87" s="36"/>
      <c r="AK87" s="36"/>
      <c r="AL87" s="36"/>
      <c r="AM87" s="269" t="str">
        <f>IF(AN8= "","",AN8)</f>
        <v>29. 6. 2021</v>
      </c>
      <c r="AN87" s="269"/>
      <c r="AO87" s="36"/>
      <c r="AP87" s="36"/>
      <c r="AQ87" s="36"/>
      <c r="AR87" s="39"/>
      <c r="BE87" s="34"/>
    </row>
    <row r="88" spans="1:90" s="2" customFormat="1" ht="6.95" customHeight="1">
      <c r="A88" s="34"/>
      <c r="B88" s="35"/>
      <c r="C88" s="36"/>
      <c r="D88" s="36"/>
      <c r="E88" s="36"/>
      <c r="F88" s="36"/>
      <c r="G88" s="36"/>
      <c r="H88" s="36"/>
      <c r="I88" s="36"/>
      <c r="J88" s="36"/>
      <c r="K88" s="36"/>
      <c r="L88" s="36"/>
      <c r="M88" s="36"/>
      <c r="N88" s="36"/>
      <c r="O88" s="36"/>
      <c r="P88" s="36"/>
      <c r="Q88" s="36"/>
      <c r="R88" s="36"/>
      <c r="S88" s="36"/>
      <c r="T88" s="36"/>
      <c r="U88" s="36"/>
      <c r="V88" s="36"/>
      <c r="W88" s="36"/>
      <c r="X88" s="36"/>
      <c r="Y88" s="36"/>
      <c r="Z88" s="36"/>
      <c r="AA88" s="36"/>
      <c r="AB88" s="36"/>
      <c r="AC88" s="36"/>
      <c r="AD88" s="36"/>
      <c r="AE88" s="36"/>
      <c r="AF88" s="36"/>
      <c r="AG88" s="36"/>
      <c r="AH88" s="36"/>
      <c r="AI88" s="36"/>
      <c r="AJ88" s="36"/>
      <c r="AK88" s="36"/>
      <c r="AL88" s="36"/>
      <c r="AM88" s="36"/>
      <c r="AN88" s="36"/>
      <c r="AO88" s="36"/>
      <c r="AP88" s="36"/>
      <c r="AQ88" s="36"/>
      <c r="AR88" s="39"/>
      <c r="BE88" s="34"/>
    </row>
    <row r="89" spans="1:90" s="2" customFormat="1" ht="15.2" customHeight="1">
      <c r="A89" s="34"/>
      <c r="B89" s="35"/>
      <c r="C89" s="29" t="s">
        <v>24</v>
      </c>
      <c r="D89" s="36"/>
      <c r="E89" s="36"/>
      <c r="F89" s="36"/>
      <c r="G89" s="36"/>
      <c r="H89" s="36"/>
      <c r="I89" s="36"/>
      <c r="J89" s="36"/>
      <c r="K89" s="36"/>
      <c r="L89" s="59" t="str">
        <f>IF(E11= "","",E11)</f>
        <v xml:space="preserve"> </v>
      </c>
      <c r="M89" s="36"/>
      <c r="N89" s="36"/>
      <c r="O89" s="36"/>
      <c r="P89" s="36"/>
      <c r="Q89" s="36"/>
      <c r="R89" s="36"/>
      <c r="S89" s="36"/>
      <c r="T89" s="36"/>
      <c r="U89" s="36"/>
      <c r="V89" s="36"/>
      <c r="W89" s="36"/>
      <c r="X89" s="36"/>
      <c r="Y89" s="36"/>
      <c r="Z89" s="36"/>
      <c r="AA89" s="36"/>
      <c r="AB89" s="36"/>
      <c r="AC89" s="36"/>
      <c r="AD89" s="36"/>
      <c r="AE89" s="36"/>
      <c r="AF89" s="36"/>
      <c r="AG89" s="36"/>
      <c r="AH89" s="36"/>
      <c r="AI89" s="29" t="s">
        <v>29</v>
      </c>
      <c r="AJ89" s="36"/>
      <c r="AK89" s="36"/>
      <c r="AL89" s="36"/>
      <c r="AM89" s="270" t="str">
        <f>IF(E17="","",E17)</f>
        <v xml:space="preserve"> </v>
      </c>
      <c r="AN89" s="271"/>
      <c r="AO89" s="271"/>
      <c r="AP89" s="271"/>
      <c r="AQ89" s="36"/>
      <c r="AR89" s="39"/>
      <c r="AS89" s="272" t="s">
        <v>53</v>
      </c>
      <c r="AT89" s="273"/>
      <c r="AU89" s="67"/>
      <c r="AV89" s="67"/>
      <c r="AW89" s="67"/>
      <c r="AX89" s="67"/>
      <c r="AY89" s="67"/>
      <c r="AZ89" s="67"/>
      <c r="BA89" s="67"/>
      <c r="BB89" s="67"/>
      <c r="BC89" s="67"/>
      <c r="BD89" s="68"/>
      <c r="BE89" s="34"/>
    </row>
    <row r="90" spans="1:90" s="2" customFormat="1" ht="15.2" customHeight="1">
      <c r="A90" s="34"/>
      <c r="B90" s="35"/>
      <c r="C90" s="29" t="s">
        <v>27</v>
      </c>
      <c r="D90" s="36"/>
      <c r="E90" s="36"/>
      <c r="F90" s="36"/>
      <c r="G90" s="36"/>
      <c r="H90" s="36"/>
      <c r="I90" s="36"/>
      <c r="J90" s="36"/>
      <c r="K90" s="36"/>
      <c r="L90" s="59" t="str">
        <f>IF(E14= "Vyplň údaj","",E14)</f>
        <v/>
      </c>
      <c r="M90" s="36"/>
      <c r="N90" s="36"/>
      <c r="O90" s="36"/>
      <c r="P90" s="36"/>
      <c r="Q90" s="36"/>
      <c r="R90" s="36"/>
      <c r="S90" s="36"/>
      <c r="T90" s="36"/>
      <c r="U90" s="36"/>
      <c r="V90" s="36"/>
      <c r="W90" s="36"/>
      <c r="X90" s="36"/>
      <c r="Y90" s="36"/>
      <c r="Z90" s="36"/>
      <c r="AA90" s="36"/>
      <c r="AB90" s="36"/>
      <c r="AC90" s="36"/>
      <c r="AD90" s="36"/>
      <c r="AE90" s="36"/>
      <c r="AF90" s="36"/>
      <c r="AG90" s="36"/>
      <c r="AH90" s="36"/>
      <c r="AI90" s="29" t="s">
        <v>31</v>
      </c>
      <c r="AJ90" s="36"/>
      <c r="AK90" s="36"/>
      <c r="AL90" s="36"/>
      <c r="AM90" s="270" t="str">
        <f>IF(E20="","",E20)</f>
        <v xml:space="preserve"> </v>
      </c>
      <c r="AN90" s="271"/>
      <c r="AO90" s="271"/>
      <c r="AP90" s="271"/>
      <c r="AQ90" s="36"/>
      <c r="AR90" s="39"/>
      <c r="AS90" s="274"/>
      <c r="AT90" s="275"/>
      <c r="AU90" s="69"/>
      <c r="AV90" s="69"/>
      <c r="AW90" s="69"/>
      <c r="AX90" s="69"/>
      <c r="AY90" s="69"/>
      <c r="AZ90" s="69"/>
      <c r="BA90" s="69"/>
      <c r="BB90" s="69"/>
      <c r="BC90" s="69"/>
      <c r="BD90" s="70"/>
      <c r="BE90" s="34"/>
    </row>
    <row r="91" spans="1:90" s="2" customFormat="1" ht="10.9" customHeight="1">
      <c r="A91" s="34"/>
      <c r="B91" s="35"/>
      <c r="C91" s="36"/>
      <c r="D91" s="36"/>
      <c r="E91" s="36"/>
      <c r="F91" s="36"/>
      <c r="G91" s="36"/>
      <c r="H91" s="36"/>
      <c r="I91" s="36"/>
      <c r="J91" s="36"/>
      <c r="K91" s="36"/>
      <c r="L91" s="36"/>
      <c r="M91" s="36"/>
      <c r="N91" s="36"/>
      <c r="O91" s="36"/>
      <c r="P91" s="36"/>
      <c r="Q91" s="36"/>
      <c r="R91" s="36"/>
      <c r="S91" s="36"/>
      <c r="T91" s="36"/>
      <c r="U91" s="36"/>
      <c r="V91" s="36"/>
      <c r="W91" s="36"/>
      <c r="X91" s="36"/>
      <c r="Y91" s="36"/>
      <c r="Z91" s="36"/>
      <c r="AA91" s="36"/>
      <c r="AB91" s="36"/>
      <c r="AC91" s="36"/>
      <c r="AD91" s="36"/>
      <c r="AE91" s="36"/>
      <c r="AF91" s="36"/>
      <c r="AG91" s="36"/>
      <c r="AH91" s="36"/>
      <c r="AI91" s="36"/>
      <c r="AJ91" s="36"/>
      <c r="AK91" s="36"/>
      <c r="AL91" s="36"/>
      <c r="AM91" s="36"/>
      <c r="AN91" s="36"/>
      <c r="AO91" s="36"/>
      <c r="AP91" s="36"/>
      <c r="AQ91" s="36"/>
      <c r="AR91" s="39"/>
      <c r="AS91" s="276"/>
      <c r="AT91" s="277"/>
      <c r="AU91" s="71"/>
      <c r="AV91" s="71"/>
      <c r="AW91" s="71"/>
      <c r="AX91" s="71"/>
      <c r="AY91" s="71"/>
      <c r="AZ91" s="71"/>
      <c r="BA91" s="71"/>
      <c r="BB91" s="71"/>
      <c r="BC91" s="71"/>
      <c r="BD91" s="72"/>
      <c r="BE91" s="34"/>
    </row>
    <row r="92" spans="1:90" s="2" customFormat="1" ht="29.25" customHeight="1">
      <c r="A92" s="34"/>
      <c r="B92" s="35"/>
      <c r="C92" s="278" t="s">
        <v>54</v>
      </c>
      <c r="D92" s="279"/>
      <c r="E92" s="279"/>
      <c r="F92" s="279"/>
      <c r="G92" s="279"/>
      <c r="H92" s="73"/>
      <c r="I92" s="280" t="s">
        <v>55</v>
      </c>
      <c r="J92" s="279"/>
      <c r="K92" s="279"/>
      <c r="L92" s="279"/>
      <c r="M92" s="279"/>
      <c r="N92" s="279"/>
      <c r="O92" s="279"/>
      <c r="P92" s="279"/>
      <c r="Q92" s="279"/>
      <c r="R92" s="279"/>
      <c r="S92" s="279"/>
      <c r="T92" s="279"/>
      <c r="U92" s="279"/>
      <c r="V92" s="279"/>
      <c r="W92" s="279"/>
      <c r="X92" s="279"/>
      <c r="Y92" s="279"/>
      <c r="Z92" s="279"/>
      <c r="AA92" s="279"/>
      <c r="AB92" s="279"/>
      <c r="AC92" s="279"/>
      <c r="AD92" s="279"/>
      <c r="AE92" s="279"/>
      <c r="AF92" s="279"/>
      <c r="AG92" s="281" t="s">
        <v>56</v>
      </c>
      <c r="AH92" s="279"/>
      <c r="AI92" s="279"/>
      <c r="AJ92" s="279"/>
      <c r="AK92" s="279"/>
      <c r="AL92" s="279"/>
      <c r="AM92" s="279"/>
      <c r="AN92" s="280" t="s">
        <v>57</v>
      </c>
      <c r="AO92" s="279"/>
      <c r="AP92" s="282"/>
      <c r="AQ92" s="74" t="s">
        <v>58</v>
      </c>
      <c r="AR92" s="39"/>
      <c r="AS92" s="75" t="s">
        <v>59</v>
      </c>
      <c r="AT92" s="76" t="s">
        <v>60</v>
      </c>
      <c r="AU92" s="76" t="s">
        <v>61</v>
      </c>
      <c r="AV92" s="76" t="s">
        <v>62</v>
      </c>
      <c r="AW92" s="76" t="s">
        <v>63</v>
      </c>
      <c r="AX92" s="76" t="s">
        <v>64</v>
      </c>
      <c r="AY92" s="76" t="s">
        <v>65</v>
      </c>
      <c r="AZ92" s="76" t="s">
        <v>66</v>
      </c>
      <c r="BA92" s="76" t="s">
        <v>67</v>
      </c>
      <c r="BB92" s="76" t="s">
        <v>68</v>
      </c>
      <c r="BC92" s="76" t="s">
        <v>69</v>
      </c>
      <c r="BD92" s="77" t="s">
        <v>70</v>
      </c>
      <c r="BE92" s="34"/>
    </row>
    <row r="93" spans="1:90" s="2" customFormat="1" ht="10.9" customHeight="1">
      <c r="A93" s="34"/>
      <c r="B93" s="35"/>
      <c r="C93" s="36"/>
      <c r="D93" s="36"/>
      <c r="E93" s="36"/>
      <c r="F93" s="36"/>
      <c r="G93" s="36"/>
      <c r="H93" s="36"/>
      <c r="I93" s="36"/>
      <c r="J93" s="36"/>
      <c r="K93" s="36"/>
      <c r="L93" s="36"/>
      <c r="M93" s="36"/>
      <c r="N93" s="36"/>
      <c r="O93" s="36"/>
      <c r="P93" s="36"/>
      <c r="Q93" s="36"/>
      <c r="R93" s="36"/>
      <c r="S93" s="36"/>
      <c r="T93" s="36"/>
      <c r="U93" s="36"/>
      <c r="V93" s="36"/>
      <c r="W93" s="36"/>
      <c r="X93" s="36"/>
      <c r="Y93" s="36"/>
      <c r="Z93" s="36"/>
      <c r="AA93" s="36"/>
      <c r="AB93" s="36"/>
      <c r="AC93" s="36"/>
      <c r="AD93" s="36"/>
      <c r="AE93" s="36"/>
      <c r="AF93" s="36"/>
      <c r="AG93" s="36"/>
      <c r="AH93" s="36"/>
      <c r="AI93" s="36"/>
      <c r="AJ93" s="36"/>
      <c r="AK93" s="36"/>
      <c r="AL93" s="36"/>
      <c r="AM93" s="36"/>
      <c r="AN93" s="36"/>
      <c r="AO93" s="36"/>
      <c r="AP93" s="36"/>
      <c r="AQ93" s="36"/>
      <c r="AR93" s="39"/>
      <c r="AS93" s="78"/>
      <c r="AT93" s="79"/>
      <c r="AU93" s="79"/>
      <c r="AV93" s="79"/>
      <c r="AW93" s="79"/>
      <c r="AX93" s="79"/>
      <c r="AY93" s="79"/>
      <c r="AZ93" s="79"/>
      <c r="BA93" s="79"/>
      <c r="BB93" s="79"/>
      <c r="BC93" s="79"/>
      <c r="BD93" s="80"/>
      <c r="BE93" s="34"/>
    </row>
    <row r="94" spans="1:90" s="6" customFormat="1" ht="32.450000000000003" customHeight="1">
      <c r="B94" s="81"/>
      <c r="C94" s="82" t="s">
        <v>71</v>
      </c>
      <c r="D94" s="83"/>
      <c r="E94" s="83"/>
      <c r="F94" s="83"/>
      <c r="G94" s="83"/>
      <c r="H94" s="83"/>
      <c r="I94" s="83"/>
      <c r="J94" s="83"/>
      <c r="K94" s="83"/>
      <c r="L94" s="83"/>
      <c r="M94" s="83"/>
      <c r="N94" s="83"/>
      <c r="O94" s="83"/>
      <c r="P94" s="83"/>
      <c r="Q94" s="83"/>
      <c r="R94" s="83"/>
      <c r="S94" s="83"/>
      <c r="T94" s="83"/>
      <c r="U94" s="83"/>
      <c r="V94" s="83"/>
      <c r="W94" s="83"/>
      <c r="X94" s="83"/>
      <c r="Y94" s="83"/>
      <c r="Z94" s="83"/>
      <c r="AA94" s="83"/>
      <c r="AB94" s="83"/>
      <c r="AC94" s="83"/>
      <c r="AD94" s="83"/>
      <c r="AE94" s="83"/>
      <c r="AF94" s="83"/>
      <c r="AG94" s="286">
        <f>ROUND(AG95,2)</f>
        <v>0</v>
      </c>
      <c r="AH94" s="286"/>
      <c r="AI94" s="286"/>
      <c r="AJ94" s="286"/>
      <c r="AK94" s="286"/>
      <c r="AL94" s="286"/>
      <c r="AM94" s="286"/>
      <c r="AN94" s="287">
        <f>SUM(AG94,AT94)</f>
        <v>0</v>
      </c>
      <c r="AO94" s="287"/>
      <c r="AP94" s="287"/>
      <c r="AQ94" s="85" t="s">
        <v>1</v>
      </c>
      <c r="AR94" s="86"/>
      <c r="AS94" s="87">
        <f>ROUND(AS95,2)</f>
        <v>0</v>
      </c>
      <c r="AT94" s="88">
        <f>ROUND(SUM(AV94:AW94),2)</f>
        <v>0</v>
      </c>
      <c r="AU94" s="89">
        <f>ROUND(AU95,5)</f>
        <v>0</v>
      </c>
      <c r="AV94" s="88">
        <f>ROUND(AZ94*L29,2)</f>
        <v>0</v>
      </c>
      <c r="AW94" s="88">
        <f>ROUND(BA94*L30,2)</f>
        <v>0</v>
      </c>
      <c r="AX94" s="88">
        <f>ROUND(BB94*L29,2)</f>
        <v>0</v>
      </c>
      <c r="AY94" s="88">
        <f>ROUND(BC94*L30,2)</f>
        <v>0</v>
      </c>
      <c r="AZ94" s="88">
        <f>ROUND(AZ95,2)</f>
        <v>0</v>
      </c>
      <c r="BA94" s="88">
        <f>ROUND(BA95,2)</f>
        <v>0</v>
      </c>
      <c r="BB94" s="88">
        <f>ROUND(BB95,2)</f>
        <v>0</v>
      </c>
      <c r="BC94" s="88">
        <f>ROUND(BC95,2)</f>
        <v>0</v>
      </c>
      <c r="BD94" s="90">
        <f>ROUND(BD95,2)</f>
        <v>0</v>
      </c>
      <c r="BS94" s="91" t="s">
        <v>72</v>
      </c>
      <c r="BT94" s="91" t="s">
        <v>73</v>
      </c>
      <c r="BV94" s="91" t="s">
        <v>74</v>
      </c>
      <c r="BW94" s="91" t="s">
        <v>5</v>
      </c>
      <c r="BX94" s="91" t="s">
        <v>75</v>
      </c>
      <c r="CL94" s="91" t="s">
        <v>1</v>
      </c>
    </row>
    <row r="95" spans="1:90" s="7" customFormat="1" ht="24.75" customHeight="1">
      <c r="A95" s="92" t="s">
        <v>76</v>
      </c>
      <c r="B95" s="93"/>
      <c r="C95" s="94"/>
      <c r="D95" s="285" t="s">
        <v>14</v>
      </c>
      <c r="E95" s="285"/>
      <c r="F95" s="285"/>
      <c r="G95" s="285"/>
      <c r="H95" s="285"/>
      <c r="I95" s="95"/>
      <c r="J95" s="285" t="s">
        <v>17</v>
      </c>
      <c r="K95" s="285"/>
      <c r="L95" s="285"/>
      <c r="M95" s="285"/>
      <c r="N95" s="285"/>
      <c r="O95" s="285"/>
      <c r="P95" s="285"/>
      <c r="Q95" s="285"/>
      <c r="R95" s="285"/>
      <c r="S95" s="285"/>
      <c r="T95" s="285"/>
      <c r="U95" s="285"/>
      <c r="V95" s="285"/>
      <c r="W95" s="285"/>
      <c r="X95" s="285"/>
      <c r="Y95" s="285"/>
      <c r="Z95" s="285"/>
      <c r="AA95" s="285"/>
      <c r="AB95" s="285"/>
      <c r="AC95" s="285"/>
      <c r="AD95" s="285"/>
      <c r="AE95" s="285"/>
      <c r="AF95" s="285"/>
      <c r="AG95" s="283">
        <f>'21BAU003 - Horní Počaply ...'!J28</f>
        <v>0</v>
      </c>
      <c r="AH95" s="284"/>
      <c r="AI95" s="284"/>
      <c r="AJ95" s="284"/>
      <c r="AK95" s="284"/>
      <c r="AL95" s="284"/>
      <c r="AM95" s="284"/>
      <c r="AN95" s="283">
        <f>SUM(AG95,AT95)</f>
        <v>0</v>
      </c>
      <c r="AO95" s="284"/>
      <c r="AP95" s="284"/>
      <c r="AQ95" s="96" t="s">
        <v>77</v>
      </c>
      <c r="AR95" s="97"/>
      <c r="AS95" s="98">
        <v>0</v>
      </c>
      <c r="AT95" s="99">
        <f>ROUND(SUM(AV95:AW95),2)</f>
        <v>0</v>
      </c>
      <c r="AU95" s="100">
        <f>'21BAU003 - Horní Počaply ...'!P136</f>
        <v>0</v>
      </c>
      <c r="AV95" s="99">
        <f>'21BAU003 - Horní Počaply ...'!J31</f>
        <v>0</v>
      </c>
      <c r="AW95" s="99">
        <f>'21BAU003 - Horní Počaply ...'!J32</f>
        <v>0</v>
      </c>
      <c r="AX95" s="99">
        <f>'21BAU003 - Horní Počaply ...'!J33</f>
        <v>0</v>
      </c>
      <c r="AY95" s="99">
        <f>'21BAU003 - Horní Počaply ...'!J34</f>
        <v>0</v>
      </c>
      <c r="AZ95" s="99">
        <f>'21BAU003 - Horní Počaply ...'!F31</f>
        <v>0</v>
      </c>
      <c r="BA95" s="99">
        <f>'21BAU003 - Horní Počaply ...'!F32</f>
        <v>0</v>
      </c>
      <c r="BB95" s="99">
        <f>'21BAU003 - Horní Počaply ...'!F33</f>
        <v>0</v>
      </c>
      <c r="BC95" s="99">
        <f>'21BAU003 - Horní Počaply ...'!F34</f>
        <v>0</v>
      </c>
      <c r="BD95" s="101">
        <f>'21BAU003 - Horní Počaply ...'!F35</f>
        <v>0</v>
      </c>
      <c r="BT95" s="102" t="s">
        <v>78</v>
      </c>
      <c r="BU95" s="102" t="s">
        <v>79</v>
      </c>
      <c r="BV95" s="102" t="s">
        <v>74</v>
      </c>
      <c r="BW95" s="102" t="s">
        <v>5</v>
      </c>
      <c r="BX95" s="102" t="s">
        <v>75</v>
      </c>
      <c r="CL95" s="102" t="s">
        <v>1</v>
      </c>
    </row>
    <row r="96" spans="1:90" s="2" customFormat="1" ht="30" customHeight="1">
      <c r="A96" s="34"/>
      <c r="B96" s="35"/>
      <c r="C96" s="36"/>
      <c r="D96" s="36"/>
      <c r="E96" s="36"/>
      <c r="F96" s="36"/>
      <c r="G96" s="36"/>
      <c r="H96" s="36"/>
      <c r="I96" s="36"/>
      <c r="J96" s="36"/>
      <c r="K96" s="36"/>
      <c r="L96" s="36"/>
      <c r="M96" s="36"/>
      <c r="N96" s="36"/>
      <c r="O96" s="36"/>
      <c r="P96" s="36"/>
      <c r="Q96" s="36"/>
      <c r="R96" s="36"/>
      <c r="S96" s="36"/>
      <c r="T96" s="36"/>
      <c r="U96" s="36"/>
      <c r="V96" s="36"/>
      <c r="W96" s="36"/>
      <c r="X96" s="36"/>
      <c r="Y96" s="36"/>
      <c r="Z96" s="36"/>
      <c r="AA96" s="36"/>
      <c r="AB96" s="36"/>
      <c r="AC96" s="36"/>
      <c r="AD96" s="36"/>
      <c r="AE96" s="36"/>
      <c r="AF96" s="36"/>
      <c r="AG96" s="36"/>
      <c r="AH96" s="36"/>
      <c r="AI96" s="36"/>
      <c r="AJ96" s="36"/>
      <c r="AK96" s="36"/>
      <c r="AL96" s="36"/>
      <c r="AM96" s="36"/>
      <c r="AN96" s="36"/>
      <c r="AO96" s="36"/>
      <c r="AP96" s="36"/>
      <c r="AQ96" s="36"/>
      <c r="AR96" s="39"/>
      <c r="AS96" s="34"/>
      <c r="AT96" s="34"/>
      <c r="AU96" s="34"/>
      <c r="AV96" s="34"/>
      <c r="AW96" s="34"/>
      <c r="AX96" s="34"/>
      <c r="AY96" s="34"/>
      <c r="AZ96" s="34"/>
      <c r="BA96" s="34"/>
      <c r="BB96" s="34"/>
      <c r="BC96" s="34"/>
      <c r="BD96" s="34"/>
      <c r="BE96" s="34"/>
    </row>
    <row r="97" spans="1:57" s="2" customFormat="1" ht="6.95" customHeight="1">
      <c r="A97" s="34"/>
      <c r="B97" s="54"/>
      <c r="C97" s="55"/>
      <c r="D97" s="55"/>
      <c r="E97" s="55"/>
      <c r="F97" s="55"/>
      <c r="G97" s="55"/>
      <c r="H97" s="55"/>
      <c r="I97" s="55"/>
      <c r="J97" s="55"/>
      <c r="K97" s="55"/>
      <c r="L97" s="55"/>
      <c r="M97" s="55"/>
      <c r="N97" s="55"/>
      <c r="O97" s="55"/>
      <c r="P97" s="55"/>
      <c r="Q97" s="55"/>
      <c r="R97" s="55"/>
      <c r="S97" s="55"/>
      <c r="T97" s="55"/>
      <c r="U97" s="55"/>
      <c r="V97" s="55"/>
      <c r="W97" s="55"/>
      <c r="X97" s="55"/>
      <c r="Y97" s="55"/>
      <c r="Z97" s="55"/>
      <c r="AA97" s="55"/>
      <c r="AB97" s="55"/>
      <c r="AC97" s="55"/>
      <c r="AD97" s="55"/>
      <c r="AE97" s="55"/>
      <c r="AF97" s="55"/>
      <c r="AG97" s="55"/>
      <c r="AH97" s="55"/>
      <c r="AI97" s="55"/>
      <c r="AJ97" s="55"/>
      <c r="AK97" s="55"/>
      <c r="AL97" s="55"/>
      <c r="AM97" s="55"/>
      <c r="AN97" s="55"/>
      <c r="AO97" s="55"/>
      <c r="AP97" s="55"/>
      <c r="AQ97" s="55"/>
      <c r="AR97" s="39"/>
      <c r="AS97" s="34"/>
      <c r="AT97" s="34"/>
      <c r="AU97" s="34"/>
      <c r="AV97" s="34"/>
      <c r="AW97" s="34"/>
      <c r="AX97" s="34"/>
      <c r="AY97" s="34"/>
      <c r="AZ97" s="34"/>
      <c r="BA97" s="34"/>
      <c r="BB97" s="34"/>
      <c r="BC97" s="34"/>
      <c r="BD97" s="34"/>
      <c r="BE97" s="34"/>
    </row>
  </sheetData>
  <sheetProtection algorithmName="SHA-512" hashValue="h88v716KmQn4b1vGDblb2W/r9xxnGf+8UT3B08p9uHw3hHxNsRTmwF97a5yi7edjXZ7OqS3EzsG57o+p5jQKfA==" saltValue="ihtS5kf8SlZihWskGCoUa6NzjI3ZFzSYBbMc9aIYBSJa/1ORiexzLS/EM0Qs/DxiM/VKDJXjCyLdtPDVU3h1MA==" spinCount="100000" sheet="1" objects="1" scenarios="1" formatColumns="0" formatRows="0"/>
  <mergeCells count="42">
    <mergeCell ref="AR2:BE2"/>
    <mergeCell ref="C92:G92"/>
    <mergeCell ref="I92:AF92"/>
    <mergeCell ref="AG92:AM92"/>
    <mergeCell ref="AN92:AP92"/>
    <mergeCell ref="AN95:AP95"/>
    <mergeCell ref="AG95:AM95"/>
    <mergeCell ref="D95:H95"/>
    <mergeCell ref="J95:AF95"/>
    <mergeCell ref="AG94:AM94"/>
    <mergeCell ref="AN94:AP94"/>
    <mergeCell ref="L85:AO85"/>
    <mergeCell ref="AM87:AN87"/>
    <mergeCell ref="AM89:AP89"/>
    <mergeCell ref="AS89:AT91"/>
    <mergeCell ref="AM90:AP90"/>
    <mergeCell ref="W33:AE33"/>
    <mergeCell ref="AK33:AO33"/>
    <mergeCell ref="L33:P33"/>
    <mergeCell ref="X35:AB35"/>
    <mergeCell ref="AK35:AO35"/>
    <mergeCell ref="AK31:AO31"/>
    <mergeCell ref="L31:P31"/>
    <mergeCell ref="W32:AE32"/>
    <mergeCell ref="AK32:AO32"/>
    <mergeCell ref="L32:P32"/>
    <mergeCell ref="BE5:BE34"/>
    <mergeCell ref="K5:AO5"/>
    <mergeCell ref="K6:AO6"/>
    <mergeCell ref="E14:AJ14"/>
    <mergeCell ref="E23:AN23"/>
    <mergeCell ref="AK26:AO26"/>
    <mergeCell ref="L28:P28"/>
    <mergeCell ref="W28:AE28"/>
    <mergeCell ref="AK28:AO28"/>
    <mergeCell ref="W29:AE29"/>
    <mergeCell ref="AK29:AO29"/>
    <mergeCell ref="L29:P29"/>
    <mergeCell ref="W30:AE30"/>
    <mergeCell ref="AK30:AO30"/>
    <mergeCell ref="L30:P30"/>
    <mergeCell ref="W31:AE31"/>
  </mergeCells>
  <hyperlinks>
    <hyperlink ref="A95" location="'21BAU003 - Horní Počaply ...'!C2" display="/" xr:uid="{00000000-0004-0000-0000-000000000000}"/>
  </hyperlinks>
  <pageMargins left="0.39374999999999999" right="0.39374999999999999" top="0.39374999999999999" bottom="0.39374999999999999" header="0" footer="0"/>
  <pageSetup paperSize="9" fitToHeight="100" orientation="portrait" blackAndWhite="1"/>
  <headerFooter>
    <oddFooter>&amp;CStrana &amp;P z &amp;N</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BM590"/>
  <sheetViews>
    <sheetView showGridLines="0" tabSelected="1" topLeftCell="A153" workbookViewId="0"/>
  </sheetViews>
  <sheetFormatPr defaultRowHeight="15"/>
  <cols>
    <col min="1" max="1" width="8.33203125" style="1" customWidth="1"/>
    <col min="2" max="2" width="1.1640625" style="1" customWidth="1"/>
    <col min="3" max="3" width="4.1640625" style="1" customWidth="1"/>
    <col min="4" max="4" width="4.33203125" style="1" customWidth="1"/>
    <col min="5" max="5" width="17.1640625" style="1" customWidth="1"/>
    <col min="6" max="6" width="50.83203125" style="1" customWidth="1"/>
    <col min="7" max="7" width="7.5" style="1" customWidth="1"/>
    <col min="8" max="8" width="14" style="1" customWidth="1"/>
    <col min="9" max="9" width="15.83203125" style="1" customWidth="1"/>
    <col min="10" max="11" width="22.33203125" style="1" customWidth="1"/>
    <col min="12" max="12" width="9.33203125" style="1" customWidth="1"/>
    <col min="13" max="13" width="10.83203125" style="1" hidden="1" customWidth="1"/>
    <col min="14" max="14" width="9.33203125" style="1" hidden="1"/>
    <col min="15" max="20" width="14.1640625" style="1" hidden="1" customWidth="1"/>
    <col min="21" max="21" width="16.33203125" style="1" hidden="1" customWidth="1"/>
    <col min="22" max="22" width="12.33203125" style="1" customWidth="1"/>
    <col min="23" max="23" width="16.33203125" style="1" customWidth="1"/>
    <col min="24" max="24" width="12.33203125" style="1" customWidth="1"/>
    <col min="25" max="25" width="15" style="1" customWidth="1"/>
    <col min="26" max="26" width="11" style="1" customWidth="1"/>
    <col min="27" max="27" width="15" style="1" customWidth="1"/>
    <col min="28" max="28" width="16.33203125" style="1" customWidth="1"/>
    <col min="29" max="29" width="11" style="1" customWidth="1"/>
    <col min="30" max="30" width="15" style="1" customWidth="1"/>
    <col min="31" max="31" width="16.33203125" style="1" customWidth="1"/>
    <col min="44" max="65" width="9.33203125" style="1" hidden="1"/>
  </cols>
  <sheetData>
    <row r="2" spans="1:46" s="1" customFormat="1" ht="36.950000000000003" customHeight="1">
      <c r="L2" s="288"/>
      <c r="M2" s="288"/>
      <c r="N2" s="288"/>
      <c r="O2" s="288"/>
      <c r="P2" s="288"/>
      <c r="Q2" s="288"/>
      <c r="R2" s="288"/>
      <c r="S2" s="288"/>
      <c r="T2" s="288"/>
      <c r="U2" s="288"/>
      <c r="V2" s="288"/>
      <c r="AT2" s="17" t="s">
        <v>5</v>
      </c>
    </row>
    <row r="3" spans="1:46" s="1" customFormat="1" ht="6.95" customHeight="1">
      <c r="B3" s="103"/>
      <c r="C3" s="104"/>
      <c r="D3" s="104"/>
      <c r="E3" s="104"/>
      <c r="F3" s="104"/>
      <c r="G3" s="104"/>
      <c r="H3" s="104"/>
      <c r="I3" s="104"/>
      <c r="J3" s="104"/>
      <c r="K3" s="104"/>
      <c r="L3" s="20"/>
      <c r="AT3" s="17" t="s">
        <v>80</v>
      </c>
    </row>
    <row r="4" spans="1:46" s="1" customFormat="1" ht="24.95" customHeight="1">
      <c r="B4" s="20"/>
      <c r="D4" s="105" t="s">
        <v>81</v>
      </c>
      <c r="L4" s="20"/>
      <c r="M4" s="106" t="s">
        <v>10</v>
      </c>
      <c r="AT4" s="17" t="s">
        <v>4</v>
      </c>
    </row>
    <row r="5" spans="1:46" s="1" customFormat="1" ht="6.95" customHeight="1">
      <c r="B5" s="20"/>
      <c r="L5" s="20"/>
    </row>
    <row r="6" spans="1:46" s="2" customFormat="1" ht="12" customHeight="1">
      <c r="A6" s="34"/>
      <c r="B6" s="39"/>
      <c r="C6" s="34"/>
      <c r="D6" s="107" t="s">
        <v>16</v>
      </c>
      <c r="E6" s="34"/>
      <c r="F6" s="34"/>
      <c r="G6" s="34"/>
      <c r="H6" s="34"/>
      <c r="I6" s="34"/>
      <c r="J6" s="34"/>
      <c r="K6" s="34"/>
      <c r="L6" s="51"/>
      <c r="S6" s="34"/>
      <c r="T6" s="34"/>
      <c r="U6" s="34"/>
      <c r="V6" s="34"/>
      <c r="W6" s="34"/>
      <c r="X6" s="34"/>
      <c r="Y6" s="34"/>
      <c r="Z6" s="34"/>
      <c r="AA6" s="34"/>
      <c r="AB6" s="34"/>
      <c r="AC6" s="34"/>
      <c r="AD6" s="34"/>
      <c r="AE6" s="34"/>
    </row>
    <row r="7" spans="1:46" s="2" customFormat="1" ht="30" customHeight="1">
      <c r="A7" s="34"/>
      <c r="B7" s="39"/>
      <c r="C7" s="34"/>
      <c r="D7" s="34"/>
      <c r="E7" s="289" t="s">
        <v>17</v>
      </c>
      <c r="F7" s="290"/>
      <c r="G7" s="290"/>
      <c r="H7" s="290"/>
      <c r="I7" s="34"/>
      <c r="J7" s="34"/>
      <c r="K7" s="34"/>
      <c r="L7" s="51"/>
      <c r="S7" s="34"/>
      <c r="T7" s="34"/>
      <c r="U7" s="34"/>
      <c r="V7" s="34"/>
      <c r="W7" s="34"/>
      <c r="X7" s="34"/>
      <c r="Y7" s="34"/>
      <c r="Z7" s="34"/>
      <c r="AA7" s="34"/>
      <c r="AB7" s="34"/>
      <c r="AC7" s="34"/>
      <c r="AD7" s="34"/>
      <c r="AE7" s="34"/>
    </row>
    <row r="8" spans="1:46" s="2" customFormat="1" ht="11.25">
      <c r="A8" s="34"/>
      <c r="B8" s="39"/>
      <c r="C8" s="34"/>
      <c r="D8" s="34"/>
      <c r="E8" s="34"/>
      <c r="F8" s="34"/>
      <c r="G8" s="34"/>
      <c r="H8" s="34"/>
      <c r="I8" s="34"/>
      <c r="J8" s="34"/>
      <c r="K8" s="34"/>
      <c r="L8" s="51"/>
      <c r="S8" s="34"/>
      <c r="T8" s="34"/>
      <c r="U8" s="34"/>
      <c r="V8" s="34"/>
      <c r="W8" s="34"/>
      <c r="X8" s="34"/>
      <c r="Y8" s="34"/>
      <c r="Z8" s="34"/>
      <c r="AA8" s="34"/>
      <c r="AB8" s="34"/>
      <c r="AC8" s="34"/>
      <c r="AD8" s="34"/>
      <c r="AE8" s="34"/>
    </row>
    <row r="9" spans="1:46" s="2" customFormat="1" ht="12" customHeight="1">
      <c r="A9" s="34"/>
      <c r="B9" s="39"/>
      <c r="C9" s="34"/>
      <c r="D9" s="107" t="s">
        <v>18</v>
      </c>
      <c r="E9" s="34"/>
      <c r="F9" s="108" t="s">
        <v>1</v>
      </c>
      <c r="G9" s="34"/>
      <c r="H9" s="34"/>
      <c r="I9" s="107" t="s">
        <v>19</v>
      </c>
      <c r="J9" s="108" t="s">
        <v>1</v>
      </c>
      <c r="K9" s="34"/>
      <c r="L9" s="51"/>
      <c r="S9" s="34"/>
      <c r="T9" s="34"/>
      <c r="U9" s="34"/>
      <c r="V9" s="34"/>
      <c r="W9" s="34"/>
      <c r="X9" s="34"/>
      <c r="Y9" s="34"/>
      <c r="Z9" s="34"/>
      <c r="AA9" s="34"/>
      <c r="AB9" s="34"/>
      <c r="AC9" s="34"/>
      <c r="AD9" s="34"/>
      <c r="AE9" s="34"/>
    </row>
    <row r="10" spans="1:46" s="2" customFormat="1" ht="12" customHeight="1">
      <c r="A10" s="34"/>
      <c r="B10" s="39"/>
      <c r="C10" s="34"/>
      <c r="D10" s="107" t="s">
        <v>20</v>
      </c>
      <c r="E10" s="34"/>
      <c r="F10" s="108" t="s">
        <v>21</v>
      </c>
      <c r="G10" s="34"/>
      <c r="H10" s="34"/>
      <c r="I10" s="107" t="s">
        <v>22</v>
      </c>
      <c r="J10" s="109" t="str">
        <f>'Rekapitulace stavby'!AN8</f>
        <v>29. 6. 2021</v>
      </c>
      <c r="K10" s="34"/>
      <c r="L10" s="51"/>
      <c r="S10" s="34"/>
      <c r="T10" s="34"/>
      <c r="U10" s="34"/>
      <c r="V10" s="34"/>
      <c r="W10" s="34"/>
      <c r="X10" s="34"/>
      <c r="Y10" s="34"/>
      <c r="Z10" s="34"/>
      <c r="AA10" s="34"/>
      <c r="AB10" s="34"/>
      <c r="AC10" s="34"/>
      <c r="AD10" s="34"/>
      <c r="AE10" s="34"/>
    </row>
    <row r="11" spans="1:46" s="2" customFormat="1" ht="10.9" customHeight="1">
      <c r="A11" s="34"/>
      <c r="B11" s="39"/>
      <c r="C11" s="34"/>
      <c r="D11" s="34"/>
      <c r="E11" s="34"/>
      <c r="F11" s="34"/>
      <c r="G11" s="34"/>
      <c r="H11" s="34"/>
      <c r="I11" s="34"/>
      <c r="J11" s="34"/>
      <c r="K11" s="34"/>
      <c r="L11" s="51"/>
      <c r="S11" s="34"/>
      <c r="T11" s="34"/>
      <c r="U11" s="34"/>
      <c r="V11" s="34"/>
      <c r="W11" s="34"/>
      <c r="X11" s="34"/>
      <c r="Y11" s="34"/>
      <c r="Z11" s="34"/>
      <c r="AA11" s="34"/>
      <c r="AB11" s="34"/>
      <c r="AC11" s="34"/>
      <c r="AD11" s="34"/>
      <c r="AE11" s="34"/>
    </row>
    <row r="12" spans="1:46" s="2" customFormat="1" ht="12" customHeight="1">
      <c r="A12" s="34"/>
      <c r="B12" s="39"/>
      <c r="C12" s="34"/>
      <c r="D12" s="107" t="s">
        <v>24</v>
      </c>
      <c r="E12" s="34"/>
      <c r="F12" s="34"/>
      <c r="G12" s="34"/>
      <c r="H12" s="34"/>
      <c r="I12" s="107" t="s">
        <v>25</v>
      </c>
      <c r="J12" s="108" t="str">
        <f>IF('Rekapitulace stavby'!AN10="","",'Rekapitulace stavby'!AN10)</f>
        <v/>
      </c>
      <c r="K12" s="34"/>
      <c r="L12" s="51"/>
      <c r="S12" s="34"/>
      <c r="T12" s="34"/>
      <c r="U12" s="34"/>
      <c r="V12" s="34"/>
      <c r="W12" s="34"/>
      <c r="X12" s="34"/>
      <c r="Y12" s="34"/>
      <c r="Z12" s="34"/>
      <c r="AA12" s="34"/>
      <c r="AB12" s="34"/>
      <c r="AC12" s="34"/>
      <c r="AD12" s="34"/>
      <c r="AE12" s="34"/>
    </row>
    <row r="13" spans="1:46" s="2" customFormat="1" ht="18" customHeight="1">
      <c r="A13" s="34"/>
      <c r="B13" s="39"/>
      <c r="C13" s="34"/>
      <c r="D13" s="34"/>
      <c r="E13" s="108" t="str">
        <f>IF('Rekapitulace stavby'!E11="","",'Rekapitulace stavby'!E11)</f>
        <v xml:space="preserve"> </v>
      </c>
      <c r="F13" s="34"/>
      <c r="G13" s="34"/>
      <c r="H13" s="34"/>
      <c r="I13" s="107" t="s">
        <v>26</v>
      </c>
      <c r="J13" s="108" t="str">
        <f>IF('Rekapitulace stavby'!AN11="","",'Rekapitulace stavby'!AN11)</f>
        <v/>
      </c>
      <c r="K13" s="34"/>
      <c r="L13" s="51"/>
      <c r="S13" s="34"/>
      <c r="T13" s="34"/>
      <c r="U13" s="34"/>
      <c r="V13" s="34"/>
      <c r="W13" s="34"/>
      <c r="X13" s="34"/>
      <c r="Y13" s="34"/>
      <c r="Z13" s="34"/>
      <c r="AA13" s="34"/>
      <c r="AB13" s="34"/>
      <c r="AC13" s="34"/>
      <c r="AD13" s="34"/>
      <c r="AE13" s="34"/>
    </row>
    <row r="14" spans="1:46" s="2" customFormat="1" ht="6.95" customHeight="1">
      <c r="A14" s="34"/>
      <c r="B14" s="39"/>
      <c r="C14" s="34"/>
      <c r="D14" s="34"/>
      <c r="E14" s="34"/>
      <c r="F14" s="34"/>
      <c r="G14" s="34"/>
      <c r="H14" s="34"/>
      <c r="I14" s="34"/>
      <c r="J14" s="34"/>
      <c r="K14" s="34"/>
      <c r="L14" s="51"/>
      <c r="S14" s="34"/>
      <c r="T14" s="34"/>
      <c r="U14" s="34"/>
      <c r="V14" s="34"/>
      <c r="W14" s="34"/>
      <c r="X14" s="34"/>
      <c r="Y14" s="34"/>
      <c r="Z14" s="34"/>
      <c r="AA14" s="34"/>
      <c r="AB14" s="34"/>
      <c r="AC14" s="34"/>
      <c r="AD14" s="34"/>
      <c r="AE14" s="34"/>
    </row>
    <row r="15" spans="1:46" s="2" customFormat="1" ht="12" customHeight="1">
      <c r="A15" s="34"/>
      <c r="B15" s="39"/>
      <c r="C15" s="34"/>
      <c r="D15" s="107" t="s">
        <v>27</v>
      </c>
      <c r="E15" s="34"/>
      <c r="F15" s="34"/>
      <c r="G15" s="34"/>
      <c r="H15" s="34"/>
      <c r="I15" s="107" t="s">
        <v>25</v>
      </c>
      <c r="J15" s="30" t="str">
        <f>'Rekapitulace stavby'!AN13</f>
        <v>Vyplň údaj</v>
      </c>
      <c r="K15" s="34"/>
      <c r="L15" s="51"/>
      <c r="S15" s="34"/>
      <c r="T15" s="34"/>
      <c r="U15" s="34"/>
      <c r="V15" s="34"/>
      <c r="W15" s="34"/>
      <c r="X15" s="34"/>
      <c r="Y15" s="34"/>
      <c r="Z15" s="34"/>
      <c r="AA15" s="34"/>
      <c r="AB15" s="34"/>
      <c r="AC15" s="34"/>
      <c r="AD15" s="34"/>
      <c r="AE15" s="34"/>
    </row>
    <row r="16" spans="1:46" s="2" customFormat="1" ht="18" customHeight="1">
      <c r="A16" s="34"/>
      <c r="B16" s="39"/>
      <c r="C16" s="34"/>
      <c r="D16" s="34"/>
      <c r="E16" s="291" t="str">
        <f>'Rekapitulace stavby'!E14</f>
        <v>Vyplň údaj</v>
      </c>
      <c r="F16" s="292"/>
      <c r="G16" s="292"/>
      <c r="H16" s="292"/>
      <c r="I16" s="107" t="s">
        <v>26</v>
      </c>
      <c r="J16" s="30" t="str">
        <f>'Rekapitulace stavby'!AN14</f>
        <v>Vyplň údaj</v>
      </c>
      <c r="K16" s="34"/>
      <c r="L16" s="51"/>
      <c r="S16" s="34"/>
      <c r="T16" s="34"/>
      <c r="U16" s="34"/>
      <c r="V16" s="34"/>
      <c r="W16" s="34"/>
      <c r="X16" s="34"/>
      <c r="Y16" s="34"/>
      <c r="Z16" s="34"/>
      <c r="AA16" s="34"/>
      <c r="AB16" s="34"/>
      <c r="AC16" s="34"/>
      <c r="AD16" s="34"/>
      <c r="AE16" s="34"/>
    </row>
    <row r="17" spans="1:31" s="2" customFormat="1" ht="6.95" customHeight="1">
      <c r="A17" s="34"/>
      <c r="B17" s="39"/>
      <c r="C17" s="34"/>
      <c r="D17" s="34"/>
      <c r="E17" s="34"/>
      <c r="F17" s="34"/>
      <c r="G17" s="34"/>
      <c r="H17" s="34"/>
      <c r="I17" s="34"/>
      <c r="J17" s="34"/>
      <c r="K17" s="34"/>
      <c r="L17" s="51"/>
      <c r="S17" s="34"/>
      <c r="T17" s="34"/>
      <c r="U17" s="34"/>
      <c r="V17" s="34"/>
      <c r="W17" s="34"/>
      <c r="X17" s="34"/>
      <c r="Y17" s="34"/>
      <c r="Z17" s="34"/>
      <c r="AA17" s="34"/>
      <c r="AB17" s="34"/>
      <c r="AC17" s="34"/>
      <c r="AD17" s="34"/>
      <c r="AE17" s="34"/>
    </row>
    <row r="18" spans="1:31" s="2" customFormat="1" ht="12" customHeight="1">
      <c r="A18" s="34"/>
      <c r="B18" s="39"/>
      <c r="C18" s="34"/>
      <c r="D18" s="107" t="s">
        <v>29</v>
      </c>
      <c r="E18" s="34"/>
      <c r="F18" s="34"/>
      <c r="G18" s="34"/>
      <c r="H18" s="34"/>
      <c r="I18" s="107" t="s">
        <v>25</v>
      </c>
      <c r="J18" s="108" t="str">
        <f>IF('Rekapitulace stavby'!AN16="","",'Rekapitulace stavby'!AN16)</f>
        <v/>
      </c>
      <c r="K18" s="34"/>
      <c r="L18" s="51"/>
      <c r="S18" s="34"/>
      <c r="T18" s="34"/>
      <c r="U18" s="34"/>
      <c r="V18" s="34"/>
      <c r="W18" s="34"/>
      <c r="X18" s="34"/>
      <c r="Y18" s="34"/>
      <c r="Z18" s="34"/>
      <c r="AA18" s="34"/>
      <c r="AB18" s="34"/>
      <c r="AC18" s="34"/>
      <c r="AD18" s="34"/>
      <c r="AE18" s="34"/>
    </row>
    <row r="19" spans="1:31" s="2" customFormat="1" ht="18" customHeight="1">
      <c r="A19" s="34"/>
      <c r="B19" s="39"/>
      <c r="C19" s="34"/>
      <c r="D19" s="34"/>
      <c r="E19" s="108" t="str">
        <f>IF('Rekapitulace stavby'!E17="","",'Rekapitulace stavby'!E17)</f>
        <v xml:space="preserve"> </v>
      </c>
      <c r="F19" s="34"/>
      <c r="G19" s="34"/>
      <c r="H19" s="34"/>
      <c r="I19" s="107" t="s">
        <v>26</v>
      </c>
      <c r="J19" s="108" t="str">
        <f>IF('Rekapitulace stavby'!AN17="","",'Rekapitulace stavby'!AN17)</f>
        <v/>
      </c>
      <c r="K19" s="34"/>
      <c r="L19" s="51"/>
      <c r="S19" s="34"/>
      <c r="T19" s="34"/>
      <c r="U19" s="34"/>
      <c r="V19" s="34"/>
      <c r="W19" s="34"/>
      <c r="X19" s="34"/>
      <c r="Y19" s="34"/>
      <c r="Z19" s="34"/>
      <c r="AA19" s="34"/>
      <c r="AB19" s="34"/>
      <c r="AC19" s="34"/>
      <c r="AD19" s="34"/>
      <c r="AE19" s="34"/>
    </row>
    <row r="20" spans="1:31" s="2" customFormat="1" ht="6.95" customHeight="1">
      <c r="A20" s="34"/>
      <c r="B20" s="39"/>
      <c r="C20" s="34"/>
      <c r="D20" s="34"/>
      <c r="E20" s="34"/>
      <c r="F20" s="34"/>
      <c r="G20" s="34"/>
      <c r="H20" s="34"/>
      <c r="I20" s="34"/>
      <c r="J20" s="34"/>
      <c r="K20" s="34"/>
      <c r="L20" s="51"/>
      <c r="S20" s="34"/>
      <c r="T20" s="34"/>
      <c r="U20" s="34"/>
      <c r="V20" s="34"/>
      <c r="W20" s="34"/>
      <c r="X20" s="34"/>
      <c r="Y20" s="34"/>
      <c r="Z20" s="34"/>
      <c r="AA20" s="34"/>
      <c r="AB20" s="34"/>
      <c r="AC20" s="34"/>
      <c r="AD20" s="34"/>
      <c r="AE20" s="34"/>
    </row>
    <row r="21" spans="1:31" s="2" customFormat="1" ht="12" customHeight="1">
      <c r="A21" s="34"/>
      <c r="B21" s="39"/>
      <c r="C21" s="34"/>
      <c r="D21" s="107" t="s">
        <v>31</v>
      </c>
      <c r="E21" s="34"/>
      <c r="F21" s="34"/>
      <c r="G21" s="34"/>
      <c r="H21" s="34"/>
      <c r="I21" s="107" t="s">
        <v>25</v>
      </c>
      <c r="J21" s="108" t="str">
        <f>IF('Rekapitulace stavby'!AN19="","",'Rekapitulace stavby'!AN19)</f>
        <v/>
      </c>
      <c r="K21" s="34"/>
      <c r="L21" s="51"/>
      <c r="S21" s="34"/>
      <c r="T21" s="34"/>
      <c r="U21" s="34"/>
      <c r="V21" s="34"/>
      <c r="W21" s="34"/>
      <c r="X21" s="34"/>
      <c r="Y21" s="34"/>
      <c r="Z21" s="34"/>
      <c r="AA21" s="34"/>
      <c r="AB21" s="34"/>
      <c r="AC21" s="34"/>
      <c r="AD21" s="34"/>
      <c r="AE21" s="34"/>
    </row>
    <row r="22" spans="1:31" s="2" customFormat="1" ht="18" customHeight="1">
      <c r="A22" s="34"/>
      <c r="B22" s="39"/>
      <c r="C22" s="34"/>
      <c r="D22" s="34"/>
      <c r="E22" s="108" t="str">
        <f>IF('Rekapitulace stavby'!E20="","",'Rekapitulace stavby'!E20)</f>
        <v xml:space="preserve"> </v>
      </c>
      <c r="F22" s="34"/>
      <c r="G22" s="34"/>
      <c r="H22" s="34"/>
      <c r="I22" s="107" t="s">
        <v>26</v>
      </c>
      <c r="J22" s="108" t="str">
        <f>IF('Rekapitulace stavby'!AN20="","",'Rekapitulace stavby'!AN20)</f>
        <v/>
      </c>
      <c r="K22" s="34"/>
      <c r="L22" s="51"/>
      <c r="S22" s="34"/>
      <c r="T22" s="34"/>
      <c r="U22" s="34"/>
      <c r="V22" s="34"/>
      <c r="W22" s="34"/>
      <c r="X22" s="34"/>
      <c r="Y22" s="34"/>
      <c r="Z22" s="34"/>
      <c r="AA22" s="34"/>
      <c r="AB22" s="34"/>
      <c r="AC22" s="34"/>
      <c r="AD22" s="34"/>
      <c r="AE22" s="34"/>
    </row>
    <row r="23" spans="1:31" s="2" customFormat="1" ht="6.95" customHeight="1">
      <c r="A23" s="34"/>
      <c r="B23" s="39"/>
      <c r="C23" s="34"/>
      <c r="D23" s="34"/>
      <c r="E23" s="34"/>
      <c r="F23" s="34"/>
      <c r="G23" s="34"/>
      <c r="H23" s="34"/>
      <c r="I23" s="34"/>
      <c r="J23" s="34"/>
      <c r="K23" s="34"/>
      <c r="L23" s="51"/>
      <c r="S23" s="34"/>
      <c r="T23" s="34"/>
      <c r="U23" s="34"/>
      <c r="V23" s="34"/>
      <c r="W23" s="34"/>
      <c r="X23" s="34"/>
      <c r="Y23" s="34"/>
      <c r="Z23" s="34"/>
      <c r="AA23" s="34"/>
      <c r="AB23" s="34"/>
      <c r="AC23" s="34"/>
      <c r="AD23" s="34"/>
      <c r="AE23" s="34"/>
    </row>
    <row r="24" spans="1:31" s="2" customFormat="1" ht="12" customHeight="1">
      <c r="A24" s="34"/>
      <c r="B24" s="39"/>
      <c r="C24" s="34"/>
      <c r="D24" s="107" t="s">
        <v>32</v>
      </c>
      <c r="E24" s="34"/>
      <c r="F24" s="34"/>
      <c r="G24" s="34"/>
      <c r="H24" s="34"/>
      <c r="I24" s="34"/>
      <c r="J24" s="34"/>
      <c r="K24" s="34"/>
      <c r="L24" s="51"/>
      <c r="S24" s="34"/>
      <c r="T24" s="34"/>
      <c r="U24" s="34"/>
      <c r="V24" s="34"/>
      <c r="W24" s="34"/>
      <c r="X24" s="34"/>
      <c r="Y24" s="34"/>
      <c r="Z24" s="34"/>
      <c r="AA24" s="34"/>
      <c r="AB24" s="34"/>
      <c r="AC24" s="34"/>
      <c r="AD24" s="34"/>
      <c r="AE24" s="34"/>
    </row>
    <row r="25" spans="1:31" s="8" customFormat="1" ht="16.5" customHeight="1">
      <c r="A25" s="110"/>
      <c r="B25" s="111"/>
      <c r="C25" s="110"/>
      <c r="D25" s="110"/>
      <c r="E25" s="293" t="s">
        <v>1</v>
      </c>
      <c r="F25" s="293"/>
      <c r="G25" s="293"/>
      <c r="H25" s="293"/>
      <c r="I25" s="110"/>
      <c r="J25" s="110"/>
      <c r="K25" s="110"/>
      <c r="L25" s="112"/>
      <c r="S25" s="110"/>
      <c r="T25" s="110"/>
      <c r="U25" s="110"/>
      <c r="V25" s="110"/>
      <c r="W25" s="110"/>
      <c r="X25" s="110"/>
      <c r="Y25" s="110"/>
      <c r="Z25" s="110"/>
      <c r="AA25" s="110"/>
      <c r="AB25" s="110"/>
      <c r="AC25" s="110"/>
      <c r="AD25" s="110"/>
      <c r="AE25" s="110"/>
    </row>
    <row r="26" spans="1:31" s="2" customFormat="1" ht="6.95" customHeight="1">
      <c r="A26" s="34"/>
      <c r="B26" s="39"/>
      <c r="C26" s="34"/>
      <c r="D26" s="34"/>
      <c r="E26" s="34"/>
      <c r="F26" s="34"/>
      <c r="G26" s="34"/>
      <c r="H26" s="34"/>
      <c r="I26" s="34"/>
      <c r="J26" s="34"/>
      <c r="K26" s="34"/>
      <c r="L26" s="51"/>
      <c r="S26" s="34"/>
      <c r="T26" s="34"/>
      <c r="U26" s="34"/>
      <c r="V26" s="34"/>
      <c r="W26" s="34"/>
      <c r="X26" s="34"/>
      <c r="Y26" s="34"/>
      <c r="Z26" s="34"/>
      <c r="AA26" s="34"/>
      <c r="AB26" s="34"/>
      <c r="AC26" s="34"/>
      <c r="AD26" s="34"/>
      <c r="AE26" s="34"/>
    </row>
    <row r="27" spans="1:31" s="2" customFormat="1" ht="6.95" customHeight="1">
      <c r="A27" s="34"/>
      <c r="B27" s="39"/>
      <c r="C27" s="34"/>
      <c r="D27" s="113"/>
      <c r="E27" s="113"/>
      <c r="F27" s="113"/>
      <c r="G27" s="113"/>
      <c r="H27" s="113"/>
      <c r="I27" s="113"/>
      <c r="J27" s="113"/>
      <c r="K27" s="113"/>
      <c r="L27" s="51"/>
      <c r="S27" s="34"/>
      <c r="T27" s="34"/>
      <c r="U27" s="34"/>
      <c r="V27" s="34"/>
      <c r="W27" s="34"/>
      <c r="X27" s="34"/>
      <c r="Y27" s="34"/>
      <c r="Z27" s="34"/>
      <c r="AA27" s="34"/>
      <c r="AB27" s="34"/>
      <c r="AC27" s="34"/>
      <c r="AD27" s="34"/>
      <c r="AE27" s="34"/>
    </row>
    <row r="28" spans="1:31" s="2" customFormat="1" ht="25.35" customHeight="1">
      <c r="A28" s="34"/>
      <c r="B28" s="39"/>
      <c r="C28" s="34"/>
      <c r="D28" s="114" t="s">
        <v>33</v>
      </c>
      <c r="E28" s="34"/>
      <c r="F28" s="34"/>
      <c r="G28" s="34"/>
      <c r="H28" s="34"/>
      <c r="I28" s="34"/>
      <c r="J28" s="115">
        <f>ROUND(J136, 2)</f>
        <v>0</v>
      </c>
      <c r="K28" s="34"/>
      <c r="L28" s="51"/>
      <c r="S28" s="34"/>
      <c r="T28" s="34"/>
      <c r="U28" s="34"/>
      <c r="V28" s="34"/>
      <c r="W28" s="34"/>
      <c r="X28" s="34"/>
      <c r="Y28" s="34"/>
      <c r="Z28" s="34"/>
      <c r="AA28" s="34"/>
      <c r="AB28" s="34"/>
      <c r="AC28" s="34"/>
      <c r="AD28" s="34"/>
      <c r="AE28" s="34"/>
    </row>
    <row r="29" spans="1:31" s="2" customFormat="1" ht="6.95" customHeight="1">
      <c r="A29" s="34"/>
      <c r="B29" s="39"/>
      <c r="C29" s="34"/>
      <c r="D29" s="113"/>
      <c r="E29" s="113"/>
      <c r="F29" s="113"/>
      <c r="G29" s="113"/>
      <c r="H29" s="113"/>
      <c r="I29" s="113"/>
      <c r="J29" s="113"/>
      <c r="K29" s="113"/>
      <c r="L29" s="51"/>
      <c r="S29" s="34"/>
      <c r="T29" s="34"/>
      <c r="U29" s="34"/>
      <c r="V29" s="34"/>
      <c r="W29" s="34"/>
      <c r="X29" s="34"/>
      <c r="Y29" s="34"/>
      <c r="Z29" s="34"/>
      <c r="AA29" s="34"/>
      <c r="AB29" s="34"/>
      <c r="AC29" s="34"/>
      <c r="AD29" s="34"/>
      <c r="AE29" s="34"/>
    </row>
    <row r="30" spans="1:31" s="2" customFormat="1" ht="14.45" customHeight="1">
      <c r="A30" s="34"/>
      <c r="B30" s="39"/>
      <c r="C30" s="34"/>
      <c r="D30" s="34"/>
      <c r="E30" s="34"/>
      <c r="F30" s="116" t="s">
        <v>35</v>
      </c>
      <c r="G30" s="34"/>
      <c r="H30" s="34"/>
      <c r="I30" s="116" t="s">
        <v>34</v>
      </c>
      <c r="J30" s="116" t="s">
        <v>36</v>
      </c>
      <c r="K30" s="34"/>
      <c r="L30" s="51"/>
      <c r="S30" s="34"/>
      <c r="T30" s="34"/>
      <c r="U30" s="34"/>
      <c r="V30" s="34"/>
      <c r="W30" s="34"/>
      <c r="X30" s="34"/>
      <c r="Y30" s="34"/>
      <c r="Z30" s="34"/>
      <c r="AA30" s="34"/>
      <c r="AB30" s="34"/>
      <c r="AC30" s="34"/>
      <c r="AD30" s="34"/>
      <c r="AE30" s="34"/>
    </row>
    <row r="31" spans="1:31" s="2" customFormat="1" ht="14.45" customHeight="1">
      <c r="A31" s="34"/>
      <c r="B31" s="39"/>
      <c r="C31" s="34"/>
      <c r="D31" s="117" t="s">
        <v>37</v>
      </c>
      <c r="E31" s="107" t="s">
        <v>38</v>
      </c>
      <c r="F31" s="118">
        <f>ROUND((SUM(BE136:BE589)),  2)</f>
        <v>0</v>
      </c>
      <c r="G31" s="34"/>
      <c r="H31" s="34"/>
      <c r="I31" s="119">
        <v>0.21</v>
      </c>
      <c r="J31" s="118">
        <f>ROUND(((SUM(BE136:BE589))*I31),  2)</f>
        <v>0</v>
      </c>
      <c r="K31" s="34"/>
      <c r="L31" s="51"/>
      <c r="S31" s="34"/>
      <c r="T31" s="34"/>
      <c r="U31" s="34"/>
      <c r="V31" s="34"/>
      <c r="W31" s="34"/>
      <c r="X31" s="34"/>
      <c r="Y31" s="34"/>
      <c r="Z31" s="34"/>
      <c r="AA31" s="34"/>
      <c r="AB31" s="34"/>
      <c r="AC31" s="34"/>
      <c r="AD31" s="34"/>
      <c r="AE31" s="34"/>
    </row>
    <row r="32" spans="1:31" s="2" customFormat="1" ht="14.45" customHeight="1">
      <c r="A32" s="34"/>
      <c r="B32" s="39"/>
      <c r="C32" s="34"/>
      <c r="D32" s="34"/>
      <c r="E32" s="107" t="s">
        <v>39</v>
      </c>
      <c r="F32" s="118">
        <f>ROUND((SUM(BF136:BF589)),  2)</f>
        <v>0</v>
      </c>
      <c r="G32" s="34"/>
      <c r="H32" s="34"/>
      <c r="I32" s="119">
        <v>0.15</v>
      </c>
      <c r="J32" s="118">
        <f>ROUND(((SUM(BF136:BF589))*I32),  2)</f>
        <v>0</v>
      </c>
      <c r="K32" s="34"/>
      <c r="L32" s="51"/>
      <c r="S32" s="34"/>
      <c r="T32" s="34"/>
      <c r="U32" s="34"/>
      <c r="V32" s="34"/>
      <c r="W32" s="34"/>
      <c r="X32" s="34"/>
      <c r="Y32" s="34"/>
      <c r="Z32" s="34"/>
      <c r="AA32" s="34"/>
      <c r="AB32" s="34"/>
      <c r="AC32" s="34"/>
      <c r="AD32" s="34"/>
      <c r="AE32" s="34"/>
    </row>
    <row r="33" spans="1:31" s="2" customFormat="1" ht="14.45" hidden="1" customHeight="1">
      <c r="A33" s="34"/>
      <c r="B33" s="39"/>
      <c r="C33" s="34"/>
      <c r="D33" s="34"/>
      <c r="E33" s="107" t="s">
        <v>40</v>
      </c>
      <c r="F33" s="118">
        <f>ROUND((SUM(BG136:BG589)),  2)</f>
        <v>0</v>
      </c>
      <c r="G33" s="34"/>
      <c r="H33" s="34"/>
      <c r="I33" s="119">
        <v>0.21</v>
      </c>
      <c r="J33" s="118">
        <f>0</f>
        <v>0</v>
      </c>
      <c r="K33" s="34"/>
      <c r="L33" s="51"/>
      <c r="S33" s="34"/>
      <c r="T33" s="34"/>
      <c r="U33" s="34"/>
      <c r="V33" s="34"/>
      <c r="W33" s="34"/>
      <c r="X33" s="34"/>
      <c r="Y33" s="34"/>
      <c r="Z33" s="34"/>
      <c r="AA33" s="34"/>
      <c r="AB33" s="34"/>
      <c r="AC33" s="34"/>
      <c r="AD33" s="34"/>
      <c r="AE33" s="34"/>
    </row>
    <row r="34" spans="1:31" s="2" customFormat="1" ht="14.45" hidden="1" customHeight="1">
      <c r="A34" s="34"/>
      <c r="B34" s="39"/>
      <c r="C34" s="34"/>
      <c r="D34" s="34"/>
      <c r="E34" s="107" t="s">
        <v>41</v>
      </c>
      <c r="F34" s="118">
        <f>ROUND((SUM(BH136:BH589)),  2)</f>
        <v>0</v>
      </c>
      <c r="G34" s="34"/>
      <c r="H34" s="34"/>
      <c r="I34" s="119">
        <v>0.15</v>
      </c>
      <c r="J34" s="118">
        <f>0</f>
        <v>0</v>
      </c>
      <c r="K34" s="34"/>
      <c r="L34" s="51"/>
      <c r="S34" s="34"/>
      <c r="T34" s="34"/>
      <c r="U34" s="34"/>
      <c r="V34" s="34"/>
      <c r="W34" s="34"/>
      <c r="X34" s="34"/>
      <c r="Y34" s="34"/>
      <c r="Z34" s="34"/>
      <c r="AA34" s="34"/>
      <c r="AB34" s="34"/>
      <c r="AC34" s="34"/>
      <c r="AD34" s="34"/>
      <c r="AE34" s="34"/>
    </row>
    <row r="35" spans="1:31" s="2" customFormat="1" ht="14.45" hidden="1" customHeight="1">
      <c r="A35" s="34"/>
      <c r="B35" s="39"/>
      <c r="C35" s="34"/>
      <c r="D35" s="34"/>
      <c r="E35" s="107" t="s">
        <v>42</v>
      </c>
      <c r="F35" s="118">
        <f>ROUND((SUM(BI136:BI589)),  2)</f>
        <v>0</v>
      </c>
      <c r="G35" s="34"/>
      <c r="H35" s="34"/>
      <c r="I35" s="119">
        <v>0</v>
      </c>
      <c r="J35" s="118">
        <f>0</f>
        <v>0</v>
      </c>
      <c r="K35" s="34"/>
      <c r="L35" s="51"/>
      <c r="S35" s="34"/>
      <c r="T35" s="34"/>
      <c r="U35" s="34"/>
      <c r="V35" s="34"/>
      <c r="W35" s="34"/>
      <c r="X35" s="34"/>
      <c r="Y35" s="34"/>
      <c r="Z35" s="34"/>
      <c r="AA35" s="34"/>
      <c r="AB35" s="34"/>
      <c r="AC35" s="34"/>
      <c r="AD35" s="34"/>
      <c r="AE35" s="34"/>
    </row>
    <row r="36" spans="1:31" s="2" customFormat="1" ht="6.95" customHeight="1">
      <c r="A36" s="34"/>
      <c r="B36" s="39"/>
      <c r="C36" s="34"/>
      <c r="D36" s="34"/>
      <c r="E36" s="34"/>
      <c r="F36" s="34"/>
      <c r="G36" s="34"/>
      <c r="H36" s="34"/>
      <c r="I36" s="34"/>
      <c r="J36" s="34"/>
      <c r="K36" s="34"/>
      <c r="L36" s="51"/>
      <c r="S36" s="34"/>
      <c r="T36" s="34"/>
      <c r="U36" s="34"/>
      <c r="V36" s="34"/>
      <c r="W36" s="34"/>
      <c r="X36" s="34"/>
      <c r="Y36" s="34"/>
      <c r="Z36" s="34"/>
      <c r="AA36" s="34"/>
      <c r="AB36" s="34"/>
      <c r="AC36" s="34"/>
      <c r="AD36" s="34"/>
      <c r="AE36" s="34"/>
    </row>
    <row r="37" spans="1:31" s="2" customFormat="1" ht="25.35" customHeight="1">
      <c r="A37" s="34"/>
      <c r="B37" s="39"/>
      <c r="C37" s="120"/>
      <c r="D37" s="121" t="s">
        <v>43</v>
      </c>
      <c r="E37" s="122"/>
      <c r="F37" s="122"/>
      <c r="G37" s="123" t="s">
        <v>44</v>
      </c>
      <c r="H37" s="124" t="s">
        <v>45</v>
      </c>
      <c r="I37" s="122"/>
      <c r="J37" s="125">
        <f>SUM(J28:J35)</f>
        <v>0</v>
      </c>
      <c r="K37" s="126"/>
      <c r="L37" s="51"/>
      <c r="S37" s="34"/>
      <c r="T37" s="34"/>
      <c r="U37" s="34"/>
      <c r="V37" s="34"/>
      <c r="W37" s="34"/>
      <c r="X37" s="34"/>
      <c r="Y37" s="34"/>
      <c r="Z37" s="34"/>
      <c r="AA37" s="34"/>
      <c r="AB37" s="34"/>
      <c r="AC37" s="34"/>
      <c r="AD37" s="34"/>
      <c r="AE37" s="34"/>
    </row>
    <row r="38" spans="1:31" s="2" customFormat="1" ht="14.45" customHeight="1">
      <c r="A38" s="34"/>
      <c r="B38" s="39"/>
      <c r="C38" s="34"/>
      <c r="D38" s="34"/>
      <c r="E38" s="34"/>
      <c r="F38" s="34"/>
      <c r="G38" s="34"/>
      <c r="H38" s="34"/>
      <c r="I38" s="34"/>
      <c r="J38" s="34"/>
      <c r="K38" s="34"/>
      <c r="L38" s="51"/>
      <c r="S38" s="34"/>
      <c r="T38" s="34"/>
      <c r="U38" s="34"/>
      <c r="V38" s="34"/>
      <c r="W38" s="34"/>
      <c r="X38" s="34"/>
      <c r="Y38" s="34"/>
      <c r="Z38" s="34"/>
      <c r="AA38" s="34"/>
      <c r="AB38" s="34"/>
      <c r="AC38" s="34"/>
      <c r="AD38" s="34"/>
      <c r="AE38" s="34"/>
    </row>
    <row r="39" spans="1:31" s="1" customFormat="1" ht="14.45" customHeight="1">
      <c r="B39" s="20"/>
      <c r="L39" s="20"/>
    </row>
    <row r="40" spans="1:31" s="1" customFormat="1" ht="14.45" customHeight="1">
      <c r="B40" s="20"/>
      <c r="L40" s="20"/>
    </row>
    <row r="41" spans="1:31" s="1" customFormat="1" ht="14.45" customHeight="1">
      <c r="B41" s="20"/>
      <c r="L41" s="20"/>
    </row>
    <row r="42" spans="1:31" s="1" customFormat="1" ht="14.45" customHeight="1">
      <c r="B42" s="20"/>
      <c r="L42" s="20"/>
    </row>
    <row r="43" spans="1:31" s="1" customFormat="1" ht="14.45" customHeight="1">
      <c r="B43" s="20"/>
      <c r="L43" s="20"/>
    </row>
    <row r="44" spans="1:31" s="1" customFormat="1" ht="14.45" customHeight="1">
      <c r="B44" s="20"/>
      <c r="L44" s="20"/>
    </row>
    <row r="45" spans="1:31" s="1" customFormat="1" ht="14.45" customHeight="1">
      <c r="B45" s="20"/>
      <c r="L45" s="20"/>
    </row>
    <row r="46" spans="1:31" s="1" customFormat="1" ht="14.45" customHeight="1">
      <c r="B46" s="20"/>
      <c r="L46" s="20"/>
    </row>
    <row r="47" spans="1:31" s="1" customFormat="1" ht="14.45" customHeight="1">
      <c r="B47" s="20"/>
      <c r="L47" s="20"/>
    </row>
    <row r="48" spans="1:31" s="1" customFormat="1" ht="14.45" customHeight="1">
      <c r="B48" s="20"/>
      <c r="L48" s="20"/>
    </row>
    <row r="49" spans="1:31" s="1" customFormat="1" ht="14.45" customHeight="1">
      <c r="B49" s="20"/>
      <c r="L49" s="20"/>
    </row>
    <row r="50" spans="1:31" s="2" customFormat="1" ht="14.45" customHeight="1">
      <c r="B50" s="51"/>
      <c r="D50" s="127" t="s">
        <v>46</v>
      </c>
      <c r="E50" s="128"/>
      <c r="F50" s="128"/>
      <c r="G50" s="127" t="s">
        <v>47</v>
      </c>
      <c r="H50" s="128"/>
      <c r="I50" s="128"/>
      <c r="J50" s="128"/>
      <c r="K50" s="128"/>
      <c r="L50" s="51"/>
    </row>
    <row r="51" spans="1:31" ht="11.25">
      <c r="B51" s="20"/>
      <c r="L51" s="20"/>
    </row>
    <row r="52" spans="1:31" ht="11.25">
      <c r="B52" s="20"/>
      <c r="L52" s="20"/>
    </row>
    <row r="53" spans="1:31" ht="11.25">
      <c r="B53" s="20"/>
      <c r="L53" s="20"/>
    </row>
    <row r="54" spans="1:31" ht="11.25">
      <c r="B54" s="20"/>
      <c r="L54" s="20"/>
    </row>
    <row r="55" spans="1:31" ht="11.25">
      <c r="B55" s="20"/>
      <c r="L55" s="20"/>
    </row>
    <row r="56" spans="1:31" ht="11.25">
      <c r="B56" s="20"/>
      <c r="L56" s="20"/>
    </row>
    <row r="57" spans="1:31" ht="11.25">
      <c r="B57" s="20"/>
      <c r="L57" s="20"/>
    </row>
    <row r="58" spans="1:31" ht="11.25">
      <c r="B58" s="20"/>
      <c r="L58" s="20"/>
    </row>
    <row r="59" spans="1:31" ht="11.25">
      <c r="B59" s="20"/>
      <c r="L59" s="20"/>
    </row>
    <row r="60" spans="1:31" ht="11.25">
      <c r="B60" s="20"/>
      <c r="L60" s="20"/>
    </row>
    <row r="61" spans="1:31" s="2" customFormat="1" ht="12.75">
      <c r="A61" s="34"/>
      <c r="B61" s="39"/>
      <c r="C61" s="34"/>
      <c r="D61" s="129" t="s">
        <v>48</v>
      </c>
      <c r="E61" s="130"/>
      <c r="F61" s="131" t="s">
        <v>49</v>
      </c>
      <c r="G61" s="129" t="s">
        <v>48</v>
      </c>
      <c r="H61" s="130"/>
      <c r="I61" s="130"/>
      <c r="J61" s="132" t="s">
        <v>49</v>
      </c>
      <c r="K61" s="130"/>
      <c r="L61" s="51"/>
      <c r="S61" s="34"/>
      <c r="T61" s="34"/>
      <c r="U61" s="34"/>
      <c r="V61" s="34"/>
      <c r="W61" s="34"/>
      <c r="X61" s="34"/>
      <c r="Y61" s="34"/>
      <c r="Z61" s="34"/>
      <c r="AA61" s="34"/>
      <c r="AB61" s="34"/>
      <c r="AC61" s="34"/>
      <c r="AD61" s="34"/>
      <c r="AE61" s="34"/>
    </row>
    <row r="62" spans="1:31" ht="11.25">
      <c r="B62" s="20"/>
      <c r="L62" s="20"/>
    </row>
    <row r="63" spans="1:31" ht="11.25">
      <c r="B63" s="20"/>
      <c r="L63" s="20"/>
    </row>
    <row r="64" spans="1:31" ht="11.25">
      <c r="B64" s="20"/>
      <c r="L64" s="20"/>
    </row>
    <row r="65" spans="1:31" s="2" customFormat="1" ht="12.75">
      <c r="A65" s="34"/>
      <c r="B65" s="39"/>
      <c r="C65" s="34"/>
      <c r="D65" s="127" t="s">
        <v>50</v>
      </c>
      <c r="E65" s="133"/>
      <c r="F65" s="133"/>
      <c r="G65" s="127" t="s">
        <v>51</v>
      </c>
      <c r="H65" s="133"/>
      <c r="I65" s="133"/>
      <c r="J65" s="133"/>
      <c r="K65" s="133"/>
      <c r="L65" s="51"/>
      <c r="S65" s="34"/>
      <c r="T65" s="34"/>
      <c r="U65" s="34"/>
      <c r="V65" s="34"/>
      <c r="W65" s="34"/>
      <c r="X65" s="34"/>
      <c r="Y65" s="34"/>
      <c r="Z65" s="34"/>
      <c r="AA65" s="34"/>
      <c r="AB65" s="34"/>
      <c r="AC65" s="34"/>
      <c r="AD65" s="34"/>
      <c r="AE65" s="34"/>
    </row>
    <row r="66" spans="1:31" ht="11.25">
      <c r="B66" s="20"/>
      <c r="L66" s="20"/>
    </row>
    <row r="67" spans="1:31" ht="11.25">
      <c r="B67" s="20"/>
      <c r="L67" s="20"/>
    </row>
    <row r="68" spans="1:31" ht="11.25">
      <c r="B68" s="20"/>
      <c r="L68" s="20"/>
    </row>
    <row r="69" spans="1:31" ht="11.25">
      <c r="B69" s="20"/>
      <c r="L69" s="20"/>
    </row>
    <row r="70" spans="1:31" ht="11.25">
      <c r="B70" s="20"/>
      <c r="L70" s="20"/>
    </row>
    <row r="71" spans="1:31" ht="11.25">
      <c r="B71" s="20"/>
      <c r="L71" s="20"/>
    </row>
    <row r="72" spans="1:31" ht="11.25">
      <c r="B72" s="20"/>
      <c r="L72" s="20"/>
    </row>
    <row r="73" spans="1:31" ht="11.25">
      <c r="B73" s="20"/>
      <c r="L73" s="20"/>
    </row>
    <row r="74" spans="1:31" ht="11.25">
      <c r="B74" s="20"/>
      <c r="L74" s="20"/>
    </row>
    <row r="75" spans="1:31" ht="11.25">
      <c r="B75" s="20"/>
      <c r="L75" s="20"/>
    </row>
    <row r="76" spans="1:31" s="2" customFormat="1" ht="12.75">
      <c r="A76" s="34"/>
      <c r="B76" s="39"/>
      <c r="C76" s="34"/>
      <c r="D76" s="129" t="s">
        <v>48</v>
      </c>
      <c r="E76" s="130"/>
      <c r="F76" s="131" t="s">
        <v>49</v>
      </c>
      <c r="G76" s="129" t="s">
        <v>48</v>
      </c>
      <c r="H76" s="130"/>
      <c r="I76" s="130"/>
      <c r="J76" s="132" t="s">
        <v>49</v>
      </c>
      <c r="K76" s="130"/>
      <c r="L76" s="51"/>
      <c r="S76" s="34"/>
      <c r="T76" s="34"/>
      <c r="U76" s="34"/>
      <c r="V76" s="34"/>
      <c r="W76" s="34"/>
      <c r="X76" s="34"/>
      <c r="Y76" s="34"/>
      <c r="Z76" s="34"/>
      <c r="AA76" s="34"/>
      <c r="AB76" s="34"/>
      <c r="AC76" s="34"/>
      <c r="AD76" s="34"/>
      <c r="AE76" s="34"/>
    </row>
    <row r="77" spans="1:31" s="2" customFormat="1" ht="14.45" customHeight="1">
      <c r="A77" s="34"/>
      <c r="B77" s="134"/>
      <c r="C77" s="135"/>
      <c r="D77" s="135"/>
      <c r="E77" s="135"/>
      <c r="F77" s="135"/>
      <c r="G77" s="135"/>
      <c r="H77" s="135"/>
      <c r="I77" s="135"/>
      <c r="J77" s="135"/>
      <c r="K77" s="135"/>
      <c r="L77" s="51"/>
      <c r="S77" s="34"/>
      <c r="T77" s="34"/>
      <c r="U77" s="34"/>
      <c r="V77" s="34"/>
      <c r="W77" s="34"/>
      <c r="X77" s="34"/>
      <c r="Y77" s="34"/>
      <c r="Z77" s="34"/>
      <c r="AA77" s="34"/>
      <c r="AB77" s="34"/>
      <c r="AC77" s="34"/>
      <c r="AD77" s="34"/>
      <c r="AE77" s="34"/>
    </row>
    <row r="81" spans="1:47" s="2" customFormat="1" ht="6.95" customHeight="1">
      <c r="A81" s="34"/>
      <c r="B81" s="136"/>
      <c r="C81" s="137"/>
      <c r="D81" s="137"/>
      <c r="E81" s="137"/>
      <c r="F81" s="137"/>
      <c r="G81" s="137"/>
      <c r="H81" s="137"/>
      <c r="I81" s="137"/>
      <c r="J81" s="137"/>
      <c r="K81" s="137"/>
      <c r="L81" s="51"/>
      <c r="S81" s="34"/>
      <c r="T81" s="34"/>
      <c r="U81" s="34"/>
      <c r="V81" s="34"/>
      <c r="W81" s="34"/>
      <c r="X81" s="34"/>
      <c r="Y81" s="34"/>
      <c r="Z81" s="34"/>
      <c r="AA81" s="34"/>
      <c r="AB81" s="34"/>
      <c r="AC81" s="34"/>
      <c r="AD81" s="34"/>
      <c r="AE81" s="34"/>
    </row>
    <row r="82" spans="1:47" s="2" customFormat="1" ht="24.95" customHeight="1">
      <c r="A82" s="34"/>
      <c r="B82" s="35"/>
      <c r="C82" s="23" t="s">
        <v>82</v>
      </c>
      <c r="D82" s="36"/>
      <c r="E82" s="36"/>
      <c r="F82" s="36"/>
      <c r="G82" s="36"/>
      <c r="H82" s="36"/>
      <c r="I82" s="36"/>
      <c r="J82" s="36"/>
      <c r="K82" s="36"/>
      <c r="L82" s="51"/>
      <c r="S82" s="34"/>
      <c r="T82" s="34"/>
      <c r="U82" s="34"/>
      <c r="V82" s="34"/>
      <c r="W82" s="34"/>
      <c r="X82" s="34"/>
      <c r="Y82" s="34"/>
      <c r="Z82" s="34"/>
      <c r="AA82" s="34"/>
      <c r="AB82" s="34"/>
      <c r="AC82" s="34"/>
      <c r="AD82" s="34"/>
      <c r="AE82" s="34"/>
    </row>
    <row r="83" spans="1:47" s="2" customFormat="1" ht="6.95" customHeight="1">
      <c r="A83" s="34"/>
      <c r="B83" s="35"/>
      <c r="C83" s="36"/>
      <c r="D83" s="36"/>
      <c r="E83" s="36"/>
      <c r="F83" s="36"/>
      <c r="G83" s="36"/>
      <c r="H83" s="36"/>
      <c r="I83" s="36"/>
      <c r="J83" s="36"/>
      <c r="K83" s="36"/>
      <c r="L83" s="51"/>
      <c r="S83" s="34"/>
      <c r="T83" s="34"/>
      <c r="U83" s="34"/>
      <c r="V83" s="34"/>
      <c r="W83" s="34"/>
      <c r="X83" s="34"/>
      <c r="Y83" s="34"/>
      <c r="Z83" s="34"/>
      <c r="AA83" s="34"/>
      <c r="AB83" s="34"/>
      <c r="AC83" s="34"/>
      <c r="AD83" s="34"/>
      <c r="AE83" s="34"/>
    </row>
    <row r="84" spans="1:47" s="2" customFormat="1" ht="12" customHeight="1">
      <c r="A84" s="34"/>
      <c r="B84" s="35"/>
      <c r="C84" s="29" t="s">
        <v>16</v>
      </c>
      <c r="D84" s="36"/>
      <c r="E84" s="36"/>
      <c r="F84" s="36"/>
      <c r="G84" s="36"/>
      <c r="H84" s="36"/>
      <c r="I84" s="36"/>
      <c r="J84" s="36"/>
      <c r="K84" s="36"/>
      <c r="L84" s="51"/>
      <c r="S84" s="34"/>
      <c r="T84" s="34"/>
      <c r="U84" s="34"/>
      <c r="V84" s="34"/>
      <c r="W84" s="34"/>
      <c r="X84" s="34"/>
      <c r="Y84" s="34"/>
      <c r="Z84" s="34"/>
      <c r="AA84" s="34"/>
      <c r="AB84" s="34"/>
      <c r="AC84" s="34"/>
      <c r="AD84" s="34"/>
      <c r="AE84" s="34"/>
    </row>
    <row r="85" spans="1:47" s="2" customFormat="1" ht="30" customHeight="1">
      <c r="A85" s="34"/>
      <c r="B85" s="35"/>
      <c r="C85" s="36"/>
      <c r="D85" s="36"/>
      <c r="E85" s="267" t="str">
        <f>E7</f>
        <v>Horní Počaply - opravy podlaha stropů v budově obecního úřadu</v>
      </c>
      <c r="F85" s="294"/>
      <c r="G85" s="294"/>
      <c r="H85" s="294"/>
      <c r="I85" s="36"/>
      <c r="J85" s="36"/>
      <c r="K85" s="36"/>
      <c r="L85" s="51"/>
      <c r="S85" s="34"/>
      <c r="T85" s="34"/>
      <c r="U85" s="34"/>
      <c r="V85" s="34"/>
      <c r="W85" s="34"/>
      <c r="X85" s="34"/>
      <c r="Y85" s="34"/>
      <c r="Z85" s="34"/>
      <c r="AA85" s="34"/>
      <c r="AB85" s="34"/>
      <c r="AC85" s="34"/>
      <c r="AD85" s="34"/>
      <c r="AE85" s="34"/>
    </row>
    <row r="86" spans="1:47" s="2" customFormat="1" ht="6.95" customHeight="1">
      <c r="A86" s="34"/>
      <c r="B86" s="35"/>
      <c r="C86" s="36"/>
      <c r="D86" s="36"/>
      <c r="E86" s="36"/>
      <c r="F86" s="36"/>
      <c r="G86" s="36"/>
      <c r="H86" s="36"/>
      <c r="I86" s="36"/>
      <c r="J86" s="36"/>
      <c r="K86" s="36"/>
      <c r="L86" s="51"/>
      <c r="S86" s="34"/>
      <c r="T86" s="34"/>
      <c r="U86" s="34"/>
      <c r="V86" s="34"/>
      <c r="W86" s="34"/>
      <c r="X86" s="34"/>
      <c r="Y86" s="34"/>
      <c r="Z86" s="34"/>
      <c r="AA86" s="34"/>
      <c r="AB86" s="34"/>
      <c r="AC86" s="34"/>
      <c r="AD86" s="34"/>
      <c r="AE86" s="34"/>
    </row>
    <row r="87" spans="1:47" s="2" customFormat="1" ht="12" customHeight="1">
      <c r="A87" s="34"/>
      <c r="B87" s="35"/>
      <c r="C87" s="29" t="s">
        <v>20</v>
      </c>
      <c r="D87" s="36"/>
      <c r="E87" s="36"/>
      <c r="F87" s="27" t="str">
        <f>F10</f>
        <v xml:space="preserve"> </v>
      </c>
      <c r="G87" s="36"/>
      <c r="H87" s="36"/>
      <c r="I87" s="29" t="s">
        <v>22</v>
      </c>
      <c r="J87" s="66" t="str">
        <f>IF(J10="","",J10)</f>
        <v>29. 6. 2021</v>
      </c>
      <c r="K87" s="36"/>
      <c r="L87" s="51"/>
      <c r="S87" s="34"/>
      <c r="T87" s="34"/>
      <c r="U87" s="34"/>
      <c r="V87" s="34"/>
      <c r="W87" s="34"/>
      <c r="X87" s="34"/>
      <c r="Y87" s="34"/>
      <c r="Z87" s="34"/>
      <c r="AA87" s="34"/>
      <c r="AB87" s="34"/>
      <c r="AC87" s="34"/>
      <c r="AD87" s="34"/>
      <c r="AE87" s="34"/>
    </row>
    <row r="88" spans="1:47" s="2" customFormat="1" ht="6.95" customHeight="1">
      <c r="A88" s="34"/>
      <c r="B88" s="35"/>
      <c r="C88" s="36"/>
      <c r="D88" s="36"/>
      <c r="E88" s="36"/>
      <c r="F88" s="36"/>
      <c r="G88" s="36"/>
      <c r="H88" s="36"/>
      <c r="I88" s="36"/>
      <c r="J88" s="36"/>
      <c r="K88" s="36"/>
      <c r="L88" s="51"/>
      <c r="S88" s="34"/>
      <c r="T88" s="34"/>
      <c r="U88" s="34"/>
      <c r="V88" s="34"/>
      <c r="W88" s="34"/>
      <c r="X88" s="34"/>
      <c r="Y88" s="34"/>
      <c r="Z88" s="34"/>
      <c r="AA88" s="34"/>
      <c r="AB88" s="34"/>
      <c r="AC88" s="34"/>
      <c r="AD88" s="34"/>
      <c r="AE88" s="34"/>
    </row>
    <row r="89" spans="1:47" s="2" customFormat="1" ht="15.2" customHeight="1">
      <c r="A89" s="34"/>
      <c r="B89" s="35"/>
      <c r="C89" s="29" t="s">
        <v>24</v>
      </c>
      <c r="D89" s="36"/>
      <c r="E89" s="36"/>
      <c r="F89" s="27" t="str">
        <f>E13</f>
        <v xml:space="preserve"> </v>
      </c>
      <c r="G89" s="36"/>
      <c r="H89" s="36"/>
      <c r="I89" s="29" t="s">
        <v>29</v>
      </c>
      <c r="J89" s="32" t="str">
        <f>E19</f>
        <v xml:space="preserve"> </v>
      </c>
      <c r="K89" s="36"/>
      <c r="L89" s="51"/>
      <c r="S89" s="34"/>
      <c r="T89" s="34"/>
      <c r="U89" s="34"/>
      <c r="V89" s="34"/>
      <c r="W89" s="34"/>
      <c r="X89" s="34"/>
      <c r="Y89" s="34"/>
      <c r="Z89" s="34"/>
      <c r="AA89" s="34"/>
      <c r="AB89" s="34"/>
      <c r="AC89" s="34"/>
      <c r="AD89" s="34"/>
      <c r="AE89" s="34"/>
    </row>
    <row r="90" spans="1:47" s="2" customFormat="1" ht="15.2" customHeight="1">
      <c r="A90" s="34"/>
      <c r="B90" s="35"/>
      <c r="C90" s="29" t="s">
        <v>27</v>
      </c>
      <c r="D90" s="36"/>
      <c r="E90" s="36"/>
      <c r="F90" s="27" t="str">
        <f>IF(E16="","",E16)</f>
        <v>Vyplň údaj</v>
      </c>
      <c r="G90" s="36"/>
      <c r="H90" s="36"/>
      <c r="I90" s="29" t="s">
        <v>31</v>
      </c>
      <c r="J90" s="32" t="str">
        <f>E22</f>
        <v xml:space="preserve"> </v>
      </c>
      <c r="K90" s="36"/>
      <c r="L90" s="51"/>
      <c r="S90" s="34"/>
      <c r="T90" s="34"/>
      <c r="U90" s="34"/>
      <c r="V90" s="34"/>
      <c r="W90" s="34"/>
      <c r="X90" s="34"/>
      <c r="Y90" s="34"/>
      <c r="Z90" s="34"/>
      <c r="AA90" s="34"/>
      <c r="AB90" s="34"/>
      <c r="AC90" s="34"/>
      <c r="AD90" s="34"/>
      <c r="AE90" s="34"/>
    </row>
    <row r="91" spans="1:47" s="2" customFormat="1" ht="10.35" customHeight="1">
      <c r="A91" s="34"/>
      <c r="B91" s="35"/>
      <c r="C91" s="36"/>
      <c r="D91" s="36"/>
      <c r="E91" s="36"/>
      <c r="F91" s="36"/>
      <c r="G91" s="36"/>
      <c r="H91" s="36"/>
      <c r="I91" s="36"/>
      <c r="J91" s="36"/>
      <c r="K91" s="36"/>
      <c r="L91" s="51"/>
      <c r="S91" s="34"/>
      <c r="T91" s="34"/>
      <c r="U91" s="34"/>
      <c r="V91" s="34"/>
      <c r="W91" s="34"/>
      <c r="X91" s="34"/>
      <c r="Y91" s="34"/>
      <c r="Z91" s="34"/>
      <c r="AA91" s="34"/>
      <c r="AB91" s="34"/>
      <c r="AC91" s="34"/>
      <c r="AD91" s="34"/>
      <c r="AE91" s="34"/>
    </row>
    <row r="92" spans="1:47" s="2" customFormat="1" ht="29.25" customHeight="1">
      <c r="A92" s="34"/>
      <c r="B92" s="35"/>
      <c r="C92" s="138" t="s">
        <v>83</v>
      </c>
      <c r="D92" s="139"/>
      <c r="E92" s="139"/>
      <c r="F92" s="139"/>
      <c r="G92" s="139"/>
      <c r="H92" s="139"/>
      <c r="I92" s="139"/>
      <c r="J92" s="140" t="s">
        <v>84</v>
      </c>
      <c r="K92" s="139"/>
      <c r="L92" s="51"/>
      <c r="S92" s="34"/>
      <c r="T92" s="34"/>
      <c r="U92" s="34"/>
      <c r="V92" s="34"/>
      <c r="W92" s="34"/>
      <c r="X92" s="34"/>
      <c r="Y92" s="34"/>
      <c r="Z92" s="34"/>
      <c r="AA92" s="34"/>
      <c r="AB92" s="34"/>
      <c r="AC92" s="34"/>
      <c r="AD92" s="34"/>
      <c r="AE92" s="34"/>
    </row>
    <row r="93" spans="1:47" s="2" customFormat="1" ht="10.35" customHeight="1">
      <c r="A93" s="34"/>
      <c r="B93" s="35"/>
      <c r="C93" s="36"/>
      <c r="D93" s="36"/>
      <c r="E93" s="36"/>
      <c r="F93" s="36"/>
      <c r="G93" s="36"/>
      <c r="H93" s="36"/>
      <c r="I93" s="36"/>
      <c r="J93" s="36"/>
      <c r="K93" s="36"/>
      <c r="L93" s="51"/>
      <c r="S93" s="34"/>
      <c r="T93" s="34"/>
      <c r="U93" s="34"/>
      <c r="V93" s="34"/>
      <c r="W93" s="34"/>
      <c r="X93" s="34"/>
      <c r="Y93" s="34"/>
      <c r="Z93" s="34"/>
      <c r="AA93" s="34"/>
      <c r="AB93" s="34"/>
      <c r="AC93" s="34"/>
      <c r="AD93" s="34"/>
      <c r="AE93" s="34"/>
    </row>
    <row r="94" spans="1:47" s="2" customFormat="1" ht="22.9" customHeight="1">
      <c r="A94" s="34"/>
      <c r="B94" s="35"/>
      <c r="C94" s="141" t="s">
        <v>85</v>
      </c>
      <c r="D94" s="36"/>
      <c r="E94" s="36"/>
      <c r="F94" s="36"/>
      <c r="G94" s="36"/>
      <c r="H94" s="36"/>
      <c r="I94" s="36"/>
      <c r="J94" s="84">
        <f>J136</f>
        <v>0</v>
      </c>
      <c r="K94" s="36"/>
      <c r="L94" s="51"/>
      <c r="S94" s="34"/>
      <c r="T94" s="34"/>
      <c r="U94" s="34"/>
      <c r="V94" s="34"/>
      <c r="W94" s="34"/>
      <c r="X94" s="34"/>
      <c r="Y94" s="34"/>
      <c r="Z94" s="34"/>
      <c r="AA94" s="34"/>
      <c r="AB94" s="34"/>
      <c r="AC94" s="34"/>
      <c r="AD94" s="34"/>
      <c r="AE94" s="34"/>
      <c r="AU94" s="17" t="s">
        <v>86</v>
      </c>
    </row>
    <row r="95" spans="1:47" s="9" customFormat="1" ht="24.95" customHeight="1">
      <c r="B95" s="142"/>
      <c r="C95" s="143"/>
      <c r="D95" s="144" t="s">
        <v>87</v>
      </c>
      <c r="E95" s="145"/>
      <c r="F95" s="145"/>
      <c r="G95" s="145"/>
      <c r="H95" s="145"/>
      <c r="I95" s="145"/>
      <c r="J95" s="146">
        <f>J137</f>
        <v>0</v>
      </c>
      <c r="K95" s="143"/>
      <c r="L95" s="147"/>
    </row>
    <row r="96" spans="1:47" s="10" customFormat="1" ht="19.899999999999999" customHeight="1">
      <c r="B96" s="148"/>
      <c r="C96" s="149"/>
      <c r="D96" s="150" t="s">
        <v>88</v>
      </c>
      <c r="E96" s="151"/>
      <c r="F96" s="151"/>
      <c r="G96" s="151"/>
      <c r="H96" s="151"/>
      <c r="I96" s="151"/>
      <c r="J96" s="152">
        <f>J138</f>
        <v>0</v>
      </c>
      <c r="K96" s="149"/>
      <c r="L96" s="153"/>
    </row>
    <row r="97" spans="2:12" s="10" customFormat="1" ht="19.899999999999999" customHeight="1">
      <c r="B97" s="148"/>
      <c r="C97" s="149"/>
      <c r="D97" s="150" t="s">
        <v>89</v>
      </c>
      <c r="E97" s="151"/>
      <c r="F97" s="151"/>
      <c r="G97" s="151"/>
      <c r="H97" s="151"/>
      <c r="I97" s="151"/>
      <c r="J97" s="152">
        <f>J155</f>
        <v>0</v>
      </c>
      <c r="K97" s="149"/>
      <c r="L97" s="153"/>
    </row>
    <row r="98" spans="2:12" s="10" customFormat="1" ht="19.899999999999999" customHeight="1">
      <c r="B98" s="148"/>
      <c r="C98" s="149"/>
      <c r="D98" s="150" t="s">
        <v>90</v>
      </c>
      <c r="E98" s="151"/>
      <c r="F98" s="151"/>
      <c r="G98" s="151"/>
      <c r="H98" s="151"/>
      <c r="I98" s="151"/>
      <c r="J98" s="152">
        <f>J234</f>
        <v>0</v>
      </c>
      <c r="K98" s="149"/>
      <c r="L98" s="153"/>
    </row>
    <row r="99" spans="2:12" s="10" customFormat="1" ht="19.899999999999999" customHeight="1">
      <c r="B99" s="148"/>
      <c r="C99" s="149"/>
      <c r="D99" s="150" t="s">
        <v>91</v>
      </c>
      <c r="E99" s="151"/>
      <c r="F99" s="151"/>
      <c r="G99" s="151"/>
      <c r="H99" s="151"/>
      <c r="I99" s="151"/>
      <c r="J99" s="152">
        <f>J262</f>
        <v>0</v>
      </c>
      <c r="K99" s="149"/>
      <c r="L99" s="153"/>
    </row>
    <row r="100" spans="2:12" s="10" customFormat="1" ht="19.899999999999999" customHeight="1">
      <c r="B100" s="148"/>
      <c r="C100" s="149"/>
      <c r="D100" s="150" t="s">
        <v>92</v>
      </c>
      <c r="E100" s="151"/>
      <c r="F100" s="151"/>
      <c r="G100" s="151"/>
      <c r="H100" s="151"/>
      <c r="I100" s="151"/>
      <c r="J100" s="152">
        <f>J279</f>
        <v>0</v>
      </c>
      <c r="K100" s="149"/>
      <c r="L100" s="153"/>
    </row>
    <row r="101" spans="2:12" s="9" customFormat="1" ht="24.95" customHeight="1">
      <c r="B101" s="142"/>
      <c r="C101" s="143"/>
      <c r="D101" s="144" t="s">
        <v>93</v>
      </c>
      <c r="E101" s="145"/>
      <c r="F101" s="145"/>
      <c r="G101" s="145"/>
      <c r="H101" s="145"/>
      <c r="I101" s="145"/>
      <c r="J101" s="146">
        <f>J283</f>
        <v>0</v>
      </c>
      <c r="K101" s="143"/>
      <c r="L101" s="147"/>
    </row>
    <row r="102" spans="2:12" s="10" customFormat="1" ht="19.899999999999999" customHeight="1">
      <c r="B102" s="148"/>
      <c r="C102" s="149"/>
      <c r="D102" s="150" t="s">
        <v>94</v>
      </c>
      <c r="E102" s="151"/>
      <c r="F102" s="151"/>
      <c r="G102" s="151"/>
      <c r="H102" s="151"/>
      <c r="I102" s="151"/>
      <c r="J102" s="152">
        <f>J284</f>
        <v>0</v>
      </c>
      <c r="K102" s="149"/>
      <c r="L102" s="153"/>
    </row>
    <row r="103" spans="2:12" s="10" customFormat="1" ht="19.899999999999999" customHeight="1">
      <c r="B103" s="148"/>
      <c r="C103" s="149"/>
      <c r="D103" s="150" t="s">
        <v>95</v>
      </c>
      <c r="E103" s="151"/>
      <c r="F103" s="151"/>
      <c r="G103" s="151"/>
      <c r="H103" s="151"/>
      <c r="I103" s="151"/>
      <c r="J103" s="152">
        <f>J322</f>
        <v>0</v>
      </c>
      <c r="K103" s="149"/>
      <c r="L103" s="153"/>
    </row>
    <row r="104" spans="2:12" s="10" customFormat="1" ht="19.899999999999999" customHeight="1">
      <c r="B104" s="148"/>
      <c r="C104" s="149"/>
      <c r="D104" s="150" t="s">
        <v>96</v>
      </c>
      <c r="E104" s="151"/>
      <c r="F104" s="151"/>
      <c r="G104" s="151"/>
      <c r="H104" s="151"/>
      <c r="I104" s="151"/>
      <c r="J104" s="152">
        <f>J351</f>
        <v>0</v>
      </c>
      <c r="K104" s="149"/>
      <c r="L104" s="153"/>
    </row>
    <row r="105" spans="2:12" s="10" customFormat="1" ht="14.85" customHeight="1">
      <c r="B105" s="148"/>
      <c r="C105" s="149"/>
      <c r="D105" s="150" t="s">
        <v>97</v>
      </c>
      <c r="E105" s="151"/>
      <c r="F105" s="151"/>
      <c r="G105" s="151"/>
      <c r="H105" s="151"/>
      <c r="I105" s="151"/>
      <c r="J105" s="152">
        <f>J352</f>
        <v>0</v>
      </c>
      <c r="K105" s="149"/>
      <c r="L105" s="153"/>
    </row>
    <row r="106" spans="2:12" s="10" customFormat="1" ht="14.85" customHeight="1">
      <c r="B106" s="148"/>
      <c r="C106" s="149"/>
      <c r="D106" s="150" t="s">
        <v>98</v>
      </c>
      <c r="E106" s="151"/>
      <c r="F106" s="151"/>
      <c r="G106" s="151"/>
      <c r="H106" s="151"/>
      <c r="I106" s="151"/>
      <c r="J106" s="152">
        <f>J354</f>
        <v>0</v>
      </c>
      <c r="K106" s="149"/>
      <c r="L106" s="153"/>
    </row>
    <row r="107" spans="2:12" s="10" customFormat="1" ht="14.85" customHeight="1">
      <c r="B107" s="148"/>
      <c r="C107" s="149"/>
      <c r="D107" s="150" t="s">
        <v>99</v>
      </c>
      <c r="E107" s="151"/>
      <c r="F107" s="151"/>
      <c r="G107" s="151"/>
      <c r="H107" s="151"/>
      <c r="I107" s="151"/>
      <c r="J107" s="152">
        <f>J372</f>
        <v>0</v>
      </c>
      <c r="K107" s="149"/>
      <c r="L107" s="153"/>
    </row>
    <row r="108" spans="2:12" s="10" customFormat="1" ht="14.85" customHeight="1">
      <c r="B108" s="148"/>
      <c r="C108" s="149"/>
      <c r="D108" s="150" t="s">
        <v>100</v>
      </c>
      <c r="E108" s="151"/>
      <c r="F108" s="151"/>
      <c r="G108" s="151"/>
      <c r="H108" s="151"/>
      <c r="I108" s="151"/>
      <c r="J108" s="152">
        <f>J375</f>
        <v>0</v>
      </c>
      <c r="K108" s="149"/>
      <c r="L108" s="153"/>
    </row>
    <row r="109" spans="2:12" s="10" customFormat="1" ht="14.85" customHeight="1">
      <c r="B109" s="148"/>
      <c r="C109" s="149"/>
      <c r="D109" s="150" t="s">
        <v>101</v>
      </c>
      <c r="E109" s="151"/>
      <c r="F109" s="151"/>
      <c r="G109" s="151"/>
      <c r="H109" s="151"/>
      <c r="I109" s="151"/>
      <c r="J109" s="152">
        <f>J393</f>
        <v>0</v>
      </c>
      <c r="K109" s="149"/>
      <c r="L109" s="153"/>
    </row>
    <row r="110" spans="2:12" s="10" customFormat="1" ht="19.899999999999999" customHeight="1">
      <c r="B110" s="148"/>
      <c r="C110" s="149"/>
      <c r="D110" s="150" t="s">
        <v>102</v>
      </c>
      <c r="E110" s="151"/>
      <c r="F110" s="151"/>
      <c r="G110" s="151"/>
      <c r="H110" s="151"/>
      <c r="I110" s="151"/>
      <c r="J110" s="152">
        <f>J396</f>
        <v>0</v>
      </c>
      <c r="K110" s="149"/>
      <c r="L110" s="153"/>
    </row>
    <row r="111" spans="2:12" s="10" customFormat="1" ht="19.899999999999999" customHeight="1">
      <c r="B111" s="148"/>
      <c r="C111" s="149"/>
      <c r="D111" s="150" t="s">
        <v>103</v>
      </c>
      <c r="E111" s="151"/>
      <c r="F111" s="151"/>
      <c r="G111" s="151"/>
      <c r="H111" s="151"/>
      <c r="I111" s="151"/>
      <c r="J111" s="152">
        <f>J440</f>
        <v>0</v>
      </c>
      <c r="K111" s="149"/>
      <c r="L111" s="153"/>
    </row>
    <row r="112" spans="2:12" s="10" customFormat="1" ht="19.899999999999999" customHeight="1">
      <c r="B112" s="148"/>
      <c r="C112" s="149"/>
      <c r="D112" s="150" t="s">
        <v>104</v>
      </c>
      <c r="E112" s="151"/>
      <c r="F112" s="151"/>
      <c r="G112" s="151"/>
      <c r="H112" s="151"/>
      <c r="I112" s="151"/>
      <c r="J112" s="152">
        <f>J472</f>
        <v>0</v>
      </c>
      <c r="K112" s="149"/>
      <c r="L112" s="153"/>
    </row>
    <row r="113" spans="1:31" s="10" customFormat="1" ht="19.899999999999999" customHeight="1">
      <c r="B113" s="148"/>
      <c r="C113" s="149"/>
      <c r="D113" s="150" t="s">
        <v>105</v>
      </c>
      <c r="E113" s="151"/>
      <c r="F113" s="151"/>
      <c r="G113" s="151"/>
      <c r="H113" s="151"/>
      <c r="I113" s="151"/>
      <c r="J113" s="152">
        <f>J507</f>
        <v>0</v>
      </c>
      <c r="K113" s="149"/>
      <c r="L113" s="153"/>
    </row>
    <row r="114" spans="1:31" s="10" customFormat="1" ht="19.899999999999999" customHeight="1">
      <c r="B114" s="148"/>
      <c r="C114" s="149"/>
      <c r="D114" s="150" t="s">
        <v>106</v>
      </c>
      <c r="E114" s="151"/>
      <c r="F114" s="151"/>
      <c r="G114" s="151"/>
      <c r="H114" s="151"/>
      <c r="I114" s="151"/>
      <c r="J114" s="152">
        <f>J548</f>
        <v>0</v>
      </c>
      <c r="K114" s="149"/>
      <c r="L114" s="153"/>
    </row>
    <row r="115" spans="1:31" s="10" customFormat="1" ht="19.899999999999999" customHeight="1">
      <c r="B115" s="148"/>
      <c r="C115" s="149"/>
      <c r="D115" s="150" t="s">
        <v>107</v>
      </c>
      <c r="E115" s="151"/>
      <c r="F115" s="151"/>
      <c r="G115" s="151"/>
      <c r="H115" s="151"/>
      <c r="I115" s="151"/>
      <c r="J115" s="152">
        <f>J560</f>
        <v>0</v>
      </c>
      <c r="K115" s="149"/>
      <c r="L115" s="153"/>
    </row>
    <row r="116" spans="1:31" s="9" customFormat="1" ht="24.95" customHeight="1">
      <c r="B116" s="142"/>
      <c r="C116" s="143"/>
      <c r="D116" s="144" t="s">
        <v>108</v>
      </c>
      <c r="E116" s="145"/>
      <c r="F116" s="145"/>
      <c r="G116" s="145"/>
      <c r="H116" s="145"/>
      <c r="I116" s="145"/>
      <c r="J116" s="146">
        <f>J581</f>
        <v>0</v>
      </c>
      <c r="K116" s="143"/>
      <c r="L116" s="147"/>
    </row>
    <row r="117" spans="1:31" s="10" customFormat="1" ht="19.899999999999999" customHeight="1">
      <c r="B117" s="148"/>
      <c r="C117" s="149"/>
      <c r="D117" s="150" t="s">
        <v>109</v>
      </c>
      <c r="E117" s="151"/>
      <c r="F117" s="151"/>
      <c r="G117" s="151"/>
      <c r="H117" s="151"/>
      <c r="I117" s="151"/>
      <c r="J117" s="152">
        <f>J582</f>
        <v>0</v>
      </c>
      <c r="K117" s="149"/>
      <c r="L117" s="153"/>
    </row>
    <row r="118" spans="1:31" s="10" customFormat="1" ht="19.899999999999999" customHeight="1">
      <c r="B118" s="148"/>
      <c r="C118" s="149"/>
      <c r="D118" s="150" t="s">
        <v>110</v>
      </c>
      <c r="E118" s="151"/>
      <c r="F118" s="151"/>
      <c r="G118" s="151"/>
      <c r="H118" s="151"/>
      <c r="I118" s="151"/>
      <c r="J118" s="152">
        <f>J586</f>
        <v>0</v>
      </c>
      <c r="K118" s="149"/>
      <c r="L118" s="153"/>
    </row>
    <row r="119" spans="1:31" s="2" customFormat="1" ht="21.75" customHeight="1">
      <c r="A119" s="34"/>
      <c r="B119" s="35"/>
      <c r="C119" s="36"/>
      <c r="D119" s="36"/>
      <c r="E119" s="36"/>
      <c r="F119" s="36"/>
      <c r="G119" s="36"/>
      <c r="H119" s="36"/>
      <c r="I119" s="36"/>
      <c r="J119" s="36"/>
      <c r="K119" s="36"/>
      <c r="L119" s="51"/>
      <c r="S119" s="34"/>
      <c r="T119" s="34"/>
      <c r="U119" s="34"/>
      <c r="V119" s="34"/>
      <c r="W119" s="34"/>
      <c r="X119" s="34"/>
      <c r="Y119" s="34"/>
      <c r="Z119" s="34"/>
      <c r="AA119" s="34"/>
      <c r="AB119" s="34"/>
      <c r="AC119" s="34"/>
      <c r="AD119" s="34"/>
      <c r="AE119" s="34"/>
    </row>
    <row r="120" spans="1:31" s="2" customFormat="1" ht="6.95" customHeight="1">
      <c r="A120" s="34"/>
      <c r="B120" s="54"/>
      <c r="C120" s="55"/>
      <c r="D120" s="55"/>
      <c r="E120" s="55"/>
      <c r="F120" s="55"/>
      <c r="G120" s="55"/>
      <c r="H120" s="55"/>
      <c r="I120" s="55"/>
      <c r="J120" s="55"/>
      <c r="K120" s="55"/>
      <c r="L120" s="51"/>
      <c r="S120" s="34"/>
      <c r="T120" s="34"/>
      <c r="U120" s="34"/>
      <c r="V120" s="34"/>
      <c r="W120" s="34"/>
      <c r="X120" s="34"/>
      <c r="Y120" s="34"/>
      <c r="Z120" s="34"/>
      <c r="AA120" s="34"/>
      <c r="AB120" s="34"/>
      <c r="AC120" s="34"/>
      <c r="AD120" s="34"/>
      <c r="AE120" s="34"/>
    </row>
    <row r="124" spans="1:31" s="2" customFormat="1" ht="6.95" customHeight="1">
      <c r="A124" s="34"/>
      <c r="B124" s="56"/>
      <c r="C124" s="57"/>
      <c r="D124" s="57"/>
      <c r="E124" s="57"/>
      <c r="F124" s="57"/>
      <c r="G124" s="57"/>
      <c r="H124" s="57"/>
      <c r="I124" s="57"/>
      <c r="J124" s="57"/>
      <c r="K124" s="57"/>
      <c r="L124" s="51"/>
      <c r="S124" s="34"/>
      <c r="T124" s="34"/>
      <c r="U124" s="34"/>
      <c r="V124" s="34"/>
      <c r="W124" s="34"/>
      <c r="X124" s="34"/>
      <c r="Y124" s="34"/>
      <c r="Z124" s="34"/>
      <c r="AA124" s="34"/>
      <c r="AB124" s="34"/>
      <c r="AC124" s="34"/>
      <c r="AD124" s="34"/>
      <c r="AE124" s="34"/>
    </row>
    <row r="125" spans="1:31" s="2" customFormat="1" ht="24.95" customHeight="1">
      <c r="A125" s="34"/>
      <c r="B125" s="35"/>
      <c r="C125" s="23" t="s">
        <v>111</v>
      </c>
      <c r="D125" s="36"/>
      <c r="E125" s="36"/>
      <c r="F125" s="36"/>
      <c r="G125" s="36"/>
      <c r="H125" s="36"/>
      <c r="I125" s="36"/>
      <c r="J125" s="36"/>
      <c r="K125" s="36"/>
      <c r="L125" s="51"/>
      <c r="S125" s="34"/>
      <c r="T125" s="34"/>
      <c r="U125" s="34"/>
      <c r="V125" s="34"/>
      <c r="W125" s="34"/>
      <c r="X125" s="34"/>
      <c r="Y125" s="34"/>
      <c r="Z125" s="34"/>
      <c r="AA125" s="34"/>
      <c r="AB125" s="34"/>
      <c r="AC125" s="34"/>
      <c r="AD125" s="34"/>
      <c r="AE125" s="34"/>
    </row>
    <row r="126" spans="1:31" s="2" customFormat="1" ht="6.95" customHeight="1">
      <c r="A126" s="34"/>
      <c r="B126" s="35"/>
      <c r="C126" s="36"/>
      <c r="D126" s="36"/>
      <c r="E126" s="36"/>
      <c r="F126" s="36"/>
      <c r="G126" s="36"/>
      <c r="H126" s="36"/>
      <c r="I126" s="36"/>
      <c r="J126" s="36"/>
      <c r="K126" s="36"/>
      <c r="L126" s="51"/>
      <c r="S126" s="34"/>
      <c r="T126" s="34"/>
      <c r="U126" s="34"/>
      <c r="V126" s="34"/>
      <c r="W126" s="34"/>
      <c r="X126" s="34"/>
      <c r="Y126" s="34"/>
      <c r="Z126" s="34"/>
      <c r="AA126" s="34"/>
      <c r="AB126" s="34"/>
      <c r="AC126" s="34"/>
      <c r="AD126" s="34"/>
      <c r="AE126" s="34"/>
    </row>
    <row r="127" spans="1:31" s="2" customFormat="1" ht="12" customHeight="1">
      <c r="A127" s="34"/>
      <c r="B127" s="35"/>
      <c r="C127" s="29" t="s">
        <v>16</v>
      </c>
      <c r="D127" s="36"/>
      <c r="E127" s="36"/>
      <c r="F127" s="36"/>
      <c r="G127" s="36"/>
      <c r="H127" s="36"/>
      <c r="I127" s="36"/>
      <c r="J127" s="36"/>
      <c r="K127" s="36"/>
      <c r="L127" s="51"/>
      <c r="S127" s="34"/>
      <c r="T127" s="34"/>
      <c r="U127" s="34"/>
      <c r="V127" s="34"/>
      <c r="W127" s="34"/>
      <c r="X127" s="34"/>
      <c r="Y127" s="34"/>
      <c r="Z127" s="34"/>
      <c r="AA127" s="34"/>
      <c r="AB127" s="34"/>
      <c r="AC127" s="34"/>
      <c r="AD127" s="34"/>
      <c r="AE127" s="34"/>
    </row>
    <row r="128" spans="1:31" s="2" customFormat="1" ht="30" customHeight="1">
      <c r="A128" s="34"/>
      <c r="B128" s="35"/>
      <c r="C128" s="36"/>
      <c r="D128" s="36"/>
      <c r="E128" s="267" t="str">
        <f>E7</f>
        <v>Horní Počaply - opravy podlaha stropů v budově obecního úřadu</v>
      </c>
      <c r="F128" s="294"/>
      <c r="G128" s="294"/>
      <c r="H128" s="294"/>
      <c r="I128" s="36"/>
      <c r="J128" s="36"/>
      <c r="K128" s="36"/>
      <c r="L128" s="51"/>
      <c r="S128" s="34"/>
      <c r="T128" s="34"/>
      <c r="U128" s="34"/>
      <c r="V128" s="34"/>
      <c r="W128" s="34"/>
      <c r="X128" s="34"/>
      <c r="Y128" s="34"/>
      <c r="Z128" s="34"/>
      <c r="AA128" s="34"/>
      <c r="AB128" s="34"/>
      <c r="AC128" s="34"/>
      <c r="AD128" s="34"/>
      <c r="AE128" s="34"/>
    </row>
    <row r="129" spans="1:65" s="2" customFormat="1" ht="6.95" customHeight="1">
      <c r="A129" s="34"/>
      <c r="B129" s="35"/>
      <c r="C129" s="36"/>
      <c r="D129" s="36"/>
      <c r="E129" s="36"/>
      <c r="F129" s="36"/>
      <c r="G129" s="36"/>
      <c r="H129" s="36"/>
      <c r="I129" s="36"/>
      <c r="J129" s="36"/>
      <c r="K129" s="36"/>
      <c r="L129" s="51"/>
      <c r="S129" s="34"/>
      <c r="T129" s="34"/>
      <c r="U129" s="34"/>
      <c r="V129" s="34"/>
      <c r="W129" s="34"/>
      <c r="X129" s="34"/>
      <c r="Y129" s="34"/>
      <c r="Z129" s="34"/>
      <c r="AA129" s="34"/>
      <c r="AB129" s="34"/>
      <c r="AC129" s="34"/>
      <c r="AD129" s="34"/>
      <c r="AE129" s="34"/>
    </row>
    <row r="130" spans="1:65" s="2" customFormat="1" ht="12" customHeight="1">
      <c r="A130" s="34"/>
      <c r="B130" s="35"/>
      <c r="C130" s="29" t="s">
        <v>20</v>
      </c>
      <c r="D130" s="36"/>
      <c r="E130" s="36"/>
      <c r="F130" s="27" t="str">
        <f>F10</f>
        <v xml:space="preserve"> </v>
      </c>
      <c r="G130" s="36"/>
      <c r="H130" s="36"/>
      <c r="I130" s="29" t="s">
        <v>22</v>
      </c>
      <c r="J130" s="66" t="str">
        <f>IF(J10="","",J10)</f>
        <v>29. 6. 2021</v>
      </c>
      <c r="K130" s="36"/>
      <c r="L130" s="51"/>
      <c r="S130" s="34"/>
      <c r="T130" s="34"/>
      <c r="U130" s="34"/>
      <c r="V130" s="34"/>
      <c r="W130" s="34"/>
      <c r="X130" s="34"/>
      <c r="Y130" s="34"/>
      <c r="Z130" s="34"/>
      <c r="AA130" s="34"/>
      <c r="AB130" s="34"/>
      <c r="AC130" s="34"/>
      <c r="AD130" s="34"/>
      <c r="AE130" s="34"/>
    </row>
    <row r="131" spans="1:65" s="2" customFormat="1" ht="6.95" customHeight="1">
      <c r="A131" s="34"/>
      <c r="B131" s="35"/>
      <c r="C131" s="36"/>
      <c r="D131" s="36"/>
      <c r="E131" s="36"/>
      <c r="F131" s="36"/>
      <c r="G131" s="36"/>
      <c r="H131" s="36"/>
      <c r="I131" s="36"/>
      <c r="J131" s="36"/>
      <c r="K131" s="36"/>
      <c r="L131" s="51"/>
      <c r="S131" s="34"/>
      <c r="T131" s="34"/>
      <c r="U131" s="34"/>
      <c r="V131" s="34"/>
      <c r="W131" s="34"/>
      <c r="X131" s="34"/>
      <c r="Y131" s="34"/>
      <c r="Z131" s="34"/>
      <c r="AA131" s="34"/>
      <c r="AB131" s="34"/>
      <c r="AC131" s="34"/>
      <c r="AD131" s="34"/>
      <c r="AE131" s="34"/>
    </row>
    <row r="132" spans="1:65" s="2" customFormat="1" ht="15.2" customHeight="1">
      <c r="A132" s="34"/>
      <c r="B132" s="35"/>
      <c r="C132" s="29" t="s">
        <v>24</v>
      </c>
      <c r="D132" s="36"/>
      <c r="E132" s="36"/>
      <c r="F132" s="27" t="str">
        <f>E13</f>
        <v xml:space="preserve"> </v>
      </c>
      <c r="G132" s="36"/>
      <c r="H132" s="36"/>
      <c r="I132" s="29" t="s">
        <v>29</v>
      </c>
      <c r="J132" s="32" t="str">
        <f>E19</f>
        <v xml:space="preserve"> </v>
      </c>
      <c r="K132" s="36"/>
      <c r="L132" s="51"/>
      <c r="S132" s="34"/>
      <c r="T132" s="34"/>
      <c r="U132" s="34"/>
      <c r="V132" s="34"/>
      <c r="W132" s="34"/>
      <c r="X132" s="34"/>
      <c r="Y132" s="34"/>
      <c r="Z132" s="34"/>
      <c r="AA132" s="34"/>
      <c r="AB132" s="34"/>
      <c r="AC132" s="34"/>
      <c r="AD132" s="34"/>
      <c r="AE132" s="34"/>
    </row>
    <row r="133" spans="1:65" s="2" customFormat="1" ht="15.2" customHeight="1">
      <c r="A133" s="34"/>
      <c r="B133" s="35"/>
      <c r="C133" s="29" t="s">
        <v>27</v>
      </c>
      <c r="D133" s="36"/>
      <c r="E133" s="36"/>
      <c r="F133" s="27" t="str">
        <f>IF(E16="","",E16)</f>
        <v>Vyplň údaj</v>
      </c>
      <c r="G133" s="36"/>
      <c r="H133" s="36"/>
      <c r="I133" s="29" t="s">
        <v>31</v>
      </c>
      <c r="J133" s="32" t="str">
        <f>E22</f>
        <v xml:space="preserve"> </v>
      </c>
      <c r="K133" s="36"/>
      <c r="L133" s="51"/>
      <c r="S133" s="34"/>
      <c r="T133" s="34"/>
      <c r="U133" s="34"/>
      <c r="V133" s="34"/>
      <c r="W133" s="34"/>
      <c r="X133" s="34"/>
      <c r="Y133" s="34"/>
      <c r="Z133" s="34"/>
      <c r="AA133" s="34"/>
      <c r="AB133" s="34"/>
      <c r="AC133" s="34"/>
      <c r="AD133" s="34"/>
      <c r="AE133" s="34"/>
    </row>
    <row r="134" spans="1:65" s="2" customFormat="1" ht="10.35" customHeight="1">
      <c r="A134" s="34"/>
      <c r="B134" s="35"/>
      <c r="C134" s="36"/>
      <c r="D134" s="36"/>
      <c r="E134" s="36"/>
      <c r="F134" s="36"/>
      <c r="G134" s="36"/>
      <c r="H134" s="36"/>
      <c r="I134" s="36"/>
      <c r="J134" s="36"/>
      <c r="K134" s="36"/>
      <c r="L134" s="51"/>
      <c r="S134" s="34"/>
      <c r="T134" s="34"/>
      <c r="U134" s="34"/>
      <c r="V134" s="34"/>
      <c r="W134" s="34"/>
      <c r="X134" s="34"/>
      <c r="Y134" s="34"/>
      <c r="Z134" s="34"/>
      <c r="AA134" s="34"/>
      <c r="AB134" s="34"/>
      <c r="AC134" s="34"/>
      <c r="AD134" s="34"/>
      <c r="AE134" s="34"/>
    </row>
    <row r="135" spans="1:65" s="11" customFormat="1" ht="29.25" customHeight="1">
      <c r="A135" s="154"/>
      <c r="B135" s="155"/>
      <c r="C135" s="156" t="s">
        <v>112</v>
      </c>
      <c r="D135" s="157" t="s">
        <v>58</v>
      </c>
      <c r="E135" s="157" t="s">
        <v>54</v>
      </c>
      <c r="F135" s="157" t="s">
        <v>55</v>
      </c>
      <c r="G135" s="157" t="s">
        <v>113</v>
      </c>
      <c r="H135" s="157" t="s">
        <v>114</v>
      </c>
      <c r="I135" s="157" t="s">
        <v>115</v>
      </c>
      <c r="J135" s="157" t="s">
        <v>84</v>
      </c>
      <c r="K135" s="158" t="s">
        <v>116</v>
      </c>
      <c r="L135" s="159"/>
      <c r="M135" s="75" t="s">
        <v>1</v>
      </c>
      <c r="N135" s="76" t="s">
        <v>37</v>
      </c>
      <c r="O135" s="76" t="s">
        <v>117</v>
      </c>
      <c r="P135" s="76" t="s">
        <v>118</v>
      </c>
      <c r="Q135" s="76" t="s">
        <v>119</v>
      </c>
      <c r="R135" s="76" t="s">
        <v>120</v>
      </c>
      <c r="S135" s="76" t="s">
        <v>121</v>
      </c>
      <c r="T135" s="77" t="s">
        <v>122</v>
      </c>
      <c r="U135" s="154"/>
      <c r="V135" s="154"/>
      <c r="W135" s="154"/>
      <c r="X135" s="154"/>
      <c r="Y135" s="154"/>
      <c r="Z135" s="154"/>
      <c r="AA135" s="154"/>
      <c r="AB135" s="154"/>
      <c r="AC135" s="154"/>
      <c r="AD135" s="154"/>
      <c r="AE135" s="154"/>
    </row>
    <row r="136" spans="1:65" s="2" customFormat="1" ht="22.9" customHeight="1">
      <c r="A136" s="34"/>
      <c r="B136" s="35"/>
      <c r="C136" s="82" t="s">
        <v>123</v>
      </c>
      <c r="D136" s="36"/>
      <c r="E136" s="36"/>
      <c r="F136" s="36"/>
      <c r="G136" s="36"/>
      <c r="H136" s="36"/>
      <c r="I136" s="36"/>
      <c r="J136" s="160">
        <f>BK136</f>
        <v>0</v>
      </c>
      <c r="K136" s="36"/>
      <c r="L136" s="39"/>
      <c r="M136" s="78"/>
      <c r="N136" s="161"/>
      <c r="O136" s="79"/>
      <c r="P136" s="162">
        <f>P137+P283+P581</f>
        <v>0</v>
      </c>
      <c r="Q136" s="79"/>
      <c r="R136" s="162">
        <f>R137+R283+R581</f>
        <v>11.21470564665</v>
      </c>
      <c r="S136" s="79"/>
      <c r="T136" s="163">
        <f>T137+T283+T581</f>
        <v>3.9247714400000002</v>
      </c>
      <c r="U136" s="34"/>
      <c r="V136" s="34"/>
      <c r="W136" s="34"/>
      <c r="X136" s="34"/>
      <c r="Y136" s="34"/>
      <c r="Z136" s="34"/>
      <c r="AA136" s="34"/>
      <c r="AB136" s="34"/>
      <c r="AC136" s="34"/>
      <c r="AD136" s="34"/>
      <c r="AE136" s="34"/>
      <c r="AT136" s="17" t="s">
        <v>72</v>
      </c>
      <c r="AU136" s="17" t="s">
        <v>86</v>
      </c>
      <c r="BK136" s="164">
        <f>BK137+BK283+BK581</f>
        <v>0</v>
      </c>
    </row>
    <row r="137" spans="1:65" s="12" customFormat="1" ht="25.9" customHeight="1">
      <c r="B137" s="165"/>
      <c r="C137" s="166"/>
      <c r="D137" s="167" t="s">
        <v>72</v>
      </c>
      <c r="E137" s="168" t="s">
        <v>124</v>
      </c>
      <c r="F137" s="168" t="s">
        <v>125</v>
      </c>
      <c r="G137" s="166"/>
      <c r="H137" s="166"/>
      <c r="I137" s="169"/>
      <c r="J137" s="170">
        <f>BK137</f>
        <v>0</v>
      </c>
      <c r="K137" s="166"/>
      <c r="L137" s="171"/>
      <c r="M137" s="172"/>
      <c r="N137" s="173"/>
      <c r="O137" s="173"/>
      <c r="P137" s="174">
        <f>P138+P155+P234+P262+P279</f>
        <v>0</v>
      </c>
      <c r="Q137" s="173"/>
      <c r="R137" s="174">
        <f>R138+R155+R234+R262+R279</f>
        <v>4.2610164999999993</v>
      </c>
      <c r="S137" s="173"/>
      <c r="T137" s="175">
        <f>T138+T155+T234+T262+T279</f>
        <v>1.1968000000000001</v>
      </c>
      <c r="AR137" s="176" t="s">
        <v>78</v>
      </c>
      <c r="AT137" s="177" t="s">
        <v>72</v>
      </c>
      <c r="AU137" s="177" t="s">
        <v>73</v>
      </c>
      <c r="AY137" s="176" t="s">
        <v>126</v>
      </c>
      <c r="BK137" s="178">
        <f>BK138+BK155+BK234+BK262+BK279</f>
        <v>0</v>
      </c>
    </row>
    <row r="138" spans="1:65" s="12" customFormat="1" ht="22.9" customHeight="1">
      <c r="B138" s="165"/>
      <c r="C138" s="166"/>
      <c r="D138" s="167" t="s">
        <v>72</v>
      </c>
      <c r="E138" s="179" t="s">
        <v>127</v>
      </c>
      <c r="F138" s="179" t="s">
        <v>128</v>
      </c>
      <c r="G138" s="166"/>
      <c r="H138" s="166"/>
      <c r="I138" s="169"/>
      <c r="J138" s="180">
        <f>BK138</f>
        <v>0</v>
      </c>
      <c r="K138" s="166"/>
      <c r="L138" s="171"/>
      <c r="M138" s="172"/>
      <c r="N138" s="173"/>
      <c r="O138" s="173"/>
      <c r="P138" s="174">
        <f>SUM(P139:P154)</f>
        <v>0</v>
      </c>
      <c r="Q138" s="173"/>
      <c r="R138" s="174">
        <f>SUM(R139:R154)</f>
        <v>0.4207494</v>
      </c>
      <c r="S138" s="173"/>
      <c r="T138" s="175">
        <f>SUM(T139:T154)</f>
        <v>0</v>
      </c>
      <c r="AR138" s="176" t="s">
        <v>78</v>
      </c>
      <c r="AT138" s="177" t="s">
        <v>72</v>
      </c>
      <c r="AU138" s="177" t="s">
        <v>78</v>
      </c>
      <c r="AY138" s="176" t="s">
        <v>126</v>
      </c>
      <c r="BK138" s="178">
        <f>SUM(BK139:BK154)</f>
        <v>0</v>
      </c>
    </row>
    <row r="139" spans="1:65" s="2" customFormat="1" ht="24.2" customHeight="1">
      <c r="A139" s="34"/>
      <c r="B139" s="35"/>
      <c r="C139" s="181" t="s">
        <v>78</v>
      </c>
      <c r="D139" s="181" t="s">
        <v>129</v>
      </c>
      <c r="E139" s="182" t="s">
        <v>130</v>
      </c>
      <c r="F139" s="183" t="s">
        <v>131</v>
      </c>
      <c r="G139" s="184" t="s">
        <v>132</v>
      </c>
      <c r="H139" s="185">
        <v>3</v>
      </c>
      <c r="I139" s="186"/>
      <c r="J139" s="187">
        <f>ROUND(I139*H139,2)</f>
        <v>0</v>
      </c>
      <c r="K139" s="183" t="s">
        <v>133</v>
      </c>
      <c r="L139" s="39"/>
      <c r="M139" s="188" t="s">
        <v>1</v>
      </c>
      <c r="N139" s="189" t="s">
        <v>38</v>
      </c>
      <c r="O139" s="71"/>
      <c r="P139" s="190">
        <f>O139*H139</f>
        <v>0</v>
      </c>
      <c r="Q139" s="190">
        <v>2.3689999999999999E-2</v>
      </c>
      <c r="R139" s="190">
        <f>Q139*H139</f>
        <v>7.1069999999999994E-2</v>
      </c>
      <c r="S139" s="190">
        <v>0</v>
      </c>
      <c r="T139" s="191">
        <f>S139*H139</f>
        <v>0</v>
      </c>
      <c r="U139" s="34"/>
      <c r="V139" s="34"/>
      <c r="W139" s="34"/>
      <c r="X139" s="34"/>
      <c r="Y139" s="34"/>
      <c r="Z139" s="34"/>
      <c r="AA139" s="34"/>
      <c r="AB139" s="34"/>
      <c r="AC139" s="34"/>
      <c r="AD139" s="34"/>
      <c r="AE139" s="34"/>
      <c r="AR139" s="192" t="s">
        <v>134</v>
      </c>
      <c r="AT139" s="192" t="s">
        <v>129</v>
      </c>
      <c r="AU139" s="192" t="s">
        <v>80</v>
      </c>
      <c r="AY139" s="17" t="s">
        <v>126</v>
      </c>
      <c r="BE139" s="193">
        <f>IF(N139="základní",J139,0)</f>
        <v>0</v>
      </c>
      <c r="BF139" s="193">
        <f>IF(N139="snížená",J139,0)</f>
        <v>0</v>
      </c>
      <c r="BG139" s="193">
        <f>IF(N139="zákl. přenesená",J139,0)</f>
        <v>0</v>
      </c>
      <c r="BH139" s="193">
        <f>IF(N139="sníž. přenesená",J139,0)</f>
        <v>0</v>
      </c>
      <c r="BI139" s="193">
        <f>IF(N139="nulová",J139,0)</f>
        <v>0</v>
      </c>
      <c r="BJ139" s="17" t="s">
        <v>78</v>
      </c>
      <c r="BK139" s="193">
        <f>ROUND(I139*H139,2)</f>
        <v>0</v>
      </c>
      <c r="BL139" s="17" t="s">
        <v>134</v>
      </c>
      <c r="BM139" s="192" t="s">
        <v>135</v>
      </c>
    </row>
    <row r="140" spans="1:65" s="2" customFormat="1" ht="11.25">
      <c r="A140" s="34"/>
      <c r="B140" s="35"/>
      <c r="C140" s="36"/>
      <c r="D140" s="194" t="s">
        <v>136</v>
      </c>
      <c r="E140" s="36"/>
      <c r="F140" s="195" t="s">
        <v>137</v>
      </c>
      <c r="G140" s="36"/>
      <c r="H140" s="36"/>
      <c r="I140" s="196"/>
      <c r="J140" s="36"/>
      <c r="K140" s="36"/>
      <c r="L140" s="39"/>
      <c r="M140" s="197"/>
      <c r="N140" s="198"/>
      <c r="O140" s="71"/>
      <c r="P140" s="71"/>
      <c r="Q140" s="71"/>
      <c r="R140" s="71"/>
      <c r="S140" s="71"/>
      <c r="T140" s="72"/>
      <c r="U140" s="34"/>
      <c r="V140" s="34"/>
      <c r="W140" s="34"/>
      <c r="X140" s="34"/>
      <c r="Y140" s="34"/>
      <c r="Z140" s="34"/>
      <c r="AA140" s="34"/>
      <c r="AB140" s="34"/>
      <c r="AC140" s="34"/>
      <c r="AD140" s="34"/>
      <c r="AE140" s="34"/>
      <c r="AT140" s="17" t="s">
        <v>136</v>
      </c>
      <c r="AU140" s="17" t="s">
        <v>80</v>
      </c>
    </row>
    <row r="141" spans="1:65" s="13" customFormat="1" ht="11.25">
      <c r="B141" s="199"/>
      <c r="C141" s="200"/>
      <c r="D141" s="201" t="s">
        <v>138</v>
      </c>
      <c r="E141" s="202" t="s">
        <v>1</v>
      </c>
      <c r="F141" s="203" t="s">
        <v>139</v>
      </c>
      <c r="G141" s="200"/>
      <c r="H141" s="202" t="s">
        <v>1</v>
      </c>
      <c r="I141" s="204"/>
      <c r="J141" s="200"/>
      <c r="K141" s="200"/>
      <c r="L141" s="205"/>
      <c r="M141" s="206"/>
      <c r="N141" s="207"/>
      <c r="O141" s="207"/>
      <c r="P141" s="207"/>
      <c r="Q141" s="207"/>
      <c r="R141" s="207"/>
      <c r="S141" s="207"/>
      <c r="T141" s="208"/>
      <c r="AT141" s="209" t="s">
        <v>138</v>
      </c>
      <c r="AU141" s="209" t="s">
        <v>80</v>
      </c>
      <c r="AV141" s="13" t="s">
        <v>78</v>
      </c>
      <c r="AW141" s="13" t="s">
        <v>30</v>
      </c>
      <c r="AX141" s="13" t="s">
        <v>73</v>
      </c>
      <c r="AY141" s="209" t="s">
        <v>126</v>
      </c>
    </row>
    <row r="142" spans="1:65" s="14" customFormat="1" ht="11.25">
      <c r="B142" s="210"/>
      <c r="C142" s="211"/>
      <c r="D142" s="201" t="s">
        <v>138</v>
      </c>
      <c r="E142" s="212" t="s">
        <v>1</v>
      </c>
      <c r="F142" s="213" t="s">
        <v>127</v>
      </c>
      <c r="G142" s="211"/>
      <c r="H142" s="214">
        <v>3</v>
      </c>
      <c r="I142" s="215"/>
      <c r="J142" s="211"/>
      <c r="K142" s="211"/>
      <c r="L142" s="216"/>
      <c r="M142" s="217"/>
      <c r="N142" s="218"/>
      <c r="O142" s="218"/>
      <c r="P142" s="218"/>
      <c r="Q142" s="218"/>
      <c r="R142" s="218"/>
      <c r="S142" s="218"/>
      <c r="T142" s="219"/>
      <c r="AT142" s="220" t="s">
        <v>138</v>
      </c>
      <c r="AU142" s="220" t="s">
        <v>80</v>
      </c>
      <c r="AV142" s="14" t="s">
        <v>80</v>
      </c>
      <c r="AW142" s="14" t="s">
        <v>30</v>
      </c>
      <c r="AX142" s="14" t="s">
        <v>73</v>
      </c>
      <c r="AY142" s="220" t="s">
        <v>126</v>
      </c>
    </row>
    <row r="143" spans="1:65" s="15" customFormat="1" ht="11.25">
      <c r="B143" s="221"/>
      <c r="C143" s="222"/>
      <c r="D143" s="201" t="s">
        <v>138</v>
      </c>
      <c r="E143" s="223" t="s">
        <v>1</v>
      </c>
      <c r="F143" s="224" t="s">
        <v>140</v>
      </c>
      <c r="G143" s="222"/>
      <c r="H143" s="225">
        <v>3</v>
      </c>
      <c r="I143" s="226"/>
      <c r="J143" s="222"/>
      <c r="K143" s="222"/>
      <c r="L143" s="227"/>
      <c r="M143" s="228"/>
      <c r="N143" s="229"/>
      <c r="O143" s="229"/>
      <c r="P143" s="229"/>
      <c r="Q143" s="229"/>
      <c r="R143" s="229"/>
      <c r="S143" s="229"/>
      <c r="T143" s="230"/>
      <c r="AT143" s="231" t="s">
        <v>138</v>
      </c>
      <c r="AU143" s="231" t="s">
        <v>80</v>
      </c>
      <c r="AV143" s="15" t="s">
        <v>134</v>
      </c>
      <c r="AW143" s="15" t="s">
        <v>30</v>
      </c>
      <c r="AX143" s="15" t="s">
        <v>78</v>
      </c>
      <c r="AY143" s="231" t="s">
        <v>126</v>
      </c>
    </row>
    <row r="144" spans="1:65" s="2" customFormat="1" ht="24.2" customHeight="1">
      <c r="A144" s="34"/>
      <c r="B144" s="35"/>
      <c r="C144" s="181" t="s">
        <v>80</v>
      </c>
      <c r="D144" s="181" t="s">
        <v>129</v>
      </c>
      <c r="E144" s="182" t="s">
        <v>141</v>
      </c>
      <c r="F144" s="183" t="s">
        <v>142</v>
      </c>
      <c r="G144" s="184" t="s">
        <v>143</v>
      </c>
      <c r="H144" s="185">
        <v>1.47</v>
      </c>
      <c r="I144" s="186"/>
      <c r="J144" s="187">
        <f>ROUND(I144*H144,2)</f>
        <v>0</v>
      </c>
      <c r="K144" s="183" t="s">
        <v>133</v>
      </c>
      <c r="L144" s="39"/>
      <c r="M144" s="188" t="s">
        <v>1</v>
      </c>
      <c r="N144" s="189" t="s">
        <v>38</v>
      </c>
      <c r="O144" s="71"/>
      <c r="P144" s="190">
        <f>O144*H144</f>
        <v>0</v>
      </c>
      <c r="Q144" s="190">
        <v>0.12335</v>
      </c>
      <c r="R144" s="190">
        <f>Q144*H144</f>
        <v>0.1813245</v>
      </c>
      <c r="S144" s="190">
        <v>0</v>
      </c>
      <c r="T144" s="191">
        <f>S144*H144</f>
        <v>0</v>
      </c>
      <c r="U144" s="34"/>
      <c r="V144" s="34"/>
      <c r="W144" s="34"/>
      <c r="X144" s="34"/>
      <c r="Y144" s="34"/>
      <c r="Z144" s="34"/>
      <c r="AA144" s="34"/>
      <c r="AB144" s="34"/>
      <c r="AC144" s="34"/>
      <c r="AD144" s="34"/>
      <c r="AE144" s="34"/>
      <c r="AR144" s="192" t="s">
        <v>134</v>
      </c>
      <c r="AT144" s="192" t="s">
        <v>129</v>
      </c>
      <c r="AU144" s="192" t="s">
        <v>80</v>
      </c>
      <c r="AY144" s="17" t="s">
        <v>126</v>
      </c>
      <c r="BE144" s="193">
        <f>IF(N144="základní",J144,0)</f>
        <v>0</v>
      </c>
      <c r="BF144" s="193">
        <f>IF(N144="snížená",J144,0)</f>
        <v>0</v>
      </c>
      <c r="BG144" s="193">
        <f>IF(N144="zákl. přenesená",J144,0)</f>
        <v>0</v>
      </c>
      <c r="BH144" s="193">
        <f>IF(N144="sníž. přenesená",J144,0)</f>
        <v>0</v>
      </c>
      <c r="BI144" s="193">
        <f>IF(N144="nulová",J144,0)</f>
        <v>0</v>
      </c>
      <c r="BJ144" s="17" t="s">
        <v>78</v>
      </c>
      <c r="BK144" s="193">
        <f>ROUND(I144*H144,2)</f>
        <v>0</v>
      </c>
      <c r="BL144" s="17" t="s">
        <v>134</v>
      </c>
      <c r="BM144" s="192" t="s">
        <v>144</v>
      </c>
    </row>
    <row r="145" spans="1:65" s="2" customFormat="1" ht="11.25">
      <c r="A145" s="34"/>
      <c r="B145" s="35"/>
      <c r="C145" s="36"/>
      <c r="D145" s="194" t="s">
        <v>136</v>
      </c>
      <c r="E145" s="36"/>
      <c r="F145" s="195" t="s">
        <v>145</v>
      </c>
      <c r="G145" s="36"/>
      <c r="H145" s="36"/>
      <c r="I145" s="196"/>
      <c r="J145" s="36"/>
      <c r="K145" s="36"/>
      <c r="L145" s="39"/>
      <c r="M145" s="197"/>
      <c r="N145" s="198"/>
      <c r="O145" s="71"/>
      <c r="P145" s="71"/>
      <c r="Q145" s="71"/>
      <c r="R145" s="71"/>
      <c r="S145" s="71"/>
      <c r="T145" s="72"/>
      <c r="U145" s="34"/>
      <c r="V145" s="34"/>
      <c r="W145" s="34"/>
      <c r="X145" s="34"/>
      <c r="Y145" s="34"/>
      <c r="Z145" s="34"/>
      <c r="AA145" s="34"/>
      <c r="AB145" s="34"/>
      <c r="AC145" s="34"/>
      <c r="AD145" s="34"/>
      <c r="AE145" s="34"/>
      <c r="AT145" s="17" t="s">
        <v>136</v>
      </c>
      <c r="AU145" s="17" t="s">
        <v>80</v>
      </c>
    </row>
    <row r="146" spans="1:65" s="13" customFormat="1" ht="11.25">
      <c r="B146" s="199"/>
      <c r="C146" s="200"/>
      <c r="D146" s="201" t="s">
        <v>138</v>
      </c>
      <c r="E146" s="202" t="s">
        <v>1</v>
      </c>
      <c r="F146" s="203" t="s">
        <v>146</v>
      </c>
      <c r="G146" s="200"/>
      <c r="H146" s="202" t="s">
        <v>1</v>
      </c>
      <c r="I146" s="204"/>
      <c r="J146" s="200"/>
      <c r="K146" s="200"/>
      <c r="L146" s="205"/>
      <c r="M146" s="206"/>
      <c r="N146" s="207"/>
      <c r="O146" s="207"/>
      <c r="P146" s="207"/>
      <c r="Q146" s="207"/>
      <c r="R146" s="207"/>
      <c r="S146" s="207"/>
      <c r="T146" s="208"/>
      <c r="AT146" s="209" t="s">
        <v>138</v>
      </c>
      <c r="AU146" s="209" t="s">
        <v>80</v>
      </c>
      <c r="AV146" s="13" t="s">
        <v>78</v>
      </c>
      <c r="AW146" s="13" t="s">
        <v>30</v>
      </c>
      <c r="AX146" s="13" t="s">
        <v>73</v>
      </c>
      <c r="AY146" s="209" t="s">
        <v>126</v>
      </c>
    </row>
    <row r="147" spans="1:65" s="14" customFormat="1" ht="11.25">
      <c r="B147" s="210"/>
      <c r="C147" s="211"/>
      <c r="D147" s="201" t="s">
        <v>138</v>
      </c>
      <c r="E147" s="212" t="s">
        <v>1</v>
      </c>
      <c r="F147" s="213" t="s">
        <v>147</v>
      </c>
      <c r="G147" s="211"/>
      <c r="H147" s="214">
        <v>1.47</v>
      </c>
      <c r="I147" s="215"/>
      <c r="J147" s="211"/>
      <c r="K147" s="211"/>
      <c r="L147" s="216"/>
      <c r="M147" s="217"/>
      <c r="N147" s="218"/>
      <c r="O147" s="218"/>
      <c r="P147" s="218"/>
      <c r="Q147" s="218"/>
      <c r="R147" s="218"/>
      <c r="S147" s="218"/>
      <c r="T147" s="219"/>
      <c r="AT147" s="220" t="s">
        <v>138</v>
      </c>
      <c r="AU147" s="220" t="s">
        <v>80</v>
      </c>
      <c r="AV147" s="14" t="s">
        <v>80</v>
      </c>
      <c r="AW147" s="14" t="s">
        <v>30</v>
      </c>
      <c r="AX147" s="14" t="s">
        <v>73</v>
      </c>
      <c r="AY147" s="220" t="s">
        <v>126</v>
      </c>
    </row>
    <row r="148" spans="1:65" s="15" customFormat="1" ht="11.25">
      <c r="B148" s="221"/>
      <c r="C148" s="222"/>
      <c r="D148" s="201" t="s">
        <v>138</v>
      </c>
      <c r="E148" s="223" t="s">
        <v>1</v>
      </c>
      <c r="F148" s="224" t="s">
        <v>140</v>
      </c>
      <c r="G148" s="222"/>
      <c r="H148" s="225">
        <v>1.47</v>
      </c>
      <c r="I148" s="226"/>
      <c r="J148" s="222"/>
      <c r="K148" s="222"/>
      <c r="L148" s="227"/>
      <c r="M148" s="228"/>
      <c r="N148" s="229"/>
      <c r="O148" s="229"/>
      <c r="P148" s="229"/>
      <c r="Q148" s="229"/>
      <c r="R148" s="229"/>
      <c r="S148" s="229"/>
      <c r="T148" s="230"/>
      <c r="AT148" s="231" t="s">
        <v>138</v>
      </c>
      <c r="AU148" s="231" t="s">
        <v>80</v>
      </c>
      <c r="AV148" s="15" t="s">
        <v>134</v>
      </c>
      <c r="AW148" s="15" t="s">
        <v>30</v>
      </c>
      <c r="AX148" s="15" t="s">
        <v>78</v>
      </c>
      <c r="AY148" s="231" t="s">
        <v>126</v>
      </c>
    </row>
    <row r="149" spans="1:65" s="2" customFormat="1" ht="21.75" customHeight="1">
      <c r="A149" s="34"/>
      <c r="B149" s="35"/>
      <c r="C149" s="181" t="s">
        <v>127</v>
      </c>
      <c r="D149" s="181" t="s">
        <v>129</v>
      </c>
      <c r="E149" s="182" t="s">
        <v>148</v>
      </c>
      <c r="F149" s="183" t="s">
        <v>149</v>
      </c>
      <c r="G149" s="184" t="s">
        <v>143</v>
      </c>
      <c r="H149" s="185">
        <v>0.63</v>
      </c>
      <c r="I149" s="186"/>
      <c r="J149" s="187">
        <f>ROUND(I149*H149,2)</f>
        <v>0</v>
      </c>
      <c r="K149" s="183" t="s">
        <v>133</v>
      </c>
      <c r="L149" s="39"/>
      <c r="M149" s="188" t="s">
        <v>1</v>
      </c>
      <c r="N149" s="189" t="s">
        <v>38</v>
      </c>
      <c r="O149" s="71"/>
      <c r="P149" s="190">
        <f>O149*H149</f>
        <v>0</v>
      </c>
      <c r="Q149" s="190">
        <v>0.26723000000000002</v>
      </c>
      <c r="R149" s="190">
        <f>Q149*H149</f>
        <v>0.16835490000000003</v>
      </c>
      <c r="S149" s="190">
        <v>0</v>
      </c>
      <c r="T149" s="191">
        <f>S149*H149</f>
        <v>0</v>
      </c>
      <c r="U149" s="34"/>
      <c r="V149" s="34"/>
      <c r="W149" s="34"/>
      <c r="X149" s="34"/>
      <c r="Y149" s="34"/>
      <c r="Z149" s="34"/>
      <c r="AA149" s="34"/>
      <c r="AB149" s="34"/>
      <c r="AC149" s="34"/>
      <c r="AD149" s="34"/>
      <c r="AE149" s="34"/>
      <c r="AR149" s="192" t="s">
        <v>134</v>
      </c>
      <c r="AT149" s="192" t="s">
        <v>129</v>
      </c>
      <c r="AU149" s="192" t="s">
        <v>80</v>
      </c>
      <c r="AY149" s="17" t="s">
        <v>126</v>
      </c>
      <c r="BE149" s="193">
        <f>IF(N149="základní",J149,0)</f>
        <v>0</v>
      </c>
      <c r="BF149" s="193">
        <f>IF(N149="snížená",J149,0)</f>
        <v>0</v>
      </c>
      <c r="BG149" s="193">
        <f>IF(N149="zákl. přenesená",J149,0)</f>
        <v>0</v>
      </c>
      <c r="BH149" s="193">
        <f>IF(N149="sníž. přenesená",J149,0)</f>
        <v>0</v>
      </c>
      <c r="BI149" s="193">
        <f>IF(N149="nulová",J149,0)</f>
        <v>0</v>
      </c>
      <c r="BJ149" s="17" t="s">
        <v>78</v>
      </c>
      <c r="BK149" s="193">
        <f>ROUND(I149*H149,2)</f>
        <v>0</v>
      </c>
      <c r="BL149" s="17" t="s">
        <v>134</v>
      </c>
      <c r="BM149" s="192" t="s">
        <v>150</v>
      </c>
    </row>
    <row r="150" spans="1:65" s="2" customFormat="1" ht="11.25">
      <c r="A150" s="34"/>
      <c r="B150" s="35"/>
      <c r="C150" s="36"/>
      <c r="D150" s="194" t="s">
        <v>136</v>
      </c>
      <c r="E150" s="36"/>
      <c r="F150" s="195" t="s">
        <v>151</v>
      </c>
      <c r="G150" s="36"/>
      <c r="H150" s="36"/>
      <c r="I150" s="196"/>
      <c r="J150" s="36"/>
      <c r="K150" s="36"/>
      <c r="L150" s="39"/>
      <c r="M150" s="197"/>
      <c r="N150" s="198"/>
      <c r="O150" s="71"/>
      <c r="P150" s="71"/>
      <c r="Q150" s="71"/>
      <c r="R150" s="71"/>
      <c r="S150" s="71"/>
      <c r="T150" s="72"/>
      <c r="U150" s="34"/>
      <c r="V150" s="34"/>
      <c r="W150" s="34"/>
      <c r="X150" s="34"/>
      <c r="Y150" s="34"/>
      <c r="Z150" s="34"/>
      <c r="AA150" s="34"/>
      <c r="AB150" s="34"/>
      <c r="AC150" s="34"/>
      <c r="AD150" s="34"/>
      <c r="AE150" s="34"/>
      <c r="AT150" s="17" t="s">
        <v>136</v>
      </c>
      <c r="AU150" s="17" t="s">
        <v>80</v>
      </c>
    </row>
    <row r="151" spans="1:65" s="2" customFormat="1" ht="68.25">
      <c r="A151" s="34"/>
      <c r="B151" s="35"/>
      <c r="C151" s="36"/>
      <c r="D151" s="201" t="s">
        <v>152</v>
      </c>
      <c r="E151" s="36"/>
      <c r="F151" s="232" t="s">
        <v>153</v>
      </c>
      <c r="G151" s="36"/>
      <c r="H151" s="36"/>
      <c r="I151" s="196"/>
      <c r="J151" s="36"/>
      <c r="K151" s="36"/>
      <c r="L151" s="39"/>
      <c r="M151" s="197"/>
      <c r="N151" s="198"/>
      <c r="O151" s="71"/>
      <c r="P151" s="71"/>
      <c r="Q151" s="71"/>
      <c r="R151" s="71"/>
      <c r="S151" s="71"/>
      <c r="T151" s="72"/>
      <c r="U151" s="34"/>
      <c r="V151" s="34"/>
      <c r="W151" s="34"/>
      <c r="X151" s="34"/>
      <c r="Y151" s="34"/>
      <c r="Z151" s="34"/>
      <c r="AA151" s="34"/>
      <c r="AB151" s="34"/>
      <c r="AC151" s="34"/>
      <c r="AD151" s="34"/>
      <c r="AE151" s="34"/>
      <c r="AT151" s="17" t="s">
        <v>152</v>
      </c>
      <c r="AU151" s="17" t="s">
        <v>80</v>
      </c>
    </row>
    <row r="152" spans="1:65" s="13" customFormat="1" ht="11.25">
      <c r="B152" s="199"/>
      <c r="C152" s="200"/>
      <c r="D152" s="201" t="s">
        <v>138</v>
      </c>
      <c r="E152" s="202" t="s">
        <v>1</v>
      </c>
      <c r="F152" s="203" t="s">
        <v>146</v>
      </c>
      <c r="G152" s="200"/>
      <c r="H152" s="202" t="s">
        <v>1</v>
      </c>
      <c r="I152" s="204"/>
      <c r="J152" s="200"/>
      <c r="K152" s="200"/>
      <c r="L152" s="205"/>
      <c r="M152" s="206"/>
      <c r="N152" s="207"/>
      <c r="O152" s="207"/>
      <c r="P152" s="207"/>
      <c r="Q152" s="207"/>
      <c r="R152" s="207"/>
      <c r="S152" s="207"/>
      <c r="T152" s="208"/>
      <c r="AT152" s="209" t="s">
        <v>138</v>
      </c>
      <c r="AU152" s="209" t="s">
        <v>80</v>
      </c>
      <c r="AV152" s="13" t="s">
        <v>78</v>
      </c>
      <c r="AW152" s="13" t="s">
        <v>30</v>
      </c>
      <c r="AX152" s="13" t="s">
        <v>73</v>
      </c>
      <c r="AY152" s="209" t="s">
        <v>126</v>
      </c>
    </row>
    <row r="153" spans="1:65" s="14" customFormat="1" ht="11.25">
      <c r="B153" s="210"/>
      <c r="C153" s="211"/>
      <c r="D153" s="201" t="s">
        <v>138</v>
      </c>
      <c r="E153" s="212" t="s">
        <v>1</v>
      </c>
      <c r="F153" s="213" t="s">
        <v>154</v>
      </c>
      <c r="G153" s="211"/>
      <c r="H153" s="214">
        <v>0.63</v>
      </c>
      <c r="I153" s="215"/>
      <c r="J153" s="211"/>
      <c r="K153" s="211"/>
      <c r="L153" s="216"/>
      <c r="M153" s="217"/>
      <c r="N153" s="218"/>
      <c r="O153" s="218"/>
      <c r="P153" s="218"/>
      <c r="Q153" s="218"/>
      <c r="R153" s="218"/>
      <c r="S153" s="218"/>
      <c r="T153" s="219"/>
      <c r="AT153" s="220" t="s">
        <v>138</v>
      </c>
      <c r="AU153" s="220" t="s">
        <v>80</v>
      </c>
      <c r="AV153" s="14" t="s">
        <v>80</v>
      </c>
      <c r="AW153" s="14" t="s">
        <v>30</v>
      </c>
      <c r="AX153" s="14" t="s">
        <v>73</v>
      </c>
      <c r="AY153" s="220" t="s">
        <v>126</v>
      </c>
    </row>
    <row r="154" spans="1:65" s="15" customFormat="1" ht="11.25">
      <c r="B154" s="221"/>
      <c r="C154" s="222"/>
      <c r="D154" s="201" t="s">
        <v>138</v>
      </c>
      <c r="E154" s="223" t="s">
        <v>1</v>
      </c>
      <c r="F154" s="224" t="s">
        <v>140</v>
      </c>
      <c r="G154" s="222"/>
      <c r="H154" s="225">
        <v>0.63</v>
      </c>
      <c r="I154" s="226"/>
      <c r="J154" s="222"/>
      <c r="K154" s="222"/>
      <c r="L154" s="227"/>
      <c r="M154" s="228"/>
      <c r="N154" s="229"/>
      <c r="O154" s="229"/>
      <c r="P154" s="229"/>
      <c r="Q154" s="229"/>
      <c r="R154" s="229"/>
      <c r="S154" s="229"/>
      <c r="T154" s="230"/>
      <c r="AT154" s="231" t="s">
        <v>138</v>
      </c>
      <c r="AU154" s="231" t="s">
        <v>80</v>
      </c>
      <c r="AV154" s="15" t="s">
        <v>134</v>
      </c>
      <c r="AW154" s="15" t="s">
        <v>30</v>
      </c>
      <c r="AX154" s="15" t="s">
        <v>78</v>
      </c>
      <c r="AY154" s="231" t="s">
        <v>126</v>
      </c>
    </row>
    <row r="155" spans="1:65" s="12" customFormat="1" ht="22.9" customHeight="1">
      <c r="B155" s="165"/>
      <c r="C155" s="166"/>
      <c r="D155" s="167" t="s">
        <v>72</v>
      </c>
      <c r="E155" s="179" t="s">
        <v>155</v>
      </c>
      <c r="F155" s="179" t="s">
        <v>156</v>
      </c>
      <c r="G155" s="166"/>
      <c r="H155" s="166"/>
      <c r="I155" s="169"/>
      <c r="J155" s="180">
        <f>BK155</f>
        <v>0</v>
      </c>
      <c r="K155" s="166"/>
      <c r="L155" s="171"/>
      <c r="M155" s="172"/>
      <c r="N155" s="173"/>
      <c r="O155" s="173"/>
      <c r="P155" s="174">
        <f>SUM(P156:P233)</f>
        <v>0</v>
      </c>
      <c r="Q155" s="173"/>
      <c r="R155" s="174">
        <f>SUM(R156:R233)</f>
        <v>3.7985371999999997</v>
      </c>
      <c r="S155" s="173"/>
      <c r="T155" s="175">
        <f>SUM(T156:T233)</f>
        <v>0</v>
      </c>
      <c r="AR155" s="176" t="s">
        <v>78</v>
      </c>
      <c r="AT155" s="177" t="s">
        <v>72</v>
      </c>
      <c r="AU155" s="177" t="s">
        <v>78</v>
      </c>
      <c r="AY155" s="176" t="s">
        <v>126</v>
      </c>
      <c r="BK155" s="178">
        <f>SUM(BK156:BK233)</f>
        <v>0</v>
      </c>
    </row>
    <row r="156" spans="1:65" s="2" customFormat="1" ht="24.2" customHeight="1">
      <c r="A156" s="34"/>
      <c r="B156" s="35"/>
      <c r="C156" s="181" t="s">
        <v>134</v>
      </c>
      <c r="D156" s="181" t="s">
        <v>129</v>
      </c>
      <c r="E156" s="182" t="s">
        <v>157</v>
      </c>
      <c r="F156" s="183" t="s">
        <v>158</v>
      </c>
      <c r="G156" s="184" t="s">
        <v>143</v>
      </c>
      <c r="H156" s="185">
        <v>37.65</v>
      </c>
      <c r="I156" s="186"/>
      <c r="J156" s="187">
        <f>ROUND(I156*H156,2)</f>
        <v>0</v>
      </c>
      <c r="K156" s="183" t="s">
        <v>133</v>
      </c>
      <c r="L156" s="39"/>
      <c r="M156" s="188" t="s">
        <v>1</v>
      </c>
      <c r="N156" s="189" t="s">
        <v>38</v>
      </c>
      <c r="O156" s="71"/>
      <c r="P156" s="190">
        <f>O156*H156</f>
        <v>0</v>
      </c>
      <c r="Q156" s="190">
        <v>3.0000000000000001E-3</v>
      </c>
      <c r="R156" s="190">
        <f>Q156*H156</f>
        <v>0.11294999999999999</v>
      </c>
      <c r="S156" s="190">
        <v>0</v>
      </c>
      <c r="T156" s="191">
        <f>S156*H156</f>
        <v>0</v>
      </c>
      <c r="U156" s="34"/>
      <c r="V156" s="34"/>
      <c r="W156" s="34"/>
      <c r="X156" s="34"/>
      <c r="Y156" s="34"/>
      <c r="Z156" s="34"/>
      <c r="AA156" s="34"/>
      <c r="AB156" s="34"/>
      <c r="AC156" s="34"/>
      <c r="AD156" s="34"/>
      <c r="AE156" s="34"/>
      <c r="AR156" s="192" t="s">
        <v>134</v>
      </c>
      <c r="AT156" s="192" t="s">
        <v>129</v>
      </c>
      <c r="AU156" s="192" t="s">
        <v>80</v>
      </c>
      <c r="AY156" s="17" t="s">
        <v>126</v>
      </c>
      <c r="BE156" s="193">
        <f>IF(N156="základní",J156,0)</f>
        <v>0</v>
      </c>
      <c r="BF156" s="193">
        <f>IF(N156="snížená",J156,0)</f>
        <v>0</v>
      </c>
      <c r="BG156" s="193">
        <f>IF(N156="zákl. přenesená",J156,0)</f>
        <v>0</v>
      </c>
      <c r="BH156" s="193">
        <f>IF(N156="sníž. přenesená",J156,0)</f>
        <v>0</v>
      </c>
      <c r="BI156" s="193">
        <f>IF(N156="nulová",J156,0)</f>
        <v>0</v>
      </c>
      <c r="BJ156" s="17" t="s">
        <v>78</v>
      </c>
      <c r="BK156" s="193">
        <f>ROUND(I156*H156,2)</f>
        <v>0</v>
      </c>
      <c r="BL156" s="17" t="s">
        <v>134</v>
      </c>
      <c r="BM156" s="192" t="s">
        <v>159</v>
      </c>
    </row>
    <row r="157" spans="1:65" s="2" customFormat="1" ht="11.25">
      <c r="A157" s="34"/>
      <c r="B157" s="35"/>
      <c r="C157" s="36"/>
      <c r="D157" s="194" t="s">
        <v>136</v>
      </c>
      <c r="E157" s="36"/>
      <c r="F157" s="195" t="s">
        <v>160</v>
      </c>
      <c r="G157" s="36"/>
      <c r="H157" s="36"/>
      <c r="I157" s="196"/>
      <c r="J157" s="36"/>
      <c r="K157" s="36"/>
      <c r="L157" s="39"/>
      <c r="M157" s="197"/>
      <c r="N157" s="198"/>
      <c r="O157" s="71"/>
      <c r="P157" s="71"/>
      <c r="Q157" s="71"/>
      <c r="R157" s="71"/>
      <c r="S157" s="71"/>
      <c r="T157" s="72"/>
      <c r="U157" s="34"/>
      <c r="V157" s="34"/>
      <c r="W157" s="34"/>
      <c r="X157" s="34"/>
      <c r="Y157" s="34"/>
      <c r="Z157" s="34"/>
      <c r="AA157" s="34"/>
      <c r="AB157" s="34"/>
      <c r="AC157" s="34"/>
      <c r="AD157" s="34"/>
      <c r="AE157" s="34"/>
      <c r="AT157" s="17" t="s">
        <v>136</v>
      </c>
      <c r="AU157" s="17" t="s">
        <v>80</v>
      </c>
    </row>
    <row r="158" spans="1:65" s="2" customFormat="1" ht="24.2" customHeight="1">
      <c r="A158" s="34"/>
      <c r="B158" s="35"/>
      <c r="C158" s="181" t="s">
        <v>161</v>
      </c>
      <c r="D158" s="181" t="s">
        <v>129</v>
      </c>
      <c r="E158" s="182" t="s">
        <v>162</v>
      </c>
      <c r="F158" s="183" t="s">
        <v>163</v>
      </c>
      <c r="G158" s="184" t="s">
        <v>143</v>
      </c>
      <c r="H158" s="185">
        <v>37.65</v>
      </c>
      <c r="I158" s="186"/>
      <c r="J158" s="187">
        <f>ROUND(I158*H158,2)</f>
        <v>0</v>
      </c>
      <c r="K158" s="183" t="s">
        <v>133</v>
      </c>
      <c r="L158" s="39"/>
      <c r="M158" s="188" t="s">
        <v>1</v>
      </c>
      <c r="N158" s="189" t="s">
        <v>38</v>
      </c>
      <c r="O158" s="71"/>
      <c r="P158" s="190">
        <f>O158*H158</f>
        <v>0</v>
      </c>
      <c r="Q158" s="190">
        <v>2.8199999999999999E-2</v>
      </c>
      <c r="R158" s="190">
        <f>Q158*H158</f>
        <v>1.0617299999999998</v>
      </c>
      <c r="S158" s="190">
        <v>0</v>
      </c>
      <c r="T158" s="191">
        <f>S158*H158</f>
        <v>0</v>
      </c>
      <c r="U158" s="34"/>
      <c r="V158" s="34"/>
      <c r="W158" s="34"/>
      <c r="X158" s="34"/>
      <c r="Y158" s="34"/>
      <c r="Z158" s="34"/>
      <c r="AA158" s="34"/>
      <c r="AB158" s="34"/>
      <c r="AC158" s="34"/>
      <c r="AD158" s="34"/>
      <c r="AE158" s="34"/>
      <c r="AR158" s="192" t="s">
        <v>134</v>
      </c>
      <c r="AT158" s="192" t="s">
        <v>129</v>
      </c>
      <c r="AU158" s="192" t="s">
        <v>80</v>
      </c>
      <c r="AY158" s="17" t="s">
        <v>126</v>
      </c>
      <c r="BE158" s="193">
        <f>IF(N158="základní",J158,0)</f>
        <v>0</v>
      </c>
      <c r="BF158" s="193">
        <f>IF(N158="snížená",J158,0)</f>
        <v>0</v>
      </c>
      <c r="BG158" s="193">
        <f>IF(N158="zákl. přenesená",J158,0)</f>
        <v>0</v>
      </c>
      <c r="BH158" s="193">
        <f>IF(N158="sníž. přenesená",J158,0)</f>
        <v>0</v>
      </c>
      <c r="BI158" s="193">
        <f>IF(N158="nulová",J158,0)</f>
        <v>0</v>
      </c>
      <c r="BJ158" s="17" t="s">
        <v>78</v>
      </c>
      <c r="BK158" s="193">
        <f>ROUND(I158*H158,2)</f>
        <v>0</v>
      </c>
      <c r="BL158" s="17" t="s">
        <v>134</v>
      </c>
      <c r="BM158" s="192" t="s">
        <v>164</v>
      </c>
    </row>
    <row r="159" spans="1:65" s="2" customFormat="1" ht="11.25">
      <c r="A159" s="34"/>
      <c r="B159" s="35"/>
      <c r="C159" s="36"/>
      <c r="D159" s="194" t="s">
        <v>136</v>
      </c>
      <c r="E159" s="36"/>
      <c r="F159" s="195" t="s">
        <v>165</v>
      </c>
      <c r="G159" s="36"/>
      <c r="H159" s="36"/>
      <c r="I159" s="196"/>
      <c r="J159" s="36"/>
      <c r="K159" s="36"/>
      <c r="L159" s="39"/>
      <c r="M159" s="197"/>
      <c r="N159" s="198"/>
      <c r="O159" s="71"/>
      <c r="P159" s="71"/>
      <c r="Q159" s="71"/>
      <c r="R159" s="71"/>
      <c r="S159" s="71"/>
      <c r="T159" s="72"/>
      <c r="U159" s="34"/>
      <c r="V159" s="34"/>
      <c r="W159" s="34"/>
      <c r="X159" s="34"/>
      <c r="Y159" s="34"/>
      <c r="Z159" s="34"/>
      <c r="AA159" s="34"/>
      <c r="AB159" s="34"/>
      <c r="AC159" s="34"/>
      <c r="AD159" s="34"/>
      <c r="AE159" s="34"/>
      <c r="AT159" s="17" t="s">
        <v>136</v>
      </c>
      <c r="AU159" s="17" t="s">
        <v>80</v>
      </c>
    </row>
    <row r="160" spans="1:65" s="2" customFormat="1" ht="39">
      <c r="A160" s="34"/>
      <c r="B160" s="35"/>
      <c r="C160" s="36"/>
      <c r="D160" s="201" t="s">
        <v>152</v>
      </c>
      <c r="E160" s="36"/>
      <c r="F160" s="232" t="s">
        <v>166</v>
      </c>
      <c r="G160" s="36"/>
      <c r="H160" s="36"/>
      <c r="I160" s="196"/>
      <c r="J160" s="36"/>
      <c r="K160" s="36"/>
      <c r="L160" s="39"/>
      <c r="M160" s="197"/>
      <c r="N160" s="198"/>
      <c r="O160" s="71"/>
      <c r="P160" s="71"/>
      <c r="Q160" s="71"/>
      <c r="R160" s="71"/>
      <c r="S160" s="71"/>
      <c r="T160" s="72"/>
      <c r="U160" s="34"/>
      <c r="V160" s="34"/>
      <c r="W160" s="34"/>
      <c r="X160" s="34"/>
      <c r="Y160" s="34"/>
      <c r="Z160" s="34"/>
      <c r="AA160" s="34"/>
      <c r="AB160" s="34"/>
      <c r="AC160" s="34"/>
      <c r="AD160" s="34"/>
      <c r="AE160" s="34"/>
      <c r="AT160" s="17" t="s">
        <v>152</v>
      </c>
      <c r="AU160" s="17" t="s">
        <v>80</v>
      </c>
    </row>
    <row r="161" spans="1:65" s="2" customFormat="1" ht="24.2" customHeight="1">
      <c r="A161" s="34"/>
      <c r="B161" s="35"/>
      <c r="C161" s="181" t="s">
        <v>155</v>
      </c>
      <c r="D161" s="181" t="s">
        <v>129</v>
      </c>
      <c r="E161" s="182" t="s">
        <v>167</v>
      </c>
      <c r="F161" s="183" t="s">
        <v>168</v>
      </c>
      <c r="G161" s="184" t="s">
        <v>143</v>
      </c>
      <c r="H161" s="185">
        <v>43.5</v>
      </c>
      <c r="I161" s="186"/>
      <c r="J161" s="187">
        <f>ROUND(I161*H161,2)</f>
        <v>0</v>
      </c>
      <c r="K161" s="183" t="s">
        <v>133</v>
      </c>
      <c r="L161" s="39"/>
      <c r="M161" s="188" t="s">
        <v>1</v>
      </c>
      <c r="N161" s="189" t="s">
        <v>38</v>
      </c>
      <c r="O161" s="71"/>
      <c r="P161" s="190">
        <f>O161*H161</f>
        <v>0</v>
      </c>
      <c r="Q161" s="190">
        <v>4.3800000000000002E-3</v>
      </c>
      <c r="R161" s="190">
        <f>Q161*H161</f>
        <v>0.19053</v>
      </c>
      <c r="S161" s="190">
        <v>0</v>
      </c>
      <c r="T161" s="191">
        <f>S161*H161</f>
        <v>0</v>
      </c>
      <c r="U161" s="34"/>
      <c r="V161" s="34"/>
      <c r="W161" s="34"/>
      <c r="X161" s="34"/>
      <c r="Y161" s="34"/>
      <c r="Z161" s="34"/>
      <c r="AA161" s="34"/>
      <c r="AB161" s="34"/>
      <c r="AC161" s="34"/>
      <c r="AD161" s="34"/>
      <c r="AE161" s="34"/>
      <c r="AR161" s="192" t="s">
        <v>134</v>
      </c>
      <c r="AT161" s="192" t="s">
        <v>129</v>
      </c>
      <c r="AU161" s="192" t="s">
        <v>80</v>
      </c>
      <c r="AY161" s="17" t="s">
        <v>126</v>
      </c>
      <c r="BE161" s="193">
        <f>IF(N161="základní",J161,0)</f>
        <v>0</v>
      </c>
      <c r="BF161" s="193">
        <f>IF(N161="snížená",J161,0)</f>
        <v>0</v>
      </c>
      <c r="BG161" s="193">
        <f>IF(N161="zákl. přenesená",J161,0)</f>
        <v>0</v>
      </c>
      <c r="BH161" s="193">
        <f>IF(N161="sníž. přenesená",J161,0)</f>
        <v>0</v>
      </c>
      <c r="BI161" s="193">
        <f>IF(N161="nulová",J161,0)</f>
        <v>0</v>
      </c>
      <c r="BJ161" s="17" t="s">
        <v>78</v>
      </c>
      <c r="BK161" s="193">
        <f>ROUND(I161*H161,2)</f>
        <v>0</v>
      </c>
      <c r="BL161" s="17" t="s">
        <v>134</v>
      </c>
      <c r="BM161" s="192" t="s">
        <v>169</v>
      </c>
    </row>
    <row r="162" spans="1:65" s="2" customFormat="1" ht="11.25">
      <c r="A162" s="34"/>
      <c r="B162" s="35"/>
      <c r="C162" s="36"/>
      <c r="D162" s="194" t="s">
        <v>136</v>
      </c>
      <c r="E162" s="36"/>
      <c r="F162" s="195" t="s">
        <v>170</v>
      </c>
      <c r="G162" s="36"/>
      <c r="H162" s="36"/>
      <c r="I162" s="196"/>
      <c r="J162" s="36"/>
      <c r="K162" s="36"/>
      <c r="L162" s="39"/>
      <c r="M162" s="197"/>
      <c r="N162" s="198"/>
      <c r="O162" s="71"/>
      <c r="P162" s="71"/>
      <c r="Q162" s="71"/>
      <c r="R162" s="71"/>
      <c r="S162" s="71"/>
      <c r="T162" s="72"/>
      <c r="U162" s="34"/>
      <c r="V162" s="34"/>
      <c r="W162" s="34"/>
      <c r="X162" s="34"/>
      <c r="Y162" s="34"/>
      <c r="Z162" s="34"/>
      <c r="AA162" s="34"/>
      <c r="AB162" s="34"/>
      <c r="AC162" s="34"/>
      <c r="AD162" s="34"/>
      <c r="AE162" s="34"/>
      <c r="AT162" s="17" t="s">
        <v>136</v>
      </c>
      <c r="AU162" s="17" t="s">
        <v>80</v>
      </c>
    </row>
    <row r="163" spans="1:65" s="2" customFormat="1" ht="19.5">
      <c r="A163" s="34"/>
      <c r="B163" s="35"/>
      <c r="C163" s="36"/>
      <c r="D163" s="201" t="s">
        <v>152</v>
      </c>
      <c r="E163" s="36"/>
      <c r="F163" s="232" t="s">
        <v>171</v>
      </c>
      <c r="G163" s="36"/>
      <c r="H163" s="36"/>
      <c r="I163" s="196"/>
      <c r="J163" s="36"/>
      <c r="K163" s="36"/>
      <c r="L163" s="39"/>
      <c r="M163" s="197"/>
      <c r="N163" s="198"/>
      <c r="O163" s="71"/>
      <c r="P163" s="71"/>
      <c r="Q163" s="71"/>
      <c r="R163" s="71"/>
      <c r="S163" s="71"/>
      <c r="T163" s="72"/>
      <c r="U163" s="34"/>
      <c r="V163" s="34"/>
      <c r="W163" s="34"/>
      <c r="X163" s="34"/>
      <c r="Y163" s="34"/>
      <c r="Z163" s="34"/>
      <c r="AA163" s="34"/>
      <c r="AB163" s="34"/>
      <c r="AC163" s="34"/>
      <c r="AD163" s="34"/>
      <c r="AE163" s="34"/>
      <c r="AT163" s="17" t="s">
        <v>152</v>
      </c>
      <c r="AU163" s="17" t="s">
        <v>80</v>
      </c>
    </row>
    <row r="164" spans="1:65" s="13" customFormat="1" ht="11.25">
      <c r="B164" s="199"/>
      <c r="C164" s="200"/>
      <c r="D164" s="201" t="s">
        <v>138</v>
      </c>
      <c r="E164" s="202" t="s">
        <v>1</v>
      </c>
      <c r="F164" s="203" t="s">
        <v>172</v>
      </c>
      <c r="G164" s="200"/>
      <c r="H164" s="202" t="s">
        <v>1</v>
      </c>
      <c r="I164" s="204"/>
      <c r="J164" s="200"/>
      <c r="K164" s="200"/>
      <c r="L164" s="205"/>
      <c r="M164" s="206"/>
      <c r="N164" s="207"/>
      <c r="O164" s="207"/>
      <c r="P164" s="207"/>
      <c r="Q164" s="207"/>
      <c r="R164" s="207"/>
      <c r="S164" s="207"/>
      <c r="T164" s="208"/>
      <c r="AT164" s="209" t="s">
        <v>138</v>
      </c>
      <c r="AU164" s="209" t="s">
        <v>80</v>
      </c>
      <c r="AV164" s="13" t="s">
        <v>78</v>
      </c>
      <c r="AW164" s="13" t="s">
        <v>30</v>
      </c>
      <c r="AX164" s="13" t="s">
        <v>73</v>
      </c>
      <c r="AY164" s="209" t="s">
        <v>126</v>
      </c>
    </row>
    <row r="165" spans="1:65" s="14" customFormat="1" ht="11.25">
      <c r="B165" s="210"/>
      <c r="C165" s="211"/>
      <c r="D165" s="201" t="s">
        <v>138</v>
      </c>
      <c r="E165" s="212" t="s">
        <v>1</v>
      </c>
      <c r="F165" s="213" t="s">
        <v>173</v>
      </c>
      <c r="G165" s="211"/>
      <c r="H165" s="214">
        <v>6.5</v>
      </c>
      <c r="I165" s="215"/>
      <c r="J165" s="211"/>
      <c r="K165" s="211"/>
      <c r="L165" s="216"/>
      <c r="M165" s="217"/>
      <c r="N165" s="218"/>
      <c r="O165" s="218"/>
      <c r="P165" s="218"/>
      <c r="Q165" s="218"/>
      <c r="R165" s="218"/>
      <c r="S165" s="218"/>
      <c r="T165" s="219"/>
      <c r="AT165" s="220" t="s">
        <v>138</v>
      </c>
      <c r="AU165" s="220" t="s">
        <v>80</v>
      </c>
      <c r="AV165" s="14" t="s">
        <v>80</v>
      </c>
      <c r="AW165" s="14" t="s">
        <v>30</v>
      </c>
      <c r="AX165" s="14" t="s">
        <v>73</v>
      </c>
      <c r="AY165" s="220" t="s">
        <v>126</v>
      </c>
    </row>
    <row r="166" spans="1:65" s="13" customFormat="1" ht="11.25">
      <c r="B166" s="199"/>
      <c r="C166" s="200"/>
      <c r="D166" s="201" t="s">
        <v>138</v>
      </c>
      <c r="E166" s="202" t="s">
        <v>1</v>
      </c>
      <c r="F166" s="203" t="s">
        <v>174</v>
      </c>
      <c r="G166" s="200"/>
      <c r="H166" s="202" t="s">
        <v>1</v>
      </c>
      <c r="I166" s="204"/>
      <c r="J166" s="200"/>
      <c r="K166" s="200"/>
      <c r="L166" s="205"/>
      <c r="M166" s="206"/>
      <c r="N166" s="207"/>
      <c r="O166" s="207"/>
      <c r="P166" s="207"/>
      <c r="Q166" s="207"/>
      <c r="R166" s="207"/>
      <c r="S166" s="207"/>
      <c r="T166" s="208"/>
      <c r="AT166" s="209" t="s">
        <v>138</v>
      </c>
      <c r="AU166" s="209" t="s">
        <v>80</v>
      </c>
      <c r="AV166" s="13" t="s">
        <v>78</v>
      </c>
      <c r="AW166" s="13" t="s">
        <v>30</v>
      </c>
      <c r="AX166" s="13" t="s">
        <v>73</v>
      </c>
      <c r="AY166" s="209" t="s">
        <v>126</v>
      </c>
    </row>
    <row r="167" spans="1:65" s="14" customFormat="1" ht="11.25">
      <c r="B167" s="210"/>
      <c r="C167" s="211"/>
      <c r="D167" s="201" t="s">
        <v>138</v>
      </c>
      <c r="E167" s="212" t="s">
        <v>1</v>
      </c>
      <c r="F167" s="213" t="s">
        <v>175</v>
      </c>
      <c r="G167" s="211"/>
      <c r="H167" s="214">
        <v>37</v>
      </c>
      <c r="I167" s="215"/>
      <c r="J167" s="211"/>
      <c r="K167" s="211"/>
      <c r="L167" s="216"/>
      <c r="M167" s="217"/>
      <c r="N167" s="218"/>
      <c r="O167" s="218"/>
      <c r="P167" s="218"/>
      <c r="Q167" s="218"/>
      <c r="R167" s="218"/>
      <c r="S167" s="218"/>
      <c r="T167" s="219"/>
      <c r="AT167" s="220" t="s">
        <v>138</v>
      </c>
      <c r="AU167" s="220" t="s">
        <v>80</v>
      </c>
      <c r="AV167" s="14" t="s">
        <v>80</v>
      </c>
      <c r="AW167" s="14" t="s">
        <v>30</v>
      </c>
      <c r="AX167" s="14" t="s">
        <v>73</v>
      </c>
      <c r="AY167" s="220" t="s">
        <v>126</v>
      </c>
    </row>
    <row r="168" spans="1:65" s="15" customFormat="1" ht="11.25">
      <c r="B168" s="221"/>
      <c r="C168" s="222"/>
      <c r="D168" s="201" t="s">
        <v>138</v>
      </c>
      <c r="E168" s="223" t="s">
        <v>1</v>
      </c>
      <c r="F168" s="224" t="s">
        <v>140</v>
      </c>
      <c r="G168" s="222"/>
      <c r="H168" s="225">
        <v>43.5</v>
      </c>
      <c r="I168" s="226"/>
      <c r="J168" s="222"/>
      <c r="K168" s="222"/>
      <c r="L168" s="227"/>
      <c r="M168" s="228"/>
      <c r="N168" s="229"/>
      <c r="O168" s="229"/>
      <c r="P168" s="229"/>
      <c r="Q168" s="229"/>
      <c r="R168" s="229"/>
      <c r="S168" s="229"/>
      <c r="T168" s="230"/>
      <c r="AT168" s="231" t="s">
        <v>138</v>
      </c>
      <c r="AU168" s="231" t="s">
        <v>80</v>
      </c>
      <c r="AV168" s="15" t="s">
        <v>134</v>
      </c>
      <c r="AW168" s="15" t="s">
        <v>30</v>
      </c>
      <c r="AX168" s="15" t="s">
        <v>78</v>
      </c>
      <c r="AY168" s="231" t="s">
        <v>126</v>
      </c>
    </row>
    <row r="169" spans="1:65" s="2" customFormat="1" ht="24.2" customHeight="1">
      <c r="A169" s="34"/>
      <c r="B169" s="35"/>
      <c r="C169" s="233" t="s">
        <v>176</v>
      </c>
      <c r="D169" s="233" t="s">
        <v>177</v>
      </c>
      <c r="E169" s="234" t="s">
        <v>178</v>
      </c>
      <c r="F169" s="235" t="s">
        <v>179</v>
      </c>
      <c r="G169" s="236" t="s">
        <v>143</v>
      </c>
      <c r="H169" s="237">
        <v>-7.15</v>
      </c>
      <c r="I169" s="238"/>
      <c r="J169" s="239">
        <f>ROUND(I169*H169,2)</f>
        <v>0</v>
      </c>
      <c r="K169" s="235" t="s">
        <v>133</v>
      </c>
      <c r="L169" s="240"/>
      <c r="M169" s="241" t="s">
        <v>1</v>
      </c>
      <c r="N169" s="242" t="s">
        <v>38</v>
      </c>
      <c r="O169" s="71"/>
      <c r="P169" s="190">
        <f>O169*H169</f>
        <v>0</v>
      </c>
      <c r="Q169" s="190">
        <v>1.6000000000000001E-4</v>
      </c>
      <c r="R169" s="190">
        <f>Q169*H169</f>
        <v>-1.1440000000000001E-3</v>
      </c>
      <c r="S169" s="190">
        <v>0</v>
      </c>
      <c r="T169" s="191">
        <f>S169*H169</f>
        <v>0</v>
      </c>
      <c r="U169" s="34"/>
      <c r="V169" s="34"/>
      <c r="W169" s="34"/>
      <c r="X169" s="34"/>
      <c r="Y169" s="34"/>
      <c r="Z169" s="34"/>
      <c r="AA169" s="34"/>
      <c r="AB169" s="34"/>
      <c r="AC169" s="34"/>
      <c r="AD169" s="34"/>
      <c r="AE169" s="34"/>
      <c r="AR169" s="192" t="s">
        <v>180</v>
      </c>
      <c r="AT169" s="192" t="s">
        <v>177</v>
      </c>
      <c r="AU169" s="192" t="s">
        <v>80</v>
      </c>
      <c r="AY169" s="17" t="s">
        <v>126</v>
      </c>
      <c r="BE169" s="193">
        <f>IF(N169="základní",J169,0)</f>
        <v>0</v>
      </c>
      <c r="BF169" s="193">
        <f>IF(N169="snížená",J169,0)</f>
        <v>0</v>
      </c>
      <c r="BG169" s="193">
        <f>IF(N169="zákl. přenesená",J169,0)</f>
        <v>0</v>
      </c>
      <c r="BH169" s="193">
        <f>IF(N169="sníž. přenesená",J169,0)</f>
        <v>0</v>
      </c>
      <c r="BI169" s="193">
        <f>IF(N169="nulová",J169,0)</f>
        <v>0</v>
      </c>
      <c r="BJ169" s="17" t="s">
        <v>78</v>
      </c>
      <c r="BK169" s="193">
        <f>ROUND(I169*H169,2)</f>
        <v>0</v>
      </c>
      <c r="BL169" s="17" t="s">
        <v>134</v>
      </c>
      <c r="BM169" s="192" t="s">
        <v>181</v>
      </c>
    </row>
    <row r="170" spans="1:65" s="13" customFormat="1" ht="11.25">
      <c r="B170" s="199"/>
      <c r="C170" s="200"/>
      <c r="D170" s="201" t="s">
        <v>138</v>
      </c>
      <c r="E170" s="202" t="s">
        <v>1</v>
      </c>
      <c r="F170" s="203" t="s">
        <v>182</v>
      </c>
      <c r="G170" s="200"/>
      <c r="H170" s="202" t="s">
        <v>1</v>
      </c>
      <c r="I170" s="204"/>
      <c r="J170" s="200"/>
      <c r="K170" s="200"/>
      <c r="L170" s="205"/>
      <c r="M170" s="206"/>
      <c r="N170" s="207"/>
      <c r="O170" s="207"/>
      <c r="P170" s="207"/>
      <c r="Q170" s="207"/>
      <c r="R170" s="207"/>
      <c r="S170" s="207"/>
      <c r="T170" s="208"/>
      <c r="AT170" s="209" t="s">
        <v>138</v>
      </c>
      <c r="AU170" s="209" t="s">
        <v>80</v>
      </c>
      <c r="AV170" s="13" t="s">
        <v>78</v>
      </c>
      <c r="AW170" s="13" t="s">
        <v>30</v>
      </c>
      <c r="AX170" s="13" t="s">
        <v>73</v>
      </c>
      <c r="AY170" s="209" t="s">
        <v>126</v>
      </c>
    </row>
    <row r="171" spans="1:65" s="14" customFormat="1" ht="11.25">
      <c r="B171" s="210"/>
      <c r="C171" s="211"/>
      <c r="D171" s="201" t="s">
        <v>138</v>
      </c>
      <c r="E171" s="212" t="s">
        <v>1</v>
      </c>
      <c r="F171" s="213" t="s">
        <v>183</v>
      </c>
      <c r="G171" s="211"/>
      <c r="H171" s="214">
        <v>-7.15</v>
      </c>
      <c r="I171" s="215"/>
      <c r="J171" s="211"/>
      <c r="K171" s="211"/>
      <c r="L171" s="216"/>
      <c r="M171" s="217"/>
      <c r="N171" s="218"/>
      <c r="O171" s="218"/>
      <c r="P171" s="218"/>
      <c r="Q171" s="218"/>
      <c r="R171" s="218"/>
      <c r="S171" s="218"/>
      <c r="T171" s="219"/>
      <c r="AT171" s="220" t="s">
        <v>138</v>
      </c>
      <c r="AU171" s="220" t="s">
        <v>80</v>
      </c>
      <c r="AV171" s="14" t="s">
        <v>80</v>
      </c>
      <c r="AW171" s="14" t="s">
        <v>30</v>
      </c>
      <c r="AX171" s="14" t="s">
        <v>73</v>
      </c>
      <c r="AY171" s="220" t="s">
        <v>126</v>
      </c>
    </row>
    <row r="172" spans="1:65" s="15" customFormat="1" ht="11.25">
      <c r="B172" s="221"/>
      <c r="C172" s="222"/>
      <c r="D172" s="201" t="s">
        <v>138</v>
      </c>
      <c r="E172" s="223" t="s">
        <v>1</v>
      </c>
      <c r="F172" s="224" t="s">
        <v>140</v>
      </c>
      <c r="G172" s="222"/>
      <c r="H172" s="225">
        <v>-7.15</v>
      </c>
      <c r="I172" s="226"/>
      <c r="J172" s="222"/>
      <c r="K172" s="222"/>
      <c r="L172" s="227"/>
      <c r="M172" s="228"/>
      <c r="N172" s="229"/>
      <c r="O172" s="229"/>
      <c r="P172" s="229"/>
      <c r="Q172" s="229"/>
      <c r="R172" s="229"/>
      <c r="S172" s="229"/>
      <c r="T172" s="230"/>
      <c r="AT172" s="231" t="s">
        <v>138</v>
      </c>
      <c r="AU172" s="231" t="s">
        <v>80</v>
      </c>
      <c r="AV172" s="15" t="s">
        <v>134</v>
      </c>
      <c r="AW172" s="15" t="s">
        <v>30</v>
      </c>
      <c r="AX172" s="15" t="s">
        <v>78</v>
      </c>
      <c r="AY172" s="231" t="s">
        <v>126</v>
      </c>
    </row>
    <row r="173" spans="1:65" s="2" customFormat="1" ht="16.5" customHeight="1">
      <c r="A173" s="34"/>
      <c r="B173" s="35"/>
      <c r="C173" s="233" t="s">
        <v>180</v>
      </c>
      <c r="D173" s="233" t="s">
        <v>177</v>
      </c>
      <c r="E173" s="234" t="s">
        <v>184</v>
      </c>
      <c r="F173" s="235" t="s">
        <v>185</v>
      </c>
      <c r="G173" s="236" t="s">
        <v>143</v>
      </c>
      <c r="H173" s="237">
        <v>7.15</v>
      </c>
      <c r="I173" s="238"/>
      <c r="J173" s="239">
        <f>ROUND(I173*H173,2)</f>
        <v>0</v>
      </c>
      <c r="K173" s="235" t="s">
        <v>1</v>
      </c>
      <c r="L173" s="240"/>
      <c r="M173" s="241" t="s">
        <v>1</v>
      </c>
      <c r="N173" s="242" t="s">
        <v>38</v>
      </c>
      <c r="O173" s="71"/>
      <c r="P173" s="190">
        <f>O173*H173</f>
        <v>0</v>
      </c>
      <c r="Q173" s="190">
        <v>4.0000000000000002E-4</v>
      </c>
      <c r="R173" s="190">
        <f>Q173*H173</f>
        <v>2.8600000000000001E-3</v>
      </c>
      <c r="S173" s="190">
        <v>0</v>
      </c>
      <c r="T173" s="191">
        <f>S173*H173</f>
        <v>0</v>
      </c>
      <c r="U173" s="34"/>
      <c r="V173" s="34"/>
      <c r="W173" s="34"/>
      <c r="X173" s="34"/>
      <c r="Y173" s="34"/>
      <c r="Z173" s="34"/>
      <c r="AA173" s="34"/>
      <c r="AB173" s="34"/>
      <c r="AC173" s="34"/>
      <c r="AD173" s="34"/>
      <c r="AE173" s="34"/>
      <c r="AR173" s="192" t="s">
        <v>180</v>
      </c>
      <c r="AT173" s="192" t="s">
        <v>177</v>
      </c>
      <c r="AU173" s="192" t="s">
        <v>80</v>
      </c>
      <c r="AY173" s="17" t="s">
        <v>126</v>
      </c>
      <c r="BE173" s="193">
        <f>IF(N173="základní",J173,0)</f>
        <v>0</v>
      </c>
      <c r="BF173" s="193">
        <f>IF(N173="snížená",J173,0)</f>
        <v>0</v>
      </c>
      <c r="BG173" s="193">
        <f>IF(N173="zákl. přenesená",J173,0)</f>
        <v>0</v>
      </c>
      <c r="BH173" s="193">
        <f>IF(N173="sníž. přenesená",J173,0)</f>
        <v>0</v>
      </c>
      <c r="BI173" s="193">
        <f>IF(N173="nulová",J173,0)</f>
        <v>0</v>
      </c>
      <c r="BJ173" s="17" t="s">
        <v>78</v>
      </c>
      <c r="BK173" s="193">
        <f>ROUND(I173*H173,2)</f>
        <v>0</v>
      </c>
      <c r="BL173" s="17" t="s">
        <v>134</v>
      </c>
      <c r="BM173" s="192" t="s">
        <v>186</v>
      </c>
    </row>
    <row r="174" spans="1:65" s="13" customFormat="1" ht="11.25">
      <c r="B174" s="199"/>
      <c r="C174" s="200"/>
      <c r="D174" s="201" t="s">
        <v>138</v>
      </c>
      <c r="E174" s="202" t="s">
        <v>1</v>
      </c>
      <c r="F174" s="203" t="s">
        <v>187</v>
      </c>
      <c r="G174" s="200"/>
      <c r="H174" s="202" t="s">
        <v>1</v>
      </c>
      <c r="I174" s="204"/>
      <c r="J174" s="200"/>
      <c r="K174" s="200"/>
      <c r="L174" s="205"/>
      <c r="M174" s="206"/>
      <c r="N174" s="207"/>
      <c r="O174" s="207"/>
      <c r="P174" s="207"/>
      <c r="Q174" s="207"/>
      <c r="R174" s="207"/>
      <c r="S174" s="207"/>
      <c r="T174" s="208"/>
      <c r="AT174" s="209" t="s">
        <v>138</v>
      </c>
      <c r="AU174" s="209" t="s">
        <v>80</v>
      </c>
      <c r="AV174" s="13" t="s">
        <v>78</v>
      </c>
      <c r="AW174" s="13" t="s">
        <v>30</v>
      </c>
      <c r="AX174" s="13" t="s">
        <v>73</v>
      </c>
      <c r="AY174" s="209" t="s">
        <v>126</v>
      </c>
    </row>
    <row r="175" spans="1:65" s="13" customFormat="1" ht="11.25">
      <c r="B175" s="199"/>
      <c r="C175" s="200"/>
      <c r="D175" s="201" t="s">
        <v>138</v>
      </c>
      <c r="E175" s="202" t="s">
        <v>1</v>
      </c>
      <c r="F175" s="203" t="s">
        <v>188</v>
      </c>
      <c r="G175" s="200"/>
      <c r="H175" s="202" t="s">
        <v>1</v>
      </c>
      <c r="I175" s="204"/>
      <c r="J175" s="200"/>
      <c r="K175" s="200"/>
      <c r="L175" s="205"/>
      <c r="M175" s="206"/>
      <c r="N175" s="207"/>
      <c r="O175" s="207"/>
      <c r="P175" s="207"/>
      <c r="Q175" s="207"/>
      <c r="R175" s="207"/>
      <c r="S175" s="207"/>
      <c r="T175" s="208"/>
      <c r="AT175" s="209" t="s">
        <v>138</v>
      </c>
      <c r="AU175" s="209" t="s">
        <v>80</v>
      </c>
      <c r="AV175" s="13" t="s">
        <v>78</v>
      </c>
      <c r="AW175" s="13" t="s">
        <v>30</v>
      </c>
      <c r="AX175" s="13" t="s">
        <v>73</v>
      </c>
      <c r="AY175" s="209" t="s">
        <v>126</v>
      </c>
    </row>
    <row r="176" spans="1:65" s="14" customFormat="1" ht="11.25">
      <c r="B176" s="210"/>
      <c r="C176" s="211"/>
      <c r="D176" s="201" t="s">
        <v>138</v>
      </c>
      <c r="E176" s="212" t="s">
        <v>1</v>
      </c>
      <c r="F176" s="213" t="s">
        <v>189</v>
      </c>
      <c r="G176" s="211"/>
      <c r="H176" s="214">
        <v>7.15</v>
      </c>
      <c r="I176" s="215"/>
      <c r="J176" s="211"/>
      <c r="K176" s="211"/>
      <c r="L176" s="216"/>
      <c r="M176" s="217"/>
      <c r="N176" s="218"/>
      <c r="O176" s="218"/>
      <c r="P176" s="218"/>
      <c r="Q176" s="218"/>
      <c r="R176" s="218"/>
      <c r="S176" s="218"/>
      <c r="T176" s="219"/>
      <c r="AT176" s="220" t="s">
        <v>138</v>
      </c>
      <c r="AU176" s="220" t="s">
        <v>80</v>
      </c>
      <c r="AV176" s="14" t="s">
        <v>80</v>
      </c>
      <c r="AW176" s="14" t="s">
        <v>30</v>
      </c>
      <c r="AX176" s="14" t="s">
        <v>73</v>
      </c>
      <c r="AY176" s="220" t="s">
        <v>126</v>
      </c>
    </row>
    <row r="177" spans="1:65" s="15" customFormat="1" ht="11.25">
      <c r="B177" s="221"/>
      <c r="C177" s="222"/>
      <c r="D177" s="201" t="s">
        <v>138</v>
      </c>
      <c r="E177" s="223" t="s">
        <v>1</v>
      </c>
      <c r="F177" s="224" t="s">
        <v>140</v>
      </c>
      <c r="G177" s="222"/>
      <c r="H177" s="225">
        <v>7.15</v>
      </c>
      <c r="I177" s="226"/>
      <c r="J177" s="222"/>
      <c r="K177" s="222"/>
      <c r="L177" s="227"/>
      <c r="M177" s="228"/>
      <c r="N177" s="229"/>
      <c r="O177" s="229"/>
      <c r="P177" s="229"/>
      <c r="Q177" s="229"/>
      <c r="R177" s="229"/>
      <c r="S177" s="229"/>
      <c r="T177" s="230"/>
      <c r="AT177" s="231" t="s">
        <v>138</v>
      </c>
      <c r="AU177" s="231" t="s">
        <v>80</v>
      </c>
      <c r="AV177" s="15" t="s">
        <v>134</v>
      </c>
      <c r="AW177" s="15" t="s">
        <v>30</v>
      </c>
      <c r="AX177" s="15" t="s">
        <v>78</v>
      </c>
      <c r="AY177" s="231" t="s">
        <v>126</v>
      </c>
    </row>
    <row r="178" spans="1:65" s="2" customFormat="1" ht="24.2" customHeight="1">
      <c r="A178" s="34"/>
      <c r="B178" s="35"/>
      <c r="C178" s="181" t="s">
        <v>190</v>
      </c>
      <c r="D178" s="181" t="s">
        <v>129</v>
      </c>
      <c r="E178" s="182" t="s">
        <v>191</v>
      </c>
      <c r="F178" s="183" t="s">
        <v>192</v>
      </c>
      <c r="G178" s="184" t="s">
        <v>143</v>
      </c>
      <c r="H178" s="185">
        <v>112.018</v>
      </c>
      <c r="I178" s="186"/>
      <c r="J178" s="187">
        <f>ROUND(I178*H178,2)</f>
        <v>0</v>
      </c>
      <c r="K178" s="183" t="s">
        <v>133</v>
      </c>
      <c r="L178" s="39"/>
      <c r="M178" s="188" t="s">
        <v>1</v>
      </c>
      <c r="N178" s="189" t="s">
        <v>38</v>
      </c>
      <c r="O178" s="71"/>
      <c r="P178" s="190">
        <f>O178*H178</f>
        <v>0</v>
      </c>
      <c r="Q178" s="190">
        <v>3.0000000000000001E-3</v>
      </c>
      <c r="R178" s="190">
        <f>Q178*H178</f>
        <v>0.33605400000000002</v>
      </c>
      <c r="S178" s="190">
        <v>0</v>
      </c>
      <c r="T178" s="191">
        <f>S178*H178</f>
        <v>0</v>
      </c>
      <c r="U178" s="34"/>
      <c r="V178" s="34"/>
      <c r="W178" s="34"/>
      <c r="X178" s="34"/>
      <c r="Y178" s="34"/>
      <c r="Z178" s="34"/>
      <c r="AA178" s="34"/>
      <c r="AB178" s="34"/>
      <c r="AC178" s="34"/>
      <c r="AD178" s="34"/>
      <c r="AE178" s="34"/>
      <c r="AR178" s="192" t="s">
        <v>134</v>
      </c>
      <c r="AT178" s="192" t="s">
        <v>129</v>
      </c>
      <c r="AU178" s="192" t="s">
        <v>80</v>
      </c>
      <c r="AY178" s="17" t="s">
        <v>126</v>
      </c>
      <c r="BE178" s="193">
        <f>IF(N178="základní",J178,0)</f>
        <v>0</v>
      </c>
      <c r="BF178" s="193">
        <f>IF(N178="snížená",J178,0)</f>
        <v>0</v>
      </c>
      <c r="BG178" s="193">
        <f>IF(N178="zákl. přenesená",J178,0)</f>
        <v>0</v>
      </c>
      <c r="BH178" s="193">
        <f>IF(N178="sníž. přenesená",J178,0)</f>
        <v>0</v>
      </c>
      <c r="BI178" s="193">
        <f>IF(N178="nulová",J178,0)</f>
        <v>0</v>
      </c>
      <c r="BJ178" s="17" t="s">
        <v>78</v>
      </c>
      <c r="BK178" s="193">
        <f>ROUND(I178*H178,2)</f>
        <v>0</v>
      </c>
      <c r="BL178" s="17" t="s">
        <v>134</v>
      </c>
      <c r="BM178" s="192" t="s">
        <v>193</v>
      </c>
    </row>
    <row r="179" spans="1:65" s="2" customFormat="1" ht="11.25">
      <c r="A179" s="34"/>
      <c r="B179" s="35"/>
      <c r="C179" s="36"/>
      <c r="D179" s="194" t="s">
        <v>136</v>
      </c>
      <c r="E179" s="36"/>
      <c r="F179" s="195" t="s">
        <v>194</v>
      </c>
      <c r="G179" s="36"/>
      <c r="H179" s="36"/>
      <c r="I179" s="196"/>
      <c r="J179" s="36"/>
      <c r="K179" s="36"/>
      <c r="L179" s="39"/>
      <c r="M179" s="197"/>
      <c r="N179" s="198"/>
      <c r="O179" s="71"/>
      <c r="P179" s="71"/>
      <c r="Q179" s="71"/>
      <c r="R179" s="71"/>
      <c r="S179" s="71"/>
      <c r="T179" s="72"/>
      <c r="U179" s="34"/>
      <c r="V179" s="34"/>
      <c r="W179" s="34"/>
      <c r="X179" s="34"/>
      <c r="Y179" s="34"/>
      <c r="Z179" s="34"/>
      <c r="AA179" s="34"/>
      <c r="AB179" s="34"/>
      <c r="AC179" s="34"/>
      <c r="AD179" s="34"/>
      <c r="AE179" s="34"/>
      <c r="AT179" s="17" t="s">
        <v>136</v>
      </c>
      <c r="AU179" s="17" t="s">
        <v>80</v>
      </c>
    </row>
    <row r="180" spans="1:65" s="13" customFormat="1" ht="11.25">
      <c r="B180" s="199"/>
      <c r="C180" s="200"/>
      <c r="D180" s="201" t="s">
        <v>138</v>
      </c>
      <c r="E180" s="202" t="s">
        <v>1</v>
      </c>
      <c r="F180" s="203" t="s">
        <v>174</v>
      </c>
      <c r="G180" s="200"/>
      <c r="H180" s="202" t="s">
        <v>1</v>
      </c>
      <c r="I180" s="204"/>
      <c r="J180" s="200"/>
      <c r="K180" s="200"/>
      <c r="L180" s="205"/>
      <c r="M180" s="206"/>
      <c r="N180" s="207"/>
      <c r="O180" s="207"/>
      <c r="P180" s="207"/>
      <c r="Q180" s="207"/>
      <c r="R180" s="207"/>
      <c r="S180" s="207"/>
      <c r="T180" s="208"/>
      <c r="AT180" s="209" t="s">
        <v>138</v>
      </c>
      <c r="AU180" s="209" t="s">
        <v>80</v>
      </c>
      <c r="AV180" s="13" t="s">
        <v>78</v>
      </c>
      <c r="AW180" s="13" t="s">
        <v>30</v>
      </c>
      <c r="AX180" s="13" t="s">
        <v>73</v>
      </c>
      <c r="AY180" s="209" t="s">
        <v>126</v>
      </c>
    </row>
    <row r="181" spans="1:65" s="14" customFormat="1" ht="11.25">
      <c r="B181" s="210"/>
      <c r="C181" s="211"/>
      <c r="D181" s="201" t="s">
        <v>138</v>
      </c>
      <c r="E181" s="212" t="s">
        <v>1</v>
      </c>
      <c r="F181" s="213" t="s">
        <v>175</v>
      </c>
      <c r="G181" s="211"/>
      <c r="H181" s="214">
        <v>37</v>
      </c>
      <c r="I181" s="215"/>
      <c r="J181" s="211"/>
      <c r="K181" s="211"/>
      <c r="L181" s="216"/>
      <c r="M181" s="217"/>
      <c r="N181" s="218"/>
      <c r="O181" s="218"/>
      <c r="P181" s="218"/>
      <c r="Q181" s="218"/>
      <c r="R181" s="218"/>
      <c r="S181" s="218"/>
      <c r="T181" s="219"/>
      <c r="AT181" s="220" t="s">
        <v>138</v>
      </c>
      <c r="AU181" s="220" t="s">
        <v>80</v>
      </c>
      <c r="AV181" s="14" t="s">
        <v>80</v>
      </c>
      <c r="AW181" s="14" t="s">
        <v>30</v>
      </c>
      <c r="AX181" s="14" t="s">
        <v>73</v>
      </c>
      <c r="AY181" s="220" t="s">
        <v>126</v>
      </c>
    </row>
    <row r="182" spans="1:65" s="13" customFormat="1" ht="11.25">
      <c r="B182" s="199"/>
      <c r="C182" s="200"/>
      <c r="D182" s="201" t="s">
        <v>138</v>
      </c>
      <c r="E182" s="202" t="s">
        <v>1</v>
      </c>
      <c r="F182" s="203" t="s">
        <v>195</v>
      </c>
      <c r="G182" s="200"/>
      <c r="H182" s="202" t="s">
        <v>1</v>
      </c>
      <c r="I182" s="204"/>
      <c r="J182" s="200"/>
      <c r="K182" s="200"/>
      <c r="L182" s="205"/>
      <c r="M182" s="206"/>
      <c r="N182" s="207"/>
      <c r="O182" s="207"/>
      <c r="P182" s="207"/>
      <c r="Q182" s="207"/>
      <c r="R182" s="207"/>
      <c r="S182" s="207"/>
      <c r="T182" s="208"/>
      <c r="AT182" s="209" t="s">
        <v>138</v>
      </c>
      <c r="AU182" s="209" t="s">
        <v>80</v>
      </c>
      <c r="AV182" s="13" t="s">
        <v>78</v>
      </c>
      <c r="AW182" s="13" t="s">
        <v>30</v>
      </c>
      <c r="AX182" s="13" t="s">
        <v>73</v>
      </c>
      <c r="AY182" s="209" t="s">
        <v>126</v>
      </c>
    </row>
    <row r="183" spans="1:65" s="14" customFormat="1" ht="11.25">
      <c r="B183" s="210"/>
      <c r="C183" s="211"/>
      <c r="D183" s="201" t="s">
        <v>138</v>
      </c>
      <c r="E183" s="212" t="s">
        <v>1</v>
      </c>
      <c r="F183" s="213" t="s">
        <v>196</v>
      </c>
      <c r="G183" s="211"/>
      <c r="H183" s="214">
        <v>95.403000000000006</v>
      </c>
      <c r="I183" s="215"/>
      <c r="J183" s="211"/>
      <c r="K183" s="211"/>
      <c r="L183" s="216"/>
      <c r="M183" s="217"/>
      <c r="N183" s="218"/>
      <c r="O183" s="218"/>
      <c r="P183" s="218"/>
      <c r="Q183" s="218"/>
      <c r="R183" s="218"/>
      <c r="S183" s="218"/>
      <c r="T183" s="219"/>
      <c r="AT183" s="220" t="s">
        <v>138</v>
      </c>
      <c r="AU183" s="220" t="s">
        <v>80</v>
      </c>
      <c r="AV183" s="14" t="s">
        <v>80</v>
      </c>
      <c r="AW183" s="14" t="s">
        <v>30</v>
      </c>
      <c r="AX183" s="14" t="s">
        <v>73</v>
      </c>
      <c r="AY183" s="220" t="s">
        <v>126</v>
      </c>
    </row>
    <row r="184" spans="1:65" s="13" customFormat="1" ht="11.25">
      <c r="B184" s="199"/>
      <c r="C184" s="200"/>
      <c r="D184" s="201" t="s">
        <v>138</v>
      </c>
      <c r="E184" s="202" t="s">
        <v>1</v>
      </c>
      <c r="F184" s="203" t="s">
        <v>197</v>
      </c>
      <c r="G184" s="200"/>
      <c r="H184" s="202" t="s">
        <v>1</v>
      </c>
      <c r="I184" s="204"/>
      <c r="J184" s="200"/>
      <c r="K184" s="200"/>
      <c r="L184" s="205"/>
      <c r="M184" s="206"/>
      <c r="N184" s="207"/>
      <c r="O184" s="207"/>
      <c r="P184" s="207"/>
      <c r="Q184" s="207"/>
      <c r="R184" s="207"/>
      <c r="S184" s="207"/>
      <c r="T184" s="208"/>
      <c r="AT184" s="209" t="s">
        <v>138</v>
      </c>
      <c r="AU184" s="209" t="s">
        <v>80</v>
      </c>
      <c r="AV184" s="13" t="s">
        <v>78</v>
      </c>
      <c r="AW184" s="13" t="s">
        <v>30</v>
      </c>
      <c r="AX184" s="13" t="s">
        <v>73</v>
      </c>
      <c r="AY184" s="209" t="s">
        <v>126</v>
      </c>
    </row>
    <row r="185" spans="1:65" s="14" customFormat="1" ht="11.25">
      <c r="B185" s="210"/>
      <c r="C185" s="211"/>
      <c r="D185" s="201" t="s">
        <v>138</v>
      </c>
      <c r="E185" s="212" t="s">
        <v>1</v>
      </c>
      <c r="F185" s="213" t="s">
        <v>198</v>
      </c>
      <c r="G185" s="211"/>
      <c r="H185" s="214">
        <v>-17.088000000000001</v>
      </c>
      <c r="I185" s="215"/>
      <c r="J185" s="211"/>
      <c r="K185" s="211"/>
      <c r="L185" s="216"/>
      <c r="M185" s="217"/>
      <c r="N185" s="218"/>
      <c r="O185" s="218"/>
      <c r="P185" s="218"/>
      <c r="Q185" s="218"/>
      <c r="R185" s="218"/>
      <c r="S185" s="218"/>
      <c r="T185" s="219"/>
      <c r="AT185" s="220" t="s">
        <v>138</v>
      </c>
      <c r="AU185" s="220" t="s">
        <v>80</v>
      </c>
      <c r="AV185" s="14" t="s">
        <v>80</v>
      </c>
      <c r="AW185" s="14" t="s">
        <v>30</v>
      </c>
      <c r="AX185" s="14" t="s">
        <v>73</v>
      </c>
      <c r="AY185" s="220" t="s">
        <v>126</v>
      </c>
    </row>
    <row r="186" spans="1:65" s="14" customFormat="1" ht="11.25">
      <c r="B186" s="210"/>
      <c r="C186" s="211"/>
      <c r="D186" s="201" t="s">
        <v>138</v>
      </c>
      <c r="E186" s="212" t="s">
        <v>1</v>
      </c>
      <c r="F186" s="213" t="s">
        <v>199</v>
      </c>
      <c r="G186" s="211"/>
      <c r="H186" s="214">
        <v>-3.2970000000000002</v>
      </c>
      <c r="I186" s="215"/>
      <c r="J186" s="211"/>
      <c r="K186" s="211"/>
      <c r="L186" s="216"/>
      <c r="M186" s="217"/>
      <c r="N186" s="218"/>
      <c r="O186" s="218"/>
      <c r="P186" s="218"/>
      <c r="Q186" s="218"/>
      <c r="R186" s="218"/>
      <c r="S186" s="218"/>
      <c r="T186" s="219"/>
      <c r="AT186" s="220" t="s">
        <v>138</v>
      </c>
      <c r="AU186" s="220" t="s">
        <v>80</v>
      </c>
      <c r="AV186" s="14" t="s">
        <v>80</v>
      </c>
      <c r="AW186" s="14" t="s">
        <v>30</v>
      </c>
      <c r="AX186" s="14" t="s">
        <v>73</v>
      </c>
      <c r="AY186" s="220" t="s">
        <v>126</v>
      </c>
    </row>
    <row r="187" spans="1:65" s="15" customFormat="1" ht="11.25">
      <c r="B187" s="221"/>
      <c r="C187" s="222"/>
      <c r="D187" s="201" t="s">
        <v>138</v>
      </c>
      <c r="E187" s="223" t="s">
        <v>1</v>
      </c>
      <c r="F187" s="224" t="s">
        <v>140</v>
      </c>
      <c r="G187" s="222"/>
      <c r="H187" s="225">
        <v>112.01800000000003</v>
      </c>
      <c r="I187" s="226"/>
      <c r="J187" s="222"/>
      <c r="K187" s="222"/>
      <c r="L187" s="227"/>
      <c r="M187" s="228"/>
      <c r="N187" s="229"/>
      <c r="O187" s="229"/>
      <c r="P187" s="229"/>
      <c r="Q187" s="229"/>
      <c r="R187" s="229"/>
      <c r="S187" s="229"/>
      <c r="T187" s="230"/>
      <c r="AT187" s="231" t="s">
        <v>138</v>
      </c>
      <c r="AU187" s="231" t="s">
        <v>80</v>
      </c>
      <c r="AV187" s="15" t="s">
        <v>134</v>
      </c>
      <c r="AW187" s="15" t="s">
        <v>30</v>
      </c>
      <c r="AX187" s="15" t="s">
        <v>78</v>
      </c>
      <c r="AY187" s="231" t="s">
        <v>126</v>
      </c>
    </row>
    <row r="188" spans="1:65" s="2" customFormat="1" ht="24.2" customHeight="1">
      <c r="A188" s="34"/>
      <c r="B188" s="35"/>
      <c r="C188" s="181" t="s">
        <v>200</v>
      </c>
      <c r="D188" s="181" t="s">
        <v>129</v>
      </c>
      <c r="E188" s="182" t="s">
        <v>201</v>
      </c>
      <c r="F188" s="183" t="s">
        <v>202</v>
      </c>
      <c r="G188" s="184" t="s">
        <v>132</v>
      </c>
      <c r="H188" s="185">
        <v>1</v>
      </c>
      <c r="I188" s="186"/>
      <c r="J188" s="187">
        <f>ROUND(I188*H188,2)</f>
        <v>0</v>
      </c>
      <c r="K188" s="183" t="s">
        <v>133</v>
      </c>
      <c r="L188" s="39"/>
      <c r="M188" s="188" t="s">
        <v>1</v>
      </c>
      <c r="N188" s="189" t="s">
        <v>38</v>
      </c>
      <c r="O188" s="71"/>
      <c r="P188" s="190">
        <f>O188*H188</f>
        <v>0</v>
      </c>
      <c r="Q188" s="190">
        <v>0.14360000000000001</v>
      </c>
      <c r="R188" s="190">
        <f>Q188*H188</f>
        <v>0.14360000000000001</v>
      </c>
      <c r="S188" s="190">
        <v>0</v>
      </c>
      <c r="T188" s="191">
        <f>S188*H188</f>
        <v>0</v>
      </c>
      <c r="U188" s="34"/>
      <c r="V188" s="34"/>
      <c r="W188" s="34"/>
      <c r="X188" s="34"/>
      <c r="Y188" s="34"/>
      <c r="Z188" s="34"/>
      <c r="AA188" s="34"/>
      <c r="AB188" s="34"/>
      <c r="AC188" s="34"/>
      <c r="AD188" s="34"/>
      <c r="AE188" s="34"/>
      <c r="AR188" s="192" t="s">
        <v>134</v>
      </c>
      <c r="AT188" s="192" t="s">
        <v>129</v>
      </c>
      <c r="AU188" s="192" t="s">
        <v>80</v>
      </c>
      <c r="AY188" s="17" t="s">
        <v>126</v>
      </c>
      <c r="BE188" s="193">
        <f>IF(N188="základní",J188,0)</f>
        <v>0</v>
      </c>
      <c r="BF188" s="193">
        <f>IF(N188="snížená",J188,0)</f>
        <v>0</v>
      </c>
      <c r="BG188" s="193">
        <f>IF(N188="zákl. přenesená",J188,0)</f>
        <v>0</v>
      </c>
      <c r="BH188" s="193">
        <f>IF(N188="sníž. přenesená",J188,0)</f>
        <v>0</v>
      </c>
      <c r="BI188" s="193">
        <f>IF(N188="nulová",J188,0)</f>
        <v>0</v>
      </c>
      <c r="BJ188" s="17" t="s">
        <v>78</v>
      </c>
      <c r="BK188" s="193">
        <f>ROUND(I188*H188,2)</f>
        <v>0</v>
      </c>
      <c r="BL188" s="17" t="s">
        <v>134</v>
      </c>
      <c r="BM188" s="192" t="s">
        <v>203</v>
      </c>
    </row>
    <row r="189" spans="1:65" s="2" customFormat="1" ht="11.25">
      <c r="A189" s="34"/>
      <c r="B189" s="35"/>
      <c r="C189" s="36"/>
      <c r="D189" s="194" t="s">
        <v>136</v>
      </c>
      <c r="E189" s="36"/>
      <c r="F189" s="195" t="s">
        <v>204</v>
      </c>
      <c r="G189" s="36"/>
      <c r="H189" s="36"/>
      <c r="I189" s="196"/>
      <c r="J189" s="36"/>
      <c r="K189" s="36"/>
      <c r="L189" s="39"/>
      <c r="M189" s="197"/>
      <c r="N189" s="198"/>
      <c r="O189" s="71"/>
      <c r="P189" s="71"/>
      <c r="Q189" s="71"/>
      <c r="R189" s="71"/>
      <c r="S189" s="71"/>
      <c r="T189" s="72"/>
      <c r="U189" s="34"/>
      <c r="V189" s="34"/>
      <c r="W189" s="34"/>
      <c r="X189" s="34"/>
      <c r="Y189" s="34"/>
      <c r="Z189" s="34"/>
      <c r="AA189" s="34"/>
      <c r="AB189" s="34"/>
      <c r="AC189" s="34"/>
      <c r="AD189" s="34"/>
      <c r="AE189" s="34"/>
      <c r="AT189" s="17" t="s">
        <v>136</v>
      </c>
      <c r="AU189" s="17" t="s">
        <v>80</v>
      </c>
    </row>
    <row r="190" spans="1:65" s="13" customFormat="1" ht="11.25">
      <c r="B190" s="199"/>
      <c r="C190" s="200"/>
      <c r="D190" s="201" t="s">
        <v>138</v>
      </c>
      <c r="E190" s="202" t="s">
        <v>1</v>
      </c>
      <c r="F190" s="203" t="s">
        <v>205</v>
      </c>
      <c r="G190" s="200"/>
      <c r="H190" s="202" t="s">
        <v>1</v>
      </c>
      <c r="I190" s="204"/>
      <c r="J190" s="200"/>
      <c r="K190" s="200"/>
      <c r="L190" s="205"/>
      <c r="M190" s="206"/>
      <c r="N190" s="207"/>
      <c r="O190" s="207"/>
      <c r="P190" s="207"/>
      <c r="Q190" s="207"/>
      <c r="R190" s="207"/>
      <c r="S190" s="207"/>
      <c r="T190" s="208"/>
      <c r="AT190" s="209" t="s">
        <v>138</v>
      </c>
      <c r="AU190" s="209" t="s">
        <v>80</v>
      </c>
      <c r="AV190" s="13" t="s">
        <v>78</v>
      </c>
      <c r="AW190" s="13" t="s">
        <v>30</v>
      </c>
      <c r="AX190" s="13" t="s">
        <v>73</v>
      </c>
      <c r="AY190" s="209" t="s">
        <v>126</v>
      </c>
    </row>
    <row r="191" spans="1:65" s="14" customFormat="1" ht="11.25">
      <c r="B191" s="210"/>
      <c r="C191" s="211"/>
      <c r="D191" s="201" t="s">
        <v>138</v>
      </c>
      <c r="E191" s="212" t="s">
        <v>1</v>
      </c>
      <c r="F191" s="213" t="s">
        <v>78</v>
      </c>
      <c r="G191" s="211"/>
      <c r="H191" s="214">
        <v>1</v>
      </c>
      <c r="I191" s="215"/>
      <c r="J191" s="211"/>
      <c r="K191" s="211"/>
      <c r="L191" s="216"/>
      <c r="M191" s="217"/>
      <c r="N191" s="218"/>
      <c r="O191" s="218"/>
      <c r="P191" s="218"/>
      <c r="Q191" s="218"/>
      <c r="R191" s="218"/>
      <c r="S191" s="218"/>
      <c r="T191" s="219"/>
      <c r="AT191" s="220" t="s">
        <v>138</v>
      </c>
      <c r="AU191" s="220" t="s">
        <v>80</v>
      </c>
      <c r="AV191" s="14" t="s">
        <v>80</v>
      </c>
      <c r="AW191" s="14" t="s">
        <v>30</v>
      </c>
      <c r="AX191" s="14" t="s">
        <v>73</v>
      </c>
      <c r="AY191" s="220" t="s">
        <v>126</v>
      </c>
    </row>
    <row r="192" spans="1:65" s="15" customFormat="1" ht="11.25">
      <c r="B192" s="221"/>
      <c r="C192" s="222"/>
      <c r="D192" s="201" t="s">
        <v>138</v>
      </c>
      <c r="E192" s="223" t="s">
        <v>1</v>
      </c>
      <c r="F192" s="224" t="s">
        <v>140</v>
      </c>
      <c r="G192" s="222"/>
      <c r="H192" s="225">
        <v>1</v>
      </c>
      <c r="I192" s="226"/>
      <c r="J192" s="222"/>
      <c r="K192" s="222"/>
      <c r="L192" s="227"/>
      <c r="M192" s="228"/>
      <c r="N192" s="229"/>
      <c r="O192" s="229"/>
      <c r="P192" s="229"/>
      <c r="Q192" s="229"/>
      <c r="R192" s="229"/>
      <c r="S192" s="229"/>
      <c r="T192" s="230"/>
      <c r="AT192" s="231" t="s">
        <v>138</v>
      </c>
      <c r="AU192" s="231" t="s">
        <v>80</v>
      </c>
      <c r="AV192" s="15" t="s">
        <v>134</v>
      </c>
      <c r="AW192" s="15" t="s">
        <v>30</v>
      </c>
      <c r="AX192" s="15" t="s">
        <v>78</v>
      </c>
      <c r="AY192" s="231" t="s">
        <v>126</v>
      </c>
    </row>
    <row r="193" spans="1:65" s="2" customFormat="1" ht="24.2" customHeight="1">
      <c r="A193" s="34"/>
      <c r="B193" s="35"/>
      <c r="C193" s="181" t="s">
        <v>206</v>
      </c>
      <c r="D193" s="181" t="s">
        <v>129</v>
      </c>
      <c r="E193" s="182" t="s">
        <v>207</v>
      </c>
      <c r="F193" s="183" t="s">
        <v>208</v>
      </c>
      <c r="G193" s="184" t="s">
        <v>132</v>
      </c>
      <c r="H193" s="185">
        <v>1</v>
      </c>
      <c r="I193" s="186"/>
      <c r="J193" s="187">
        <f>ROUND(I193*H193,2)</f>
        <v>0</v>
      </c>
      <c r="K193" s="183" t="s">
        <v>133</v>
      </c>
      <c r="L193" s="39"/>
      <c r="M193" s="188" t="s">
        <v>1</v>
      </c>
      <c r="N193" s="189" t="s">
        <v>38</v>
      </c>
      <c r="O193" s="71"/>
      <c r="P193" s="190">
        <f>O193*H193</f>
        <v>0</v>
      </c>
      <c r="Q193" s="190">
        <v>0.15409999999999999</v>
      </c>
      <c r="R193" s="190">
        <f>Q193*H193</f>
        <v>0.15409999999999999</v>
      </c>
      <c r="S193" s="190">
        <v>0</v>
      </c>
      <c r="T193" s="191">
        <f>S193*H193</f>
        <v>0</v>
      </c>
      <c r="U193" s="34"/>
      <c r="V193" s="34"/>
      <c r="W193" s="34"/>
      <c r="X193" s="34"/>
      <c r="Y193" s="34"/>
      <c r="Z193" s="34"/>
      <c r="AA193" s="34"/>
      <c r="AB193" s="34"/>
      <c r="AC193" s="34"/>
      <c r="AD193" s="34"/>
      <c r="AE193" s="34"/>
      <c r="AR193" s="192" t="s">
        <v>134</v>
      </c>
      <c r="AT193" s="192" t="s">
        <v>129</v>
      </c>
      <c r="AU193" s="192" t="s">
        <v>80</v>
      </c>
      <c r="AY193" s="17" t="s">
        <v>126</v>
      </c>
      <c r="BE193" s="193">
        <f>IF(N193="základní",J193,0)</f>
        <v>0</v>
      </c>
      <c r="BF193" s="193">
        <f>IF(N193="snížená",J193,0)</f>
        <v>0</v>
      </c>
      <c r="BG193" s="193">
        <f>IF(N193="zákl. přenesená",J193,0)</f>
        <v>0</v>
      </c>
      <c r="BH193" s="193">
        <f>IF(N193="sníž. přenesená",J193,0)</f>
        <v>0</v>
      </c>
      <c r="BI193" s="193">
        <f>IF(N193="nulová",J193,0)</f>
        <v>0</v>
      </c>
      <c r="BJ193" s="17" t="s">
        <v>78</v>
      </c>
      <c r="BK193" s="193">
        <f>ROUND(I193*H193,2)</f>
        <v>0</v>
      </c>
      <c r="BL193" s="17" t="s">
        <v>134</v>
      </c>
      <c r="BM193" s="192" t="s">
        <v>209</v>
      </c>
    </row>
    <row r="194" spans="1:65" s="2" customFormat="1" ht="11.25">
      <c r="A194" s="34"/>
      <c r="B194" s="35"/>
      <c r="C194" s="36"/>
      <c r="D194" s="194" t="s">
        <v>136</v>
      </c>
      <c r="E194" s="36"/>
      <c r="F194" s="195" t="s">
        <v>210</v>
      </c>
      <c r="G194" s="36"/>
      <c r="H194" s="36"/>
      <c r="I194" s="196"/>
      <c r="J194" s="36"/>
      <c r="K194" s="36"/>
      <c r="L194" s="39"/>
      <c r="M194" s="197"/>
      <c r="N194" s="198"/>
      <c r="O194" s="71"/>
      <c r="P194" s="71"/>
      <c r="Q194" s="71"/>
      <c r="R194" s="71"/>
      <c r="S194" s="71"/>
      <c r="T194" s="72"/>
      <c r="U194" s="34"/>
      <c r="V194" s="34"/>
      <c r="W194" s="34"/>
      <c r="X194" s="34"/>
      <c r="Y194" s="34"/>
      <c r="Z194" s="34"/>
      <c r="AA194" s="34"/>
      <c r="AB194" s="34"/>
      <c r="AC194" s="34"/>
      <c r="AD194" s="34"/>
      <c r="AE194" s="34"/>
      <c r="AT194" s="17" t="s">
        <v>136</v>
      </c>
      <c r="AU194" s="17" t="s">
        <v>80</v>
      </c>
    </row>
    <row r="195" spans="1:65" s="13" customFormat="1" ht="11.25">
      <c r="B195" s="199"/>
      <c r="C195" s="200"/>
      <c r="D195" s="201" t="s">
        <v>138</v>
      </c>
      <c r="E195" s="202" t="s">
        <v>1</v>
      </c>
      <c r="F195" s="203" t="s">
        <v>211</v>
      </c>
      <c r="G195" s="200"/>
      <c r="H195" s="202" t="s">
        <v>1</v>
      </c>
      <c r="I195" s="204"/>
      <c r="J195" s="200"/>
      <c r="K195" s="200"/>
      <c r="L195" s="205"/>
      <c r="M195" s="206"/>
      <c r="N195" s="207"/>
      <c r="O195" s="207"/>
      <c r="P195" s="207"/>
      <c r="Q195" s="207"/>
      <c r="R195" s="207"/>
      <c r="S195" s="207"/>
      <c r="T195" s="208"/>
      <c r="AT195" s="209" t="s">
        <v>138</v>
      </c>
      <c r="AU195" s="209" t="s">
        <v>80</v>
      </c>
      <c r="AV195" s="13" t="s">
        <v>78</v>
      </c>
      <c r="AW195" s="13" t="s">
        <v>30</v>
      </c>
      <c r="AX195" s="13" t="s">
        <v>73</v>
      </c>
      <c r="AY195" s="209" t="s">
        <v>126</v>
      </c>
    </row>
    <row r="196" spans="1:65" s="14" customFormat="1" ht="11.25">
      <c r="B196" s="210"/>
      <c r="C196" s="211"/>
      <c r="D196" s="201" t="s">
        <v>138</v>
      </c>
      <c r="E196" s="212" t="s">
        <v>1</v>
      </c>
      <c r="F196" s="213" t="s">
        <v>78</v>
      </c>
      <c r="G196" s="211"/>
      <c r="H196" s="214">
        <v>1</v>
      </c>
      <c r="I196" s="215"/>
      <c r="J196" s="211"/>
      <c r="K196" s="211"/>
      <c r="L196" s="216"/>
      <c r="M196" s="217"/>
      <c r="N196" s="218"/>
      <c r="O196" s="218"/>
      <c r="P196" s="218"/>
      <c r="Q196" s="218"/>
      <c r="R196" s="218"/>
      <c r="S196" s="218"/>
      <c r="T196" s="219"/>
      <c r="AT196" s="220" t="s">
        <v>138</v>
      </c>
      <c r="AU196" s="220" t="s">
        <v>80</v>
      </c>
      <c r="AV196" s="14" t="s">
        <v>80</v>
      </c>
      <c r="AW196" s="14" t="s">
        <v>30</v>
      </c>
      <c r="AX196" s="14" t="s">
        <v>73</v>
      </c>
      <c r="AY196" s="220" t="s">
        <v>126</v>
      </c>
    </row>
    <row r="197" spans="1:65" s="15" customFormat="1" ht="11.25">
      <c r="B197" s="221"/>
      <c r="C197" s="222"/>
      <c r="D197" s="201" t="s">
        <v>138</v>
      </c>
      <c r="E197" s="223" t="s">
        <v>1</v>
      </c>
      <c r="F197" s="224" t="s">
        <v>140</v>
      </c>
      <c r="G197" s="222"/>
      <c r="H197" s="225">
        <v>1</v>
      </c>
      <c r="I197" s="226"/>
      <c r="J197" s="222"/>
      <c r="K197" s="222"/>
      <c r="L197" s="227"/>
      <c r="M197" s="228"/>
      <c r="N197" s="229"/>
      <c r="O197" s="229"/>
      <c r="P197" s="229"/>
      <c r="Q197" s="229"/>
      <c r="R197" s="229"/>
      <c r="S197" s="229"/>
      <c r="T197" s="230"/>
      <c r="AT197" s="231" t="s">
        <v>138</v>
      </c>
      <c r="AU197" s="231" t="s">
        <v>80</v>
      </c>
      <c r="AV197" s="15" t="s">
        <v>134</v>
      </c>
      <c r="AW197" s="15" t="s">
        <v>30</v>
      </c>
      <c r="AX197" s="15" t="s">
        <v>78</v>
      </c>
      <c r="AY197" s="231" t="s">
        <v>126</v>
      </c>
    </row>
    <row r="198" spans="1:65" s="2" customFormat="1" ht="24.2" customHeight="1">
      <c r="A198" s="34"/>
      <c r="B198" s="35"/>
      <c r="C198" s="181" t="s">
        <v>212</v>
      </c>
      <c r="D198" s="181" t="s">
        <v>129</v>
      </c>
      <c r="E198" s="182" t="s">
        <v>213</v>
      </c>
      <c r="F198" s="183" t="s">
        <v>214</v>
      </c>
      <c r="G198" s="184" t="s">
        <v>132</v>
      </c>
      <c r="H198" s="185">
        <v>50</v>
      </c>
      <c r="I198" s="186"/>
      <c r="J198" s="187">
        <f>ROUND(I198*H198,2)</f>
        <v>0</v>
      </c>
      <c r="K198" s="183" t="s">
        <v>133</v>
      </c>
      <c r="L198" s="39"/>
      <c r="M198" s="188" t="s">
        <v>1</v>
      </c>
      <c r="N198" s="189" t="s">
        <v>38</v>
      </c>
      <c r="O198" s="71"/>
      <c r="P198" s="190">
        <f>O198*H198</f>
        <v>0</v>
      </c>
      <c r="Q198" s="190">
        <v>1.0200000000000001E-2</v>
      </c>
      <c r="R198" s="190">
        <f>Q198*H198</f>
        <v>0.51</v>
      </c>
      <c r="S198" s="190">
        <v>0</v>
      </c>
      <c r="T198" s="191">
        <f>S198*H198</f>
        <v>0</v>
      </c>
      <c r="U198" s="34"/>
      <c r="V198" s="34"/>
      <c r="W198" s="34"/>
      <c r="X198" s="34"/>
      <c r="Y198" s="34"/>
      <c r="Z198" s="34"/>
      <c r="AA198" s="34"/>
      <c r="AB198" s="34"/>
      <c r="AC198" s="34"/>
      <c r="AD198" s="34"/>
      <c r="AE198" s="34"/>
      <c r="AR198" s="192" t="s">
        <v>134</v>
      </c>
      <c r="AT198" s="192" t="s">
        <v>129</v>
      </c>
      <c r="AU198" s="192" t="s">
        <v>80</v>
      </c>
      <c r="AY198" s="17" t="s">
        <v>126</v>
      </c>
      <c r="BE198" s="193">
        <f>IF(N198="základní",J198,0)</f>
        <v>0</v>
      </c>
      <c r="BF198" s="193">
        <f>IF(N198="snížená",J198,0)</f>
        <v>0</v>
      </c>
      <c r="BG198" s="193">
        <f>IF(N198="zákl. přenesená",J198,0)</f>
        <v>0</v>
      </c>
      <c r="BH198" s="193">
        <f>IF(N198="sníž. přenesená",J198,0)</f>
        <v>0</v>
      </c>
      <c r="BI198" s="193">
        <f>IF(N198="nulová",J198,0)</f>
        <v>0</v>
      </c>
      <c r="BJ198" s="17" t="s">
        <v>78</v>
      </c>
      <c r="BK198" s="193">
        <f>ROUND(I198*H198,2)</f>
        <v>0</v>
      </c>
      <c r="BL198" s="17" t="s">
        <v>134</v>
      </c>
      <c r="BM198" s="192" t="s">
        <v>215</v>
      </c>
    </row>
    <row r="199" spans="1:65" s="2" customFormat="1" ht="11.25">
      <c r="A199" s="34"/>
      <c r="B199" s="35"/>
      <c r="C199" s="36"/>
      <c r="D199" s="194" t="s">
        <v>136</v>
      </c>
      <c r="E199" s="36"/>
      <c r="F199" s="195" t="s">
        <v>216</v>
      </c>
      <c r="G199" s="36"/>
      <c r="H199" s="36"/>
      <c r="I199" s="196"/>
      <c r="J199" s="36"/>
      <c r="K199" s="36"/>
      <c r="L199" s="39"/>
      <c r="M199" s="197"/>
      <c r="N199" s="198"/>
      <c r="O199" s="71"/>
      <c r="P199" s="71"/>
      <c r="Q199" s="71"/>
      <c r="R199" s="71"/>
      <c r="S199" s="71"/>
      <c r="T199" s="72"/>
      <c r="U199" s="34"/>
      <c r="V199" s="34"/>
      <c r="W199" s="34"/>
      <c r="X199" s="34"/>
      <c r="Y199" s="34"/>
      <c r="Z199" s="34"/>
      <c r="AA199" s="34"/>
      <c r="AB199" s="34"/>
      <c r="AC199" s="34"/>
      <c r="AD199" s="34"/>
      <c r="AE199" s="34"/>
      <c r="AT199" s="17" t="s">
        <v>136</v>
      </c>
      <c r="AU199" s="17" t="s">
        <v>80</v>
      </c>
    </row>
    <row r="200" spans="1:65" s="13" customFormat="1" ht="11.25">
      <c r="B200" s="199"/>
      <c r="C200" s="200"/>
      <c r="D200" s="201" t="s">
        <v>138</v>
      </c>
      <c r="E200" s="202" t="s">
        <v>1</v>
      </c>
      <c r="F200" s="203" t="s">
        <v>217</v>
      </c>
      <c r="G200" s="200"/>
      <c r="H200" s="202" t="s">
        <v>1</v>
      </c>
      <c r="I200" s="204"/>
      <c r="J200" s="200"/>
      <c r="K200" s="200"/>
      <c r="L200" s="205"/>
      <c r="M200" s="206"/>
      <c r="N200" s="207"/>
      <c r="O200" s="207"/>
      <c r="P200" s="207"/>
      <c r="Q200" s="207"/>
      <c r="R200" s="207"/>
      <c r="S200" s="207"/>
      <c r="T200" s="208"/>
      <c r="AT200" s="209" t="s">
        <v>138</v>
      </c>
      <c r="AU200" s="209" t="s">
        <v>80</v>
      </c>
      <c r="AV200" s="13" t="s">
        <v>78</v>
      </c>
      <c r="AW200" s="13" t="s">
        <v>30</v>
      </c>
      <c r="AX200" s="13" t="s">
        <v>73</v>
      </c>
      <c r="AY200" s="209" t="s">
        <v>126</v>
      </c>
    </row>
    <row r="201" spans="1:65" s="14" customFormat="1" ht="11.25">
      <c r="B201" s="210"/>
      <c r="C201" s="211"/>
      <c r="D201" s="201" t="s">
        <v>138</v>
      </c>
      <c r="E201" s="212" t="s">
        <v>1</v>
      </c>
      <c r="F201" s="213" t="s">
        <v>218</v>
      </c>
      <c r="G201" s="211"/>
      <c r="H201" s="214">
        <v>50</v>
      </c>
      <c r="I201" s="215"/>
      <c r="J201" s="211"/>
      <c r="K201" s="211"/>
      <c r="L201" s="216"/>
      <c r="M201" s="217"/>
      <c r="N201" s="218"/>
      <c r="O201" s="218"/>
      <c r="P201" s="218"/>
      <c r="Q201" s="218"/>
      <c r="R201" s="218"/>
      <c r="S201" s="218"/>
      <c r="T201" s="219"/>
      <c r="AT201" s="220" t="s">
        <v>138</v>
      </c>
      <c r="AU201" s="220" t="s">
        <v>80</v>
      </c>
      <c r="AV201" s="14" t="s">
        <v>80</v>
      </c>
      <c r="AW201" s="14" t="s">
        <v>30</v>
      </c>
      <c r="AX201" s="14" t="s">
        <v>73</v>
      </c>
      <c r="AY201" s="220" t="s">
        <v>126</v>
      </c>
    </row>
    <row r="202" spans="1:65" s="15" customFormat="1" ht="11.25">
      <c r="B202" s="221"/>
      <c r="C202" s="222"/>
      <c r="D202" s="201" t="s">
        <v>138</v>
      </c>
      <c r="E202" s="223" t="s">
        <v>1</v>
      </c>
      <c r="F202" s="224" t="s">
        <v>140</v>
      </c>
      <c r="G202" s="222"/>
      <c r="H202" s="225">
        <v>50</v>
      </c>
      <c r="I202" s="226"/>
      <c r="J202" s="222"/>
      <c r="K202" s="222"/>
      <c r="L202" s="227"/>
      <c r="M202" s="228"/>
      <c r="N202" s="229"/>
      <c r="O202" s="229"/>
      <c r="P202" s="229"/>
      <c r="Q202" s="229"/>
      <c r="R202" s="229"/>
      <c r="S202" s="229"/>
      <c r="T202" s="230"/>
      <c r="AT202" s="231" t="s">
        <v>138</v>
      </c>
      <c r="AU202" s="231" t="s">
        <v>80</v>
      </c>
      <c r="AV202" s="15" t="s">
        <v>134</v>
      </c>
      <c r="AW202" s="15" t="s">
        <v>30</v>
      </c>
      <c r="AX202" s="15" t="s">
        <v>78</v>
      </c>
      <c r="AY202" s="231" t="s">
        <v>126</v>
      </c>
    </row>
    <row r="203" spans="1:65" s="2" customFormat="1" ht="24.2" customHeight="1">
      <c r="A203" s="34"/>
      <c r="B203" s="35"/>
      <c r="C203" s="181" t="s">
        <v>219</v>
      </c>
      <c r="D203" s="181" t="s">
        <v>129</v>
      </c>
      <c r="E203" s="182" t="s">
        <v>220</v>
      </c>
      <c r="F203" s="183" t="s">
        <v>221</v>
      </c>
      <c r="G203" s="184" t="s">
        <v>143</v>
      </c>
      <c r="H203" s="185">
        <v>1.5</v>
      </c>
      <c r="I203" s="186"/>
      <c r="J203" s="187">
        <f>ROUND(I203*H203,2)</f>
        <v>0</v>
      </c>
      <c r="K203" s="183" t="s">
        <v>133</v>
      </c>
      <c r="L203" s="39"/>
      <c r="M203" s="188" t="s">
        <v>1</v>
      </c>
      <c r="N203" s="189" t="s">
        <v>38</v>
      </c>
      <c r="O203" s="71"/>
      <c r="P203" s="190">
        <f>O203*H203</f>
        <v>0</v>
      </c>
      <c r="Q203" s="190">
        <v>3.0450000000000001E-2</v>
      </c>
      <c r="R203" s="190">
        <f>Q203*H203</f>
        <v>4.5675E-2</v>
      </c>
      <c r="S203" s="190">
        <v>0</v>
      </c>
      <c r="T203" s="191">
        <f>S203*H203</f>
        <v>0</v>
      </c>
      <c r="U203" s="34"/>
      <c r="V203" s="34"/>
      <c r="W203" s="34"/>
      <c r="X203" s="34"/>
      <c r="Y203" s="34"/>
      <c r="Z203" s="34"/>
      <c r="AA203" s="34"/>
      <c r="AB203" s="34"/>
      <c r="AC203" s="34"/>
      <c r="AD203" s="34"/>
      <c r="AE203" s="34"/>
      <c r="AR203" s="192" t="s">
        <v>134</v>
      </c>
      <c r="AT203" s="192" t="s">
        <v>129</v>
      </c>
      <c r="AU203" s="192" t="s">
        <v>80</v>
      </c>
      <c r="AY203" s="17" t="s">
        <v>126</v>
      </c>
      <c r="BE203" s="193">
        <f>IF(N203="základní",J203,0)</f>
        <v>0</v>
      </c>
      <c r="BF203" s="193">
        <f>IF(N203="snížená",J203,0)</f>
        <v>0</v>
      </c>
      <c r="BG203" s="193">
        <f>IF(N203="zákl. přenesená",J203,0)</f>
        <v>0</v>
      </c>
      <c r="BH203" s="193">
        <f>IF(N203="sníž. přenesená",J203,0)</f>
        <v>0</v>
      </c>
      <c r="BI203" s="193">
        <f>IF(N203="nulová",J203,0)</f>
        <v>0</v>
      </c>
      <c r="BJ203" s="17" t="s">
        <v>78</v>
      </c>
      <c r="BK203" s="193">
        <f>ROUND(I203*H203,2)</f>
        <v>0</v>
      </c>
      <c r="BL203" s="17" t="s">
        <v>134</v>
      </c>
      <c r="BM203" s="192" t="s">
        <v>222</v>
      </c>
    </row>
    <row r="204" spans="1:65" s="2" customFormat="1" ht="11.25">
      <c r="A204" s="34"/>
      <c r="B204" s="35"/>
      <c r="C204" s="36"/>
      <c r="D204" s="194" t="s">
        <v>136</v>
      </c>
      <c r="E204" s="36"/>
      <c r="F204" s="195" t="s">
        <v>223</v>
      </c>
      <c r="G204" s="36"/>
      <c r="H204" s="36"/>
      <c r="I204" s="196"/>
      <c r="J204" s="36"/>
      <c r="K204" s="36"/>
      <c r="L204" s="39"/>
      <c r="M204" s="197"/>
      <c r="N204" s="198"/>
      <c r="O204" s="71"/>
      <c r="P204" s="71"/>
      <c r="Q204" s="71"/>
      <c r="R204" s="71"/>
      <c r="S204" s="71"/>
      <c r="T204" s="72"/>
      <c r="U204" s="34"/>
      <c r="V204" s="34"/>
      <c r="W204" s="34"/>
      <c r="X204" s="34"/>
      <c r="Y204" s="34"/>
      <c r="Z204" s="34"/>
      <c r="AA204" s="34"/>
      <c r="AB204" s="34"/>
      <c r="AC204" s="34"/>
      <c r="AD204" s="34"/>
      <c r="AE204" s="34"/>
      <c r="AT204" s="17" t="s">
        <v>136</v>
      </c>
      <c r="AU204" s="17" t="s">
        <v>80</v>
      </c>
    </row>
    <row r="205" spans="1:65" s="2" customFormat="1" ht="39">
      <c r="A205" s="34"/>
      <c r="B205" s="35"/>
      <c r="C205" s="36"/>
      <c r="D205" s="201" t="s">
        <v>152</v>
      </c>
      <c r="E205" s="36"/>
      <c r="F205" s="232" t="s">
        <v>224</v>
      </c>
      <c r="G205" s="36"/>
      <c r="H205" s="36"/>
      <c r="I205" s="196"/>
      <c r="J205" s="36"/>
      <c r="K205" s="36"/>
      <c r="L205" s="39"/>
      <c r="M205" s="197"/>
      <c r="N205" s="198"/>
      <c r="O205" s="71"/>
      <c r="P205" s="71"/>
      <c r="Q205" s="71"/>
      <c r="R205" s="71"/>
      <c r="S205" s="71"/>
      <c r="T205" s="72"/>
      <c r="U205" s="34"/>
      <c r="V205" s="34"/>
      <c r="W205" s="34"/>
      <c r="X205" s="34"/>
      <c r="Y205" s="34"/>
      <c r="Z205" s="34"/>
      <c r="AA205" s="34"/>
      <c r="AB205" s="34"/>
      <c r="AC205" s="34"/>
      <c r="AD205" s="34"/>
      <c r="AE205" s="34"/>
      <c r="AT205" s="17" t="s">
        <v>152</v>
      </c>
      <c r="AU205" s="17" t="s">
        <v>80</v>
      </c>
    </row>
    <row r="206" spans="1:65" s="13" customFormat="1" ht="11.25">
      <c r="B206" s="199"/>
      <c r="C206" s="200"/>
      <c r="D206" s="201" t="s">
        <v>138</v>
      </c>
      <c r="E206" s="202" t="s">
        <v>1</v>
      </c>
      <c r="F206" s="203" t="s">
        <v>146</v>
      </c>
      <c r="G206" s="200"/>
      <c r="H206" s="202" t="s">
        <v>1</v>
      </c>
      <c r="I206" s="204"/>
      <c r="J206" s="200"/>
      <c r="K206" s="200"/>
      <c r="L206" s="205"/>
      <c r="M206" s="206"/>
      <c r="N206" s="207"/>
      <c r="O206" s="207"/>
      <c r="P206" s="207"/>
      <c r="Q206" s="207"/>
      <c r="R206" s="207"/>
      <c r="S206" s="207"/>
      <c r="T206" s="208"/>
      <c r="AT206" s="209" t="s">
        <v>138</v>
      </c>
      <c r="AU206" s="209" t="s">
        <v>80</v>
      </c>
      <c r="AV206" s="13" t="s">
        <v>78</v>
      </c>
      <c r="AW206" s="13" t="s">
        <v>30</v>
      </c>
      <c r="AX206" s="13" t="s">
        <v>73</v>
      </c>
      <c r="AY206" s="209" t="s">
        <v>126</v>
      </c>
    </row>
    <row r="207" spans="1:65" s="14" customFormat="1" ht="11.25">
      <c r="B207" s="210"/>
      <c r="C207" s="211"/>
      <c r="D207" s="201" t="s">
        <v>138</v>
      </c>
      <c r="E207" s="212" t="s">
        <v>1</v>
      </c>
      <c r="F207" s="213" t="s">
        <v>225</v>
      </c>
      <c r="G207" s="211"/>
      <c r="H207" s="214">
        <v>1.5</v>
      </c>
      <c r="I207" s="215"/>
      <c r="J207" s="211"/>
      <c r="K207" s="211"/>
      <c r="L207" s="216"/>
      <c r="M207" s="217"/>
      <c r="N207" s="218"/>
      <c r="O207" s="218"/>
      <c r="P207" s="218"/>
      <c r="Q207" s="218"/>
      <c r="R207" s="218"/>
      <c r="S207" s="218"/>
      <c r="T207" s="219"/>
      <c r="AT207" s="220" t="s">
        <v>138</v>
      </c>
      <c r="AU207" s="220" t="s">
        <v>80</v>
      </c>
      <c r="AV207" s="14" t="s">
        <v>80</v>
      </c>
      <c r="AW207" s="14" t="s">
        <v>30</v>
      </c>
      <c r="AX207" s="14" t="s">
        <v>73</v>
      </c>
      <c r="AY207" s="220" t="s">
        <v>126</v>
      </c>
    </row>
    <row r="208" spans="1:65" s="15" customFormat="1" ht="11.25">
      <c r="B208" s="221"/>
      <c r="C208" s="222"/>
      <c r="D208" s="201" t="s">
        <v>138</v>
      </c>
      <c r="E208" s="223" t="s">
        <v>1</v>
      </c>
      <c r="F208" s="224" t="s">
        <v>140</v>
      </c>
      <c r="G208" s="222"/>
      <c r="H208" s="225">
        <v>1.5</v>
      </c>
      <c r="I208" s="226"/>
      <c r="J208" s="222"/>
      <c r="K208" s="222"/>
      <c r="L208" s="227"/>
      <c r="M208" s="228"/>
      <c r="N208" s="229"/>
      <c r="O208" s="229"/>
      <c r="P208" s="229"/>
      <c r="Q208" s="229"/>
      <c r="R208" s="229"/>
      <c r="S208" s="229"/>
      <c r="T208" s="230"/>
      <c r="AT208" s="231" t="s">
        <v>138</v>
      </c>
      <c r="AU208" s="231" t="s">
        <v>80</v>
      </c>
      <c r="AV208" s="15" t="s">
        <v>134</v>
      </c>
      <c r="AW208" s="15" t="s">
        <v>30</v>
      </c>
      <c r="AX208" s="15" t="s">
        <v>78</v>
      </c>
      <c r="AY208" s="231" t="s">
        <v>126</v>
      </c>
    </row>
    <row r="209" spans="1:65" s="2" customFormat="1" ht="24.2" customHeight="1">
      <c r="A209" s="34"/>
      <c r="B209" s="35"/>
      <c r="C209" s="181" t="s">
        <v>226</v>
      </c>
      <c r="D209" s="181" t="s">
        <v>129</v>
      </c>
      <c r="E209" s="182" t="s">
        <v>227</v>
      </c>
      <c r="F209" s="183" t="s">
        <v>228</v>
      </c>
      <c r="G209" s="184" t="s">
        <v>143</v>
      </c>
      <c r="H209" s="185">
        <v>44.780999999999999</v>
      </c>
      <c r="I209" s="186"/>
      <c r="J209" s="187">
        <f>ROUND(I209*H209,2)</f>
        <v>0</v>
      </c>
      <c r="K209" s="183" t="s">
        <v>133</v>
      </c>
      <c r="L209" s="39"/>
      <c r="M209" s="188" t="s">
        <v>1</v>
      </c>
      <c r="N209" s="189" t="s">
        <v>38</v>
      </c>
      <c r="O209" s="71"/>
      <c r="P209" s="190">
        <f>O209*H209</f>
        <v>0</v>
      </c>
      <c r="Q209" s="190">
        <v>2.6200000000000001E-2</v>
      </c>
      <c r="R209" s="190">
        <f>Q209*H209</f>
        <v>1.1732621999999999</v>
      </c>
      <c r="S209" s="190">
        <v>0</v>
      </c>
      <c r="T209" s="191">
        <f>S209*H209</f>
        <v>0</v>
      </c>
      <c r="U209" s="34"/>
      <c r="V209" s="34"/>
      <c r="W209" s="34"/>
      <c r="X209" s="34"/>
      <c r="Y209" s="34"/>
      <c r="Z209" s="34"/>
      <c r="AA209" s="34"/>
      <c r="AB209" s="34"/>
      <c r="AC209" s="34"/>
      <c r="AD209" s="34"/>
      <c r="AE209" s="34"/>
      <c r="AR209" s="192" t="s">
        <v>134</v>
      </c>
      <c r="AT209" s="192" t="s">
        <v>129</v>
      </c>
      <c r="AU209" s="192" t="s">
        <v>80</v>
      </c>
      <c r="AY209" s="17" t="s">
        <v>126</v>
      </c>
      <c r="BE209" s="193">
        <f>IF(N209="základní",J209,0)</f>
        <v>0</v>
      </c>
      <c r="BF209" s="193">
        <f>IF(N209="snížená",J209,0)</f>
        <v>0</v>
      </c>
      <c r="BG209" s="193">
        <f>IF(N209="zákl. přenesená",J209,0)</f>
        <v>0</v>
      </c>
      <c r="BH209" s="193">
        <f>IF(N209="sníž. přenesená",J209,0)</f>
        <v>0</v>
      </c>
      <c r="BI209" s="193">
        <f>IF(N209="nulová",J209,0)</f>
        <v>0</v>
      </c>
      <c r="BJ209" s="17" t="s">
        <v>78</v>
      </c>
      <c r="BK209" s="193">
        <f>ROUND(I209*H209,2)</f>
        <v>0</v>
      </c>
      <c r="BL209" s="17" t="s">
        <v>134</v>
      </c>
      <c r="BM209" s="192" t="s">
        <v>229</v>
      </c>
    </row>
    <row r="210" spans="1:65" s="2" customFormat="1" ht="11.25">
      <c r="A210" s="34"/>
      <c r="B210" s="35"/>
      <c r="C210" s="36"/>
      <c r="D210" s="194" t="s">
        <v>136</v>
      </c>
      <c r="E210" s="36"/>
      <c r="F210" s="195" t="s">
        <v>230</v>
      </c>
      <c r="G210" s="36"/>
      <c r="H210" s="36"/>
      <c r="I210" s="196"/>
      <c r="J210" s="36"/>
      <c r="K210" s="36"/>
      <c r="L210" s="39"/>
      <c r="M210" s="197"/>
      <c r="N210" s="198"/>
      <c r="O210" s="71"/>
      <c r="P210" s="71"/>
      <c r="Q210" s="71"/>
      <c r="R210" s="71"/>
      <c r="S210" s="71"/>
      <c r="T210" s="72"/>
      <c r="U210" s="34"/>
      <c r="V210" s="34"/>
      <c r="W210" s="34"/>
      <c r="X210" s="34"/>
      <c r="Y210" s="34"/>
      <c r="Z210" s="34"/>
      <c r="AA210" s="34"/>
      <c r="AB210" s="34"/>
      <c r="AC210" s="34"/>
      <c r="AD210" s="34"/>
      <c r="AE210" s="34"/>
      <c r="AT210" s="17" t="s">
        <v>136</v>
      </c>
      <c r="AU210" s="17" t="s">
        <v>80</v>
      </c>
    </row>
    <row r="211" spans="1:65" s="2" customFormat="1" ht="39">
      <c r="A211" s="34"/>
      <c r="B211" s="35"/>
      <c r="C211" s="36"/>
      <c r="D211" s="201" t="s">
        <v>152</v>
      </c>
      <c r="E211" s="36"/>
      <c r="F211" s="232" t="s">
        <v>166</v>
      </c>
      <c r="G211" s="36"/>
      <c r="H211" s="36"/>
      <c r="I211" s="196"/>
      <c r="J211" s="36"/>
      <c r="K211" s="36"/>
      <c r="L211" s="39"/>
      <c r="M211" s="197"/>
      <c r="N211" s="198"/>
      <c r="O211" s="71"/>
      <c r="P211" s="71"/>
      <c r="Q211" s="71"/>
      <c r="R211" s="71"/>
      <c r="S211" s="71"/>
      <c r="T211" s="72"/>
      <c r="U211" s="34"/>
      <c r="V211" s="34"/>
      <c r="W211" s="34"/>
      <c r="X211" s="34"/>
      <c r="Y211" s="34"/>
      <c r="Z211" s="34"/>
      <c r="AA211" s="34"/>
      <c r="AB211" s="34"/>
      <c r="AC211" s="34"/>
      <c r="AD211" s="34"/>
      <c r="AE211" s="34"/>
      <c r="AT211" s="17" t="s">
        <v>152</v>
      </c>
      <c r="AU211" s="17" t="s">
        <v>80</v>
      </c>
    </row>
    <row r="212" spans="1:65" s="13" customFormat="1" ht="11.25">
      <c r="B212" s="199"/>
      <c r="C212" s="200"/>
      <c r="D212" s="201" t="s">
        <v>138</v>
      </c>
      <c r="E212" s="202" t="s">
        <v>1</v>
      </c>
      <c r="F212" s="203" t="s">
        <v>231</v>
      </c>
      <c r="G212" s="200"/>
      <c r="H212" s="202" t="s">
        <v>1</v>
      </c>
      <c r="I212" s="204"/>
      <c r="J212" s="200"/>
      <c r="K212" s="200"/>
      <c r="L212" s="205"/>
      <c r="M212" s="206"/>
      <c r="N212" s="207"/>
      <c r="O212" s="207"/>
      <c r="P212" s="207"/>
      <c r="Q212" s="207"/>
      <c r="R212" s="207"/>
      <c r="S212" s="207"/>
      <c r="T212" s="208"/>
      <c r="AT212" s="209" t="s">
        <v>138</v>
      </c>
      <c r="AU212" s="209" t="s">
        <v>80</v>
      </c>
      <c r="AV212" s="13" t="s">
        <v>78</v>
      </c>
      <c r="AW212" s="13" t="s">
        <v>30</v>
      </c>
      <c r="AX212" s="13" t="s">
        <v>73</v>
      </c>
      <c r="AY212" s="209" t="s">
        <v>126</v>
      </c>
    </row>
    <row r="213" spans="1:65" s="14" customFormat="1" ht="11.25">
      <c r="B213" s="210"/>
      <c r="C213" s="211"/>
      <c r="D213" s="201" t="s">
        <v>138</v>
      </c>
      <c r="E213" s="212" t="s">
        <v>1</v>
      </c>
      <c r="F213" s="213" t="s">
        <v>232</v>
      </c>
      <c r="G213" s="211"/>
      <c r="H213" s="214">
        <v>44.780999999999999</v>
      </c>
      <c r="I213" s="215"/>
      <c r="J213" s="211"/>
      <c r="K213" s="211"/>
      <c r="L213" s="216"/>
      <c r="M213" s="217"/>
      <c r="N213" s="218"/>
      <c r="O213" s="218"/>
      <c r="P213" s="218"/>
      <c r="Q213" s="218"/>
      <c r="R213" s="218"/>
      <c r="S213" s="218"/>
      <c r="T213" s="219"/>
      <c r="AT213" s="220" t="s">
        <v>138</v>
      </c>
      <c r="AU213" s="220" t="s">
        <v>80</v>
      </c>
      <c r="AV213" s="14" t="s">
        <v>80</v>
      </c>
      <c r="AW213" s="14" t="s">
        <v>30</v>
      </c>
      <c r="AX213" s="14" t="s">
        <v>73</v>
      </c>
      <c r="AY213" s="220" t="s">
        <v>126</v>
      </c>
    </row>
    <row r="214" spans="1:65" s="15" customFormat="1" ht="11.25">
      <c r="B214" s="221"/>
      <c r="C214" s="222"/>
      <c r="D214" s="201" t="s">
        <v>138</v>
      </c>
      <c r="E214" s="223" t="s">
        <v>1</v>
      </c>
      <c r="F214" s="224" t="s">
        <v>140</v>
      </c>
      <c r="G214" s="222"/>
      <c r="H214" s="225">
        <v>44.780999999999999</v>
      </c>
      <c r="I214" s="226"/>
      <c r="J214" s="222"/>
      <c r="K214" s="222"/>
      <c r="L214" s="227"/>
      <c r="M214" s="228"/>
      <c r="N214" s="229"/>
      <c r="O214" s="229"/>
      <c r="P214" s="229"/>
      <c r="Q214" s="229"/>
      <c r="R214" s="229"/>
      <c r="S214" s="229"/>
      <c r="T214" s="230"/>
      <c r="AT214" s="231" t="s">
        <v>138</v>
      </c>
      <c r="AU214" s="231" t="s">
        <v>80</v>
      </c>
      <c r="AV214" s="15" t="s">
        <v>134</v>
      </c>
      <c r="AW214" s="15" t="s">
        <v>30</v>
      </c>
      <c r="AX214" s="15" t="s">
        <v>78</v>
      </c>
      <c r="AY214" s="231" t="s">
        <v>126</v>
      </c>
    </row>
    <row r="215" spans="1:65" s="2" customFormat="1" ht="24.2" customHeight="1">
      <c r="A215" s="34"/>
      <c r="B215" s="35"/>
      <c r="C215" s="181" t="s">
        <v>8</v>
      </c>
      <c r="D215" s="181" t="s">
        <v>129</v>
      </c>
      <c r="E215" s="182" t="s">
        <v>233</v>
      </c>
      <c r="F215" s="183" t="s">
        <v>234</v>
      </c>
      <c r="G215" s="184" t="s">
        <v>143</v>
      </c>
      <c r="H215" s="185">
        <v>200</v>
      </c>
      <c r="I215" s="186"/>
      <c r="J215" s="187">
        <f>ROUND(I215*H215,2)</f>
        <v>0</v>
      </c>
      <c r="K215" s="183" t="s">
        <v>133</v>
      </c>
      <c r="L215" s="39"/>
      <c r="M215" s="188" t="s">
        <v>1</v>
      </c>
      <c r="N215" s="189" t="s">
        <v>38</v>
      </c>
      <c r="O215" s="71"/>
      <c r="P215" s="190">
        <f>O215*H215</f>
        <v>0</v>
      </c>
      <c r="Q215" s="190">
        <v>0</v>
      </c>
      <c r="R215" s="190">
        <f>Q215*H215</f>
        <v>0</v>
      </c>
      <c r="S215" s="190">
        <v>0</v>
      </c>
      <c r="T215" s="191">
        <f>S215*H215</f>
        <v>0</v>
      </c>
      <c r="U215" s="34"/>
      <c r="V215" s="34"/>
      <c r="W215" s="34"/>
      <c r="X215" s="34"/>
      <c r="Y215" s="34"/>
      <c r="Z215" s="34"/>
      <c r="AA215" s="34"/>
      <c r="AB215" s="34"/>
      <c r="AC215" s="34"/>
      <c r="AD215" s="34"/>
      <c r="AE215" s="34"/>
      <c r="AR215" s="192" t="s">
        <v>134</v>
      </c>
      <c r="AT215" s="192" t="s">
        <v>129</v>
      </c>
      <c r="AU215" s="192" t="s">
        <v>80</v>
      </c>
      <c r="AY215" s="17" t="s">
        <v>126</v>
      </c>
      <c r="BE215" s="193">
        <f>IF(N215="základní",J215,0)</f>
        <v>0</v>
      </c>
      <c r="BF215" s="193">
        <f>IF(N215="snížená",J215,0)</f>
        <v>0</v>
      </c>
      <c r="BG215" s="193">
        <f>IF(N215="zákl. přenesená",J215,0)</f>
        <v>0</v>
      </c>
      <c r="BH215" s="193">
        <f>IF(N215="sníž. přenesená",J215,0)</f>
        <v>0</v>
      </c>
      <c r="BI215" s="193">
        <f>IF(N215="nulová",J215,0)</f>
        <v>0</v>
      </c>
      <c r="BJ215" s="17" t="s">
        <v>78</v>
      </c>
      <c r="BK215" s="193">
        <f>ROUND(I215*H215,2)</f>
        <v>0</v>
      </c>
      <c r="BL215" s="17" t="s">
        <v>134</v>
      </c>
      <c r="BM215" s="192" t="s">
        <v>235</v>
      </c>
    </row>
    <row r="216" spans="1:65" s="2" customFormat="1" ht="11.25">
      <c r="A216" s="34"/>
      <c r="B216" s="35"/>
      <c r="C216" s="36"/>
      <c r="D216" s="194" t="s">
        <v>136</v>
      </c>
      <c r="E216" s="36"/>
      <c r="F216" s="195" t="s">
        <v>236</v>
      </c>
      <c r="G216" s="36"/>
      <c r="H216" s="36"/>
      <c r="I216" s="196"/>
      <c r="J216" s="36"/>
      <c r="K216" s="36"/>
      <c r="L216" s="39"/>
      <c r="M216" s="197"/>
      <c r="N216" s="198"/>
      <c r="O216" s="71"/>
      <c r="P216" s="71"/>
      <c r="Q216" s="71"/>
      <c r="R216" s="71"/>
      <c r="S216" s="71"/>
      <c r="T216" s="72"/>
      <c r="U216" s="34"/>
      <c r="V216" s="34"/>
      <c r="W216" s="34"/>
      <c r="X216" s="34"/>
      <c r="Y216" s="34"/>
      <c r="Z216" s="34"/>
      <c r="AA216" s="34"/>
      <c r="AB216" s="34"/>
      <c r="AC216" s="34"/>
      <c r="AD216" s="34"/>
      <c r="AE216" s="34"/>
      <c r="AT216" s="17" t="s">
        <v>136</v>
      </c>
      <c r="AU216" s="17" t="s">
        <v>80</v>
      </c>
    </row>
    <row r="217" spans="1:65" s="2" customFormat="1" ht="48.75">
      <c r="A217" s="34"/>
      <c r="B217" s="35"/>
      <c r="C217" s="36"/>
      <c r="D217" s="201" t="s">
        <v>152</v>
      </c>
      <c r="E217" s="36"/>
      <c r="F217" s="232" t="s">
        <v>237</v>
      </c>
      <c r="G217" s="36"/>
      <c r="H217" s="36"/>
      <c r="I217" s="196"/>
      <c r="J217" s="36"/>
      <c r="K217" s="36"/>
      <c r="L217" s="39"/>
      <c r="M217" s="197"/>
      <c r="N217" s="198"/>
      <c r="O217" s="71"/>
      <c r="P217" s="71"/>
      <c r="Q217" s="71"/>
      <c r="R217" s="71"/>
      <c r="S217" s="71"/>
      <c r="T217" s="72"/>
      <c r="U217" s="34"/>
      <c r="V217" s="34"/>
      <c r="W217" s="34"/>
      <c r="X217" s="34"/>
      <c r="Y217" s="34"/>
      <c r="Z217" s="34"/>
      <c r="AA217" s="34"/>
      <c r="AB217" s="34"/>
      <c r="AC217" s="34"/>
      <c r="AD217" s="34"/>
      <c r="AE217" s="34"/>
      <c r="AT217" s="17" t="s">
        <v>152</v>
      </c>
      <c r="AU217" s="17" t="s">
        <v>80</v>
      </c>
    </row>
    <row r="218" spans="1:65" s="13" customFormat="1" ht="11.25">
      <c r="B218" s="199"/>
      <c r="C218" s="200"/>
      <c r="D218" s="201" t="s">
        <v>138</v>
      </c>
      <c r="E218" s="202" t="s">
        <v>1</v>
      </c>
      <c r="F218" s="203" t="s">
        <v>238</v>
      </c>
      <c r="G218" s="200"/>
      <c r="H218" s="202" t="s">
        <v>1</v>
      </c>
      <c r="I218" s="204"/>
      <c r="J218" s="200"/>
      <c r="K218" s="200"/>
      <c r="L218" s="205"/>
      <c r="M218" s="206"/>
      <c r="N218" s="207"/>
      <c r="O218" s="207"/>
      <c r="P218" s="207"/>
      <c r="Q218" s="207"/>
      <c r="R218" s="207"/>
      <c r="S218" s="207"/>
      <c r="T218" s="208"/>
      <c r="AT218" s="209" t="s">
        <v>138</v>
      </c>
      <c r="AU218" s="209" t="s">
        <v>80</v>
      </c>
      <c r="AV218" s="13" t="s">
        <v>78</v>
      </c>
      <c r="AW218" s="13" t="s">
        <v>30</v>
      </c>
      <c r="AX218" s="13" t="s">
        <v>73</v>
      </c>
      <c r="AY218" s="209" t="s">
        <v>126</v>
      </c>
    </row>
    <row r="219" spans="1:65" s="14" customFormat="1" ht="11.25">
      <c r="B219" s="210"/>
      <c r="C219" s="211"/>
      <c r="D219" s="201" t="s">
        <v>138</v>
      </c>
      <c r="E219" s="212" t="s">
        <v>1</v>
      </c>
      <c r="F219" s="213" t="s">
        <v>239</v>
      </c>
      <c r="G219" s="211"/>
      <c r="H219" s="214">
        <v>200</v>
      </c>
      <c r="I219" s="215"/>
      <c r="J219" s="211"/>
      <c r="K219" s="211"/>
      <c r="L219" s="216"/>
      <c r="M219" s="217"/>
      <c r="N219" s="218"/>
      <c r="O219" s="218"/>
      <c r="P219" s="218"/>
      <c r="Q219" s="218"/>
      <c r="R219" s="218"/>
      <c r="S219" s="218"/>
      <c r="T219" s="219"/>
      <c r="AT219" s="220" t="s">
        <v>138</v>
      </c>
      <c r="AU219" s="220" t="s">
        <v>80</v>
      </c>
      <c r="AV219" s="14" t="s">
        <v>80</v>
      </c>
      <c r="AW219" s="14" t="s">
        <v>30</v>
      </c>
      <c r="AX219" s="14" t="s">
        <v>73</v>
      </c>
      <c r="AY219" s="220" t="s">
        <v>126</v>
      </c>
    </row>
    <row r="220" spans="1:65" s="15" customFormat="1" ht="11.25">
      <c r="B220" s="221"/>
      <c r="C220" s="222"/>
      <c r="D220" s="201" t="s">
        <v>138</v>
      </c>
      <c r="E220" s="223" t="s">
        <v>1</v>
      </c>
      <c r="F220" s="224" t="s">
        <v>140</v>
      </c>
      <c r="G220" s="222"/>
      <c r="H220" s="225">
        <v>200</v>
      </c>
      <c r="I220" s="226"/>
      <c r="J220" s="222"/>
      <c r="K220" s="222"/>
      <c r="L220" s="227"/>
      <c r="M220" s="228"/>
      <c r="N220" s="229"/>
      <c r="O220" s="229"/>
      <c r="P220" s="229"/>
      <c r="Q220" s="229"/>
      <c r="R220" s="229"/>
      <c r="S220" s="229"/>
      <c r="T220" s="230"/>
      <c r="AT220" s="231" t="s">
        <v>138</v>
      </c>
      <c r="AU220" s="231" t="s">
        <v>80</v>
      </c>
      <c r="AV220" s="15" t="s">
        <v>134</v>
      </c>
      <c r="AW220" s="15" t="s">
        <v>30</v>
      </c>
      <c r="AX220" s="15" t="s">
        <v>78</v>
      </c>
      <c r="AY220" s="231" t="s">
        <v>126</v>
      </c>
    </row>
    <row r="221" spans="1:65" s="2" customFormat="1" ht="24.2" customHeight="1">
      <c r="A221" s="34"/>
      <c r="B221" s="35"/>
      <c r="C221" s="181" t="s">
        <v>240</v>
      </c>
      <c r="D221" s="181" t="s">
        <v>129</v>
      </c>
      <c r="E221" s="182" t="s">
        <v>241</v>
      </c>
      <c r="F221" s="183" t="s">
        <v>242</v>
      </c>
      <c r="G221" s="184" t="s">
        <v>243</v>
      </c>
      <c r="H221" s="185">
        <v>5</v>
      </c>
      <c r="I221" s="186"/>
      <c r="J221" s="187">
        <f>ROUND(I221*H221,2)</f>
        <v>0</v>
      </c>
      <c r="K221" s="183" t="s">
        <v>133</v>
      </c>
      <c r="L221" s="39"/>
      <c r="M221" s="188" t="s">
        <v>1</v>
      </c>
      <c r="N221" s="189" t="s">
        <v>38</v>
      </c>
      <c r="O221" s="71"/>
      <c r="P221" s="190">
        <f>O221*H221</f>
        <v>0</v>
      </c>
      <c r="Q221" s="190">
        <v>1.5E-3</v>
      </c>
      <c r="R221" s="190">
        <f>Q221*H221</f>
        <v>7.4999999999999997E-3</v>
      </c>
      <c r="S221" s="190">
        <v>0</v>
      </c>
      <c r="T221" s="191">
        <f>S221*H221</f>
        <v>0</v>
      </c>
      <c r="U221" s="34"/>
      <c r="V221" s="34"/>
      <c r="W221" s="34"/>
      <c r="X221" s="34"/>
      <c r="Y221" s="34"/>
      <c r="Z221" s="34"/>
      <c r="AA221" s="34"/>
      <c r="AB221" s="34"/>
      <c r="AC221" s="34"/>
      <c r="AD221" s="34"/>
      <c r="AE221" s="34"/>
      <c r="AR221" s="192" t="s">
        <v>134</v>
      </c>
      <c r="AT221" s="192" t="s">
        <v>129</v>
      </c>
      <c r="AU221" s="192" t="s">
        <v>80</v>
      </c>
      <c r="AY221" s="17" t="s">
        <v>126</v>
      </c>
      <c r="BE221" s="193">
        <f>IF(N221="základní",J221,0)</f>
        <v>0</v>
      </c>
      <c r="BF221" s="193">
        <f>IF(N221="snížená",J221,0)</f>
        <v>0</v>
      </c>
      <c r="BG221" s="193">
        <f>IF(N221="zákl. přenesená",J221,0)</f>
        <v>0</v>
      </c>
      <c r="BH221" s="193">
        <f>IF(N221="sníž. přenesená",J221,0)</f>
        <v>0</v>
      </c>
      <c r="BI221" s="193">
        <f>IF(N221="nulová",J221,0)</f>
        <v>0</v>
      </c>
      <c r="BJ221" s="17" t="s">
        <v>78</v>
      </c>
      <c r="BK221" s="193">
        <f>ROUND(I221*H221,2)</f>
        <v>0</v>
      </c>
      <c r="BL221" s="17" t="s">
        <v>134</v>
      </c>
      <c r="BM221" s="192" t="s">
        <v>244</v>
      </c>
    </row>
    <row r="222" spans="1:65" s="2" customFormat="1" ht="11.25">
      <c r="A222" s="34"/>
      <c r="B222" s="35"/>
      <c r="C222" s="36"/>
      <c r="D222" s="194" t="s">
        <v>136</v>
      </c>
      <c r="E222" s="36"/>
      <c r="F222" s="195" t="s">
        <v>245</v>
      </c>
      <c r="G222" s="36"/>
      <c r="H222" s="36"/>
      <c r="I222" s="196"/>
      <c r="J222" s="36"/>
      <c r="K222" s="36"/>
      <c r="L222" s="39"/>
      <c r="M222" s="197"/>
      <c r="N222" s="198"/>
      <c r="O222" s="71"/>
      <c r="P222" s="71"/>
      <c r="Q222" s="71"/>
      <c r="R222" s="71"/>
      <c r="S222" s="71"/>
      <c r="T222" s="72"/>
      <c r="U222" s="34"/>
      <c r="V222" s="34"/>
      <c r="W222" s="34"/>
      <c r="X222" s="34"/>
      <c r="Y222" s="34"/>
      <c r="Z222" s="34"/>
      <c r="AA222" s="34"/>
      <c r="AB222" s="34"/>
      <c r="AC222" s="34"/>
      <c r="AD222" s="34"/>
      <c r="AE222" s="34"/>
      <c r="AT222" s="17" t="s">
        <v>136</v>
      </c>
      <c r="AU222" s="17" t="s">
        <v>80</v>
      </c>
    </row>
    <row r="223" spans="1:65" s="2" customFormat="1" ht="39">
      <c r="A223" s="34"/>
      <c r="B223" s="35"/>
      <c r="C223" s="36"/>
      <c r="D223" s="201" t="s">
        <v>152</v>
      </c>
      <c r="E223" s="36"/>
      <c r="F223" s="232" t="s">
        <v>246</v>
      </c>
      <c r="G223" s="36"/>
      <c r="H223" s="36"/>
      <c r="I223" s="196"/>
      <c r="J223" s="36"/>
      <c r="K223" s="36"/>
      <c r="L223" s="39"/>
      <c r="M223" s="197"/>
      <c r="N223" s="198"/>
      <c r="O223" s="71"/>
      <c r="P223" s="71"/>
      <c r="Q223" s="71"/>
      <c r="R223" s="71"/>
      <c r="S223" s="71"/>
      <c r="T223" s="72"/>
      <c r="U223" s="34"/>
      <c r="V223" s="34"/>
      <c r="W223" s="34"/>
      <c r="X223" s="34"/>
      <c r="Y223" s="34"/>
      <c r="Z223" s="34"/>
      <c r="AA223" s="34"/>
      <c r="AB223" s="34"/>
      <c r="AC223" s="34"/>
      <c r="AD223" s="34"/>
      <c r="AE223" s="34"/>
      <c r="AT223" s="17" t="s">
        <v>152</v>
      </c>
      <c r="AU223" s="17" t="s">
        <v>80</v>
      </c>
    </row>
    <row r="224" spans="1:65" s="13" customFormat="1" ht="11.25">
      <c r="B224" s="199"/>
      <c r="C224" s="200"/>
      <c r="D224" s="201" t="s">
        <v>138</v>
      </c>
      <c r="E224" s="202" t="s">
        <v>1</v>
      </c>
      <c r="F224" s="203" t="s">
        <v>211</v>
      </c>
      <c r="G224" s="200"/>
      <c r="H224" s="202" t="s">
        <v>1</v>
      </c>
      <c r="I224" s="204"/>
      <c r="J224" s="200"/>
      <c r="K224" s="200"/>
      <c r="L224" s="205"/>
      <c r="M224" s="206"/>
      <c r="N224" s="207"/>
      <c r="O224" s="207"/>
      <c r="P224" s="207"/>
      <c r="Q224" s="207"/>
      <c r="R224" s="207"/>
      <c r="S224" s="207"/>
      <c r="T224" s="208"/>
      <c r="AT224" s="209" t="s">
        <v>138</v>
      </c>
      <c r="AU224" s="209" t="s">
        <v>80</v>
      </c>
      <c r="AV224" s="13" t="s">
        <v>78</v>
      </c>
      <c r="AW224" s="13" t="s">
        <v>30</v>
      </c>
      <c r="AX224" s="13" t="s">
        <v>73</v>
      </c>
      <c r="AY224" s="209" t="s">
        <v>126</v>
      </c>
    </row>
    <row r="225" spans="1:65" s="14" customFormat="1" ht="11.25">
      <c r="B225" s="210"/>
      <c r="C225" s="211"/>
      <c r="D225" s="201" t="s">
        <v>138</v>
      </c>
      <c r="E225" s="212" t="s">
        <v>1</v>
      </c>
      <c r="F225" s="213" t="s">
        <v>247</v>
      </c>
      <c r="G225" s="211"/>
      <c r="H225" s="214">
        <v>5</v>
      </c>
      <c r="I225" s="215"/>
      <c r="J225" s="211"/>
      <c r="K225" s="211"/>
      <c r="L225" s="216"/>
      <c r="M225" s="217"/>
      <c r="N225" s="218"/>
      <c r="O225" s="218"/>
      <c r="P225" s="218"/>
      <c r="Q225" s="218"/>
      <c r="R225" s="218"/>
      <c r="S225" s="218"/>
      <c r="T225" s="219"/>
      <c r="AT225" s="220" t="s">
        <v>138</v>
      </c>
      <c r="AU225" s="220" t="s">
        <v>80</v>
      </c>
      <c r="AV225" s="14" t="s">
        <v>80</v>
      </c>
      <c r="AW225" s="14" t="s">
        <v>30</v>
      </c>
      <c r="AX225" s="14" t="s">
        <v>73</v>
      </c>
      <c r="AY225" s="220" t="s">
        <v>126</v>
      </c>
    </row>
    <row r="226" spans="1:65" s="15" customFormat="1" ht="11.25">
      <c r="B226" s="221"/>
      <c r="C226" s="222"/>
      <c r="D226" s="201" t="s">
        <v>138</v>
      </c>
      <c r="E226" s="223" t="s">
        <v>1</v>
      </c>
      <c r="F226" s="224" t="s">
        <v>140</v>
      </c>
      <c r="G226" s="222"/>
      <c r="H226" s="225">
        <v>5</v>
      </c>
      <c r="I226" s="226"/>
      <c r="J226" s="222"/>
      <c r="K226" s="222"/>
      <c r="L226" s="227"/>
      <c r="M226" s="228"/>
      <c r="N226" s="229"/>
      <c r="O226" s="229"/>
      <c r="P226" s="229"/>
      <c r="Q226" s="229"/>
      <c r="R226" s="229"/>
      <c r="S226" s="229"/>
      <c r="T226" s="230"/>
      <c r="AT226" s="231" t="s">
        <v>138</v>
      </c>
      <c r="AU226" s="231" t="s">
        <v>80</v>
      </c>
      <c r="AV226" s="15" t="s">
        <v>134</v>
      </c>
      <c r="AW226" s="15" t="s">
        <v>30</v>
      </c>
      <c r="AX226" s="15" t="s">
        <v>78</v>
      </c>
      <c r="AY226" s="231" t="s">
        <v>126</v>
      </c>
    </row>
    <row r="227" spans="1:65" s="2" customFormat="1" ht="21.75" customHeight="1">
      <c r="A227" s="34"/>
      <c r="B227" s="35"/>
      <c r="C227" s="181" t="s">
        <v>248</v>
      </c>
      <c r="D227" s="181" t="s">
        <v>129</v>
      </c>
      <c r="E227" s="182" t="s">
        <v>249</v>
      </c>
      <c r="F227" s="183" t="s">
        <v>250</v>
      </c>
      <c r="G227" s="184" t="s">
        <v>132</v>
      </c>
      <c r="H227" s="185">
        <v>1</v>
      </c>
      <c r="I227" s="186"/>
      <c r="J227" s="187">
        <f>ROUND(I227*H227,2)</f>
        <v>0</v>
      </c>
      <c r="K227" s="183" t="s">
        <v>133</v>
      </c>
      <c r="L227" s="39"/>
      <c r="M227" s="188" t="s">
        <v>1</v>
      </c>
      <c r="N227" s="189" t="s">
        <v>38</v>
      </c>
      <c r="O227" s="71"/>
      <c r="P227" s="190">
        <f>O227*H227</f>
        <v>0</v>
      </c>
      <c r="Q227" s="190">
        <v>4.684E-2</v>
      </c>
      <c r="R227" s="190">
        <f>Q227*H227</f>
        <v>4.684E-2</v>
      </c>
      <c r="S227" s="190">
        <v>0</v>
      </c>
      <c r="T227" s="191">
        <f>S227*H227</f>
        <v>0</v>
      </c>
      <c r="U227" s="34"/>
      <c r="V227" s="34"/>
      <c r="W227" s="34"/>
      <c r="X227" s="34"/>
      <c r="Y227" s="34"/>
      <c r="Z227" s="34"/>
      <c r="AA227" s="34"/>
      <c r="AB227" s="34"/>
      <c r="AC227" s="34"/>
      <c r="AD227" s="34"/>
      <c r="AE227" s="34"/>
      <c r="AR227" s="192" t="s">
        <v>134</v>
      </c>
      <c r="AT227" s="192" t="s">
        <v>129</v>
      </c>
      <c r="AU227" s="192" t="s">
        <v>80</v>
      </c>
      <c r="AY227" s="17" t="s">
        <v>126</v>
      </c>
      <c r="BE227" s="193">
        <f>IF(N227="základní",J227,0)</f>
        <v>0</v>
      </c>
      <c r="BF227" s="193">
        <f>IF(N227="snížená",J227,0)</f>
        <v>0</v>
      </c>
      <c r="BG227" s="193">
        <f>IF(N227="zákl. přenesená",J227,0)</f>
        <v>0</v>
      </c>
      <c r="BH227" s="193">
        <f>IF(N227="sníž. přenesená",J227,0)</f>
        <v>0</v>
      </c>
      <c r="BI227" s="193">
        <f>IF(N227="nulová",J227,0)</f>
        <v>0</v>
      </c>
      <c r="BJ227" s="17" t="s">
        <v>78</v>
      </c>
      <c r="BK227" s="193">
        <f>ROUND(I227*H227,2)</f>
        <v>0</v>
      </c>
      <c r="BL227" s="17" t="s">
        <v>134</v>
      </c>
      <c r="BM227" s="192" t="s">
        <v>251</v>
      </c>
    </row>
    <row r="228" spans="1:65" s="2" customFormat="1" ht="11.25">
      <c r="A228" s="34"/>
      <c r="B228" s="35"/>
      <c r="C228" s="36"/>
      <c r="D228" s="194" t="s">
        <v>136</v>
      </c>
      <c r="E228" s="36"/>
      <c r="F228" s="195" t="s">
        <v>252</v>
      </c>
      <c r="G228" s="36"/>
      <c r="H228" s="36"/>
      <c r="I228" s="196"/>
      <c r="J228" s="36"/>
      <c r="K228" s="36"/>
      <c r="L228" s="39"/>
      <c r="M228" s="197"/>
      <c r="N228" s="198"/>
      <c r="O228" s="71"/>
      <c r="P228" s="71"/>
      <c r="Q228" s="71"/>
      <c r="R228" s="71"/>
      <c r="S228" s="71"/>
      <c r="T228" s="72"/>
      <c r="U228" s="34"/>
      <c r="V228" s="34"/>
      <c r="W228" s="34"/>
      <c r="X228" s="34"/>
      <c r="Y228" s="34"/>
      <c r="Z228" s="34"/>
      <c r="AA228" s="34"/>
      <c r="AB228" s="34"/>
      <c r="AC228" s="34"/>
      <c r="AD228" s="34"/>
      <c r="AE228" s="34"/>
      <c r="AT228" s="17" t="s">
        <v>136</v>
      </c>
      <c r="AU228" s="17" t="s">
        <v>80</v>
      </c>
    </row>
    <row r="229" spans="1:65" s="2" customFormat="1" ht="29.25">
      <c r="A229" s="34"/>
      <c r="B229" s="35"/>
      <c r="C229" s="36"/>
      <c r="D229" s="201" t="s">
        <v>152</v>
      </c>
      <c r="E229" s="36"/>
      <c r="F229" s="232" t="s">
        <v>253</v>
      </c>
      <c r="G229" s="36"/>
      <c r="H229" s="36"/>
      <c r="I229" s="196"/>
      <c r="J229" s="36"/>
      <c r="K229" s="36"/>
      <c r="L229" s="39"/>
      <c r="M229" s="197"/>
      <c r="N229" s="198"/>
      <c r="O229" s="71"/>
      <c r="P229" s="71"/>
      <c r="Q229" s="71"/>
      <c r="R229" s="71"/>
      <c r="S229" s="71"/>
      <c r="T229" s="72"/>
      <c r="U229" s="34"/>
      <c r="V229" s="34"/>
      <c r="W229" s="34"/>
      <c r="X229" s="34"/>
      <c r="Y229" s="34"/>
      <c r="Z229" s="34"/>
      <c r="AA229" s="34"/>
      <c r="AB229" s="34"/>
      <c r="AC229" s="34"/>
      <c r="AD229" s="34"/>
      <c r="AE229" s="34"/>
      <c r="AT229" s="17" t="s">
        <v>152</v>
      </c>
      <c r="AU229" s="17" t="s">
        <v>80</v>
      </c>
    </row>
    <row r="230" spans="1:65" s="13" customFormat="1" ht="11.25">
      <c r="B230" s="199"/>
      <c r="C230" s="200"/>
      <c r="D230" s="201" t="s">
        <v>138</v>
      </c>
      <c r="E230" s="202" t="s">
        <v>1</v>
      </c>
      <c r="F230" s="203" t="s">
        <v>146</v>
      </c>
      <c r="G230" s="200"/>
      <c r="H230" s="202" t="s">
        <v>1</v>
      </c>
      <c r="I230" s="204"/>
      <c r="J230" s="200"/>
      <c r="K230" s="200"/>
      <c r="L230" s="205"/>
      <c r="M230" s="206"/>
      <c r="N230" s="207"/>
      <c r="O230" s="207"/>
      <c r="P230" s="207"/>
      <c r="Q230" s="207"/>
      <c r="R230" s="207"/>
      <c r="S230" s="207"/>
      <c r="T230" s="208"/>
      <c r="AT230" s="209" t="s">
        <v>138</v>
      </c>
      <c r="AU230" s="209" t="s">
        <v>80</v>
      </c>
      <c r="AV230" s="13" t="s">
        <v>78</v>
      </c>
      <c r="AW230" s="13" t="s">
        <v>30</v>
      </c>
      <c r="AX230" s="13" t="s">
        <v>73</v>
      </c>
      <c r="AY230" s="209" t="s">
        <v>126</v>
      </c>
    </row>
    <row r="231" spans="1:65" s="14" customFormat="1" ht="11.25">
      <c r="B231" s="210"/>
      <c r="C231" s="211"/>
      <c r="D231" s="201" t="s">
        <v>138</v>
      </c>
      <c r="E231" s="212" t="s">
        <v>1</v>
      </c>
      <c r="F231" s="213" t="s">
        <v>78</v>
      </c>
      <c r="G231" s="211"/>
      <c r="H231" s="214">
        <v>1</v>
      </c>
      <c r="I231" s="215"/>
      <c r="J231" s="211"/>
      <c r="K231" s="211"/>
      <c r="L231" s="216"/>
      <c r="M231" s="217"/>
      <c r="N231" s="218"/>
      <c r="O231" s="218"/>
      <c r="P231" s="218"/>
      <c r="Q231" s="218"/>
      <c r="R231" s="218"/>
      <c r="S231" s="218"/>
      <c r="T231" s="219"/>
      <c r="AT231" s="220" t="s">
        <v>138</v>
      </c>
      <c r="AU231" s="220" t="s">
        <v>80</v>
      </c>
      <c r="AV231" s="14" t="s">
        <v>80</v>
      </c>
      <c r="AW231" s="14" t="s">
        <v>30</v>
      </c>
      <c r="AX231" s="14" t="s">
        <v>73</v>
      </c>
      <c r="AY231" s="220" t="s">
        <v>126</v>
      </c>
    </row>
    <row r="232" spans="1:65" s="15" customFormat="1" ht="11.25">
      <c r="B232" s="221"/>
      <c r="C232" s="222"/>
      <c r="D232" s="201" t="s">
        <v>138</v>
      </c>
      <c r="E232" s="223" t="s">
        <v>1</v>
      </c>
      <c r="F232" s="224" t="s">
        <v>140</v>
      </c>
      <c r="G232" s="222"/>
      <c r="H232" s="225">
        <v>1</v>
      </c>
      <c r="I232" s="226"/>
      <c r="J232" s="222"/>
      <c r="K232" s="222"/>
      <c r="L232" s="227"/>
      <c r="M232" s="228"/>
      <c r="N232" s="229"/>
      <c r="O232" s="229"/>
      <c r="P232" s="229"/>
      <c r="Q232" s="229"/>
      <c r="R232" s="229"/>
      <c r="S232" s="229"/>
      <c r="T232" s="230"/>
      <c r="AT232" s="231" t="s">
        <v>138</v>
      </c>
      <c r="AU232" s="231" t="s">
        <v>80</v>
      </c>
      <c r="AV232" s="15" t="s">
        <v>134</v>
      </c>
      <c r="AW232" s="15" t="s">
        <v>30</v>
      </c>
      <c r="AX232" s="15" t="s">
        <v>78</v>
      </c>
      <c r="AY232" s="231" t="s">
        <v>126</v>
      </c>
    </row>
    <row r="233" spans="1:65" s="2" customFormat="1" ht="24.2" customHeight="1">
      <c r="A233" s="34"/>
      <c r="B233" s="35"/>
      <c r="C233" s="233" t="s">
        <v>254</v>
      </c>
      <c r="D233" s="233" t="s">
        <v>177</v>
      </c>
      <c r="E233" s="234" t="s">
        <v>255</v>
      </c>
      <c r="F233" s="235" t="s">
        <v>256</v>
      </c>
      <c r="G233" s="236" t="s">
        <v>132</v>
      </c>
      <c r="H233" s="237">
        <v>1</v>
      </c>
      <c r="I233" s="238"/>
      <c r="J233" s="239">
        <f>ROUND(I233*H233,2)</f>
        <v>0</v>
      </c>
      <c r="K233" s="235" t="s">
        <v>133</v>
      </c>
      <c r="L233" s="240"/>
      <c r="M233" s="241" t="s">
        <v>1</v>
      </c>
      <c r="N233" s="242" t="s">
        <v>38</v>
      </c>
      <c r="O233" s="71"/>
      <c r="P233" s="190">
        <f>O233*H233</f>
        <v>0</v>
      </c>
      <c r="Q233" s="190">
        <v>1.4579999999999999E-2</v>
      </c>
      <c r="R233" s="190">
        <f>Q233*H233</f>
        <v>1.4579999999999999E-2</v>
      </c>
      <c r="S233" s="190">
        <v>0</v>
      </c>
      <c r="T233" s="191">
        <f>S233*H233</f>
        <v>0</v>
      </c>
      <c r="U233" s="34"/>
      <c r="V233" s="34"/>
      <c r="W233" s="34"/>
      <c r="X233" s="34"/>
      <c r="Y233" s="34"/>
      <c r="Z233" s="34"/>
      <c r="AA233" s="34"/>
      <c r="AB233" s="34"/>
      <c r="AC233" s="34"/>
      <c r="AD233" s="34"/>
      <c r="AE233" s="34"/>
      <c r="AR233" s="192" t="s">
        <v>180</v>
      </c>
      <c r="AT233" s="192" t="s">
        <v>177</v>
      </c>
      <c r="AU233" s="192" t="s">
        <v>80</v>
      </c>
      <c r="AY233" s="17" t="s">
        <v>126</v>
      </c>
      <c r="BE233" s="193">
        <f>IF(N233="základní",J233,0)</f>
        <v>0</v>
      </c>
      <c r="BF233" s="193">
        <f>IF(N233="snížená",J233,0)</f>
        <v>0</v>
      </c>
      <c r="BG233" s="193">
        <f>IF(N233="zákl. přenesená",J233,0)</f>
        <v>0</v>
      </c>
      <c r="BH233" s="193">
        <f>IF(N233="sníž. přenesená",J233,0)</f>
        <v>0</v>
      </c>
      <c r="BI233" s="193">
        <f>IF(N233="nulová",J233,0)</f>
        <v>0</v>
      </c>
      <c r="BJ233" s="17" t="s">
        <v>78</v>
      </c>
      <c r="BK233" s="193">
        <f>ROUND(I233*H233,2)</f>
        <v>0</v>
      </c>
      <c r="BL233" s="17" t="s">
        <v>134</v>
      </c>
      <c r="BM233" s="192" t="s">
        <v>257</v>
      </c>
    </row>
    <row r="234" spans="1:65" s="12" customFormat="1" ht="22.9" customHeight="1">
      <c r="B234" s="165"/>
      <c r="C234" s="166"/>
      <c r="D234" s="167" t="s">
        <v>72</v>
      </c>
      <c r="E234" s="179" t="s">
        <v>190</v>
      </c>
      <c r="F234" s="179" t="s">
        <v>258</v>
      </c>
      <c r="G234" s="166"/>
      <c r="H234" s="166"/>
      <c r="I234" s="169"/>
      <c r="J234" s="180">
        <f>BK234</f>
        <v>0</v>
      </c>
      <c r="K234" s="166"/>
      <c r="L234" s="171"/>
      <c r="M234" s="172"/>
      <c r="N234" s="173"/>
      <c r="O234" s="173"/>
      <c r="P234" s="174">
        <f>SUM(P235:P261)</f>
        <v>0</v>
      </c>
      <c r="Q234" s="173"/>
      <c r="R234" s="174">
        <f>SUM(R235:R261)</f>
        <v>4.17299E-2</v>
      </c>
      <c r="S234" s="173"/>
      <c r="T234" s="175">
        <f>SUM(T235:T261)</f>
        <v>1.1968000000000001</v>
      </c>
      <c r="AR234" s="176" t="s">
        <v>78</v>
      </c>
      <c r="AT234" s="177" t="s">
        <v>72</v>
      </c>
      <c r="AU234" s="177" t="s">
        <v>78</v>
      </c>
      <c r="AY234" s="176" t="s">
        <v>126</v>
      </c>
      <c r="BK234" s="178">
        <f>SUM(BK235:BK261)</f>
        <v>0</v>
      </c>
    </row>
    <row r="235" spans="1:65" s="2" customFormat="1" ht="33" customHeight="1">
      <c r="A235" s="34"/>
      <c r="B235" s="35"/>
      <c r="C235" s="181" t="s">
        <v>259</v>
      </c>
      <c r="D235" s="181" t="s">
        <v>129</v>
      </c>
      <c r="E235" s="182" t="s">
        <v>260</v>
      </c>
      <c r="F235" s="183" t="s">
        <v>261</v>
      </c>
      <c r="G235" s="184" t="s">
        <v>143</v>
      </c>
      <c r="H235" s="185">
        <v>245.47</v>
      </c>
      <c r="I235" s="186"/>
      <c r="J235" s="187">
        <f>ROUND(I235*H235,2)</f>
        <v>0</v>
      </c>
      <c r="K235" s="183" t="s">
        <v>133</v>
      </c>
      <c r="L235" s="39"/>
      <c r="M235" s="188" t="s">
        <v>1</v>
      </c>
      <c r="N235" s="189" t="s">
        <v>38</v>
      </c>
      <c r="O235" s="71"/>
      <c r="P235" s="190">
        <f>O235*H235</f>
        <v>0</v>
      </c>
      <c r="Q235" s="190">
        <v>1.2999999999999999E-4</v>
      </c>
      <c r="R235" s="190">
        <f>Q235*H235</f>
        <v>3.1911099999999998E-2</v>
      </c>
      <c r="S235" s="190">
        <v>0</v>
      </c>
      <c r="T235" s="191">
        <f>S235*H235</f>
        <v>0</v>
      </c>
      <c r="U235" s="34"/>
      <c r="V235" s="34"/>
      <c r="W235" s="34"/>
      <c r="X235" s="34"/>
      <c r="Y235" s="34"/>
      <c r="Z235" s="34"/>
      <c r="AA235" s="34"/>
      <c r="AB235" s="34"/>
      <c r="AC235" s="34"/>
      <c r="AD235" s="34"/>
      <c r="AE235" s="34"/>
      <c r="AR235" s="192" t="s">
        <v>134</v>
      </c>
      <c r="AT235" s="192" t="s">
        <v>129</v>
      </c>
      <c r="AU235" s="192" t="s">
        <v>80</v>
      </c>
      <c r="AY235" s="17" t="s">
        <v>126</v>
      </c>
      <c r="BE235" s="193">
        <f>IF(N235="základní",J235,0)</f>
        <v>0</v>
      </c>
      <c r="BF235" s="193">
        <f>IF(N235="snížená",J235,0)</f>
        <v>0</v>
      </c>
      <c r="BG235" s="193">
        <f>IF(N235="zákl. přenesená",J235,0)</f>
        <v>0</v>
      </c>
      <c r="BH235" s="193">
        <f>IF(N235="sníž. přenesená",J235,0)</f>
        <v>0</v>
      </c>
      <c r="BI235" s="193">
        <f>IF(N235="nulová",J235,0)</f>
        <v>0</v>
      </c>
      <c r="BJ235" s="17" t="s">
        <v>78</v>
      </c>
      <c r="BK235" s="193">
        <f>ROUND(I235*H235,2)</f>
        <v>0</v>
      </c>
      <c r="BL235" s="17" t="s">
        <v>134</v>
      </c>
      <c r="BM235" s="192" t="s">
        <v>262</v>
      </c>
    </row>
    <row r="236" spans="1:65" s="2" customFormat="1" ht="11.25">
      <c r="A236" s="34"/>
      <c r="B236" s="35"/>
      <c r="C236" s="36"/>
      <c r="D236" s="194" t="s">
        <v>136</v>
      </c>
      <c r="E236" s="36"/>
      <c r="F236" s="195" t="s">
        <v>263</v>
      </c>
      <c r="G236" s="36"/>
      <c r="H236" s="36"/>
      <c r="I236" s="196"/>
      <c r="J236" s="36"/>
      <c r="K236" s="36"/>
      <c r="L236" s="39"/>
      <c r="M236" s="197"/>
      <c r="N236" s="198"/>
      <c r="O236" s="71"/>
      <c r="P236" s="71"/>
      <c r="Q236" s="71"/>
      <c r="R236" s="71"/>
      <c r="S236" s="71"/>
      <c r="T236" s="72"/>
      <c r="U236" s="34"/>
      <c r="V236" s="34"/>
      <c r="W236" s="34"/>
      <c r="X236" s="34"/>
      <c r="Y236" s="34"/>
      <c r="Z236" s="34"/>
      <c r="AA236" s="34"/>
      <c r="AB236" s="34"/>
      <c r="AC236" s="34"/>
      <c r="AD236" s="34"/>
      <c r="AE236" s="34"/>
      <c r="AT236" s="17" t="s">
        <v>136</v>
      </c>
      <c r="AU236" s="17" t="s">
        <v>80</v>
      </c>
    </row>
    <row r="237" spans="1:65" s="2" customFormat="1" ht="58.5">
      <c r="A237" s="34"/>
      <c r="B237" s="35"/>
      <c r="C237" s="36"/>
      <c r="D237" s="201" t="s">
        <v>152</v>
      </c>
      <c r="E237" s="36"/>
      <c r="F237" s="232" t="s">
        <v>264</v>
      </c>
      <c r="G237" s="36"/>
      <c r="H237" s="36"/>
      <c r="I237" s="196"/>
      <c r="J237" s="36"/>
      <c r="K237" s="36"/>
      <c r="L237" s="39"/>
      <c r="M237" s="197"/>
      <c r="N237" s="198"/>
      <c r="O237" s="71"/>
      <c r="P237" s="71"/>
      <c r="Q237" s="71"/>
      <c r="R237" s="71"/>
      <c r="S237" s="71"/>
      <c r="T237" s="72"/>
      <c r="U237" s="34"/>
      <c r="V237" s="34"/>
      <c r="W237" s="34"/>
      <c r="X237" s="34"/>
      <c r="Y237" s="34"/>
      <c r="Z237" s="34"/>
      <c r="AA237" s="34"/>
      <c r="AB237" s="34"/>
      <c r="AC237" s="34"/>
      <c r="AD237" s="34"/>
      <c r="AE237" s="34"/>
      <c r="AT237" s="17" t="s">
        <v>152</v>
      </c>
      <c r="AU237" s="17" t="s">
        <v>80</v>
      </c>
    </row>
    <row r="238" spans="1:65" s="14" customFormat="1" ht="11.25">
      <c r="B238" s="210"/>
      <c r="C238" s="211"/>
      <c r="D238" s="201" t="s">
        <v>138</v>
      </c>
      <c r="E238" s="212" t="s">
        <v>1</v>
      </c>
      <c r="F238" s="213" t="s">
        <v>265</v>
      </c>
      <c r="G238" s="211"/>
      <c r="H238" s="214">
        <v>245.47</v>
      </c>
      <c r="I238" s="215"/>
      <c r="J238" s="211"/>
      <c r="K238" s="211"/>
      <c r="L238" s="216"/>
      <c r="M238" s="217"/>
      <c r="N238" s="218"/>
      <c r="O238" s="218"/>
      <c r="P238" s="218"/>
      <c r="Q238" s="218"/>
      <c r="R238" s="218"/>
      <c r="S238" s="218"/>
      <c r="T238" s="219"/>
      <c r="AT238" s="220" t="s">
        <v>138</v>
      </c>
      <c r="AU238" s="220" t="s">
        <v>80</v>
      </c>
      <c r="AV238" s="14" t="s">
        <v>80</v>
      </c>
      <c r="AW238" s="14" t="s">
        <v>30</v>
      </c>
      <c r="AX238" s="14" t="s">
        <v>73</v>
      </c>
      <c r="AY238" s="220" t="s">
        <v>126</v>
      </c>
    </row>
    <row r="239" spans="1:65" s="15" customFormat="1" ht="11.25">
      <c r="B239" s="221"/>
      <c r="C239" s="222"/>
      <c r="D239" s="201" t="s">
        <v>138</v>
      </c>
      <c r="E239" s="223" t="s">
        <v>1</v>
      </c>
      <c r="F239" s="224" t="s">
        <v>140</v>
      </c>
      <c r="G239" s="222"/>
      <c r="H239" s="225">
        <v>245.47</v>
      </c>
      <c r="I239" s="226"/>
      <c r="J239" s="222"/>
      <c r="K239" s="222"/>
      <c r="L239" s="227"/>
      <c r="M239" s="228"/>
      <c r="N239" s="229"/>
      <c r="O239" s="229"/>
      <c r="P239" s="229"/>
      <c r="Q239" s="229"/>
      <c r="R239" s="229"/>
      <c r="S239" s="229"/>
      <c r="T239" s="230"/>
      <c r="AT239" s="231" t="s">
        <v>138</v>
      </c>
      <c r="AU239" s="231" t="s">
        <v>80</v>
      </c>
      <c r="AV239" s="15" t="s">
        <v>134</v>
      </c>
      <c r="AW239" s="15" t="s">
        <v>30</v>
      </c>
      <c r="AX239" s="15" t="s">
        <v>78</v>
      </c>
      <c r="AY239" s="231" t="s">
        <v>126</v>
      </c>
    </row>
    <row r="240" spans="1:65" s="2" customFormat="1" ht="24.2" customHeight="1">
      <c r="A240" s="34"/>
      <c r="B240" s="35"/>
      <c r="C240" s="181" t="s">
        <v>266</v>
      </c>
      <c r="D240" s="181" t="s">
        <v>129</v>
      </c>
      <c r="E240" s="182" t="s">
        <v>267</v>
      </c>
      <c r="F240" s="183" t="s">
        <v>268</v>
      </c>
      <c r="G240" s="184" t="s">
        <v>143</v>
      </c>
      <c r="H240" s="185">
        <v>245.47</v>
      </c>
      <c r="I240" s="186"/>
      <c r="J240" s="187">
        <f>ROUND(I240*H240,2)</f>
        <v>0</v>
      </c>
      <c r="K240" s="183" t="s">
        <v>133</v>
      </c>
      <c r="L240" s="39"/>
      <c r="M240" s="188" t="s">
        <v>1</v>
      </c>
      <c r="N240" s="189" t="s">
        <v>38</v>
      </c>
      <c r="O240" s="71"/>
      <c r="P240" s="190">
        <f>O240*H240</f>
        <v>0</v>
      </c>
      <c r="Q240" s="190">
        <v>4.0000000000000003E-5</v>
      </c>
      <c r="R240" s="190">
        <f>Q240*H240</f>
        <v>9.8188000000000008E-3</v>
      </c>
      <c r="S240" s="190">
        <v>0</v>
      </c>
      <c r="T240" s="191">
        <f>S240*H240</f>
        <v>0</v>
      </c>
      <c r="U240" s="34"/>
      <c r="V240" s="34"/>
      <c r="W240" s="34"/>
      <c r="X240" s="34"/>
      <c r="Y240" s="34"/>
      <c r="Z240" s="34"/>
      <c r="AA240" s="34"/>
      <c r="AB240" s="34"/>
      <c r="AC240" s="34"/>
      <c r="AD240" s="34"/>
      <c r="AE240" s="34"/>
      <c r="AR240" s="192" t="s">
        <v>134</v>
      </c>
      <c r="AT240" s="192" t="s">
        <v>129</v>
      </c>
      <c r="AU240" s="192" t="s">
        <v>80</v>
      </c>
      <c r="AY240" s="17" t="s">
        <v>126</v>
      </c>
      <c r="BE240" s="193">
        <f>IF(N240="základní",J240,0)</f>
        <v>0</v>
      </c>
      <c r="BF240" s="193">
        <f>IF(N240="snížená",J240,0)</f>
        <v>0</v>
      </c>
      <c r="BG240" s="193">
        <f>IF(N240="zákl. přenesená",J240,0)</f>
        <v>0</v>
      </c>
      <c r="BH240" s="193">
        <f>IF(N240="sníž. přenesená",J240,0)</f>
        <v>0</v>
      </c>
      <c r="BI240" s="193">
        <f>IF(N240="nulová",J240,0)</f>
        <v>0</v>
      </c>
      <c r="BJ240" s="17" t="s">
        <v>78</v>
      </c>
      <c r="BK240" s="193">
        <f>ROUND(I240*H240,2)</f>
        <v>0</v>
      </c>
      <c r="BL240" s="17" t="s">
        <v>134</v>
      </c>
      <c r="BM240" s="192" t="s">
        <v>269</v>
      </c>
    </row>
    <row r="241" spans="1:65" s="2" customFormat="1" ht="11.25">
      <c r="A241" s="34"/>
      <c r="B241" s="35"/>
      <c r="C241" s="36"/>
      <c r="D241" s="194" t="s">
        <v>136</v>
      </c>
      <c r="E241" s="36"/>
      <c r="F241" s="195" t="s">
        <v>270</v>
      </c>
      <c r="G241" s="36"/>
      <c r="H241" s="36"/>
      <c r="I241" s="196"/>
      <c r="J241" s="36"/>
      <c r="K241" s="36"/>
      <c r="L241" s="39"/>
      <c r="M241" s="197"/>
      <c r="N241" s="198"/>
      <c r="O241" s="71"/>
      <c r="P241" s="71"/>
      <c r="Q241" s="71"/>
      <c r="R241" s="71"/>
      <c r="S241" s="71"/>
      <c r="T241" s="72"/>
      <c r="U241" s="34"/>
      <c r="V241" s="34"/>
      <c r="W241" s="34"/>
      <c r="X241" s="34"/>
      <c r="Y241" s="34"/>
      <c r="Z241" s="34"/>
      <c r="AA241" s="34"/>
      <c r="AB241" s="34"/>
      <c r="AC241" s="34"/>
      <c r="AD241" s="34"/>
      <c r="AE241" s="34"/>
      <c r="AT241" s="17" t="s">
        <v>136</v>
      </c>
      <c r="AU241" s="17" t="s">
        <v>80</v>
      </c>
    </row>
    <row r="242" spans="1:65" s="2" customFormat="1" ht="214.5">
      <c r="A242" s="34"/>
      <c r="B242" s="35"/>
      <c r="C242" s="36"/>
      <c r="D242" s="201" t="s">
        <v>152</v>
      </c>
      <c r="E242" s="36"/>
      <c r="F242" s="232" t="s">
        <v>271</v>
      </c>
      <c r="G242" s="36"/>
      <c r="H242" s="36"/>
      <c r="I242" s="196"/>
      <c r="J242" s="36"/>
      <c r="K242" s="36"/>
      <c r="L242" s="39"/>
      <c r="M242" s="197"/>
      <c r="N242" s="198"/>
      <c r="O242" s="71"/>
      <c r="P242" s="71"/>
      <c r="Q242" s="71"/>
      <c r="R242" s="71"/>
      <c r="S242" s="71"/>
      <c r="T242" s="72"/>
      <c r="U242" s="34"/>
      <c r="V242" s="34"/>
      <c r="W242" s="34"/>
      <c r="X242" s="34"/>
      <c r="Y242" s="34"/>
      <c r="Z242" s="34"/>
      <c r="AA242" s="34"/>
      <c r="AB242" s="34"/>
      <c r="AC242" s="34"/>
      <c r="AD242" s="34"/>
      <c r="AE242" s="34"/>
      <c r="AT242" s="17" t="s">
        <v>152</v>
      </c>
      <c r="AU242" s="17" t="s">
        <v>80</v>
      </c>
    </row>
    <row r="243" spans="1:65" s="2" customFormat="1" ht="24.2" customHeight="1">
      <c r="A243" s="34"/>
      <c r="B243" s="35"/>
      <c r="C243" s="181" t="s">
        <v>7</v>
      </c>
      <c r="D243" s="181" t="s">
        <v>129</v>
      </c>
      <c r="E243" s="182" t="s">
        <v>272</v>
      </c>
      <c r="F243" s="183" t="s">
        <v>273</v>
      </c>
      <c r="G243" s="184" t="s">
        <v>143</v>
      </c>
      <c r="H243" s="185">
        <v>1.2</v>
      </c>
      <c r="I243" s="186"/>
      <c r="J243" s="187">
        <f>ROUND(I243*H243,2)</f>
        <v>0</v>
      </c>
      <c r="K243" s="183" t="s">
        <v>133</v>
      </c>
      <c r="L243" s="39"/>
      <c r="M243" s="188" t="s">
        <v>1</v>
      </c>
      <c r="N243" s="189" t="s">
        <v>38</v>
      </c>
      <c r="O243" s="71"/>
      <c r="P243" s="190">
        <f>O243*H243</f>
        <v>0</v>
      </c>
      <c r="Q243" s="190">
        <v>0</v>
      </c>
      <c r="R243" s="190">
        <f>Q243*H243</f>
        <v>0</v>
      </c>
      <c r="S243" s="190">
        <v>4.1000000000000002E-2</v>
      </c>
      <c r="T243" s="191">
        <f>S243*H243</f>
        <v>4.9200000000000001E-2</v>
      </c>
      <c r="U243" s="34"/>
      <c r="V243" s="34"/>
      <c r="W243" s="34"/>
      <c r="X243" s="34"/>
      <c r="Y243" s="34"/>
      <c r="Z243" s="34"/>
      <c r="AA243" s="34"/>
      <c r="AB243" s="34"/>
      <c r="AC243" s="34"/>
      <c r="AD243" s="34"/>
      <c r="AE243" s="34"/>
      <c r="AR243" s="192" t="s">
        <v>134</v>
      </c>
      <c r="AT243" s="192" t="s">
        <v>129</v>
      </c>
      <c r="AU243" s="192" t="s">
        <v>80</v>
      </c>
      <c r="AY243" s="17" t="s">
        <v>126</v>
      </c>
      <c r="BE243" s="193">
        <f>IF(N243="základní",J243,0)</f>
        <v>0</v>
      </c>
      <c r="BF243" s="193">
        <f>IF(N243="snížená",J243,0)</f>
        <v>0</v>
      </c>
      <c r="BG243" s="193">
        <f>IF(N243="zákl. přenesená",J243,0)</f>
        <v>0</v>
      </c>
      <c r="BH243" s="193">
        <f>IF(N243="sníž. přenesená",J243,0)</f>
        <v>0</v>
      </c>
      <c r="BI243" s="193">
        <f>IF(N243="nulová",J243,0)</f>
        <v>0</v>
      </c>
      <c r="BJ243" s="17" t="s">
        <v>78</v>
      </c>
      <c r="BK243" s="193">
        <f>ROUND(I243*H243,2)</f>
        <v>0</v>
      </c>
      <c r="BL243" s="17" t="s">
        <v>134</v>
      </c>
      <c r="BM243" s="192" t="s">
        <v>274</v>
      </c>
    </row>
    <row r="244" spans="1:65" s="2" customFormat="1" ht="11.25">
      <c r="A244" s="34"/>
      <c r="B244" s="35"/>
      <c r="C244" s="36"/>
      <c r="D244" s="194" t="s">
        <v>136</v>
      </c>
      <c r="E244" s="36"/>
      <c r="F244" s="195" t="s">
        <v>275</v>
      </c>
      <c r="G244" s="36"/>
      <c r="H244" s="36"/>
      <c r="I244" s="196"/>
      <c r="J244" s="36"/>
      <c r="K244" s="36"/>
      <c r="L244" s="39"/>
      <c r="M244" s="197"/>
      <c r="N244" s="198"/>
      <c r="O244" s="71"/>
      <c r="P244" s="71"/>
      <c r="Q244" s="71"/>
      <c r="R244" s="71"/>
      <c r="S244" s="71"/>
      <c r="T244" s="72"/>
      <c r="U244" s="34"/>
      <c r="V244" s="34"/>
      <c r="W244" s="34"/>
      <c r="X244" s="34"/>
      <c r="Y244" s="34"/>
      <c r="Z244" s="34"/>
      <c r="AA244" s="34"/>
      <c r="AB244" s="34"/>
      <c r="AC244" s="34"/>
      <c r="AD244" s="34"/>
      <c r="AE244" s="34"/>
      <c r="AT244" s="17" t="s">
        <v>136</v>
      </c>
      <c r="AU244" s="17" t="s">
        <v>80</v>
      </c>
    </row>
    <row r="245" spans="1:65" s="2" customFormat="1" ht="39">
      <c r="A245" s="34"/>
      <c r="B245" s="35"/>
      <c r="C245" s="36"/>
      <c r="D245" s="201" t="s">
        <v>152</v>
      </c>
      <c r="E245" s="36"/>
      <c r="F245" s="232" t="s">
        <v>276</v>
      </c>
      <c r="G245" s="36"/>
      <c r="H245" s="36"/>
      <c r="I245" s="196"/>
      <c r="J245" s="36"/>
      <c r="K245" s="36"/>
      <c r="L245" s="39"/>
      <c r="M245" s="197"/>
      <c r="N245" s="198"/>
      <c r="O245" s="71"/>
      <c r="P245" s="71"/>
      <c r="Q245" s="71"/>
      <c r="R245" s="71"/>
      <c r="S245" s="71"/>
      <c r="T245" s="72"/>
      <c r="U245" s="34"/>
      <c r="V245" s="34"/>
      <c r="W245" s="34"/>
      <c r="X245" s="34"/>
      <c r="Y245" s="34"/>
      <c r="Z245" s="34"/>
      <c r="AA245" s="34"/>
      <c r="AB245" s="34"/>
      <c r="AC245" s="34"/>
      <c r="AD245" s="34"/>
      <c r="AE245" s="34"/>
      <c r="AT245" s="17" t="s">
        <v>152</v>
      </c>
      <c r="AU245" s="17" t="s">
        <v>80</v>
      </c>
    </row>
    <row r="246" spans="1:65" s="13" customFormat="1" ht="11.25">
      <c r="B246" s="199"/>
      <c r="C246" s="200"/>
      <c r="D246" s="201" t="s">
        <v>138</v>
      </c>
      <c r="E246" s="202" t="s">
        <v>1</v>
      </c>
      <c r="F246" s="203" t="s">
        <v>277</v>
      </c>
      <c r="G246" s="200"/>
      <c r="H246" s="202" t="s">
        <v>1</v>
      </c>
      <c r="I246" s="204"/>
      <c r="J246" s="200"/>
      <c r="K246" s="200"/>
      <c r="L246" s="205"/>
      <c r="M246" s="206"/>
      <c r="N246" s="207"/>
      <c r="O246" s="207"/>
      <c r="P246" s="207"/>
      <c r="Q246" s="207"/>
      <c r="R246" s="207"/>
      <c r="S246" s="207"/>
      <c r="T246" s="208"/>
      <c r="AT246" s="209" t="s">
        <v>138</v>
      </c>
      <c r="AU246" s="209" t="s">
        <v>80</v>
      </c>
      <c r="AV246" s="13" t="s">
        <v>78</v>
      </c>
      <c r="AW246" s="13" t="s">
        <v>30</v>
      </c>
      <c r="AX246" s="13" t="s">
        <v>73</v>
      </c>
      <c r="AY246" s="209" t="s">
        <v>126</v>
      </c>
    </row>
    <row r="247" spans="1:65" s="14" customFormat="1" ht="11.25">
      <c r="B247" s="210"/>
      <c r="C247" s="211"/>
      <c r="D247" s="201" t="s">
        <v>138</v>
      </c>
      <c r="E247" s="212" t="s">
        <v>1</v>
      </c>
      <c r="F247" s="213" t="s">
        <v>278</v>
      </c>
      <c r="G247" s="211"/>
      <c r="H247" s="214">
        <v>1.2</v>
      </c>
      <c r="I247" s="215"/>
      <c r="J247" s="211"/>
      <c r="K247" s="211"/>
      <c r="L247" s="216"/>
      <c r="M247" s="217"/>
      <c r="N247" s="218"/>
      <c r="O247" s="218"/>
      <c r="P247" s="218"/>
      <c r="Q247" s="218"/>
      <c r="R247" s="218"/>
      <c r="S247" s="218"/>
      <c r="T247" s="219"/>
      <c r="AT247" s="220" t="s">
        <v>138</v>
      </c>
      <c r="AU247" s="220" t="s">
        <v>80</v>
      </c>
      <c r="AV247" s="14" t="s">
        <v>80</v>
      </c>
      <c r="AW247" s="14" t="s">
        <v>30</v>
      </c>
      <c r="AX247" s="14" t="s">
        <v>73</v>
      </c>
      <c r="AY247" s="220" t="s">
        <v>126</v>
      </c>
    </row>
    <row r="248" spans="1:65" s="15" customFormat="1" ht="11.25">
      <c r="B248" s="221"/>
      <c r="C248" s="222"/>
      <c r="D248" s="201" t="s">
        <v>138</v>
      </c>
      <c r="E248" s="223" t="s">
        <v>1</v>
      </c>
      <c r="F248" s="224" t="s">
        <v>140</v>
      </c>
      <c r="G248" s="222"/>
      <c r="H248" s="225">
        <v>1.2</v>
      </c>
      <c r="I248" s="226"/>
      <c r="J248" s="222"/>
      <c r="K248" s="222"/>
      <c r="L248" s="227"/>
      <c r="M248" s="228"/>
      <c r="N248" s="229"/>
      <c r="O248" s="229"/>
      <c r="P248" s="229"/>
      <c r="Q248" s="229"/>
      <c r="R248" s="229"/>
      <c r="S248" s="229"/>
      <c r="T248" s="230"/>
      <c r="AT248" s="231" t="s">
        <v>138</v>
      </c>
      <c r="AU248" s="231" t="s">
        <v>80</v>
      </c>
      <c r="AV248" s="15" t="s">
        <v>134</v>
      </c>
      <c r="AW248" s="15" t="s">
        <v>30</v>
      </c>
      <c r="AX248" s="15" t="s">
        <v>78</v>
      </c>
      <c r="AY248" s="231" t="s">
        <v>126</v>
      </c>
    </row>
    <row r="249" spans="1:65" s="2" customFormat="1" ht="24.2" customHeight="1">
      <c r="A249" s="34"/>
      <c r="B249" s="35"/>
      <c r="C249" s="181" t="s">
        <v>279</v>
      </c>
      <c r="D249" s="181" t="s">
        <v>129</v>
      </c>
      <c r="E249" s="182" t="s">
        <v>280</v>
      </c>
      <c r="F249" s="183" t="s">
        <v>281</v>
      </c>
      <c r="G249" s="184" t="s">
        <v>143</v>
      </c>
      <c r="H249" s="185">
        <v>1.47</v>
      </c>
      <c r="I249" s="186"/>
      <c r="J249" s="187">
        <f>ROUND(I249*H249,2)</f>
        <v>0</v>
      </c>
      <c r="K249" s="183" t="s">
        <v>133</v>
      </c>
      <c r="L249" s="39"/>
      <c r="M249" s="188" t="s">
        <v>1</v>
      </c>
      <c r="N249" s="189" t="s">
        <v>38</v>
      </c>
      <c r="O249" s="71"/>
      <c r="P249" s="190">
        <f>O249*H249</f>
        <v>0</v>
      </c>
      <c r="Q249" s="190">
        <v>0</v>
      </c>
      <c r="R249" s="190">
        <f>Q249*H249</f>
        <v>0</v>
      </c>
      <c r="S249" s="190">
        <v>0.18</v>
      </c>
      <c r="T249" s="191">
        <f>S249*H249</f>
        <v>0.2646</v>
      </c>
      <c r="U249" s="34"/>
      <c r="V249" s="34"/>
      <c r="W249" s="34"/>
      <c r="X249" s="34"/>
      <c r="Y249" s="34"/>
      <c r="Z249" s="34"/>
      <c r="AA249" s="34"/>
      <c r="AB249" s="34"/>
      <c r="AC249" s="34"/>
      <c r="AD249" s="34"/>
      <c r="AE249" s="34"/>
      <c r="AR249" s="192" t="s">
        <v>134</v>
      </c>
      <c r="AT249" s="192" t="s">
        <v>129</v>
      </c>
      <c r="AU249" s="192" t="s">
        <v>80</v>
      </c>
      <c r="AY249" s="17" t="s">
        <v>126</v>
      </c>
      <c r="BE249" s="193">
        <f>IF(N249="základní",J249,0)</f>
        <v>0</v>
      </c>
      <c r="BF249" s="193">
        <f>IF(N249="snížená",J249,0)</f>
        <v>0</v>
      </c>
      <c r="BG249" s="193">
        <f>IF(N249="zákl. přenesená",J249,0)</f>
        <v>0</v>
      </c>
      <c r="BH249" s="193">
        <f>IF(N249="sníž. přenesená",J249,0)</f>
        <v>0</v>
      </c>
      <c r="BI249" s="193">
        <f>IF(N249="nulová",J249,0)</f>
        <v>0</v>
      </c>
      <c r="BJ249" s="17" t="s">
        <v>78</v>
      </c>
      <c r="BK249" s="193">
        <f>ROUND(I249*H249,2)</f>
        <v>0</v>
      </c>
      <c r="BL249" s="17" t="s">
        <v>134</v>
      </c>
      <c r="BM249" s="192" t="s">
        <v>282</v>
      </c>
    </row>
    <row r="250" spans="1:65" s="2" customFormat="1" ht="11.25">
      <c r="A250" s="34"/>
      <c r="B250" s="35"/>
      <c r="C250" s="36"/>
      <c r="D250" s="194" t="s">
        <v>136</v>
      </c>
      <c r="E250" s="36"/>
      <c r="F250" s="195" t="s">
        <v>283</v>
      </c>
      <c r="G250" s="36"/>
      <c r="H250" s="36"/>
      <c r="I250" s="196"/>
      <c r="J250" s="36"/>
      <c r="K250" s="36"/>
      <c r="L250" s="39"/>
      <c r="M250" s="197"/>
      <c r="N250" s="198"/>
      <c r="O250" s="71"/>
      <c r="P250" s="71"/>
      <c r="Q250" s="71"/>
      <c r="R250" s="71"/>
      <c r="S250" s="71"/>
      <c r="T250" s="72"/>
      <c r="U250" s="34"/>
      <c r="V250" s="34"/>
      <c r="W250" s="34"/>
      <c r="X250" s="34"/>
      <c r="Y250" s="34"/>
      <c r="Z250" s="34"/>
      <c r="AA250" s="34"/>
      <c r="AB250" s="34"/>
      <c r="AC250" s="34"/>
      <c r="AD250" s="34"/>
      <c r="AE250" s="34"/>
      <c r="AT250" s="17" t="s">
        <v>136</v>
      </c>
      <c r="AU250" s="17" t="s">
        <v>80</v>
      </c>
    </row>
    <row r="251" spans="1:65" s="13" customFormat="1" ht="11.25">
      <c r="B251" s="199"/>
      <c r="C251" s="200"/>
      <c r="D251" s="201" t="s">
        <v>138</v>
      </c>
      <c r="E251" s="202" t="s">
        <v>1</v>
      </c>
      <c r="F251" s="203" t="s">
        <v>146</v>
      </c>
      <c r="G251" s="200"/>
      <c r="H251" s="202" t="s">
        <v>1</v>
      </c>
      <c r="I251" s="204"/>
      <c r="J251" s="200"/>
      <c r="K251" s="200"/>
      <c r="L251" s="205"/>
      <c r="M251" s="206"/>
      <c r="N251" s="207"/>
      <c r="O251" s="207"/>
      <c r="P251" s="207"/>
      <c r="Q251" s="207"/>
      <c r="R251" s="207"/>
      <c r="S251" s="207"/>
      <c r="T251" s="208"/>
      <c r="AT251" s="209" t="s">
        <v>138</v>
      </c>
      <c r="AU251" s="209" t="s">
        <v>80</v>
      </c>
      <c r="AV251" s="13" t="s">
        <v>78</v>
      </c>
      <c r="AW251" s="13" t="s">
        <v>30</v>
      </c>
      <c r="AX251" s="13" t="s">
        <v>73</v>
      </c>
      <c r="AY251" s="209" t="s">
        <v>126</v>
      </c>
    </row>
    <row r="252" spans="1:65" s="14" customFormat="1" ht="11.25">
      <c r="B252" s="210"/>
      <c r="C252" s="211"/>
      <c r="D252" s="201" t="s">
        <v>138</v>
      </c>
      <c r="E252" s="212" t="s">
        <v>1</v>
      </c>
      <c r="F252" s="213" t="s">
        <v>147</v>
      </c>
      <c r="G252" s="211"/>
      <c r="H252" s="214">
        <v>1.47</v>
      </c>
      <c r="I252" s="215"/>
      <c r="J252" s="211"/>
      <c r="K252" s="211"/>
      <c r="L252" s="216"/>
      <c r="M252" s="217"/>
      <c r="N252" s="218"/>
      <c r="O252" s="218"/>
      <c r="P252" s="218"/>
      <c r="Q252" s="218"/>
      <c r="R252" s="218"/>
      <c r="S252" s="218"/>
      <c r="T252" s="219"/>
      <c r="AT252" s="220" t="s">
        <v>138</v>
      </c>
      <c r="AU252" s="220" t="s">
        <v>80</v>
      </c>
      <c r="AV252" s="14" t="s">
        <v>80</v>
      </c>
      <c r="AW252" s="14" t="s">
        <v>30</v>
      </c>
      <c r="AX252" s="14" t="s">
        <v>73</v>
      </c>
      <c r="AY252" s="220" t="s">
        <v>126</v>
      </c>
    </row>
    <row r="253" spans="1:65" s="15" customFormat="1" ht="11.25">
      <c r="B253" s="221"/>
      <c r="C253" s="222"/>
      <c r="D253" s="201" t="s">
        <v>138</v>
      </c>
      <c r="E253" s="223" t="s">
        <v>1</v>
      </c>
      <c r="F253" s="224" t="s">
        <v>140</v>
      </c>
      <c r="G253" s="222"/>
      <c r="H253" s="225">
        <v>1.47</v>
      </c>
      <c r="I253" s="226"/>
      <c r="J253" s="222"/>
      <c r="K253" s="222"/>
      <c r="L253" s="227"/>
      <c r="M253" s="228"/>
      <c r="N253" s="229"/>
      <c r="O253" s="229"/>
      <c r="P253" s="229"/>
      <c r="Q253" s="229"/>
      <c r="R253" s="229"/>
      <c r="S253" s="229"/>
      <c r="T253" s="230"/>
      <c r="AT253" s="231" t="s">
        <v>138</v>
      </c>
      <c r="AU253" s="231" t="s">
        <v>80</v>
      </c>
      <c r="AV253" s="15" t="s">
        <v>134</v>
      </c>
      <c r="AW253" s="15" t="s">
        <v>30</v>
      </c>
      <c r="AX253" s="15" t="s">
        <v>78</v>
      </c>
      <c r="AY253" s="231" t="s">
        <v>126</v>
      </c>
    </row>
    <row r="254" spans="1:65" s="2" customFormat="1" ht="33" customHeight="1">
      <c r="A254" s="34"/>
      <c r="B254" s="35"/>
      <c r="C254" s="181" t="s">
        <v>284</v>
      </c>
      <c r="D254" s="181" t="s">
        <v>129</v>
      </c>
      <c r="E254" s="182" t="s">
        <v>285</v>
      </c>
      <c r="F254" s="183" t="s">
        <v>286</v>
      </c>
      <c r="G254" s="184" t="s">
        <v>143</v>
      </c>
      <c r="H254" s="185">
        <v>44.15</v>
      </c>
      <c r="I254" s="186"/>
      <c r="J254" s="187">
        <f>ROUND(I254*H254,2)</f>
        <v>0</v>
      </c>
      <c r="K254" s="183" t="s">
        <v>133</v>
      </c>
      <c r="L254" s="39"/>
      <c r="M254" s="188" t="s">
        <v>1</v>
      </c>
      <c r="N254" s="189" t="s">
        <v>38</v>
      </c>
      <c r="O254" s="71"/>
      <c r="P254" s="190">
        <f>O254*H254</f>
        <v>0</v>
      </c>
      <c r="Q254" s="190">
        <v>0</v>
      </c>
      <c r="R254" s="190">
        <f>Q254*H254</f>
        <v>0</v>
      </c>
      <c r="S254" s="190">
        <v>0.02</v>
      </c>
      <c r="T254" s="191">
        <f>S254*H254</f>
        <v>0.88300000000000001</v>
      </c>
      <c r="U254" s="34"/>
      <c r="V254" s="34"/>
      <c r="W254" s="34"/>
      <c r="X254" s="34"/>
      <c r="Y254" s="34"/>
      <c r="Z254" s="34"/>
      <c r="AA254" s="34"/>
      <c r="AB254" s="34"/>
      <c r="AC254" s="34"/>
      <c r="AD254" s="34"/>
      <c r="AE254" s="34"/>
      <c r="AR254" s="192" t="s">
        <v>134</v>
      </c>
      <c r="AT254" s="192" t="s">
        <v>129</v>
      </c>
      <c r="AU254" s="192" t="s">
        <v>80</v>
      </c>
      <c r="AY254" s="17" t="s">
        <v>126</v>
      </c>
      <c r="BE254" s="193">
        <f>IF(N254="základní",J254,0)</f>
        <v>0</v>
      </c>
      <c r="BF254" s="193">
        <f>IF(N254="snížená",J254,0)</f>
        <v>0</v>
      </c>
      <c r="BG254" s="193">
        <f>IF(N254="zákl. přenesená",J254,0)</f>
        <v>0</v>
      </c>
      <c r="BH254" s="193">
        <f>IF(N254="sníž. přenesená",J254,0)</f>
        <v>0</v>
      </c>
      <c r="BI254" s="193">
        <f>IF(N254="nulová",J254,0)</f>
        <v>0</v>
      </c>
      <c r="BJ254" s="17" t="s">
        <v>78</v>
      </c>
      <c r="BK254" s="193">
        <f>ROUND(I254*H254,2)</f>
        <v>0</v>
      </c>
      <c r="BL254" s="17" t="s">
        <v>134</v>
      </c>
      <c r="BM254" s="192" t="s">
        <v>287</v>
      </c>
    </row>
    <row r="255" spans="1:65" s="2" customFormat="1" ht="11.25">
      <c r="A255" s="34"/>
      <c r="B255" s="35"/>
      <c r="C255" s="36"/>
      <c r="D255" s="194" t="s">
        <v>136</v>
      </c>
      <c r="E255" s="36"/>
      <c r="F255" s="195" t="s">
        <v>288</v>
      </c>
      <c r="G255" s="36"/>
      <c r="H255" s="36"/>
      <c r="I255" s="196"/>
      <c r="J255" s="36"/>
      <c r="K255" s="36"/>
      <c r="L255" s="39"/>
      <c r="M255" s="197"/>
      <c r="N255" s="198"/>
      <c r="O255" s="71"/>
      <c r="P255" s="71"/>
      <c r="Q255" s="71"/>
      <c r="R255" s="71"/>
      <c r="S255" s="71"/>
      <c r="T255" s="72"/>
      <c r="U255" s="34"/>
      <c r="V255" s="34"/>
      <c r="W255" s="34"/>
      <c r="X255" s="34"/>
      <c r="Y255" s="34"/>
      <c r="Z255" s="34"/>
      <c r="AA255" s="34"/>
      <c r="AB255" s="34"/>
      <c r="AC255" s="34"/>
      <c r="AD255" s="34"/>
      <c r="AE255" s="34"/>
      <c r="AT255" s="17" t="s">
        <v>136</v>
      </c>
      <c r="AU255" s="17" t="s">
        <v>80</v>
      </c>
    </row>
    <row r="256" spans="1:65" s="2" customFormat="1" ht="29.25">
      <c r="A256" s="34"/>
      <c r="B256" s="35"/>
      <c r="C256" s="36"/>
      <c r="D256" s="201" t="s">
        <v>152</v>
      </c>
      <c r="E256" s="36"/>
      <c r="F256" s="232" t="s">
        <v>289</v>
      </c>
      <c r="G256" s="36"/>
      <c r="H256" s="36"/>
      <c r="I256" s="196"/>
      <c r="J256" s="36"/>
      <c r="K256" s="36"/>
      <c r="L256" s="39"/>
      <c r="M256" s="197"/>
      <c r="N256" s="198"/>
      <c r="O256" s="71"/>
      <c r="P256" s="71"/>
      <c r="Q256" s="71"/>
      <c r="R256" s="71"/>
      <c r="S256" s="71"/>
      <c r="T256" s="72"/>
      <c r="U256" s="34"/>
      <c r="V256" s="34"/>
      <c r="W256" s="34"/>
      <c r="X256" s="34"/>
      <c r="Y256" s="34"/>
      <c r="Z256" s="34"/>
      <c r="AA256" s="34"/>
      <c r="AB256" s="34"/>
      <c r="AC256" s="34"/>
      <c r="AD256" s="34"/>
      <c r="AE256" s="34"/>
      <c r="AT256" s="17" t="s">
        <v>152</v>
      </c>
      <c r="AU256" s="17" t="s">
        <v>80</v>
      </c>
    </row>
    <row r="257" spans="1:65" s="13" customFormat="1" ht="11.25">
      <c r="B257" s="199"/>
      <c r="C257" s="200"/>
      <c r="D257" s="201" t="s">
        <v>138</v>
      </c>
      <c r="E257" s="202" t="s">
        <v>1</v>
      </c>
      <c r="F257" s="203" t="s">
        <v>290</v>
      </c>
      <c r="G257" s="200"/>
      <c r="H257" s="202" t="s">
        <v>1</v>
      </c>
      <c r="I257" s="204"/>
      <c r="J257" s="200"/>
      <c r="K257" s="200"/>
      <c r="L257" s="205"/>
      <c r="M257" s="206"/>
      <c r="N257" s="207"/>
      <c r="O257" s="207"/>
      <c r="P257" s="207"/>
      <c r="Q257" s="207"/>
      <c r="R257" s="207"/>
      <c r="S257" s="207"/>
      <c r="T257" s="208"/>
      <c r="AT257" s="209" t="s">
        <v>138</v>
      </c>
      <c r="AU257" s="209" t="s">
        <v>80</v>
      </c>
      <c r="AV257" s="13" t="s">
        <v>78</v>
      </c>
      <c r="AW257" s="13" t="s">
        <v>30</v>
      </c>
      <c r="AX257" s="13" t="s">
        <v>73</v>
      </c>
      <c r="AY257" s="209" t="s">
        <v>126</v>
      </c>
    </row>
    <row r="258" spans="1:65" s="14" customFormat="1" ht="11.25">
      <c r="B258" s="210"/>
      <c r="C258" s="211"/>
      <c r="D258" s="201" t="s">
        <v>138</v>
      </c>
      <c r="E258" s="212" t="s">
        <v>1</v>
      </c>
      <c r="F258" s="213" t="s">
        <v>291</v>
      </c>
      <c r="G258" s="211"/>
      <c r="H258" s="214">
        <v>37.65</v>
      </c>
      <c r="I258" s="215"/>
      <c r="J258" s="211"/>
      <c r="K258" s="211"/>
      <c r="L258" s="216"/>
      <c r="M258" s="217"/>
      <c r="N258" s="218"/>
      <c r="O258" s="218"/>
      <c r="P258" s="218"/>
      <c r="Q258" s="218"/>
      <c r="R258" s="218"/>
      <c r="S258" s="218"/>
      <c r="T258" s="219"/>
      <c r="AT258" s="220" t="s">
        <v>138</v>
      </c>
      <c r="AU258" s="220" t="s">
        <v>80</v>
      </c>
      <c r="AV258" s="14" t="s">
        <v>80</v>
      </c>
      <c r="AW258" s="14" t="s">
        <v>30</v>
      </c>
      <c r="AX258" s="14" t="s">
        <v>73</v>
      </c>
      <c r="AY258" s="220" t="s">
        <v>126</v>
      </c>
    </row>
    <row r="259" spans="1:65" s="13" customFormat="1" ht="11.25">
      <c r="B259" s="199"/>
      <c r="C259" s="200"/>
      <c r="D259" s="201" t="s">
        <v>138</v>
      </c>
      <c r="E259" s="202" t="s">
        <v>1</v>
      </c>
      <c r="F259" s="203" t="s">
        <v>292</v>
      </c>
      <c r="G259" s="200"/>
      <c r="H259" s="202" t="s">
        <v>1</v>
      </c>
      <c r="I259" s="204"/>
      <c r="J259" s="200"/>
      <c r="K259" s="200"/>
      <c r="L259" s="205"/>
      <c r="M259" s="206"/>
      <c r="N259" s="207"/>
      <c r="O259" s="207"/>
      <c r="P259" s="207"/>
      <c r="Q259" s="207"/>
      <c r="R259" s="207"/>
      <c r="S259" s="207"/>
      <c r="T259" s="208"/>
      <c r="AT259" s="209" t="s">
        <v>138</v>
      </c>
      <c r="AU259" s="209" t="s">
        <v>80</v>
      </c>
      <c r="AV259" s="13" t="s">
        <v>78</v>
      </c>
      <c r="AW259" s="13" t="s">
        <v>30</v>
      </c>
      <c r="AX259" s="13" t="s">
        <v>73</v>
      </c>
      <c r="AY259" s="209" t="s">
        <v>126</v>
      </c>
    </row>
    <row r="260" spans="1:65" s="14" customFormat="1" ht="11.25">
      <c r="B260" s="210"/>
      <c r="C260" s="211"/>
      <c r="D260" s="201" t="s">
        <v>138</v>
      </c>
      <c r="E260" s="212" t="s">
        <v>1</v>
      </c>
      <c r="F260" s="213" t="s">
        <v>173</v>
      </c>
      <c r="G260" s="211"/>
      <c r="H260" s="214">
        <v>6.5</v>
      </c>
      <c r="I260" s="215"/>
      <c r="J260" s="211"/>
      <c r="K260" s="211"/>
      <c r="L260" s="216"/>
      <c r="M260" s="217"/>
      <c r="N260" s="218"/>
      <c r="O260" s="218"/>
      <c r="P260" s="218"/>
      <c r="Q260" s="218"/>
      <c r="R260" s="218"/>
      <c r="S260" s="218"/>
      <c r="T260" s="219"/>
      <c r="AT260" s="220" t="s">
        <v>138</v>
      </c>
      <c r="AU260" s="220" t="s">
        <v>80</v>
      </c>
      <c r="AV260" s="14" t="s">
        <v>80</v>
      </c>
      <c r="AW260" s="14" t="s">
        <v>30</v>
      </c>
      <c r="AX260" s="14" t="s">
        <v>73</v>
      </c>
      <c r="AY260" s="220" t="s">
        <v>126</v>
      </c>
    </row>
    <row r="261" spans="1:65" s="15" customFormat="1" ht="11.25">
      <c r="B261" s="221"/>
      <c r="C261" s="222"/>
      <c r="D261" s="201" t="s">
        <v>138</v>
      </c>
      <c r="E261" s="223" t="s">
        <v>1</v>
      </c>
      <c r="F261" s="224" t="s">
        <v>140</v>
      </c>
      <c r="G261" s="222"/>
      <c r="H261" s="225">
        <v>44.15</v>
      </c>
      <c r="I261" s="226"/>
      <c r="J261" s="222"/>
      <c r="K261" s="222"/>
      <c r="L261" s="227"/>
      <c r="M261" s="228"/>
      <c r="N261" s="229"/>
      <c r="O261" s="229"/>
      <c r="P261" s="229"/>
      <c r="Q261" s="229"/>
      <c r="R261" s="229"/>
      <c r="S261" s="229"/>
      <c r="T261" s="230"/>
      <c r="AT261" s="231" t="s">
        <v>138</v>
      </c>
      <c r="AU261" s="231" t="s">
        <v>80</v>
      </c>
      <c r="AV261" s="15" t="s">
        <v>134</v>
      </c>
      <c r="AW261" s="15" t="s">
        <v>30</v>
      </c>
      <c r="AX261" s="15" t="s">
        <v>78</v>
      </c>
      <c r="AY261" s="231" t="s">
        <v>126</v>
      </c>
    </row>
    <row r="262" spans="1:65" s="12" customFormat="1" ht="22.9" customHeight="1">
      <c r="B262" s="165"/>
      <c r="C262" s="166"/>
      <c r="D262" s="167" t="s">
        <v>72</v>
      </c>
      <c r="E262" s="179" t="s">
        <v>293</v>
      </c>
      <c r="F262" s="179" t="s">
        <v>294</v>
      </c>
      <c r="G262" s="166"/>
      <c r="H262" s="166"/>
      <c r="I262" s="169"/>
      <c r="J262" s="180">
        <f>BK262</f>
        <v>0</v>
      </c>
      <c r="K262" s="166"/>
      <c r="L262" s="171"/>
      <c r="M262" s="172"/>
      <c r="N262" s="173"/>
      <c r="O262" s="173"/>
      <c r="P262" s="174">
        <f>SUM(P263:P278)</f>
        <v>0</v>
      </c>
      <c r="Q262" s="173"/>
      <c r="R262" s="174">
        <f>SUM(R263:R278)</f>
        <v>0</v>
      </c>
      <c r="S262" s="173"/>
      <c r="T262" s="175">
        <f>SUM(T263:T278)</f>
        <v>0</v>
      </c>
      <c r="AR262" s="176" t="s">
        <v>78</v>
      </c>
      <c r="AT262" s="177" t="s">
        <v>72</v>
      </c>
      <c r="AU262" s="177" t="s">
        <v>78</v>
      </c>
      <c r="AY262" s="176" t="s">
        <v>126</v>
      </c>
      <c r="BK262" s="178">
        <f>SUM(BK263:BK278)</f>
        <v>0</v>
      </c>
    </row>
    <row r="263" spans="1:65" s="2" customFormat="1" ht="24.2" customHeight="1">
      <c r="A263" s="34"/>
      <c r="B263" s="35"/>
      <c r="C263" s="181" t="s">
        <v>295</v>
      </c>
      <c r="D263" s="181" t="s">
        <v>129</v>
      </c>
      <c r="E263" s="182" t="s">
        <v>296</v>
      </c>
      <c r="F263" s="183" t="s">
        <v>297</v>
      </c>
      <c r="G263" s="184" t="s">
        <v>298</v>
      </c>
      <c r="H263" s="185">
        <v>3.9249999999999998</v>
      </c>
      <c r="I263" s="186"/>
      <c r="J263" s="187">
        <f>ROUND(I263*H263,2)</f>
        <v>0</v>
      </c>
      <c r="K263" s="183" t="s">
        <v>133</v>
      </c>
      <c r="L263" s="39"/>
      <c r="M263" s="188" t="s">
        <v>1</v>
      </c>
      <c r="N263" s="189" t="s">
        <v>38</v>
      </c>
      <c r="O263" s="71"/>
      <c r="P263" s="190">
        <f>O263*H263</f>
        <v>0</v>
      </c>
      <c r="Q263" s="190">
        <v>0</v>
      </c>
      <c r="R263" s="190">
        <f>Q263*H263</f>
        <v>0</v>
      </c>
      <c r="S263" s="190">
        <v>0</v>
      </c>
      <c r="T263" s="191">
        <f>S263*H263</f>
        <v>0</v>
      </c>
      <c r="U263" s="34"/>
      <c r="V263" s="34"/>
      <c r="W263" s="34"/>
      <c r="X263" s="34"/>
      <c r="Y263" s="34"/>
      <c r="Z263" s="34"/>
      <c r="AA263" s="34"/>
      <c r="AB263" s="34"/>
      <c r="AC263" s="34"/>
      <c r="AD263" s="34"/>
      <c r="AE263" s="34"/>
      <c r="AR263" s="192" t="s">
        <v>134</v>
      </c>
      <c r="AT263" s="192" t="s">
        <v>129</v>
      </c>
      <c r="AU263" s="192" t="s">
        <v>80</v>
      </c>
      <c r="AY263" s="17" t="s">
        <v>126</v>
      </c>
      <c r="BE263" s="193">
        <f>IF(N263="základní",J263,0)</f>
        <v>0</v>
      </c>
      <c r="BF263" s="193">
        <f>IF(N263="snížená",J263,0)</f>
        <v>0</v>
      </c>
      <c r="BG263" s="193">
        <f>IF(N263="zákl. přenesená",J263,0)</f>
        <v>0</v>
      </c>
      <c r="BH263" s="193">
        <f>IF(N263="sníž. přenesená",J263,0)</f>
        <v>0</v>
      </c>
      <c r="BI263" s="193">
        <f>IF(N263="nulová",J263,0)</f>
        <v>0</v>
      </c>
      <c r="BJ263" s="17" t="s">
        <v>78</v>
      </c>
      <c r="BK263" s="193">
        <f>ROUND(I263*H263,2)</f>
        <v>0</v>
      </c>
      <c r="BL263" s="17" t="s">
        <v>134</v>
      </c>
      <c r="BM263" s="192" t="s">
        <v>299</v>
      </c>
    </row>
    <row r="264" spans="1:65" s="2" customFormat="1" ht="11.25">
      <c r="A264" s="34"/>
      <c r="B264" s="35"/>
      <c r="C264" s="36"/>
      <c r="D264" s="194" t="s">
        <v>136</v>
      </c>
      <c r="E264" s="36"/>
      <c r="F264" s="195" t="s">
        <v>300</v>
      </c>
      <c r="G264" s="36"/>
      <c r="H264" s="36"/>
      <c r="I264" s="196"/>
      <c r="J264" s="36"/>
      <c r="K264" s="36"/>
      <c r="L264" s="39"/>
      <c r="M264" s="197"/>
      <c r="N264" s="198"/>
      <c r="O264" s="71"/>
      <c r="P264" s="71"/>
      <c r="Q264" s="71"/>
      <c r="R264" s="71"/>
      <c r="S264" s="71"/>
      <c r="T264" s="72"/>
      <c r="U264" s="34"/>
      <c r="V264" s="34"/>
      <c r="W264" s="34"/>
      <c r="X264" s="34"/>
      <c r="Y264" s="34"/>
      <c r="Z264" s="34"/>
      <c r="AA264" s="34"/>
      <c r="AB264" s="34"/>
      <c r="AC264" s="34"/>
      <c r="AD264" s="34"/>
      <c r="AE264" s="34"/>
      <c r="AT264" s="17" t="s">
        <v>136</v>
      </c>
      <c r="AU264" s="17" t="s">
        <v>80</v>
      </c>
    </row>
    <row r="265" spans="1:65" s="2" customFormat="1" ht="117">
      <c r="A265" s="34"/>
      <c r="B265" s="35"/>
      <c r="C265" s="36"/>
      <c r="D265" s="201" t="s">
        <v>152</v>
      </c>
      <c r="E265" s="36"/>
      <c r="F265" s="232" t="s">
        <v>301</v>
      </c>
      <c r="G265" s="36"/>
      <c r="H265" s="36"/>
      <c r="I265" s="196"/>
      <c r="J265" s="36"/>
      <c r="K265" s="36"/>
      <c r="L265" s="39"/>
      <c r="M265" s="197"/>
      <c r="N265" s="198"/>
      <c r="O265" s="71"/>
      <c r="P265" s="71"/>
      <c r="Q265" s="71"/>
      <c r="R265" s="71"/>
      <c r="S265" s="71"/>
      <c r="T265" s="72"/>
      <c r="U265" s="34"/>
      <c r="V265" s="34"/>
      <c r="W265" s="34"/>
      <c r="X265" s="34"/>
      <c r="Y265" s="34"/>
      <c r="Z265" s="34"/>
      <c r="AA265" s="34"/>
      <c r="AB265" s="34"/>
      <c r="AC265" s="34"/>
      <c r="AD265" s="34"/>
      <c r="AE265" s="34"/>
      <c r="AT265" s="17" t="s">
        <v>152</v>
      </c>
      <c r="AU265" s="17" t="s">
        <v>80</v>
      </c>
    </row>
    <row r="266" spans="1:65" s="2" customFormat="1" ht="33" customHeight="1">
      <c r="A266" s="34"/>
      <c r="B266" s="35"/>
      <c r="C266" s="181" t="s">
        <v>302</v>
      </c>
      <c r="D266" s="181" t="s">
        <v>129</v>
      </c>
      <c r="E266" s="182" t="s">
        <v>303</v>
      </c>
      <c r="F266" s="183" t="s">
        <v>304</v>
      </c>
      <c r="G266" s="184" t="s">
        <v>298</v>
      </c>
      <c r="H266" s="185">
        <v>3.9249999999999998</v>
      </c>
      <c r="I266" s="186"/>
      <c r="J266" s="187">
        <f>ROUND(I266*H266,2)</f>
        <v>0</v>
      </c>
      <c r="K266" s="183" t="s">
        <v>133</v>
      </c>
      <c r="L266" s="39"/>
      <c r="M266" s="188" t="s">
        <v>1</v>
      </c>
      <c r="N266" s="189" t="s">
        <v>38</v>
      </c>
      <c r="O266" s="71"/>
      <c r="P266" s="190">
        <f>O266*H266</f>
        <v>0</v>
      </c>
      <c r="Q266" s="190">
        <v>0</v>
      </c>
      <c r="R266" s="190">
        <f>Q266*H266</f>
        <v>0</v>
      </c>
      <c r="S266" s="190">
        <v>0</v>
      </c>
      <c r="T266" s="191">
        <f>S266*H266</f>
        <v>0</v>
      </c>
      <c r="U266" s="34"/>
      <c r="V266" s="34"/>
      <c r="W266" s="34"/>
      <c r="X266" s="34"/>
      <c r="Y266" s="34"/>
      <c r="Z266" s="34"/>
      <c r="AA266" s="34"/>
      <c r="AB266" s="34"/>
      <c r="AC266" s="34"/>
      <c r="AD266" s="34"/>
      <c r="AE266" s="34"/>
      <c r="AR266" s="192" t="s">
        <v>134</v>
      </c>
      <c r="AT266" s="192" t="s">
        <v>129</v>
      </c>
      <c r="AU266" s="192" t="s">
        <v>80</v>
      </c>
      <c r="AY266" s="17" t="s">
        <v>126</v>
      </c>
      <c r="BE266" s="193">
        <f>IF(N266="základní",J266,0)</f>
        <v>0</v>
      </c>
      <c r="BF266" s="193">
        <f>IF(N266="snížená",J266,0)</f>
        <v>0</v>
      </c>
      <c r="BG266" s="193">
        <f>IF(N266="zákl. přenesená",J266,0)</f>
        <v>0</v>
      </c>
      <c r="BH266" s="193">
        <f>IF(N266="sníž. přenesená",J266,0)</f>
        <v>0</v>
      </c>
      <c r="BI266" s="193">
        <f>IF(N266="nulová",J266,0)</f>
        <v>0</v>
      </c>
      <c r="BJ266" s="17" t="s">
        <v>78</v>
      </c>
      <c r="BK266" s="193">
        <f>ROUND(I266*H266,2)</f>
        <v>0</v>
      </c>
      <c r="BL266" s="17" t="s">
        <v>134</v>
      </c>
      <c r="BM266" s="192" t="s">
        <v>305</v>
      </c>
    </row>
    <row r="267" spans="1:65" s="2" customFormat="1" ht="11.25">
      <c r="A267" s="34"/>
      <c r="B267" s="35"/>
      <c r="C267" s="36"/>
      <c r="D267" s="194" t="s">
        <v>136</v>
      </c>
      <c r="E267" s="36"/>
      <c r="F267" s="195" t="s">
        <v>306</v>
      </c>
      <c r="G267" s="36"/>
      <c r="H267" s="36"/>
      <c r="I267" s="196"/>
      <c r="J267" s="36"/>
      <c r="K267" s="36"/>
      <c r="L267" s="39"/>
      <c r="M267" s="197"/>
      <c r="N267" s="198"/>
      <c r="O267" s="71"/>
      <c r="P267" s="71"/>
      <c r="Q267" s="71"/>
      <c r="R267" s="71"/>
      <c r="S267" s="71"/>
      <c r="T267" s="72"/>
      <c r="U267" s="34"/>
      <c r="V267" s="34"/>
      <c r="W267" s="34"/>
      <c r="X267" s="34"/>
      <c r="Y267" s="34"/>
      <c r="Z267" s="34"/>
      <c r="AA267" s="34"/>
      <c r="AB267" s="34"/>
      <c r="AC267" s="34"/>
      <c r="AD267" s="34"/>
      <c r="AE267" s="34"/>
      <c r="AT267" s="17" t="s">
        <v>136</v>
      </c>
      <c r="AU267" s="17" t="s">
        <v>80</v>
      </c>
    </row>
    <row r="268" spans="1:65" s="2" customFormat="1" ht="117">
      <c r="A268" s="34"/>
      <c r="B268" s="35"/>
      <c r="C268" s="36"/>
      <c r="D268" s="201" t="s">
        <v>152</v>
      </c>
      <c r="E268" s="36"/>
      <c r="F268" s="232" t="s">
        <v>301</v>
      </c>
      <c r="G268" s="36"/>
      <c r="H268" s="36"/>
      <c r="I268" s="196"/>
      <c r="J268" s="36"/>
      <c r="K268" s="36"/>
      <c r="L268" s="39"/>
      <c r="M268" s="197"/>
      <c r="N268" s="198"/>
      <c r="O268" s="71"/>
      <c r="P268" s="71"/>
      <c r="Q268" s="71"/>
      <c r="R268" s="71"/>
      <c r="S268" s="71"/>
      <c r="T268" s="72"/>
      <c r="U268" s="34"/>
      <c r="V268" s="34"/>
      <c r="W268" s="34"/>
      <c r="X268" s="34"/>
      <c r="Y268" s="34"/>
      <c r="Z268" s="34"/>
      <c r="AA268" s="34"/>
      <c r="AB268" s="34"/>
      <c r="AC268" s="34"/>
      <c r="AD268" s="34"/>
      <c r="AE268" s="34"/>
      <c r="AT268" s="17" t="s">
        <v>152</v>
      </c>
      <c r="AU268" s="17" t="s">
        <v>80</v>
      </c>
    </row>
    <row r="269" spans="1:65" s="2" customFormat="1" ht="24.2" customHeight="1">
      <c r="A269" s="34"/>
      <c r="B269" s="35"/>
      <c r="C269" s="181" t="s">
        <v>307</v>
      </c>
      <c r="D269" s="181" t="s">
        <v>129</v>
      </c>
      <c r="E269" s="182" t="s">
        <v>308</v>
      </c>
      <c r="F269" s="183" t="s">
        <v>309</v>
      </c>
      <c r="G269" s="184" t="s">
        <v>298</v>
      </c>
      <c r="H269" s="185">
        <v>39.25</v>
      </c>
      <c r="I269" s="186"/>
      <c r="J269" s="187">
        <f>ROUND(I269*H269,2)</f>
        <v>0</v>
      </c>
      <c r="K269" s="183" t="s">
        <v>133</v>
      </c>
      <c r="L269" s="39"/>
      <c r="M269" s="188" t="s">
        <v>1</v>
      </c>
      <c r="N269" s="189" t="s">
        <v>38</v>
      </c>
      <c r="O269" s="71"/>
      <c r="P269" s="190">
        <f>O269*H269</f>
        <v>0</v>
      </c>
      <c r="Q269" s="190">
        <v>0</v>
      </c>
      <c r="R269" s="190">
        <f>Q269*H269</f>
        <v>0</v>
      </c>
      <c r="S269" s="190">
        <v>0</v>
      </c>
      <c r="T269" s="191">
        <f>S269*H269</f>
        <v>0</v>
      </c>
      <c r="U269" s="34"/>
      <c r="V269" s="34"/>
      <c r="W269" s="34"/>
      <c r="X269" s="34"/>
      <c r="Y269" s="34"/>
      <c r="Z269" s="34"/>
      <c r="AA269" s="34"/>
      <c r="AB269" s="34"/>
      <c r="AC269" s="34"/>
      <c r="AD269" s="34"/>
      <c r="AE269" s="34"/>
      <c r="AR269" s="192" t="s">
        <v>134</v>
      </c>
      <c r="AT269" s="192" t="s">
        <v>129</v>
      </c>
      <c r="AU269" s="192" t="s">
        <v>80</v>
      </c>
      <c r="AY269" s="17" t="s">
        <v>126</v>
      </c>
      <c r="BE269" s="193">
        <f>IF(N269="základní",J269,0)</f>
        <v>0</v>
      </c>
      <c r="BF269" s="193">
        <f>IF(N269="snížená",J269,0)</f>
        <v>0</v>
      </c>
      <c r="BG269" s="193">
        <f>IF(N269="zákl. přenesená",J269,0)</f>
        <v>0</v>
      </c>
      <c r="BH269" s="193">
        <f>IF(N269="sníž. přenesená",J269,0)</f>
        <v>0</v>
      </c>
      <c r="BI269" s="193">
        <f>IF(N269="nulová",J269,0)</f>
        <v>0</v>
      </c>
      <c r="BJ269" s="17" t="s">
        <v>78</v>
      </c>
      <c r="BK269" s="193">
        <f>ROUND(I269*H269,2)</f>
        <v>0</v>
      </c>
      <c r="BL269" s="17" t="s">
        <v>134</v>
      </c>
      <c r="BM269" s="192" t="s">
        <v>310</v>
      </c>
    </row>
    <row r="270" spans="1:65" s="2" customFormat="1" ht="11.25">
      <c r="A270" s="34"/>
      <c r="B270" s="35"/>
      <c r="C270" s="36"/>
      <c r="D270" s="194" t="s">
        <v>136</v>
      </c>
      <c r="E270" s="36"/>
      <c r="F270" s="195" t="s">
        <v>311</v>
      </c>
      <c r="G270" s="36"/>
      <c r="H270" s="36"/>
      <c r="I270" s="196"/>
      <c r="J270" s="36"/>
      <c r="K270" s="36"/>
      <c r="L270" s="39"/>
      <c r="M270" s="197"/>
      <c r="N270" s="198"/>
      <c r="O270" s="71"/>
      <c r="P270" s="71"/>
      <c r="Q270" s="71"/>
      <c r="R270" s="71"/>
      <c r="S270" s="71"/>
      <c r="T270" s="72"/>
      <c r="U270" s="34"/>
      <c r="V270" s="34"/>
      <c r="W270" s="34"/>
      <c r="X270" s="34"/>
      <c r="Y270" s="34"/>
      <c r="Z270" s="34"/>
      <c r="AA270" s="34"/>
      <c r="AB270" s="34"/>
      <c r="AC270" s="34"/>
      <c r="AD270" s="34"/>
      <c r="AE270" s="34"/>
      <c r="AT270" s="17" t="s">
        <v>136</v>
      </c>
      <c r="AU270" s="17" t="s">
        <v>80</v>
      </c>
    </row>
    <row r="271" spans="1:65" s="2" customFormat="1" ht="87.75">
      <c r="A271" s="34"/>
      <c r="B271" s="35"/>
      <c r="C271" s="36"/>
      <c r="D271" s="201" t="s">
        <v>152</v>
      </c>
      <c r="E271" s="36"/>
      <c r="F271" s="232" t="s">
        <v>312</v>
      </c>
      <c r="G271" s="36"/>
      <c r="H271" s="36"/>
      <c r="I271" s="196"/>
      <c r="J271" s="36"/>
      <c r="K271" s="36"/>
      <c r="L271" s="39"/>
      <c r="M271" s="197"/>
      <c r="N271" s="198"/>
      <c r="O271" s="71"/>
      <c r="P271" s="71"/>
      <c r="Q271" s="71"/>
      <c r="R271" s="71"/>
      <c r="S271" s="71"/>
      <c r="T271" s="72"/>
      <c r="U271" s="34"/>
      <c r="V271" s="34"/>
      <c r="W271" s="34"/>
      <c r="X271" s="34"/>
      <c r="Y271" s="34"/>
      <c r="Z271" s="34"/>
      <c r="AA271" s="34"/>
      <c r="AB271" s="34"/>
      <c r="AC271" s="34"/>
      <c r="AD271" s="34"/>
      <c r="AE271" s="34"/>
      <c r="AT271" s="17" t="s">
        <v>152</v>
      </c>
      <c r="AU271" s="17" t="s">
        <v>80</v>
      </c>
    </row>
    <row r="272" spans="1:65" s="14" customFormat="1" ht="11.25">
      <c r="B272" s="210"/>
      <c r="C272" s="211"/>
      <c r="D272" s="201" t="s">
        <v>138</v>
      </c>
      <c r="E272" s="211"/>
      <c r="F272" s="213" t="s">
        <v>313</v>
      </c>
      <c r="G272" s="211"/>
      <c r="H272" s="214">
        <v>39.25</v>
      </c>
      <c r="I272" s="215"/>
      <c r="J272" s="211"/>
      <c r="K272" s="211"/>
      <c r="L272" s="216"/>
      <c r="M272" s="217"/>
      <c r="N272" s="218"/>
      <c r="O272" s="218"/>
      <c r="P272" s="218"/>
      <c r="Q272" s="218"/>
      <c r="R272" s="218"/>
      <c r="S272" s="218"/>
      <c r="T272" s="219"/>
      <c r="AT272" s="220" t="s">
        <v>138</v>
      </c>
      <c r="AU272" s="220" t="s">
        <v>80</v>
      </c>
      <c r="AV272" s="14" t="s">
        <v>80</v>
      </c>
      <c r="AW272" s="14" t="s">
        <v>4</v>
      </c>
      <c r="AX272" s="14" t="s">
        <v>78</v>
      </c>
      <c r="AY272" s="220" t="s">
        <v>126</v>
      </c>
    </row>
    <row r="273" spans="1:65" s="2" customFormat="1" ht="33" customHeight="1">
      <c r="A273" s="34"/>
      <c r="B273" s="35"/>
      <c r="C273" s="181" t="s">
        <v>314</v>
      </c>
      <c r="D273" s="181" t="s">
        <v>129</v>
      </c>
      <c r="E273" s="182" t="s">
        <v>315</v>
      </c>
      <c r="F273" s="183" t="s">
        <v>316</v>
      </c>
      <c r="G273" s="184" t="s">
        <v>298</v>
      </c>
      <c r="H273" s="185">
        <v>3.9249999999999998</v>
      </c>
      <c r="I273" s="186"/>
      <c r="J273" s="187">
        <f>ROUND(I273*H273,2)</f>
        <v>0</v>
      </c>
      <c r="K273" s="183" t="s">
        <v>133</v>
      </c>
      <c r="L273" s="39"/>
      <c r="M273" s="188" t="s">
        <v>1</v>
      </c>
      <c r="N273" s="189" t="s">
        <v>38</v>
      </c>
      <c r="O273" s="71"/>
      <c r="P273" s="190">
        <f>O273*H273</f>
        <v>0</v>
      </c>
      <c r="Q273" s="190">
        <v>0</v>
      </c>
      <c r="R273" s="190">
        <f>Q273*H273</f>
        <v>0</v>
      </c>
      <c r="S273" s="190">
        <v>0</v>
      </c>
      <c r="T273" s="191">
        <f>S273*H273</f>
        <v>0</v>
      </c>
      <c r="U273" s="34"/>
      <c r="V273" s="34"/>
      <c r="W273" s="34"/>
      <c r="X273" s="34"/>
      <c r="Y273" s="34"/>
      <c r="Z273" s="34"/>
      <c r="AA273" s="34"/>
      <c r="AB273" s="34"/>
      <c r="AC273" s="34"/>
      <c r="AD273" s="34"/>
      <c r="AE273" s="34"/>
      <c r="AR273" s="192" t="s">
        <v>134</v>
      </c>
      <c r="AT273" s="192" t="s">
        <v>129</v>
      </c>
      <c r="AU273" s="192" t="s">
        <v>80</v>
      </c>
      <c r="AY273" s="17" t="s">
        <v>126</v>
      </c>
      <c r="BE273" s="193">
        <f>IF(N273="základní",J273,0)</f>
        <v>0</v>
      </c>
      <c r="BF273" s="193">
        <f>IF(N273="snížená",J273,0)</f>
        <v>0</v>
      </c>
      <c r="BG273" s="193">
        <f>IF(N273="zákl. přenesená",J273,0)</f>
        <v>0</v>
      </c>
      <c r="BH273" s="193">
        <f>IF(N273="sníž. přenesená",J273,0)</f>
        <v>0</v>
      </c>
      <c r="BI273" s="193">
        <f>IF(N273="nulová",J273,0)</f>
        <v>0</v>
      </c>
      <c r="BJ273" s="17" t="s">
        <v>78</v>
      </c>
      <c r="BK273" s="193">
        <f>ROUND(I273*H273,2)</f>
        <v>0</v>
      </c>
      <c r="BL273" s="17" t="s">
        <v>134</v>
      </c>
      <c r="BM273" s="192" t="s">
        <v>317</v>
      </c>
    </row>
    <row r="274" spans="1:65" s="2" customFormat="1" ht="11.25">
      <c r="A274" s="34"/>
      <c r="B274" s="35"/>
      <c r="C274" s="36"/>
      <c r="D274" s="194" t="s">
        <v>136</v>
      </c>
      <c r="E274" s="36"/>
      <c r="F274" s="195" t="s">
        <v>318</v>
      </c>
      <c r="G274" s="36"/>
      <c r="H274" s="36"/>
      <c r="I274" s="196"/>
      <c r="J274" s="36"/>
      <c r="K274" s="36"/>
      <c r="L274" s="39"/>
      <c r="M274" s="197"/>
      <c r="N274" s="198"/>
      <c r="O274" s="71"/>
      <c r="P274" s="71"/>
      <c r="Q274" s="71"/>
      <c r="R274" s="71"/>
      <c r="S274" s="71"/>
      <c r="T274" s="72"/>
      <c r="U274" s="34"/>
      <c r="V274" s="34"/>
      <c r="W274" s="34"/>
      <c r="X274" s="34"/>
      <c r="Y274" s="34"/>
      <c r="Z274" s="34"/>
      <c r="AA274" s="34"/>
      <c r="AB274" s="34"/>
      <c r="AC274" s="34"/>
      <c r="AD274" s="34"/>
      <c r="AE274" s="34"/>
      <c r="AT274" s="17" t="s">
        <v>136</v>
      </c>
      <c r="AU274" s="17" t="s">
        <v>80</v>
      </c>
    </row>
    <row r="275" spans="1:65" s="2" customFormat="1" ht="87.75">
      <c r="A275" s="34"/>
      <c r="B275" s="35"/>
      <c r="C275" s="36"/>
      <c r="D275" s="201" t="s">
        <v>152</v>
      </c>
      <c r="E275" s="36"/>
      <c r="F275" s="232" t="s">
        <v>319</v>
      </c>
      <c r="G275" s="36"/>
      <c r="H275" s="36"/>
      <c r="I275" s="196"/>
      <c r="J275" s="36"/>
      <c r="K275" s="36"/>
      <c r="L275" s="39"/>
      <c r="M275" s="197"/>
      <c r="N275" s="198"/>
      <c r="O275" s="71"/>
      <c r="P275" s="71"/>
      <c r="Q275" s="71"/>
      <c r="R275" s="71"/>
      <c r="S275" s="71"/>
      <c r="T275" s="72"/>
      <c r="U275" s="34"/>
      <c r="V275" s="34"/>
      <c r="W275" s="34"/>
      <c r="X275" s="34"/>
      <c r="Y275" s="34"/>
      <c r="Z275" s="34"/>
      <c r="AA275" s="34"/>
      <c r="AB275" s="34"/>
      <c r="AC275" s="34"/>
      <c r="AD275" s="34"/>
      <c r="AE275" s="34"/>
      <c r="AT275" s="17" t="s">
        <v>152</v>
      </c>
      <c r="AU275" s="17" t="s">
        <v>80</v>
      </c>
    </row>
    <row r="276" spans="1:65" s="2" customFormat="1" ht="37.9" customHeight="1">
      <c r="A276" s="34"/>
      <c r="B276" s="35"/>
      <c r="C276" s="181" t="s">
        <v>320</v>
      </c>
      <c r="D276" s="181" t="s">
        <v>129</v>
      </c>
      <c r="E276" s="182" t="s">
        <v>321</v>
      </c>
      <c r="F276" s="183" t="s">
        <v>322</v>
      </c>
      <c r="G276" s="184" t="s">
        <v>298</v>
      </c>
      <c r="H276" s="185">
        <v>3.9249999999999998</v>
      </c>
      <c r="I276" s="186"/>
      <c r="J276" s="187">
        <f>ROUND(I276*H276,2)</f>
        <v>0</v>
      </c>
      <c r="K276" s="183" t="s">
        <v>133</v>
      </c>
      <c r="L276" s="39"/>
      <c r="M276" s="188" t="s">
        <v>1</v>
      </c>
      <c r="N276" s="189" t="s">
        <v>38</v>
      </c>
      <c r="O276" s="71"/>
      <c r="P276" s="190">
        <f>O276*H276</f>
        <v>0</v>
      </c>
      <c r="Q276" s="190">
        <v>0</v>
      </c>
      <c r="R276" s="190">
        <f>Q276*H276</f>
        <v>0</v>
      </c>
      <c r="S276" s="190">
        <v>0</v>
      </c>
      <c r="T276" s="191">
        <f>S276*H276</f>
        <v>0</v>
      </c>
      <c r="U276" s="34"/>
      <c r="V276" s="34"/>
      <c r="W276" s="34"/>
      <c r="X276" s="34"/>
      <c r="Y276" s="34"/>
      <c r="Z276" s="34"/>
      <c r="AA276" s="34"/>
      <c r="AB276" s="34"/>
      <c r="AC276" s="34"/>
      <c r="AD276" s="34"/>
      <c r="AE276" s="34"/>
      <c r="AR276" s="192" t="s">
        <v>134</v>
      </c>
      <c r="AT276" s="192" t="s">
        <v>129</v>
      </c>
      <c r="AU276" s="192" t="s">
        <v>80</v>
      </c>
      <c r="AY276" s="17" t="s">
        <v>126</v>
      </c>
      <c r="BE276" s="193">
        <f>IF(N276="základní",J276,0)</f>
        <v>0</v>
      </c>
      <c r="BF276" s="193">
        <f>IF(N276="snížená",J276,0)</f>
        <v>0</v>
      </c>
      <c r="BG276" s="193">
        <f>IF(N276="zákl. přenesená",J276,0)</f>
        <v>0</v>
      </c>
      <c r="BH276" s="193">
        <f>IF(N276="sníž. přenesená",J276,0)</f>
        <v>0</v>
      </c>
      <c r="BI276" s="193">
        <f>IF(N276="nulová",J276,0)</f>
        <v>0</v>
      </c>
      <c r="BJ276" s="17" t="s">
        <v>78</v>
      </c>
      <c r="BK276" s="193">
        <f>ROUND(I276*H276,2)</f>
        <v>0</v>
      </c>
      <c r="BL276" s="17" t="s">
        <v>134</v>
      </c>
      <c r="BM276" s="192" t="s">
        <v>323</v>
      </c>
    </row>
    <row r="277" spans="1:65" s="2" customFormat="1" ht="11.25">
      <c r="A277" s="34"/>
      <c r="B277" s="35"/>
      <c r="C277" s="36"/>
      <c r="D277" s="194" t="s">
        <v>136</v>
      </c>
      <c r="E277" s="36"/>
      <c r="F277" s="195" t="s">
        <v>324</v>
      </c>
      <c r="G277" s="36"/>
      <c r="H277" s="36"/>
      <c r="I277" s="196"/>
      <c r="J277" s="36"/>
      <c r="K277" s="36"/>
      <c r="L277" s="39"/>
      <c r="M277" s="197"/>
      <c r="N277" s="198"/>
      <c r="O277" s="71"/>
      <c r="P277" s="71"/>
      <c r="Q277" s="71"/>
      <c r="R277" s="71"/>
      <c r="S277" s="71"/>
      <c r="T277" s="72"/>
      <c r="U277" s="34"/>
      <c r="V277" s="34"/>
      <c r="W277" s="34"/>
      <c r="X277" s="34"/>
      <c r="Y277" s="34"/>
      <c r="Z277" s="34"/>
      <c r="AA277" s="34"/>
      <c r="AB277" s="34"/>
      <c r="AC277" s="34"/>
      <c r="AD277" s="34"/>
      <c r="AE277" s="34"/>
      <c r="AT277" s="17" t="s">
        <v>136</v>
      </c>
      <c r="AU277" s="17" t="s">
        <v>80</v>
      </c>
    </row>
    <row r="278" spans="1:65" s="2" customFormat="1" ht="68.25">
      <c r="A278" s="34"/>
      <c r="B278" s="35"/>
      <c r="C278" s="36"/>
      <c r="D278" s="201" t="s">
        <v>152</v>
      </c>
      <c r="E278" s="36"/>
      <c r="F278" s="232" t="s">
        <v>325</v>
      </c>
      <c r="G278" s="36"/>
      <c r="H278" s="36"/>
      <c r="I278" s="196"/>
      <c r="J278" s="36"/>
      <c r="K278" s="36"/>
      <c r="L278" s="39"/>
      <c r="M278" s="197"/>
      <c r="N278" s="198"/>
      <c r="O278" s="71"/>
      <c r="P278" s="71"/>
      <c r="Q278" s="71"/>
      <c r="R278" s="71"/>
      <c r="S278" s="71"/>
      <c r="T278" s="72"/>
      <c r="U278" s="34"/>
      <c r="V278" s="34"/>
      <c r="W278" s="34"/>
      <c r="X278" s="34"/>
      <c r="Y278" s="34"/>
      <c r="Z278" s="34"/>
      <c r="AA278" s="34"/>
      <c r="AB278" s="34"/>
      <c r="AC278" s="34"/>
      <c r="AD278" s="34"/>
      <c r="AE278" s="34"/>
      <c r="AT278" s="17" t="s">
        <v>152</v>
      </c>
      <c r="AU278" s="17" t="s">
        <v>80</v>
      </c>
    </row>
    <row r="279" spans="1:65" s="12" customFormat="1" ht="22.9" customHeight="1">
      <c r="B279" s="165"/>
      <c r="C279" s="166"/>
      <c r="D279" s="167" t="s">
        <v>72</v>
      </c>
      <c r="E279" s="179" t="s">
        <v>326</v>
      </c>
      <c r="F279" s="179" t="s">
        <v>327</v>
      </c>
      <c r="G279" s="166"/>
      <c r="H279" s="166"/>
      <c r="I279" s="169"/>
      <c r="J279" s="180">
        <f>BK279</f>
        <v>0</v>
      </c>
      <c r="K279" s="166"/>
      <c r="L279" s="171"/>
      <c r="M279" s="172"/>
      <c r="N279" s="173"/>
      <c r="O279" s="173"/>
      <c r="P279" s="174">
        <f>SUM(P280:P282)</f>
        <v>0</v>
      </c>
      <c r="Q279" s="173"/>
      <c r="R279" s="174">
        <f>SUM(R280:R282)</f>
        <v>0</v>
      </c>
      <c r="S279" s="173"/>
      <c r="T279" s="175">
        <f>SUM(T280:T282)</f>
        <v>0</v>
      </c>
      <c r="AR279" s="176" t="s">
        <v>78</v>
      </c>
      <c r="AT279" s="177" t="s">
        <v>72</v>
      </c>
      <c r="AU279" s="177" t="s">
        <v>78</v>
      </c>
      <c r="AY279" s="176" t="s">
        <v>126</v>
      </c>
      <c r="BK279" s="178">
        <f>SUM(BK280:BK282)</f>
        <v>0</v>
      </c>
    </row>
    <row r="280" spans="1:65" s="2" customFormat="1" ht="16.5" customHeight="1">
      <c r="A280" s="34"/>
      <c r="B280" s="35"/>
      <c r="C280" s="181" t="s">
        <v>328</v>
      </c>
      <c r="D280" s="181" t="s">
        <v>129</v>
      </c>
      <c r="E280" s="182" t="s">
        <v>329</v>
      </c>
      <c r="F280" s="183" t="s">
        <v>330</v>
      </c>
      <c r="G280" s="184" t="s">
        <v>298</v>
      </c>
      <c r="H280" s="185">
        <v>4.2610000000000001</v>
      </c>
      <c r="I280" s="186"/>
      <c r="J280" s="187">
        <f>ROUND(I280*H280,2)</f>
        <v>0</v>
      </c>
      <c r="K280" s="183" t="s">
        <v>133</v>
      </c>
      <c r="L280" s="39"/>
      <c r="M280" s="188" t="s">
        <v>1</v>
      </c>
      <c r="N280" s="189" t="s">
        <v>38</v>
      </c>
      <c r="O280" s="71"/>
      <c r="P280" s="190">
        <f>O280*H280</f>
        <v>0</v>
      </c>
      <c r="Q280" s="190">
        <v>0</v>
      </c>
      <c r="R280" s="190">
        <f>Q280*H280</f>
        <v>0</v>
      </c>
      <c r="S280" s="190">
        <v>0</v>
      </c>
      <c r="T280" s="191">
        <f>S280*H280</f>
        <v>0</v>
      </c>
      <c r="U280" s="34"/>
      <c r="V280" s="34"/>
      <c r="W280" s="34"/>
      <c r="X280" s="34"/>
      <c r="Y280" s="34"/>
      <c r="Z280" s="34"/>
      <c r="AA280" s="34"/>
      <c r="AB280" s="34"/>
      <c r="AC280" s="34"/>
      <c r="AD280" s="34"/>
      <c r="AE280" s="34"/>
      <c r="AR280" s="192" t="s">
        <v>134</v>
      </c>
      <c r="AT280" s="192" t="s">
        <v>129</v>
      </c>
      <c r="AU280" s="192" t="s">
        <v>80</v>
      </c>
      <c r="AY280" s="17" t="s">
        <v>126</v>
      </c>
      <c r="BE280" s="193">
        <f>IF(N280="základní",J280,0)</f>
        <v>0</v>
      </c>
      <c r="BF280" s="193">
        <f>IF(N280="snížená",J280,0)</f>
        <v>0</v>
      </c>
      <c r="BG280" s="193">
        <f>IF(N280="zákl. přenesená",J280,0)</f>
        <v>0</v>
      </c>
      <c r="BH280" s="193">
        <f>IF(N280="sníž. přenesená",J280,0)</f>
        <v>0</v>
      </c>
      <c r="BI280" s="193">
        <f>IF(N280="nulová",J280,0)</f>
        <v>0</v>
      </c>
      <c r="BJ280" s="17" t="s">
        <v>78</v>
      </c>
      <c r="BK280" s="193">
        <f>ROUND(I280*H280,2)</f>
        <v>0</v>
      </c>
      <c r="BL280" s="17" t="s">
        <v>134</v>
      </c>
      <c r="BM280" s="192" t="s">
        <v>331</v>
      </c>
    </row>
    <row r="281" spans="1:65" s="2" customFormat="1" ht="11.25">
      <c r="A281" s="34"/>
      <c r="B281" s="35"/>
      <c r="C281" s="36"/>
      <c r="D281" s="194" t="s">
        <v>136</v>
      </c>
      <c r="E281" s="36"/>
      <c r="F281" s="195" t="s">
        <v>332</v>
      </c>
      <c r="G281" s="36"/>
      <c r="H281" s="36"/>
      <c r="I281" s="196"/>
      <c r="J281" s="36"/>
      <c r="K281" s="36"/>
      <c r="L281" s="39"/>
      <c r="M281" s="197"/>
      <c r="N281" s="198"/>
      <c r="O281" s="71"/>
      <c r="P281" s="71"/>
      <c r="Q281" s="71"/>
      <c r="R281" s="71"/>
      <c r="S281" s="71"/>
      <c r="T281" s="72"/>
      <c r="U281" s="34"/>
      <c r="V281" s="34"/>
      <c r="W281" s="34"/>
      <c r="X281" s="34"/>
      <c r="Y281" s="34"/>
      <c r="Z281" s="34"/>
      <c r="AA281" s="34"/>
      <c r="AB281" s="34"/>
      <c r="AC281" s="34"/>
      <c r="AD281" s="34"/>
      <c r="AE281" s="34"/>
      <c r="AT281" s="17" t="s">
        <v>136</v>
      </c>
      <c r="AU281" s="17" t="s">
        <v>80</v>
      </c>
    </row>
    <row r="282" spans="1:65" s="2" customFormat="1" ht="68.25">
      <c r="A282" s="34"/>
      <c r="B282" s="35"/>
      <c r="C282" s="36"/>
      <c r="D282" s="201" t="s">
        <v>152</v>
      </c>
      <c r="E282" s="36"/>
      <c r="F282" s="232" t="s">
        <v>333</v>
      </c>
      <c r="G282" s="36"/>
      <c r="H282" s="36"/>
      <c r="I282" s="196"/>
      <c r="J282" s="36"/>
      <c r="K282" s="36"/>
      <c r="L282" s="39"/>
      <c r="M282" s="197"/>
      <c r="N282" s="198"/>
      <c r="O282" s="71"/>
      <c r="P282" s="71"/>
      <c r="Q282" s="71"/>
      <c r="R282" s="71"/>
      <c r="S282" s="71"/>
      <c r="T282" s="72"/>
      <c r="U282" s="34"/>
      <c r="V282" s="34"/>
      <c r="W282" s="34"/>
      <c r="X282" s="34"/>
      <c r="Y282" s="34"/>
      <c r="Z282" s="34"/>
      <c r="AA282" s="34"/>
      <c r="AB282" s="34"/>
      <c r="AC282" s="34"/>
      <c r="AD282" s="34"/>
      <c r="AE282" s="34"/>
      <c r="AT282" s="17" t="s">
        <v>152</v>
      </c>
      <c r="AU282" s="17" t="s">
        <v>80</v>
      </c>
    </row>
    <row r="283" spans="1:65" s="12" customFormat="1" ht="25.9" customHeight="1">
      <c r="B283" s="165"/>
      <c r="C283" s="166"/>
      <c r="D283" s="167" t="s">
        <v>72</v>
      </c>
      <c r="E283" s="168" t="s">
        <v>334</v>
      </c>
      <c r="F283" s="168" t="s">
        <v>335</v>
      </c>
      <c r="G283" s="166"/>
      <c r="H283" s="166"/>
      <c r="I283" s="169"/>
      <c r="J283" s="170">
        <f>BK283</f>
        <v>0</v>
      </c>
      <c r="K283" s="166"/>
      <c r="L283" s="171"/>
      <c r="M283" s="172"/>
      <c r="N283" s="173"/>
      <c r="O283" s="173"/>
      <c r="P283" s="174">
        <f>P284+P322+P351+P396+P440+P472+P507+P548+P560</f>
        <v>0</v>
      </c>
      <c r="Q283" s="173"/>
      <c r="R283" s="174">
        <f>R284+R322+R351+R396+R440+R472+R507+R548+R560</f>
        <v>6.9536891466499995</v>
      </c>
      <c r="S283" s="173"/>
      <c r="T283" s="175">
        <f>T284+T322+T351+T396+T440+T472+T507+T548+T560</f>
        <v>2.7279714400000001</v>
      </c>
      <c r="AR283" s="176" t="s">
        <v>80</v>
      </c>
      <c r="AT283" s="177" t="s">
        <v>72</v>
      </c>
      <c r="AU283" s="177" t="s">
        <v>73</v>
      </c>
      <c r="AY283" s="176" t="s">
        <v>126</v>
      </c>
      <c r="BK283" s="178">
        <f>BK284+BK322+BK351+BK396+BK440+BK472+BK507+BK548+BK560</f>
        <v>0</v>
      </c>
    </row>
    <row r="284" spans="1:65" s="12" customFormat="1" ht="22.9" customHeight="1">
      <c r="B284" s="165"/>
      <c r="C284" s="166"/>
      <c r="D284" s="167" t="s">
        <v>72</v>
      </c>
      <c r="E284" s="179" t="s">
        <v>336</v>
      </c>
      <c r="F284" s="179" t="s">
        <v>337</v>
      </c>
      <c r="G284" s="166"/>
      <c r="H284" s="166"/>
      <c r="I284" s="169"/>
      <c r="J284" s="180">
        <f>BK284</f>
        <v>0</v>
      </c>
      <c r="K284" s="166"/>
      <c r="L284" s="171"/>
      <c r="M284" s="172"/>
      <c r="N284" s="173"/>
      <c r="O284" s="173"/>
      <c r="P284" s="174">
        <f>SUM(P285:P321)</f>
        <v>0</v>
      </c>
      <c r="Q284" s="173"/>
      <c r="R284" s="174">
        <f>SUM(R285:R321)</f>
        <v>5.5009526649999994E-2</v>
      </c>
      <c r="S284" s="173"/>
      <c r="T284" s="175">
        <f>SUM(T285:T321)</f>
        <v>1.2459999999999999E-2</v>
      </c>
      <c r="AR284" s="176" t="s">
        <v>80</v>
      </c>
      <c r="AT284" s="177" t="s">
        <v>72</v>
      </c>
      <c r="AU284" s="177" t="s">
        <v>78</v>
      </c>
      <c r="AY284" s="176" t="s">
        <v>126</v>
      </c>
      <c r="BK284" s="178">
        <f>SUM(BK285:BK321)</f>
        <v>0</v>
      </c>
    </row>
    <row r="285" spans="1:65" s="2" customFormat="1" ht="16.5" customHeight="1">
      <c r="A285" s="34"/>
      <c r="B285" s="35"/>
      <c r="C285" s="181" t="s">
        <v>338</v>
      </c>
      <c r="D285" s="181" t="s">
        <v>129</v>
      </c>
      <c r="E285" s="182" t="s">
        <v>339</v>
      </c>
      <c r="F285" s="183" t="s">
        <v>340</v>
      </c>
      <c r="G285" s="184" t="s">
        <v>243</v>
      </c>
      <c r="H285" s="185">
        <v>44.5</v>
      </c>
      <c r="I285" s="186"/>
      <c r="J285" s="187">
        <f>ROUND(I285*H285,2)</f>
        <v>0</v>
      </c>
      <c r="K285" s="183" t="s">
        <v>133</v>
      </c>
      <c r="L285" s="39"/>
      <c r="M285" s="188" t="s">
        <v>1</v>
      </c>
      <c r="N285" s="189" t="s">
        <v>38</v>
      </c>
      <c r="O285" s="71"/>
      <c r="P285" s="190">
        <f>O285*H285</f>
        <v>0</v>
      </c>
      <c r="Q285" s="190">
        <v>0</v>
      </c>
      <c r="R285" s="190">
        <f>Q285*H285</f>
        <v>0</v>
      </c>
      <c r="S285" s="190">
        <v>2.7999999999999998E-4</v>
      </c>
      <c r="T285" s="191">
        <f>S285*H285</f>
        <v>1.2459999999999999E-2</v>
      </c>
      <c r="U285" s="34"/>
      <c r="V285" s="34"/>
      <c r="W285" s="34"/>
      <c r="X285" s="34"/>
      <c r="Y285" s="34"/>
      <c r="Z285" s="34"/>
      <c r="AA285" s="34"/>
      <c r="AB285" s="34"/>
      <c r="AC285" s="34"/>
      <c r="AD285" s="34"/>
      <c r="AE285" s="34"/>
      <c r="AR285" s="192" t="s">
        <v>240</v>
      </c>
      <c r="AT285" s="192" t="s">
        <v>129</v>
      </c>
      <c r="AU285" s="192" t="s">
        <v>80</v>
      </c>
      <c r="AY285" s="17" t="s">
        <v>126</v>
      </c>
      <c r="BE285" s="193">
        <f>IF(N285="základní",J285,0)</f>
        <v>0</v>
      </c>
      <c r="BF285" s="193">
        <f>IF(N285="snížená",J285,0)</f>
        <v>0</v>
      </c>
      <c r="BG285" s="193">
        <f>IF(N285="zákl. přenesená",J285,0)</f>
        <v>0</v>
      </c>
      <c r="BH285" s="193">
        <f>IF(N285="sníž. přenesená",J285,0)</f>
        <v>0</v>
      </c>
      <c r="BI285" s="193">
        <f>IF(N285="nulová",J285,0)</f>
        <v>0</v>
      </c>
      <c r="BJ285" s="17" t="s">
        <v>78</v>
      </c>
      <c r="BK285" s="193">
        <f>ROUND(I285*H285,2)</f>
        <v>0</v>
      </c>
      <c r="BL285" s="17" t="s">
        <v>240</v>
      </c>
      <c r="BM285" s="192" t="s">
        <v>341</v>
      </c>
    </row>
    <row r="286" spans="1:65" s="2" customFormat="1" ht="11.25">
      <c r="A286" s="34"/>
      <c r="B286" s="35"/>
      <c r="C286" s="36"/>
      <c r="D286" s="194" t="s">
        <v>136</v>
      </c>
      <c r="E286" s="36"/>
      <c r="F286" s="195" t="s">
        <v>342</v>
      </c>
      <c r="G286" s="36"/>
      <c r="H286" s="36"/>
      <c r="I286" s="196"/>
      <c r="J286" s="36"/>
      <c r="K286" s="36"/>
      <c r="L286" s="39"/>
      <c r="M286" s="197"/>
      <c r="N286" s="198"/>
      <c r="O286" s="71"/>
      <c r="P286" s="71"/>
      <c r="Q286" s="71"/>
      <c r="R286" s="71"/>
      <c r="S286" s="71"/>
      <c r="T286" s="72"/>
      <c r="U286" s="34"/>
      <c r="V286" s="34"/>
      <c r="W286" s="34"/>
      <c r="X286" s="34"/>
      <c r="Y286" s="34"/>
      <c r="Z286" s="34"/>
      <c r="AA286" s="34"/>
      <c r="AB286" s="34"/>
      <c r="AC286" s="34"/>
      <c r="AD286" s="34"/>
      <c r="AE286" s="34"/>
      <c r="AT286" s="17" t="s">
        <v>136</v>
      </c>
      <c r="AU286" s="17" t="s">
        <v>80</v>
      </c>
    </row>
    <row r="287" spans="1:65" s="14" customFormat="1" ht="11.25">
      <c r="B287" s="210"/>
      <c r="C287" s="211"/>
      <c r="D287" s="201" t="s">
        <v>138</v>
      </c>
      <c r="E287" s="212" t="s">
        <v>1</v>
      </c>
      <c r="F287" s="213" t="s">
        <v>343</v>
      </c>
      <c r="G287" s="211"/>
      <c r="H287" s="214">
        <v>44.5</v>
      </c>
      <c r="I287" s="215"/>
      <c r="J287" s="211"/>
      <c r="K287" s="211"/>
      <c r="L287" s="216"/>
      <c r="M287" s="217"/>
      <c r="N287" s="218"/>
      <c r="O287" s="218"/>
      <c r="P287" s="218"/>
      <c r="Q287" s="218"/>
      <c r="R287" s="218"/>
      <c r="S287" s="218"/>
      <c r="T287" s="219"/>
      <c r="AT287" s="220" t="s">
        <v>138</v>
      </c>
      <c r="AU287" s="220" t="s">
        <v>80</v>
      </c>
      <c r="AV287" s="14" t="s">
        <v>80</v>
      </c>
      <c r="AW287" s="14" t="s">
        <v>30</v>
      </c>
      <c r="AX287" s="14" t="s">
        <v>73</v>
      </c>
      <c r="AY287" s="220" t="s">
        <v>126</v>
      </c>
    </row>
    <row r="288" spans="1:65" s="15" customFormat="1" ht="11.25">
      <c r="B288" s="221"/>
      <c r="C288" s="222"/>
      <c r="D288" s="201" t="s">
        <v>138</v>
      </c>
      <c r="E288" s="223" t="s">
        <v>1</v>
      </c>
      <c r="F288" s="224" t="s">
        <v>140</v>
      </c>
      <c r="G288" s="222"/>
      <c r="H288" s="225">
        <v>44.5</v>
      </c>
      <c r="I288" s="226"/>
      <c r="J288" s="222"/>
      <c r="K288" s="222"/>
      <c r="L288" s="227"/>
      <c r="M288" s="228"/>
      <c r="N288" s="229"/>
      <c r="O288" s="229"/>
      <c r="P288" s="229"/>
      <c r="Q288" s="229"/>
      <c r="R288" s="229"/>
      <c r="S288" s="229"/>
      <c r="T288" s="230"/>
      <c r="AT288" s="231" t="s">
        <v>138</v>
      </c>
      <c r="AU288" s="231" t="s">
        <v>80</v>
      </c>
      <c r="AV288" s="15" t="s">
        <v>134</v>
      </c>
      <c r="AW288" s="15" t="s">
        <v>30</v>
      </c>
      <c r="AX288" s="15" t="s">
        <v>78</v>
      </c>
      <c r="AY288" s="231" t="s">
        <v>126</v>
      </c>
    </row>
    <row r="289" spans="1:65" s="2" customFormat="1" ht="21.75" customHeight="1">
      <c r="A289" s="34"/>
      <c r="B289" s="35"/>
      <c r="C289" s="181" t="s">
        <v>344</v>
      </c>
      <c r="D289" s="181" t="s">
        <v>129</v>
      </c>
      <c r="E289" s="182" t="s">
        <v>345</v>
      </c>
      <c r="F289" s="183" t="s">
        <v>346</v>
      </c>
      <c r="G289" s="184" t="s">
        <v>132</v>
      </c>
      <c r="H289" s="185">
        <v>2</v>
      </c>
      <c r="I289" s="186"/>
      <c r="J289" s="187">
        <f>ROUND(I289*H289,2)</f>
        <v>0</v>
      </c>
      <c r="K289" s="183" t="s">
        <v>347</v>
      </c>
      <c r="L289" s="39"/>
      <c r="M289" s="188" t="s">
        <v>1</v>
      </c>
      <c r="N289" s="189" t="s">
        <v>38</v>
      </c>
      <c r="O289" s="71"/>
      <c r="P289" s="190">
        <f>O289*H289</f>
        <v>0</v>
      </c>
      <c r="Q289" s="190">
        <v>0</v>
      </c>
      <c r="R289" s="190">
        <f>Q289*H289</f>
        <v>0</v>
      </c>
      <c r="S289" s="190">
        <v>0</v>
      </c>
      <c r="T289" s="191">
        <f>S289*H289</f>
        <v>0</v>
      </c>
      <c r="U289" s="34"/>
      <c r="V289" s="34"/>
      <c r="W289" s="34"/>
      <c r="X289" s="34"/>
      <c r="Y289" s="34"/>
      <c r="Z289" s="34"/>
      <c r="AA289" s="34"/>
      <c r="AB289" s="34"/>
      <c r="AC289" s="34"/>
      <c r="AD289" s="34"/>
      <c r="AE289" s="34"/>
      <c r="AR289" s="192" t="s">
        <v>240</v>
      </c>
      <c r="AT289" s="192" t="s">
        <v>129</v>
      </c>
      <c r="AU289" s="192" t="s">
        <v>80</v>
      </c>
      <c r="AY289" s="17" t="s">
        <v>126</v>
      </c>
      <c r="BE289" s="193">
        <f>IF(N289="základní",J289,0)</f>
        <v>0</v>
      </c>
      <c r="BF289" s="193">
        <f>IF(N289="snížená",J289,0)</f>
        <v>0</v>
      </c>
      <c r="BG289" s="193">
        <f>IF(N289="zákl. přenesená",J289,0)</f>
        <v>0</v>
      </c>
      <c r="BH289" s="193">
        <f>IF(N289="sníž. přenesená",J289,0)</f>
        <v>0</v>
      </c>
      <c r="BI289" s="193">
        <f>IF(N289="nulová",J289,0)</f>
        <v>0</v>
      </c>
      <c r="BJ289" s="17" t="s">
        <v>78</v>
      </c>
      <c r="BK289" s="193">
        <f>ROUND(I289*H289,2)</f>
        <v>0</v>
      </c>
      <c r="BL289" s="17" t="s">
        <v>240</v>
      </c>
      <c r="BM289" s="192" t="s">
        <v>348</v>
      </c>
    </row>
    <row r="290" spans="1:65" s="2" customFormat="1" ht="11.25">
      <c r="A290" s="34"/>
      <c r="B290" s="35"/>
      <c r="C290" s="36"/>
      <c r="D290" s="194" t="s">
        <v>136</v>
      </c>
      <c r="E290" s="36"/>
      <c r="F290" s="195" t="s">
        <v>349</v>
      </c>
      <c r="G290" s="36"/>
      <c r="H290" s="36"/>
      <c r="I290" s="196"/>
      <c r="J290" s="36"/>
      <c r="K290" s="36"/>
      <c r="L290" s="39"/>
      <c r="M290" s="197"/>
      <c r="N290" s="198"/>
      <c r="O290" s="71"/>
      <c r="P290" s="71"/>
      <c r="Q290" s="71"/>
      <c r="R290" s="71"/>
      <c r="S290" s="71"/>
      <c r="T290" s="72"/>
      <c r="U290" s="34"/>
      <c r="V290" s="34"/>
      <c r="W290" s="34"/>
      <c r="X290" s="34"/>
      <c r="Y290" s="34"/>
      <c r="Z290" s="34"/>
      <c r="AA290" s="34"/>
      <c r="AB290" s="34"/>
      <c r="AC290" s="34"/>
      <c r="AD290" s="34"/>
      <c r="AE290" s="34"/>
      <c r="AT290" s="17" t="s">
        <v>136</v>
      </c>
      <c r="AU290" s="17" t="s">
        <v>80</v>
      </c>
    </row>
    <row r="291" spans="1:65" s="2" customFormat="1" ht="24.2" customHeight="1">
      <c r="A291" s="34"/>
      <c r="B291" s="35"/>
      <c r="C291" s="181" t="s">
        <v>350</v>
      </c>
      <c r="D291" s="181" t="s">
        <v>129</v>
      </c>
      <c r="E291" s="182" t="s">
        <v>351</v>
      </c>
      <c r="F291" s="183" t="s">
        <v>352</v>
      </c>
      <c r="G291" s="184" t="s">
        <v>132</v>
      </c>
      <c r="H291" s="185">
        <v>2</v>
      </c>
      <c r="I291" s="186"/>
      <c r="J291" s="187">
        <f>ROUND(I291*H291,2)</f>
        <v>0</v>
      </c>
      <c r="K291" s="183" t="s">
        <v>347</v>
      </c>
      <c r="L291" s="39"/>
      <c r="M291" s="188" t="s">
        <v>1</v>
      </c>
      <c r="N291" s="189" t="s">
        <v>38</v>
      </c>
      <c r="O291" s="71"/>
      <c r="P291" s="190">
        <f>O291*H291</f>
        <v>0</v>
      </c>
      <c r="Q291" s="190">
        <v>6.3999999999999997E-5</v>
      </c>
      <c r="R291" s="190">
        <f>Q291*H291</f>
        <v>1.2799999999999999E-4</v>
      </c>
      <c r="S291" s="190">
        <v>0</v>
      </c>
      <c r="T291" s="191">
        <f>S291*H291</f>
        <v>0</v>
      </c>
      <c r="U291" s="34"/>
      <c r="V291" s="34"/>
      <c r="W291" s="34"/>
      <c r="X291" s="34"/>
      <c r="Y291" s="34"/>
      <c r="Z291" s="34"/>
      <c r="AA291" s="34"/>
      <c r="AB291" s="34"/>
      <c r="AC291" s="34"/>
      <c r="AD291" s="34"/>
      <c r="AE291" s="34"/>
      <c r="AR291" s="192" t="s">
        <v>240</v>
      </c>
      <c r="AT291" s="192" t="s">
        <v>129</v>
      </c>
      <c r="AU291" s="192" t="s">
        <v>80</v>
      </c>
      <c r="AY291" s="17" t="s">
        <v>126</v>
      </c>
      <c r="BE291" s="193">
        <f>IF(N291="základní",J291,0)</f>
        <v>0</v>
      </c>
      <c r="BF291" s="193">
        <f>IF(N291="snížená",J291,0)</f>
        <v>0</v>
      </c>
      <c r="BG291" s="193">
        <f>IF(N291="zákl. přenesená",J291,0)</f>
        <v>0</v>
      </c>
      <c r="BH291" s="193">
        <f>IF(N291="sníž. přenesená",J291,0)</f>
        <v>0</v>
      </c>
      <c r="BI291" s="193">
        <f>IF(N291="nulová",J291,0)</f>
        <v>0</v>
      </c>
      <c r="BJ291" s="17" t="s">
        <v>78</v>
      </c>
      <c r="BK291" s="193">
        <f>ROUND(I291*H291,2)</f>
        <v>0</v>
      </c>
      <c r="BL291" s="17" t="s">
        <v>240</v>
      </c>
      <c r="BM291" s="192" t="s">
        <v>353</v>
      </c>
    </row>
    <row r="292" spans="1:65" s="2" customFormat="1" ht="11.25">
      <c r="A292" s="34"/>
      <c r="B292" s="35"/>
      <c r="C292" s="36"/>
      <c r="D292" s="194" t="s">
        <v>136</v>
      </c>
      <c r="E292" s="36"/>
      <c r="F292" s="195" t="s">
        <v>354</v>
      </c>
      <c r="G292" s="36"/>
      <c r="H292" s="36"/>
      <c r="I292" s="196"/>
      <c r="J292" s="36"/>
      <c r="K292" s="36"/>
      <c r="L292" s="39"/>
      <c r="M292" s="197"/>
      <c r="N292" s="198"/>
      <c r="O292" s="71"/>
      <c r="P292" s="71"/>
      <c r="Q292" s="71"/>
      <c r="R292" s="71"/>
      <c r="S292" s="71"/>
      <c r="T292" s="72"/>
      <c r="U292" s="34"/>
      <c r="V292" s="34"/>
      <c r="W292" s="34"/>
      <c r="X292" s="34"/>
      <c r="Y292" s="34"/>
      <c r="Z292" s="34"/>
      <c r="AA292" s="34"/>
      <c r="AB292" s="34"/>
      <c r="AC292" s="34"/>
      <c r="AD292" s="34"/>
      <c r="AE292" s="34"/>
      <c r="AT292" s="17" t="s">
        <v>136</v>
      </c>
      <c r="AU292" s="17" t="s">
        <v>80</v>
      </c>
    </row>
    <row r="293" spans="1:65" s="2" customFormat="1" ht="24.2" customHeight="1">
      <c r="A293" s="34"/>
      <c r="B293" s="35"/>
      <c r="C293" s="181" t="s">
        <v>355</v>
      </c>
      <c r="D293" s="181" t="s">
        <v>129</v>
      </c>
      <c r="E293" s="182" t="s">
        <v>356</v>
      </c>
      <c r="F293" s="183" t="s">
        <v>357</v>
      </c>
      <c r="G293" s="184" t="s">
        <v>132</v>
      </c>
      <c r="H293" s="185">
        <v>4</v>
      </c>
      <c r="I293" s="186"/>
      <c r="J293" s="187">
        <f>ROUND(I293*H293,2)</f>
        <v>0</v>
      </c>
      <c r="K293" s="183" t="s">
        <v>347</v>
      </c>
      <c r="L293" s="39"/>
      <c r="M293" s="188" t="s">
        <v>1</v>
      </c>
      <c r="N293" s="189" t="s">
        <v>38</v>
      </c>
      <c r="O293" s="71"/>
      <c r="P293" s="190">
        <f>O293*H293</f>
        <v>0</v>
      </c>
      <c r="Q293" s="190">
        <v>0</v>
      </c>
      <c r="R293" s="190">
        <f>Q293*H293</f>
        <v>0</v>
      </c>
      <c r="S293" s="190">
        <v>0</v>
      </c>
      <c r="T293" s="191">
        <f>S293*H293</f>
        <v>0</v>
      </c>
      <c r="U293" s="34"/>
      <c r="V293" s="34"/>
      <c r="W293" s="34"/>
      <c r="X293" s="34"/>
      <c r="Y293" s="34"/>
      <c r="Z293" s="34"/>
      <c r="AA293" s="34"/>
      <c r="AB293" s="34"/>
      <c r="AC293" s="34"/>
      <c r="AD293" s="34"/>
      <c r="AE293" s="34"/>
      <c r="AR293" s="192" t="s">
        <v>240</v>
      </c>
      <c r="AT293" s="192" t="s">
        <v>129</v>
      </c>
      <c r="AU293" s="192" t="s">
        <v>80</v>
      </c>
      <c r="AY293" s="17" t="s">
        <v>126</v>
      </c>
      <c r="BE293" s="193">
        <f>IF(N293="základní",J293,0)</f>
        <v>0</v>
      </c>
      <c r="BF293" s="193">
        <f>IF(N293="snížená",J293,0)</f>
        <v>0</v>
      </c>
      <c r="BG293" s="193">
        <f>IF(N293="zákl. přenesená",J293,0)</f>
        <v>0</v>
      </c>
      <c r="BH293" s="193">
        <f>IF(N293="sníž. přenesená",J293,0)</f>
        <v>0</v>
      </c>
      <c r="BI293" s="193">
        <f>IF(N293="nulová",J293,0)</f>
        <v>0</v>
      </c>
      <c r="BJ293" s="17" t="s">
        <v>78</v>
      </c>
      <c r="BK293" s="193">
        <f>ROUND(I293*H293,2)</f>
        <v>0</v>
      </c>
      <c r="BL293" s="17" t="s">
        <v>240</v>
      </c>
      <c r="BM293" s="192" t="s">
        <v>358</v>
      </c>
    </row>
    <row r="294" spans="1:65" s="2" customFormat="1" ht="11.25">
      <c r="A294" s="34"/>
      <c r="B294" s="35"/>
      <c r="C294" s="36"/>
      <c r="D294" s="194" t="s">
        <v>136</v>
      </c>
      <c r="E294" s="36"/>
      <c r="F294" s="195" t="s">
        <v>359</v>
      </c>
      <c r="G294" s="36"/>
      <c r="H294" s="36"/>
      <c r="I294" s="196"/>
      <c r="J294" s="36"/>
      <c r="K294" s="36"/>
      <c r="L294" s="39"/>
      <c r="M294" s="197"/>
      <c r="N294" s="198"/>
      <c r="O294" s="71"/>
      <c r="P294" s="71"/>
      <c r="Q294" s="71"/>
      <c r="R294" s="71"/>
      <c r="S294" s="71"/>
      <c r="T294" s="72"/>
      <c r="U294" s="34"/>
      <c r="V294" s="34"/>
      <c r="W294" s="34"/>
      <c r="X294" s="34"/>
      <c r="Y294" s="34"/>
      <c r="Z294" s="34"/>
      <c r="AA294" s="34"/>
      <c r="AB294" s="34"/>
      <c r="AC294" s="34"/>
      <c r="AD294" s="34"/>
      <c r="AE294" s="34"/>
      <c r="AT294" s="17" t="s">
        <v>136</v>
      </c>
      <c r="AU294" s="17" t="s">
        <v>80</v>
      </c>
    </row>
    <row r="295" spans="1:65" s="2" customFormat="1" ht="24.2" customHeight="1">
      <c r="A295" s="34"/>
      <c r="B295" s="35"/>
      <c r="C295" s="181" t="s">
        <v>360</v>
      </c>
      <c r="D295" s="181" t="s">
        <v>129</v>
      </c>
      <c r="E295" s="182" t="s">
        <v>361</v>
      </c>
      <c r="F295" s="183" t="s">
        <v>362</v>
      </c>
      <c r="G295" s="184" t="s">
        <v>243</v>
      </c>
      <c r="H295" s="185">
        <v>28</v>
      </c>
      <c r="I295" s="186"/>
      <c r="J295" s="187">
        <f>ROUND(I295*H295,2)</f>
        <v>0</v>
      </c>
      <c r="K295" s="183" t="s">
        <v>363</v>
      </c>
      <c r="L295" s="39"/>
      <c r="M295" s="188" t="s">
        <v>1</v>
      </c>
      <c r="N295" s="189" t="s">
        <v>38</v>
      </c>
      <c r="O295" s="71"/>
      <c r="P295" s="190">
        <f>O295*H295</f>
        <v>0</v>
      </c>
      <c r="Q295" s="190">
        <v>8.4000000000000003E-4</v>
      </c>
      <c r="R295" s="190">
        <f>Q295*H295</f>
        <v>2.3519999999999999E-2</v>
      </c>
      <c r="S295" s="190">
        <v>0</v>
      </c>
      <c r="T295" s="191">
        <f>S295*H295</f>
        <v>0</v>
      </c>
      <c r="U295" s="34"/>
      <c r="V295" s="34"/>
      <c r="W295" s="34"/>
      <c r="X295" s="34"/>
      <c r="Y295" s="34"/>
      <c r="Z295" s="34"/>
      <c r="AA295" s="34"/>
      <c r="AB295" s="34"/>
      <c r="AC295" s="34"/>
      <c r="AD295" s="34"/>
      <c r="AE295" s="34"/>
      <c r="AR295" s="192" t="s">
        <v>240</v>
      </c>
      <c r="AT295" s="192" t="s">
        <v>129</v>
      </c>
      <c r="AU295" s="192" t="s">
        <v>80</v>
      </c>
      <c r="AY295" s="17" t="s">
        <v>126</v>
      </c>
      <c r="BE295" s="193">
        <f>IF(N295="základní",J295,0)</f>
        <v>0</v>
      </c>
      <c r="BF295" s="193">
        <f>IF(N295="snížená",J295,0)</f>
        <v>0</v>
      </c>
      <c r="BG295" s="193">
        <f>IF(N295="zákl. přenesená",J295,0)</f>
        <v>0</v>
      </c>
      <c r="BH295" s="193">
        <f>IF(N295="sníž. přenesená",J295,0)</f>
        <v>0</v>
      </c>
      <c r="BI295" s="193">
        <f>IF(N295="nulová",J295,0)</f>
        <v>0</v>
      </c>
      <c r="BJ295" s="17" t="s">
        <v>78</v>
      </c>
      <c r="BK295" s="193">
        <f>ROUND(I295*H295,2)</f>
        <v>0</v>
      </c>
      <c r="BL295" s="17" t="s">
        <v>240</v>
      </c>
      <c r="BM295" s="192" t="s">
        <v>364</v>
      </c>
    </row>
    <row r="296" spans="1:65" s="2" customFormat="1" ht="24.2" customHeight="1">
      <c r="A296" s="34"/>
      <c r="B296" s="35"/>
      <c r="C296" s="181" t="s">
        <v>365</v>
      </c>
      <c r="D296" s="181" t="s">
        <v>129</v>
      </c>
      <c r="E296" s="182" t="s">
        <v>366</v>
      </c>
      <c r="F296" s="183" t="s">
        <v>367</v>
      </c>
      <c r="G296" s="184" t="s">
        <v>243</v>
      </c>
      <c r="H296" s="185">
        <v>18.3</v>
      </c>
      <c r="I296" s="186"/>
      <c r="J296" s="187">
        <f>ROUND(I296*H296,2)</f>
        <v>0</v>
      </c>
      <c r="K296" s="183" t="s">
        <v>368</v>
      </c>
      <c r="L296" s="39"/>
      <c r="M296" s="188" t="s">
        <v>1</v>
      </c>
      <c r="N296" s="189" t="s">
        <v>38</v>
      </c>
      <c r="O296" s="71"/>
      <c r="P296" s="190">
        <f>O296*H296</f>
        <v>0</v>
      </c>
      <c r="Q296" s="190">
        <v>9.76972E-4</v>
      </c>
      <c r="R296" s="190">
        <f>Q296*H296</f>
        <v>1.7878587599999999E-2</v>
      </c>
      <c r="S296" s="190">
        <v>0</v>
      </c>
      <c r="T296" s="191">
        <f>S296*H296</f>
        <v>0</v>
      </c>
      <c r="U296" s="34"/>
      <c r="V296" s="34"/>
      <c r="W296" s="34"/>
      <c r="X296" s="34"/>
      <c r="Y296" s="34"/>
      <c r="Z296" s="34"/>
      <c r="AA296" s="34"/>
      <c r="AB296" s="34"/>
      <c r="AC296" s="34"/>
      <c r="AD296" s="34"/>
      <c r="AE296" s="34"/>
      <c r="AR296" s="192" t="s">
        <v>240</v>
      </c>
      <c r="AT296" s="192" t="s">
        <v>129</v>
      </c>
      <c r="AU296" s="192" t="s">
        <v>80</v>
      </c>
      <c r="AY296" s="17" t="s">
        <v>126</v>
      </c>
      <c r="BE296" s="193">
        <f>IF(N296="základní",J296,0)</f>
        <v>0</v>
      </c>
      <c r="BF296" s="193">
        <f>IF(N296="snížená",J296,0)</f>
        <v>0</v>
      </c>
      <c r="BG296" s="193">
        <f>IF(N296="zákl. přenesená",J296,0)</f>
        <v>0</v>
      </c>
      <c r="BH296" s="193">
        <f>IF(N296="sníž. přenesená",J296,0)</f>
        <v>0</v>
      </c>
      <c r="BI296" s="193">
        <f>IF(N296="nulová",J296,0)</f>
        <v>0</v>
      </c>
      <c r="BJ296" s="17" t="s">
        <v>78</v>
      </c>
      <c r="BK296" s="193">
        <f>ROUND(I296*H296,2)</f>
        <v>0</v>
      </c>
      <c r="BL296" s="17" t="s">
        <v>240</v>
      </c>
      <c r="BM296" s="192" t="s">
        <v>369</v>
      </c>
    </row>
    <row r="297" spans="1:65" s="2" customFormat="1" ht="29.25">
      <c r="A297" s="34"/>
      <c r="B297" s="35"/>
      <c r="C297" s="36"/>
      <c r="D297" s="201" t="s">
        <v>152</v>
      </c>
      <c r="E297" s="36"/>
      <c r="F297" s="232" t="s">
        <v>370</v>
      </c>
      <c r="G297" s="36"/>
      <c r="H297" s="36"/>
      <c r="I297" s="196"/>
      <c r="J297" s="36"/>
      <c r="K297" s="36"/>
      <c r="L297" s="39"/>
      <c r="M297" s="197"/>
      <c r="N297" s="198"/>
      <c r="O297" s="71"/>
      <c r="P297" s="71"/>
      <c r="Q297" s="71"/>
      <c r="R297" s="71"/>
      <c r="S297" s="71"/>
      <c r="T297" s="72"/>
      <c r="U297" s="34"/>
      <c r="V297" s="34"/>
      <c r="W297" s="34"/>
      <c r="X297" s="34"/>
      <c r="Y297" s="34"/>
      <c r="Z297" s="34"/>
      <c r="AA297" s="34"/>
      <c r="AB297" s="34"/>
      <c r="AC297" s="34"/>
      <c r="AD297" s="34"/>
      <c r="AE297" s="34"/>
      <c r="AT297" s="17" t="s">
        <v>152</v>
      </c>
      <c r="AU297" s="17" t="s">
        <v>80</v>
      </c>
    </row>
    <row r="298" spans="1:65" s="2" customFormat="1" ht="37.9" customHeight="1">
      <c r="A298" s="34"/>
      <c r="B298" s="35"/>
      <c r="C298" s="181" t="s">
        <v>371</v>
      </c>
      <c r="D298" s="181" t="s">
        <v>129</v>
      </c>
      <c r="E298" s="182" t="s">
        <v>372</v>
      </c>
      <c r="F298" s="183" t="s">
        <v>373</v>
      </c>
      <c r="G298" s="184" t="s">
        <v>243</v>
      </c>
      <c r="H298" s="185">
        <v>28</v>
      </c>
      <c r="I298" s="186"/>
      <c r="J298" s="187">
        <f>ROUND(I298*H298,2)</f>
        <v>0</v>
      </c>
      <c r="K298" s="183" t="s">
        <v>133</v>
      </c>
      <c r="L298" s="39"/>
      <c r="M298" s="188" t="s">
        <v>1</v>
      </c>
      <c r="N298" s="189" t="s">
        <v>38</v>
      </c>
      <c r="O298" s="71"/>
      <c r="P298" s="190">
        <f>O298*H298</f>
        <v>0</v>
      </c>
      <c r="Q298" s="190">
        <v>5.0000000000000002E-5</v>
      </c>
      <c r="R298" s="190">
        <f>Q298*H298</f>
        <v>1.4E-3</v>
      </c>
      <c r="S298" s="190">
        <v>0</v>
      </c>
      <c r="T298" s="191">
        <f>S298*H298</f>
        <v>0</v>
      </c>
      <c r="U298" s="34"/>
      <c r="V298" s="34"/>
      <c r="W298" s="34"/>
      <c r="X298" s="34"/>
      <c r="Y298" s="34"/>
      <c r="Z298" s="34"/>
      <c r="AA298" s="34"/>
      <c r="AB298" s="34"/>
      <c r="AC298" s="34"/>
      <c r="AD298" s="34"/>
      <c r="AE298" s="34"/>
      <c r="AR298" s="192" t="s">
        <v>240</v>
      </c>
      <c r="AT298" s="192" t="s">
        <v>129</v>
      </c>
      <c r="AU298" s="192" t="s">
        <v>80</v>
      </c>
      <c r="AY298" s="17" t="s">
        <v>126</v>
      </c>
      <c r="BE298" s="193">
        <f>IF(N298="základní",J298,0)</f>
        <v>0</v>
      </c>
      <c r="BF298" s="193">
        <f>IF(N298="snížená",J298,0)</f>
        <v>0</v>
      </c>
      <c r="BG298" s="193">
        <f>IF(N298="zákl. přenesená",J298,0)</f>
        <v>0</v>
      </c>
      <c r="BH298" s="193">
        <f>IF(N298="sníž. přenesená",J298,0)</f>
        <v>0</v>
      </c>
      <c r="BI298" s="193">
        <f>IF(N298="nulová",J298,0)</f>
        <v>0</v>
      </c>
      <c r="BJ298" s="17" t="s">
        <v>78</v>
      </c>
      <c r="BK298" s="193">
        <f>ROUND(I298*H298,2)</f>
        <v>0</v>
      </c>
      <c r="BL298" s="17" t="s">
        <v>240</v>
      </c>
      <c r="BM298" s="192" t="s">
        <v>374</v>
      </c>
    </row>
    <row r="299" spans="1:65" s="2" customFormat="1" ht="11.25">
      <c r="A299" s="34"/>
      <c r="B299" s="35"/>
      <c r="C299" s="36"/>
      <c r="D299" s="194" t="s">
        <v>136</v>
      </c>
      <c r="E299" s="36"/>
      <c r="F299" s="195" t="s">
        <v>375</v>
      </c>
      <c r="G299" s="36"/>
      <c r="H299" s="36"/>
      <c r="I299" s="196"/>
      <c r="J299" s="36"/>
      <c r="K299" s="36"/>
      <c r="L299" s="39"/>
      <c r="M299" s="197"/>
      <c r="N299" s="198"/>
      <c r="O299" s="71"/>
      <c r="P299" s="71"/>
      <c r="Q299" s="71"/>
      <c r="R299" s="71"/>
      <c r="S299" s="71"/>
      <c r="T299" s="72"/>
      <c r="U299" s="34"/>
      <c r="V299" s="34"/>
      <c r="W299" s="34"/>
      <c r="X299" s="34"/>
      <c r="Y299" s="34"/>
      <c r="Z299" s="34"/>
      <c r="AA299" s="34"/>
      <c r="AB299" s="34"/>
      <c r="AC299" s="34"/>
      <c r="AD299" s="34"/>
      <c r="AE299" s="34"/>
      <c r="AT299" s="17" t="s">
        <v>136</v>
      </c>
      <c r="AU299" s="17" t="s">
        <v>80</v>
      </c>
    </row>
    <row r="300" spans="1:65" s="2" customFormat="1" ht="37.9" customHeight="1">
      <c r="A300" s="34"/>
      <c r="B300" s="35"/>
      <c r="C300" s="181" t="s">
        <v>376</v>
      </c>
      <c r="D300" s="181" t="s">
        <v>129</v>
      </c>
      <c r="E300" s="182" t="s">
        <v>377</v>
      </c>
      <c r="F300" s="183" t="s">
        <v>378</v>
      </c>
      <c r="G300" s="184" t="s">
        <v>243</v>
      </c>
      <c r="H300" s="185">
        <v>18.3</v>
      </c>
      <c r="I300" s="186"/>
      <c r="J300" s="187">
        <f>ROUND(I300*H300,2)</f>
        <v>0</v>
      </c>
      <c r="K300" s="183" t="s">
        <v>368</v>
      </c>
      <c r="L300" s="39"/>
      <c r="M300" s="188" t="s">
        <v>1</v>
      </c>
      <c r="N300" s="189" t="s">
        <v>38</v>
      </c>
      <c r="O300" s="71"/>
      <c r="P300" s="190">
        <f>O300*H300</f>
        <v>0</v>
      </c>
      <c r="Q300" s="190">
        <v>7.3860000000000001E-5</v>
      </c>
      <c r="R300" s="190">
        <f>Q300*H300</f>
        <v>1.3516380000000001E-3</v>
      </c>
      <c r="S300" s="190">
        <v>0</v>
      </c>
      <c r="T300" s="191">
        <f>S300*H300</f>
        <v>0</v>
      </c>
      <c r="U300" s="34"/>
      <c r="V300" s="34"/>
      <c r="W300" s="34"/>
      <c r="X300" s="34"/>
      <c r="Y300" s="34"/>
      <c r="Z300" s="34"/>
      <c r="AA300" s="34"/>
      <c r="AB300" s="34"/>
      <c r="AC300" s="34"/>
      <c r="AD300" s="34"/>
      <c r="AE300" s="34"/>
      <c r="AR300" s="192" t="s">
        <v>240</v>
      </c>
      <c r="AT300" s="192" t="s">
        <v>129</v>
      </c>
      <c r="AU300" s="192" t="s">
        <v>80</v>
      </c>
      <c r="AY300" s="17" t="s">
        <v>126</v>
      </c>
      <c r="BE300" s="193">
        <f>IF(N300="základní",J300,0)</f>
        <v>0</v>
      </c>
      <c r="BF300" s="193">
        <f>IF(N300="snížená",J300,0)</f>
        <v>0</v>
      </c>
      <c r="BG300" s="193">
        <f>IF(N300="zákl. přenesená",J300,0)</f>
        <v>0</v>
      </c>
      <c r="BH300" s="193">
        <f>IF(N300="sníž. přenesená",J300,0)</f>
        <v>0</v>
      </c>
      <c r="BI300" s="193">
        <f>IF(N300="nulová",J300,0)</f>
        <v>0</v>
      </c>
      <c r="BJ300" s="17" t="s">
        <v>78</v>
      </c>
      <c r="BK300" s="193">
        <f>ROUND(I300*H300,2)</f>
        <v>0</v>
      </c>
      <c r="BL300" s="17" t="s">
        <v>240</v>
      </c>
      <c r="BM300" s="192" t="s">
        <v>379</v>
      </c>
    </row>
    <row r="301" spans="1:65" s="2" customFormat="1" ht="29.25">
      <c r="A301" s="34"/>
      <c r="B301" s="35"/>
      <c r="C301" s="36"/>
      <c r="D301" s="201" t="s">
        <v>152</v>
      </c>
      <c r="E301" s="36"/>
      <c r="F301" s="232" t="s">
        <v>380</v>
      </c>
      <c r="G301" s="36"/>
      <c r="H301" s="36"/>
      <c r="I301" s="196"/>
      <c r="J301" s="36"/>
      <c r="K301" s="36"/>
      <c r="L301" s="39"/>
      <c r="M301" s="197"/>
      <c r="N301" s="198"/>
      <c r="O301" s="71"/>
      <c r="P301" s="71"/>
      <c r="Q301" s="71"/>
      <c r="R301" s="71"/>
      <c r="S301" s="71"/>
      <c r="T301" s="72"/>
      <c r="U301" s="34"/>
      <c r="V301" s="34"/>
      <c r="W301" s="34"/>
      <c r="X301" s="34"/>
      <c r="Y301" s="34"/>
      <c r="Z301" s="34"/>
      <c r="AA301" s="34"/>
      <c r="AB301" s="34"/>
      <c r="AC301" s="34"/>
      <c r="AD301" s="34"/>
      <c r="AE301" s="34"/>
      <c r="AT301" s="17" t="s">
        <v>152</v>
      </c>
      <c r="AU301" s="17" t="s">
        <v>80</v>
      </c>
    </row>
    <row r="302" spans="1:65" s="2" customFormat="1" ht="16.5" customHeight="1">
      <c r="A302" s="34"/>
      <c r="B302" s="35"/>
      <c r="C302" s="181" t="s">
        <v>381</v>
      </c>
      <c r="D302" s="181" t="s">
        <v>129</v>
      </c>
      <c r="E302" s="182" t="s">
        <v>382</v>
      </c>
      <c r="F302" s="183" t="s">
        <v>383</v>
      </c>
      <c r="G302" s="184" t="s">
        <v>132</v>
      </c>
      <c r="H302" s="185">
        <v>13</v>
      </c>
      <c r="I302" s="186"/>
      <c r="J302" s="187">
        <f>ROUND(I302*H302,2)</f>
        <v>0</v>
      </c>
      <c r="K302" s="183" t="s">
        <v>368</v>
      </c>
      <c r="L302" s="39"/>
      <c r="M302" s="188" t="s">
        <v>1</v>
      </c>
      <c r="N302" s="189" t="s">
        <v>38</v>
      </c>
      <c r="O302" s="71"/>
      <c r="P302" s="190">
        <f>O302*H302</f>
        <v>0</v>
      </c>
      <c r="Q302" s="190">
        <v>0</v>
      </c>
      <c r="R302" s="190">
        <f>Q302*H302</f>
        <v>0</v>
      </c>
      <c r="S302" s="190">
        <v>0</v>
      </c>
      <c r="T302" s="191">
        <f>S302*H302</f>
        <v>0</v>
      </c>
      <c r="U302" s="34"/>
      <c r="V302" s="34"/>
      <c r="W302" s="34"/>
      <c r="X302" s="34"/>
      <c r="Y302" s="34"/>
      <c r="Z302" s="34"/>
      <c r="AA302" s="34"/>
      <c r="AB302" s="34"/>
      <c r="AC302" s="34"/>
      <c r="AD302" s="34"/>
      <c r="AE302" s="34"/>
      <c r="AR302" s="192" t="s">
        <v>240</v>
      </c>
      <c r="AT302" s="192" t="s">
        <v>129</v>
      </c>
      <c r="AU302" s="192" t="s">
        <v>80</v>
      </c>
      <c r="AY302" s="17" t="s">
        <v>126</v>
      </c>
      <c r="BE302" s="193">
        <f>IF(N302="základní",J302,0)</f>
        <v>0</v>
      </c>
      <c r="BF302" s="193">
        <f>IF(N302="snížená",J302,0)</f>
        <v>0</v>
      </c>
      <c r="BG302" s="193">
        <f>IF(N302="zákl. přenesená",J302,0)</f>
        <v>0</v>
      </c>
      <c r="BH302" s="193">
        <f>IF(N302="sníž. přenesená",J302,0)</f>
        <v>0</v>
      </c>
      <c r="BI302" s="193">
        <f>IF(N302="nulová",J302,0)</f>
        <v>0</v>
      </c>
      <c r="BJ302" s="17" t="s">
        <v>78</v>
      </c>
      <c r="BK302" s="193">
        <f>ROUND(I302*H302,2)</f>
        <v>0</v>
      </c>
      <c r="BL302" s="17" t="s">
        <v>240</v>
      </c>
      <c r="BM302" s="192" t="s">
        <v>384</v>
      </c>
    </row>
    <row r="303" spans="1:65" s="2" customFormat="1" ht="58.5">
      <c r="A303" s="34"/>
      <c r="B303" s="35"/>
      <c r="C303" s="36"/>
      <c r="D303" s="201" t="s">
        <v>152</v>
      </c>
      <c r="E303" s="36"/>
      <c r="F303" s="232" t="s">
        <v>385</v>
      </c>
      <c r="G303" s="36"/>
      <c r="H303" s="36"/>
      <c r="I303" s="196"/>
      <c r="J303" s="36"/>
      <c r="K303" s="36"/>
      <c r="L303" s="39"/>
      <c r="M303" s="197"/>
      <c r="N303" s="198"/>
      <c r="O303" s="71"/>
      <c r="P303" s="71"/>
      <c r="Q303" s="71"/>
      <c r="R303" s="71"/>
      <c r="S303" s="71"/>
      <c r="T303" s="72"/>
      <c r="U303" s="34"/>
      <c r="V303" s="34"/>
      <c r="W303" s="34"/>
      <c r="X303" s="34"/>
      <c r="Y303" s="34"/>
      <c r="Z303" s="34"/>
      <c r="AA303" s="34"/>
      <c r="AB303" s="34"/>
      <c r="AC303" s="34"/>
      <c r="AD303" s="34"/>
      <c r="AE303" s="34"/>
      <c r="AT303" s="17" t="s">
        <v>152</v>
      </c>
      <c r="AU303" s="17" t="s">
        <v>80</v>
      </c>
    </row>
    <row r="304" spans="1:65" s="2" customFormat="1" ht="24.2" customHeight="1">
      <c r="A304" s="34"/>
      <c r="B304" s="35"/>
      <c r="C304" s="181" t="s">
        <v>386</v>
      </c>
      <c r="D304" s="181" t="s">
        <v>129</v>
      </c>
      <c r="E304" s="182" t="s">
        <v>387</v>
      </c>
      <c r="F304" s="183" t="s">
        <v>388</v>
      </c>
      <c r="G304" s="184" t="s">
        <v>132</v>
      </c>
      <c r="H304" s="185">
        <v>4</v>
      </c>
      <c r="I304" s="186"/>
      <c r="J304" s="187">
        <f>ROUND(I304*H304,2)</f>
        <v>0</v>
      </c>
      <c r="K304" s="183" t="s">
        <v>347</v>
      </c>
      <c r="L304" s="39"/>
      <c r="M304" s="188" t="s">
        <v>1</v>
      </c>
      <c r="N304" s="189" t="s">
        <v>38</v>
      </c>
      <c r="O304" s="71"/>
      <c r="P304" s="190">
        <f>O304*H304</f>
        <v>0</v>
      </c>
      <c r="Q304" s="190">
        <v>0</v>
      </c>
      <c r="R304" s="190">
        <f>Q304*H304</f>
        <v>0</v>
      </c>
      <c r="S304" s="190">
        <v>0</v>
      </c>
      <c r="T304" s="191">
        <f>S304*H304</f>
        <v>0</v>
      </c>
      <c r="U304" s="34"/>
      <c r="V304" s="34"/>
      <c r="W304" s="34"/>
      <c r="X304" s="34"/>
      <c r="Y304" s="34"/>
      <c r="Z304" s="34"/>
      <c r="AA304" s="34"/>
      <c r="AB304" s="34"/>
      <c r="AC304" s="34"/>
      <c r="AD304" s="34"/>
      <c r="AE304" s="34"/>
      <c r="AR304" s="192" t="s">
        <v>240</v>
      </c>
      <c r="AT304" s="192" t="s">
        <v>129</v>
      </c>
      <c r="AU304" s="192" t="s">
        <v>80</v>
      </c>
      <c r="AY304" s="17" t="s">
        <v>126</v>
      </c>
      <c r="BE304" s="193">
        <f>IF(N304="základní",J304,0)</f>
        <v>0</v>
      </c>
      <c r="BF304" s="193">
        <f>IF(N304="snížená",J304,0)</f>
        <v>0</v>
      </c>
      <c r="BG304" s="193">
        <f>IF(N304="zákl. přenesená",J304,0)</f>
        <v>0</v>
      </c>
      <c r="BH304" s="193">
        <f>IF(N304="sníž. přenesená",J304,0)</f>
        <v>0</v>
      </c>
      <c r="BI304" s="193">
        <f>IF(N304="nulová",J304,0)</f>
        <v>0</v>
      </c>
      <c r="BJ304" s="17" t="s">
        <v>78</v>
      </c>
      <c r="BK304" s="193">
        <f>ROUND(I304*H304,2)</f>
        <v>0</v>
      </c>
      <c r="BL304" s="17" t="s">
        <v>240</v>
      </c>
      <c r="BM304" s="192" t="s">
        <v>389</v>
      </c>
    </row>
    <row r="305" spans="1:65" s="2" customFormat="1" ht="11.25">
      <c r="A305" s="34"/>
      <c r="B305" s="35"/>
      <c r="C305" s="36"/>
      <c r="D305" s="194" t="s">
        <v>136</v>
      </c>
      <c r="E305" s="36"/>
      <c r="F305" s="195" t="s">
        <v>390</v>
      </c>
      <c r="G305" s="36"/>
      <c r="H305" s="36"/>
      <c r="I305" s="196"/>
      <c r="J305" s="36"/>
      <c r="K305" s="36"/>
      <c r="L305" s="39"/>
      <c r="M305" s="197"/>
      <c r="N305" s="198"/>
      <c r="O305" s="71"/>
      <c r="P305" s="71"/>
      <c r="Q305" s="71"/>
      <c r="R305" s="71"/>
      <c r="S305" s="71"/>
      <c r="T305" s="72"/>
      <c r="U305" s="34"/>
      <c r="V305" s="34"/>
      <c r="W305" s="34"/>
      <c r="X305" s="34"/>
      <c r="Y305" s="34"/>
      <c r="Z305" s="34"/>
      <c r="AA305" s="34"/>
      <c r="AB305" s="34"/>
      <c r="AC305" s="34"/>
      <c r="AD305" s="34"/>
      <c r="AE305" s="34"/>
      <c r="AT305" s="17" t="s">
        <v>136</v>
      </c>
      <c r="AU305" s="17" t="s">
        <v>80</v>
      </c>
    </row>
    <row r="306" spans="1:65" s="2" customFormat="1" ht="21.75" customHeight="1">
      <c r="A306" s="34"/>
      <c r="B306" s="35"/>
      <c r="C306" s="181" t="s">
        <v>391</v>
      </c>
      <c r="D306" s="181" t="s">
        <v>129</v>
      </c>
      <c r="E306" s="182" t="s">
        <v>392</v>
      </c>
      <c r="F306" s="183" t="s">
        <v>393</v>
      </c>
      <c r="G306" s="184" t="s">
        <v>132</v>
      </c>
      <c r="H306" s="185">
        <v>9</v>
      </c>
      <c r="I306" s="186"/>
      <c r="J306" s="187">
        <f>ROUND(I306*H306,2)</f>
        <v>0</v>
      </c>
      <c r="K306" s="183" t="s">
        <v>368</v>
      </c>
      <c r="L306" s="39"/>
      <c r="M306" s="188" t="s">
        <v>1</v>
      </c>
      <c r="N306" s="189" t="s">
        <v>38</v>
      </c>
      <c r="O306" s="71"/>
      <c r="P306" s="190">
        <f>O306*H306</f>
        <v>0</v>
      </c>
      <c r="Q306" s="190">
        <v>1.2557000000000001E-4</v>
      </c>
      <c r="R306" s="190">
        <f>Q306*H306</f>
        <v>1.13013E-3</v>
      </c>
      <c r="S306" s="190">
        <v>0</v>
      </c>
      <c r="T306" s="191">
        <f>S306*H306</f>
        <v>0</v>
      </c>
      <c r="U306" s="34"/>
      <c r="V306" s="34"/>
      <c r="W306" s="34"/>
      <c r="X306" s="34"/>
      <c r="Y306" s="34"/>
      <c r="Z306" s="34"/>
      <c r="AA306" s="34"/>
      <c r="AB306" s="34"/>
      <c r="AC306" s="34"/>
      <c r="AD306" s="34"/>
      <c r="AE306" s="34"/>
      <c r="AR306" s="192" t="s">
        <v>240</v>
      </c>
      <c r="AT306" s="192" t="s">
        <v>129</v>
      </c>
      <c r="AU306" s="192" t="s">
        <v>80</v>
      </c>
      <c r="AY306" s="17" t="s">
        <v>126</v>
      </c>
      <c r="BE306" s="193">
        <f>IF(N306="základní",J306,0)</f>
        <v>0</v>
      </c>
      <c r="BF306" s="193">
        <f>IF(N306="snížená",J306,0)</f>
        <v>0</v>
      </c>
      <c r="BG306" s="193">
        <f>IF(N306="zákl. přenesená",J306,0)</f>
        <v>0</v>
      </c>
      <c r="BH306" s="193">
        <f>IF(N306="sníž. přenesená",J306,0)</f>
        <v>0</v>
      </c>
      <c r="BI306" s="193">
        <f>IF(N306="nulová",J306,0)</f>
        <v>0</v>
      </c>
      <c r="BJ306" s="17" t="s">
        <v>78</v>
      </c>
      <c r="BK306" s="193">
        <f>ROUND(I306*H306,2)</f>
        <v>0</v>
      </c>
      <c r="BL306" s="17" t="s">
        <v>240</v>
      </c>
      <c r="BM306" s="192" t="s">
        <v>394</v>
      </c>
    </row>
    <row r="307" spans="1:65" s="2" customFormat="1" ht="39">
      <c r="A307" s="34"/>
      <c r="B307" s="35"/>
      <c r="C307" s="36"/>
      <c r="D307" s="201" t="s">
        <v>152</v>
      </c>
      <c r="E307" s="36"/>
      <c r="F307" s="232" t="s">
        <v>395</v>
      </c>
      <c r="G307" s="36"/>
      <c r="H307" s="36"/>
      <c r="I307" s="196"/>
      <c r="J307" s="36"/>
      <c r="K307" s="36"/>
      <c r="L307" s="39"/>
      <c r="M307" s="197"/>
      <c r="N307" s="198"/>
      <c r="O307" s="71"/>
      <c r="P307" s="71"/>
      <c r="Q307" s="71"/>
      <c r="R307" s="71"/>
      <c r="S307" s="71"/>
      <c r="T307" s="72"/>
      <c r="U307" s="34"/>
      <c r="V307" s="34"/>
      <c r="W307" s="34"/>
      <c r="X307" s="34"/>
      <c r="Y307" s="34"/>
      <c r="Z307" s="34"/>
      <c r="AA307" s="34"/>
      <c r="AB307" s="34"/>
      <c r="AC307" s="34"/>
      <c r="AD307" s="34"/>
      <c r="AE307" s="34"/>
      <c r="AT307" s="17" t="s">
        <v>152</v>
      </c>
      <c r="AU307" s="17" t="s">
        <v>80</v>
      </c>
    </row>
    <row r="308" spans="1:65" s="14" customFormat="1" ht="11.25">
      <c r="B308" s="210"/>
      <c r="C308" s="211"/>
      <c r="D308" s="201" t="s">
        <v>138</v>
      </c>
      <c r="E308" s="212" t="s">
        <v>1</v>
      </c>
      <c r="F308" s="213" t="s">
        <v>396</v>
      </c>
      <c r="G308" s="211"/>
      <c r="H308" s="214">
        <v>9</v>
      </c>
      <c r="I308" s="215"/>
      <c r="J308" s="211"/>
      <c r="K308" s="211"/>
      <c r="L308" s="216"/>
      <c r="M308" s="217"/>
      <c r="N308" s="218"/>
      <c r="O308" s="218"/>
      <c r="P308" s="218"/>
      <c r="Q308" s="218"/>
      <c r="R308" s="218"/>
      <c r="S308" s="218"/>
      <c r="T308" s="219"/>
      <c r="AT308" s="220" t="s">
        <v>138</v>
      </c>
      <c r="AU308" s="220" t="s">
        <v>80</v>
      </c>
      <c r="AV308" s="14" t="s">
        <v>80</v>
      </c>
      <c r="AW308" s="14" t="s">
        <v>30</v>
      </c>
      <c r="AX308" s="14" t="s">
        <v>73</v>
      </c>
      <c r="AY308" s="220" t="s">
        <v>126</v>
      </c>
    </row>
    <row r="309" spans="1:65" s="15" customFormat="1" ht="11.25">
      <c r="B309" s="221"/>
      <c r="C309" s="222"/>
      <c r="D309" s="201" t="s">
        <v>138</v>
      </c>
      <c r="E309" s="223" t="s">
        <v>1</v>
      </c>
      <c r="F309" s="224" t="s">
        <v>140</v>
      </c>
      <c r="G309" s="222"/>
      <c r="H309" s="225">
        <v>9</v>
      </c>
      <c r="I309" s="226"/>
      <c r="J309" s="222"/>
      <c r="K309" s="222"/>
      <c r="L309" s="227"/>
      <c r="M309" s="228"/>
      <c r="N309" s="229"/>
      <c r="O309" s="229"/>
      <c r="P309" s="229"/>
      <c r="Q309" s="229"/>
      <c r="R309" s="229"/>
      <c r="S309" s="229"/>
      <c r="T309" s="230"/>
      <c r="AT309" s="231" t="s">
        <v>138</v>
      </c>
      <c r="AU309" s="231" t="s">
        <v>80</v>
      </c>
      <c r="AV309" s="15" t="s">
        <v>134</v>
      </c>
      <c r="AW309" s="15" t="s">
        <v>30</v>
      </c>
      <c r="AX309" s="15" t="s">
        <v>78</v>
      </c>
      <c r="AY309" s="231" t="s">
        <v>126</v>
      </c>
    </row>
    <row r="310" spans="1:65" s="2" customFormat="1" ht="16.5" customHeight="1">
      <c r="A310" s="34"/>
      <c r="B310" s="35"/>
      <c r="C310" s="181" t="s">
        <v>397</v>
      </c>
      <c r="D310" s="181" t="s">
        <v>129</v>
      </c>
      <c r="E310" s="182" t="s">
        <v>398</v>
      </c>
      <c r="F310" s="183" t="s">
        <v>399</v>
      </c>
      <c r="G310" s="184" t="s">
        <v>400</v>
      </c>
      <c r="H310" s="185">
        <v>3</v>
      </c>
      <c r="I310" s="186"/>
      <c r="J310" s="187">
        <f>ROUND(I310*H310,2)</f>
        <v>0</v>
      </c>
      <c r="K310" s="183" t="s">
        <v>368</v>
      </c>
      <c r="L310" s="39"/>
      <c r="M310" s="188" t="s">
        <v>1</v>
      </c>
      <c r="N310" s="189" t="s">
        <v>38</v>
      </c>
      <c r="O310" s="71"/>
      <c r="P310" s="190">
        <f>O310*H310</f>
        <v>0</v>
      </c>
      <c r="Q310" s="190">
        <v>2.5114000000000001E-4</v>
      </c>
      <c r="R310" s="190">
        <f>Q310*H310</f>
        <v>7.5342000000000009E-4</v>
      </c>
      <c r="S310" s="190">
        <v>0</v>
      </c>
      <c r="T310" s="191">
        <f>S310*H310</f>
        <v>0</v>
      </c>
      <c r="U310" s="34"/>
      <c r="V310" s="34"/>
      <c r="W310" s="34"/>
      <c r="X310" s="34"/>
      <c r="Y310" s="34"/>
      <c r="Z310" s="34"/>
      <c r="AA310" s="34"/>
      <c r="AB310" s="34"/>
      <c r="AC310" s="34"/>
      <c r="AD310" s="34"/>
      <c r="AE310" s="34"/>
      <c r="AR310" s="192" t="s">
        <v>240</v>
      </c>
      <c r="AT310" s="192" t="s">
        <v>129</v>
      </c>
      <c r="AU310" s="192" t="s">
        <v>80</v>
      </c>
      <c r="AY310" s="17" t="s">
        <v>126</v>
      </c>
      <c r="BE310" s="193">
        <f>IF(N310="základní",J310,0)</f>
        <v>0</v>
      </c>
      <c r="BF310" s="193">
        <f>IF(N310="snížená",J310,0)</f>
        <v>0</v>
      </c>
      <c r="BG310" s="193">
        <f>IF(N310="zákl. přenesená",J310,0)</f>
        <v>0</v>
      </c>
      <c r="BH310" s="193">
        <f>IF(N310="sníž. přenesená",J310,0)</f>
        <v>0</v>
      </c>
      <c r="BI310" s="193">
        <f>IF(N310="nulová",J310,0)</f>
        <v>0</v>
      </c>
      <c r="BJ310" s="17" t="s">
        <v>78</v>
      </c>
      <c r="BK310" s="193">
        <f>ROUND(I310*H310,2)</f>
        <v>0</v>
      </c>
      <c r="BL310" s="17" t="s">
        <v>240</v>
      </c>
      <c r="BM310" s="192" t="s">
        <v>401</v>
      </c>
    </row>
    <row r="311" spans="1:65" s="2" customFormat="1" ht="39">
      <c r="A311" s="34"/>
      <c r="B311" s="35"/>
      <c r="C311" s="36"/>
      <c r="D311" s="201" t="s">
        <v>152</v>
      </c>
      <c r="E311" s="36"/>
      <c r="F311" s="232" t="s">
        <v>395</v>
      </c>
      <c r="G311" s="36"/>
      <c r="H311" s="36"/>
      <c r="I311" s="196"/>
      <c r="J311" s="36"/>
      <c r="K311" s="36"/>
      <c r="L311" s="39"/>
      <c r="M311" s="197"/>
      <c r="N311" s="198"/>
      <c r="O311" s="71"/>
      <c r="P311" s="71"/>
      <c r="Q311" s="71"/>
      <c r="R311" s="71"/>
      <c r="S311" s="71"/>
      <c r="T311" s="72"/>
      <c r="U311" s="34"/>
      <c r="V311" s="34"/>
      <c r="W311" s="34"/>
      <c r="X311" s="34"/>
      <c r="Y311" s="34"/>
      <c r="Z311" s="34"/>
      <c r="AA311" s="34"/>
      <c r="AB311" s="34"/>
      <c r="AC311" s="34"/>
      <c r="AD311" s="34"/>
      <c r="AE311" s="34"/>
      <c r="AT311" s="17" t="s">
        <v>152</v>
      </c>
      <c r="AU311" s="17" t="s">
        <v>80</v>
      </c>
    </row>
    <row r="312" spans="1:65" s="14" customFormat="1" ht="11.25">
      <c r="B312" s="210"/>
      <c r="C312" s="211"/>
      <c r="D312" s="201" t="s">
        <v>138</v>
      </c>
      <c r="E312" s="212" t="s">
        <v>1</v>
      </c>
      <c r="F312" s="213" t="s">
        <v>402</v>
      </c>
      <c r="G312" s="211"/>
      <c r="H312" s="214">
        <v>3</v>
      </c>
      <c r="I312" s="215"/>
      <c r="J312" s="211"/>
      <c r="K312" s="211"/>
      <c r="L312" s="216"/>
      <c r="M312" s="217"/>
      <c r="N312" s="218"/>
      <c r="O312" s="218"/>
      <c r="P312" s="218"/>
      <c r="Q312" s="218"/>
      <c r="R312" s="218"/>
      <c r="S312" s="218"/>
      <c r="T312" s="219"/>
      <c r="AT312" s="220" t="s">
        <v>138</v>
      </c>
      <c r="AU312" s="220" t="s">
        <v>80</v>
      </c>
      <c r="AV312" s="14" t="s">
        <v>80</v>
      </c>
      <c r="AW312" s="14" t="s">
        <v>30</v>
      </c>
      <c r="AX312" s="14" t="s">
        <v>73</v>
      </c>
      <c r="AY312" s="220" t="s">
        <v>126</v>
      </c>
    </row>
    <row r="313" spans="1:65" s="15" customFormat="1" ht="11.25">
      <c r="B313" s="221"/>
      <c r="C313" s="222"/>
      <c r="D313" s="201" t="s">
        <v>138</v>
      </c>
      <c r="E313" s="223" t="s">
        <v>1</v>
      </c>
      <c r="F313" s="224" t="s">
        <v>140</v>
      </c>
      <c r="G313" s="222"/>
      <c r="H313" s="225">
        <v>3</v>
      </c>
      <c r="I313" s="226"/>
      <c r="J313" s="222"/>
      <c r="K313" s="222"/>
      <c r="L313" s="227"/>
      <c r="M313" s="228"/>
      <c r="N313" s="229"/>
      <c r="O313" s="229"/>
      <c r="P313" s="229"/>
      <c r="Q313" s="229"/>
      <c r="R313" s="229"/>
      <c r="S313" s="229"/>
      <c r="T313" s="230"/>
      <c r="AT313" s="231" t="s">
        <v>138</v>
      </c>
      <c r="AU313" s="231" t="s">
        <v>80</v>
      </c>
      <c r="AV313" s="15" t="s">
        <v>134</v>
      </c>
      <c r="AW313" s="15" t="s">
        <v>30</v>
      </c>
      <c r="AX313" s="15" t="s">
        <v>78</v>
      </c>
      <c r="AY313" s="231" t="s">
        <v>126</v>
      </c>
    </row>
    <row r="314" spans="1:65" s="2" customFormat="1" ht="24.2" customHeight="1">
      <c r="A314" s="34"/>
      <c r="B314" s="35"/>
      <c r="C314" s="181" t="s">
        <v>403</v>
      </c>
      <c r="D314" s="181" t="s">
        <v>129</v>
      </c>
      <c r="E314" s="182" t="s">
        <v>404</v>
      </c>
      <c r="F314" s="183" t="s">
        <v>405</v>
      </c>
      <c r="G314" s="184" t="s">
        <v>243</v>
      </c>
      <c r="H314" s="185">
        <v>44.3</v>
      </c>
      <c r="I314" s="186"/>
      <c r="J314" s="187">
        <f>ROUND(I314*H314,2)</f>
        <v>0</v>
      </c>
      <c r="K314" s="183" t="s">
        <v>368</v>
      </c>
      <c r="L314" s="39"/>
      <c r="M314" s="188" t="s">
        <v>1</v>
      </c>
      <c r="N314" s="189" t="s">
        <v>38</v>
      </c>
      <c r="O314" s="71"/>
      <c r="P314" s="190">
        <f>O314*H314</f>
        <v>0</v>
      </c>
      <c r="Q314" s="190">
        <v>1.8972349999999999E-4</v>
      </c>
      <c r="R314" s="190">
        <f>Q314*H314</f>
        <v>8.4047510499999992E-3</v>
      </c>
      <c r="S314" s="190">
        <v>0</v>
      </c>
      <c r="T314" s="191">
        <f>S314*H314</f>
        <v>0</v>
      </c>
      <c r="U314" s="34"/>
      <c r="V314" s="34"/>
      <c r="W314" s="34"/>
      <c r="X314" s="34"/>
      <c r="Y314" s="34"/>
      <c r="Z314" s="34"/>
      <c r="AA314" s="34"/>
      <c r="AB314" s="34"/>
      <c r="AC314" s="34"/>
      <c r="AD314" s="34"/>
      <c r="AE314" s="34"/>
      <c r="AR314" s="192" t="s">
        <v>240</v>
      </c>
      <c r="AT314" s="192" t="s">
        <v>129</v>
      </c>
      <c r="AU314" s="192" t="s">
        <v>80</v>
      </c>
      <c r="AY314" s="17" t="s">
        <v>126</v>
      </c>
      <c r="BE314" s="193">
        <f>IF(N314="základní",J314,0)</f>
        <v>0</v>
      </c>
      <c r="BF314" s="193">
        <f>IF(N314="snížená",J314,0)</f>
        <v>0</v>
      </c>
      <c r="BG314" s="193">
        <f>IF(N314="zákl. přenesená",J314,0)</f>
        <v>0</v>
      </c>
      <c r="BH314" s="193">
        <f>IF(N314="sníž. přenesená",J314,0)</f>
        <v>0</v>
      </c>
      <c r="BI314" s="193">
        <f>IF(N314="nulová",J314,0)</f>
        <v>0</v>
      </c>
      <c r="BJ314" s="17" t="s">
        <v>78</v>
      </c>
      <c r="BK314" s="193">
        <f>ROUND(I314*H314,2)</f>
        <v>0</v>
      </c>
      <c r="BL314" s="17" t="s">
        <v>240</v>
      </c>
      <c r="BM314" s="192" t="s">
        <v>406</v>
      </c>
    </row>
    <row r="315" spans="1:65" s="2" customFormat="1" ht="68.25">
      <c r="A315" s="34"/>
      <c r="B315" s="35"/>
      <c r="C315" s="36"/>
      <c r="D315" s="201" t="s">
        <v>152</v>
      </c>
      <c r="E315" s="36"/>
      <c r="F315" s="232" t="s">
        <v>407</v>
      </c>
      <c r="G315" s="36"/>
      <c r="H315" s="36"/>
      <c r="I315" s="196"/>
      <c r="J315" s="36"/>
      <c r="K315" s="36"/>
      <c r="L315" s="39"/>
      <c r="M315" s="197"/>
      <c r="N315" s="198"/>
      <c r="O315" s="71"/>
      <c r="P315" s="71"/>
      <c r="Q315" s="71"/>
      <c r="R315" s="71"/>
      <c r="S315" s="71"/>
      <c r="T315" s="72"/>
      <c r="U315" s="34"/>
      <c r="V315" s="34"/>
      <c r="W315" s="34"/>
      <c r="X315" s="34"/>
      <c r="Y315" s="34"/>
      <c r="Z315" s="34"/>
      <c r="AA315" s="34"/>
      <c r="AB315" s="34"/>
      <c r="AC315" s="34"/>
      <c r="AD315" s="34"/>
      <c r="AE315" s="34"/>
      <c r="AT315" s="17" t="s">
        <v>152</v>
      </c>
      <c r="AU315" s="17" t="s">
        <v>80</v>
      </c>
    </row>
    <row r="316" spans="1:65" s="14" customFormat="1" ht="11.25">
      <c r="B316" s="210"/>
      <c r="C316" s="211"/>
      <c r="D316" s="201" t="s">
        <v>138</v>
      </c>
      <c r="E316" s="212" t="s">
        <v>1</v>
      </c>
      <c r="F316" s="213" t="s">
        <v>408</v>
      </c>
      <c r="G316" s="211"/>
      <c r="H316" s="214">
        <v>44.3</v>
      </c>
      <c r="I316" s="215"/>
      <c r="J316" s="211"/>
      <c r="K316" s="211"/>
      <c r="L316" s="216"/>
      <c r="M316" s="217"/>
      <c r="N316" s="218"/>
      <c r="O316" s="218"/>
      <c r="P316" s="218"/>
      <c r="Q316" s="218"/>
      <c r="R316" s="218"/>
      <c r="S316" s="218"/>
      <c r="T316" s="219"/>
      <c r="AT316" s="220" t="s">
        <v>138</v>
      </c>
      <c r="AU316" s="220" t="s">
        <v>80</v>
      </c>
      <c r="AV316" s="14" t="s">
        <v>80</v>
      </c>
      <c r="AW316" s="14" t="s">
        <v>30</v>
      </c>
      <c r="AX316" s="14" t="s">
        <v>73</v>
      </c>
      <c r="AY316" s="220" t="s">
        <v>126</v>
      </c>
    </row>
    <row r="317" spans="1:65" s="15" customFormat="1" ht="11.25">
      <c r="B317" s="221"/>
      <c r="C317" s="222"/>
      <c r="D317" s="201" t="s">
        <v>138</v>
      </c>
      <c r="E317" s="223" t="s">
        <v>1</v>
      </c>
      <c r="F317" s="224" t="s">
        <v>140</v>
      </c>
      <c r="G317" s="222"/>
      <c r="H317" s="225">
        <v>44.3</v>
      </c>
      <c r="I317" s="226"/>
      <c r="J317" s="222"/>
      <c r="K317" s="222"/>
      <c r="L317" s="227"/>
      <c r="M317" s="228"/>
      <c r="N317" s="229"/>
      <c r="O317" s="229"/>
      <c r="P317" s="229"/>
      <c r="Q317" s="229"/>
      <c r="R317" s="229"/>
      <c r="S317" s="229"/>
      <c r="T317" s="230"/>
      <c r="AT317" s="231" t="s">
        <v>138</v>
      </c>
      <c r="AU317" s="231" t="s">
        <v>80</v>
      </c>
      <c r="AV317" s="15" t="s">
        <v>134</v>
      </c>
      <c r="AW317" s="15" t="s">
        <v>30</v>
      </c>
      <c r="AX317" s="15" t="s">
        <v>78</v>
      </c>
      <c r="AY317" s="231" t="s">
        <v>126</v>
      </c>
    </row>
    <row r="318" spans="1:65" s="2" customFormat="1" ht="21.75" customHeight="1">
      <c r="A318" s="34"/>
      <c r="B318" s="35"/>
      <c r="C318" s="181" t="s">
        <v>409</v>
      </c>
      <c r="D318" s="181" t="s">
        <v>129</v>
      </c>
      <c r="E318" s="182" t="s">
        <v>410</v>
      </c>
      <c r="F318" s="183" t="s">
        <v>411</v>
      </c>
      <c r="G318" s="184" t="s">
        <v>243</v>
      </c>
      <c r="H318" s="185">
        <v>44.3</v>
      </c>
      <c r="I318" s="186"/>
      <c r="J318" s="187">
        <f>ROUND(I318*H318,2)</f>
        <v>0</v>
      </c>
      <c r="K318" s="183" t="s">
        <v>368</v>
      </c>
      <c r="L318" s="39"/>
      <c r="M318" s="188" t="s">
        <v>1</v>
      </c>
      <c r="N318" s="189" t="s">
        <v>38</v>
      </c>
      <c r="O318" s="71"/>
      <c r="P318" s="190">
        <f>O318*H318</f>
        <v>0</v>
      </c>
      <c r="Q318" s="190">
        <v>1.0000000000000001E-5</v>
      </c>
      <c r="R318" s="190">
        <f>Q318*H318</f>
        <v>4.4300000000000003E-4</v>
      </c>
      <c r="S318" s="190">
        <v>0</v>
      </c>
      <c r="T318" s="191">
        <f>S318*H318</f>
        <v>0</v>
      </c>
      <c r="U318" s="34"/>
      <c r="V318" s="34"/>
      <c r="W318" s="34"/>
      <c r="X318" s="34"/>
      <c r="Y318" s="34"/>
      <c r="Z318" s="34"/>
      <c r="AA318" s="34"/>
      <c r="AB318" s="34"/>
      <c r="AC318" s="34"/>
      <c r="AD318" s="34"/>
      <c r="AE318" s="34"/>
      <c r="AR318" s="192" t="s">
        <v>240</v>
      </c>
      <c r="AT318" s="192" t="s">
        <v>129</v>
      </c>
      <c r="AU318" s="192" t="s">
        <v>80</v>
      </c>
      <c r="AY318" s="17" t="s">
        <v>126</v>
      </c>
      <c r="BE318" s="193">
        <f>IF(N318="základní",J318,0)</f>
        <v>0</v>
      </c>
      <c r="BF318" s="193">
        <f>IF(N318="snížená",J318,0)</f>
        <v>0</v>
      </c>
      <c r="BG318" s="193">
        <f>IF(N318="zákl. přenesená",J318,0)</f>
        <v>0</v>
      </c>
      <c r="BH318" s="193">
        <f>IF(N318="sníž. přenesená",J318,0)</f>
        <v>0</v>
      </c>
      <c r="BI318" s="193">
        <f>IF(N318="nulová",J318,0)</f>
        <v>0</v>
      </c>
      <c r="BJ318" s="17" t="s">
        <v>78</v>
      </c>
      <c r="BK318" s="193">
        <f>ROUND(I318*H318,2)</f>
        <v>0</v>
      </c>
      <c r="BL318" s="17" t="s">
        <v>240</v>
      </c>
      <c r="BM318" s="192" t="s">
        <v>412</v>
      </c>
    </row>
    <row r="319" spans="1:65" s="2" customFormat="1" ht="68.25">
      <c r="A319" s="34"/>
      <c r="B319" s="35"/>
      <c r="C319" s="36"/>
      <c r="D319" s="201" t="s">
        <v>152</v>
      </c>
      <c r="E319" s="36"/>
      <c r="F319" s="232" t="s">
        <v>407</v>
      </c>
      <c r="G319" s="36"/>
      <c r="H319" s="36"/>
      <c r="I319" s="196"/>
      <c r="J319" s="36"/>
      <c r="K319" s="36"/>
      <c r="L319" s="39"/>
      <c r="M319" s="197"/>
      <c r="N319" s="198"/>
      <c r="O319" s="71"/>
      <c r="P319" s="71"/>
      <c r="Q319" s="71"/>
      <c r="R319" s="71"/>
      <c r="S319" s="71"/>
      <c r="T319" s="72"/>
      <c r="U319" s="34"/>
      <c r="V319" s="34"/>
      <c r="W319" s="34"/>
      <c r="X319" s="34"/>
      <c r="Y319" s="34"/>
      <c r="Z319" s="34"/>
      <c r="AA319" s="34"/>
      <c r="AB319" s="34"/>
      <c r="AC319" s="34"/>
      <c r="AD319" s="34"/>
      <c r="AE319" s="34"/>
      <c r="AT319" s="17" t="s">
        <v>152</v>
      </c>
      <c r="AU319" s="17" t="s">
        <v>80</v>
      </c>
    </row>
    <row r="320" spans="1:65" s="2" customFormat="1" ht="24.2" customHeight="1">
      <c r="A320" s="34"/>
      <c r="B320" s="35"/>
      <c r="C320" s="181" t="s">
        <v>413</v>
      </c>
      <c r="D320" s="181" t="s">
        <v>129</v>
      </c>
      <c r="E320" s="182" t="s">
        <v>414</v>
      </c>
      <c r="F320" s="183" t="s">
        <v>415</v>
      </c>
      <c r="G320" s="184" t="s">
        <v>298</v>
      </c>
      <c r="H320" s="185">
        <v>5.5E-2</v>
      </c>
      <c r="I320" s="186"/>
      <c r="J320" s="187">
        <f>ROUND(I320*H320,2)</f>
        <v>0</v>
      </c>
      <c r="K320" s="183" t="s">
        <v>368</v>
      </c>
      <c r="L320" s="39"/>
      <c r="M320" s="188" t="s">
        <v>1</v>
      </c>
      <c r="N320" s="189" t="s">
        <v>38</v>
      </c>
      <c r="O320" s="71"/>
      <c r="P320" s="190">
        <f>O320*H320</f>
        <v>0</v>
      </c>
      <c r="Q320" s="190">
        <v>0</v>
      </c>
      <c r="R320" s="190">
        <f>Q320*H320</f>
        <v>0</v>
      </c>
      <c r="S320" s="190">
        <v>0</v>
      </c>
      <c r="T320" s="191">
        <f>S320*H320</f>
        <v>0</v>
      </c>
      <c r="U320" s="34"/>
      <c r="V320" s="34"/>
      <c r="W320" s="34"/>
      <c r="X320" s="34"/>
      <c r="Y320" s="34"/>
      <c r="Z320" s="34"/>
      <c r="AA320" s="34"/>
      <c r="AB320" s="34"/>
      <c r="AC320" s="34"/>
      <c r="AD320" s="34"/>
      <c r="AE320" s="34"/>
      <c r="AR320" s="192" t="s">
        <v>240</v>
      </c>
      <c r="AT320" s="192" t="s">
        <v>129</v>
      </c>
      <c r="AU320" s="192" t="s">
        <v>80</v>
      </c>
      <c r="AY320" s="17" t="s">
        <v>126</v>
      </c>
      <c r="BE320" s="193">
        <f>IF(N320="základní",J320,0)</f>
        <v>0</v>
      </c>
      <c r="BF320" s="193">
        <f>IF(N320="snížená",J320,0)</f>
        <v>0</v>
      </c>
      <c r="BG320" s="193">
        <f>IF(N320="zákl. přenesená",J320,0)</f>
        <v>0</v>
      </c>
      <c r="BH320" s="193">
        <f>IF(N320="sníž. přenesená",J320,0)</f>
        <v>0</v>
      </c>
      <c r="BI320" s="193">
        <f>IF(N320="nulová",J320,0)</f>
        <v>0</v>
      </c>
      <c r="BJ320" s="17" t="s">
        <v>78</v>
      </c>
      <c r="BK320" s="193">
        <f>ROUND(I320*H320,2)</f>
        <v>0</v>
      </c>
      <c r="BL320" s="17" t="s">
        <v>240</v>
      </c>
      <c r="BM320" s="192" t="s">
        <v>416</v>
      </c>
    </row>
    <row r="321" spans="1:65" s="2" customFormat="1" ht="107.25">
      <c r="A321" s="34"/>
      <c r="B321" s="35"/>
      <c r="C321" s="36"/>
      <c r="D321" s="201" t="s">
        <v>152</v>
      </c>
      <c r="E321" s="36"/>
      <c r="F321" s="232" t="s">
        <v>417</v>
      </c>
      <c r="G321" s="36"/>
      <c r="H321" s="36"/>
      <c r="I321" s="196"/>
      <c r="J321" s="36"/>
      <c r="K321" s="36"/>
      <c r="L321" s="39"/>
      <c r="M321" s="197"/>
      <c r="N321" s="198"/>
      <c r="O321" s="71"/>
      <c r="P321" s="71"/>
      <c r="Q321" s="71"/>
      <c r="R321" s="71"/>
      <c r="S321" s="71"/>
      <c r="T321" s="72"/>
      <c r="U321" s="34"/>
      <c r="V321" s="34"/>
      <c r="W321" s="34"/>
      <c r="X321" s="34"/>
      <c r="Y321" s="34"/>
      <c r="Z321" s="34"/>
      <c r="AA321" s="34"/>
      <c r="AB321" s="34"/>
      <c r="AC321" s="34"/>
      <c r="AD321" s="34"/>
      <c r="AE321" s="34"/>
      <c r="AT321" s="17" t="s">
        <v>152</v>
      </c>
      <c r="AU321" s="17" t="s">
        <v>80</v>
      </c>
    </row>
    <row r="322" spans="1:65" s="12" customFormat="1" ht="22.9" customHeight="1">
      <c r="B322" s="165"/>
      <c r="C322" s="166"/>
      <c r="D322" s="167" t="s">
        <v>72</v>
      </c>
      <c r="E322" s="179" t="s">
        <v>418</v>
      </c>
      <c r="F322" s="179" t="s">
        <v>419</v>
      </c>
      <c r="G322" s="166"/>
      <c r="H322" s="166"/>
      <c r="I322" s="169"/>
      <c r="J322" s="180">
        <f>BK322</f>
        <v>0</v>
      </c>
      <c r="K322" s="166"/>
      <c r="L322" s="171"/>
      <c r="M322" s="172"/>
      <c r="N322" s="173"/>
      <c r="O322" s="173"/>
      <c r="P322" s="174">
        <f>SUM(P323:P350)</f>
        <v>0</v>
      </c>
      <c r="Q322" s="173"/>
      <c r="R322" s="174">
        <f>SUM(R323:R350)</f>
        <v>1.3574839999999999E-2</v>
      </c>
      <c r="S322" s="173"/>
      <c r="T322" s="175">
        <f>SUM(T323:T350)</f>
        <v>2.8709999999999999E-2</v>
      </c>
      <c r="AR322" s="176" t="s">
        <v>80</v>
      </c>
      <c r="AT322" s="177" t="s">
        <v>72</v>
      </c>
      <c r="AU322" s="177" t="s">
        <v>78</v>
      </c>
      <c r="AY322" s="176" t="s">
        <v>126</v>
      </c>
      <c r="BK322" s="178">
        <f>SUM(BK323:BK350)</f>
        <v>0</v>
      </c>
    </row>
    <row r="323" spans="1:65" s="2" customFormat="1" ht="16.5" customHeight="1">
      <c r="A323" s="34"/>
      <c r="B323" s="35"/>
      <c r="C323" s="181" t="s">
        <v>420</v>
      </c>
      <c r="D323" s="181" t="s">
        <v>129</v>
      </c>
      <c r="E323" s="182" t="s">
        <v>421</v>
      </c>
      <c r="F323" s="183" t="s">
        <v>422</v>
      </c>
      <c r="G323" s="184" t="s">
        <v>423</v>
      </c>
      <c r="H323" s="185">
        <v>1</v>
      </c>
      <c r="I323" s="186"/>
      <c r="J323" s="187">
        <f>ROUND(I323*H323,2)</f>
        <v>0</v>
      </c>
      <c r="K323" s="183" t="s">
        <v>133</v>
      </c>
      <c r="L323" s="39"/>
      <c r="M323" s="188" t="s">
        <v>1</v>
      </c>
      <c r="N323" s="189" t="s">
        <v>38</v>
      </c>
      <c r="O323" s="71"/>
      <c r="P323" s="190">
        <f>O323*H323</f>
        <v>0</v>
      </c>
      <c r="Q323" s="190">
        <v>0</v>
      </c>
      <c r="R323" s="190">
        <f>Q323*H323</f>
        <v>0</v>
      </c>
      <c r="S323" s="190">
        <v>1.9460000000000002E-2</v>
      </c>
      <c r="T323" s="191">
        <f>S323*H323</f>
        <v>1.9460000000000002E-2</v>
      </c>
      <c r="U323" s="34"/>
      <c r="V323" s="34"/>
      <c r="W323" s="34"/>
      <c r="X323" s="34"/>
      <c r="Y323" s="34"/>
      <c r="Z323" s="34"/>
      <c r="AA323" s="34"/>
      <c r="AB323" s="34"/>
      <c r="AC323" s="34"/>
      <c r="AD323" s="34"/>
      <c r="AE323" s="34"/>
      <c r="AR323" s="192" t="s">
        <v>240</v>
      </c>
      <c r="AT323" s="192" t="s">
        <v>129</v>
      </c>
      <c r="AU323" s="192" t="s">
        <v>80</v>
      </c>
      <c r="AY323" s="17" t="s">
        <v>126</v>
      </c>
      <c r="BE323" s="193">
        <f>IF(N323="základní",J323,0)</f>
        <v>0</v>
      </c>
      <c r="BF323" s="193">
        <f>IF(N323="snížená",J323,0)</f>
        <v>0</v>
      </c>
      <c r="BG323" s="193">
        <f>IF(N323="zákl. přenesená",J323,0)</f>
        <v>0</v>
      </c>
      <c r="BH323" s="193">
        <f>IF(N323="sníž. přenesená",J323,0)</f>
        <v>0</v>
      </c>
      <c r="BI323" s="193">
        <f>IF(N323="nulová",J323,0)</f>
        <v>0</v>
      </c>
      <c r="BJ323" s="17" t="s">
        <v>78</v>
      </c>
      <c r="BK323" s="193">
        <f>ROUND(I323*H323,2)</f>
        <v>0</v>
      </c>
      <c r="BL323" s="17" t="s">
        <v>240</v>
      </c>
      <c r="BM323" s="192" t="s">
        <v>424</v>
      </c>
    </row>
    <row r="324" spans="1:65" s="2" customFormat="1" ht="11.25">
      <c r="A324" s="34"/>
      <c r="B324" s="35"/>
      <c r="C324" s="36"/>
      <c r="D324" s="194" t="s">
        <v>136</v>
      </c>
      <c r="E324" s="36"/>
      <c r="F324" s="195" t="s">
        <v>425</v>
      </c>
      <c r="G324" s="36"/>
      <c r="H324" s="36"/>
      <c r="I324" s="196"/>
      <c r="J324" s="36"/>
      <c r="K324" s="36"/>
      <c r="L324" s="39"/>
      <c r="M324" s="197"/>
      <c r="N324" s="198"/>
      <c r="O324" s="71"/>
      <c r="P324" s="71"/>
      <c r="Q324" s="71"/>
      <c r="R324" s="71"/>
      <c r="S324" s="71"/>
      <c r="T324" s="72"/>
      <c r="U324" s="34"/>
      <c r="V324" s="34"/>
      <c r="W324" s="34"/>
      <c r="X324" s="34"/>
      <c r="Y324" s="34"/>
      <c r="Z324" s="34"/>
      <c r="AA324" s="34"/>
      <c r="AB324" s="34"/>
      <c r="AC324" s="34"/>
      <c r="AD324" s="34"/>
      <c r="AE324" s="34"/>
      <c r="AT324" s="17" t="s">
        <v>136</v>
      </c>
      <c r="AU324" s="17" t="s">
        <v>80</v>
      </c>
    </row>
    <row r="325" spans="1:65" s="2" customFormat="1" ht="16.5" customHeight="1">
      <c r="A325" s="34"/>
      <c r="B325" s="35"/>
      <c r="C325" s="181" t="s">
        <v>426</v>
      </c>
      <c r="D325" s="181" t="s">
        <v>129</v>
      </c>
      <c r="E325" s="182" t="s">
        <v>427</v>
      </c>
      <c r="F325" s="183" t="s">
        <v>428</v>
      </c>
      <c r="G325" s="184" t="s">
        <v>423</v>
      </c>
      <c r="H325" s="185">
        <v>1</v>
      </c>
      <c r="I325" s="186"/>
      <c r="J325" s="187">
        <f>ROUND(I325*H325,2)</f>
        <v>0</v>
      </c>
      <c r="K325" s="183" t="s">
        <v>133</v>
      </c>
      <c r="L325" s="39"/>
      <c r="M325" s="188" t="s">
        <v>1</v>
      </c>
      <c r="N325" s="189" t="s">
        <v>38</v>
      </c>
      <c r="O325" s="71"/>
      <c r="P325" s="190">
        <f>O325*H325</f>
        <v>0</v>
      </c>
      <c r="Q325" s="190">
        <v>3.2599999999999999E-3</v>
      </c>
      <c r="R325" s="190">
        <f>Q325*H325</f>
        <v>3.2599999999999999E-3</v>
      </c>
      <c r="S325" s="190">
        <v>0</v>
      </c>
      <c r="T325" s="191">
        <f>S325*H325</f>
        <v>0</v>
      </c>
      <c r="U325" s="34"/>
      <c r="V325" s="34"/>
      <c r="W325" s="34"/>
      <c r="X325" s="34"/>
      <c r="Y325" s="34"/>
      <c r="Z325" s="34"/>
      <c r="AA325" s="34"/>
      <c r="AB325" s="34"/>
      <c r="AC325" s="34"/>
      <c r="AD325" s="34"/>
      <c r="AE325" s="34"/>
      <c r="AR325" s="192" t="s">
        <v>240</v>
      </c>
      <c r="AT325" s="192" t="s">
        <v>129</v>
      </c>
      <c r="AU325" s="192" t="s">
        <v>80</v>
      </c>
      <c r="AY325" s="17" t="s">
        <v>126</v>
      </c>
      <c r="BE325" s="193">
        <f>IF(N325="základní",J325,0)</f>
        <v>0</v>
      </c>
      <c r="BF325" s="193">
        <f>IF(N325="snížená",J325,0)</f>
        <v>0</v>
      </c>
      <c r="BG325" s="193">
        <f>IF(N325="zákl. přenesená",J325,0)</f>
        <v>0</v>
      </c>
      <c r="BH325" s="193">
        <f>IF(N325="sníž. přenesená",J325,0)</f>
        <v>0</v>
      </c>
      <c r="BI325" s="193">
        <f>IF(N325="nulová",J325,0)</f>
        <v>0</v>
      </c>
      <c r="BJ325" s="17" t="s">
        <v>78</v>
      </c>
      <c r="BK325" s="193">
        <f>ROUND(I325*H325,2)</f>
        <v>0</v>
      </c>
      <c r="BL325" s="17" t="s">
        <v>240</v>
      </c>
      <c r="BM325" s="192" t="s">
        <v>429</v>
      </c>
    </row>
    <row r="326" spans="1:65" s="2" customFormat="1" ht="11.25">
      <c r="A326" s="34"/>
      <c r="B326" s="35"/>
      <c r="C326" s="36"/>
      <c r="D326" s="194" t="s">
        <v>136</v>
      </c>
      <c r="E326" s="36"/>
      <c r="F326" s="195" t="s">
        <v>430</v>
      </c>
      <c r="G326" s="36"/>
      <c r="H326" s="36"/>
      <c r="I326" s="196"/>
      <c r="J326" s="36"/>
      <c r="K326" s="36"/>
      <c r="L326" s="39"/>
      <c r="M326" s="197"/>
      <c r="N326" s="198"/>
      <c r="O326" s="71"/>
      <c r="P326" s="71"/>
      <c r="Q326" s="71"/>
      <c r="R326" s="71"/>
      <c r="S326" s="71"/>
      <c r="T326" s="72"/>
      <c r="U326" s="34"/>
      <c r="V326" s="34"/>
      <c r="W326" s="34"/>
      <c r="X326" s="34"/>
      <c r="Y326" s="34"/>
      <c r="Z326" s="34"/>
      <c r="AA326" s="34"/>
      <c r="AB326" s="34"/>
      <c r="AC326" s="34"/>
      <c r="AD326" s="34"/>
      <c r="AE326" s="34"/>
      <c r="AT326" s="17" t="s">
        <v>136</v>
      </c>
      <c r="AU326" s="17" t="s">
        <v>80</v>
      </c>
    </row>
    <row r="327" spans="1:65" s="2" customFormat="1" ht="78">
      <c r="A327" s="34"/>
      <c r="B327" s="35"/>
      <c r="C327" s="36"/>
      <c r="D327" s="201" t="s">
        <v>152</v>
      </c>
      <c r="E327" s="36"/>
      <c r="F327" s="232" t="s">
        <v>431</v>
      </c>
      <c r="G327" s="36"/>
      <c r="H327" s="36"/>
      <c r="I327" s="196"/>
      <c r="J327" s="36"/>
      <c r="K327" s="36"/>
      <c r="L327" s="39"/>
      <c r="M327" s="197"/>
      <c r="N327" s="198"/>
      <c r="O327" s="71"/>
      <c r="P327" s="71"/>
      <c r="Q327" s="71"/>
      <c r="R327" s="71"/>
      <c r="S327" s="71"/>
      <c r="T327" s="72"/>
      <c r="U327" s="34"/>
      <c r="V327" s="34"/>
      <c r="W327" s="34"/>
      <c r="X327" s="34"/>
      <c r="Y327" s="34"/>
      <c r="Z327" s="34"/>
      <c r="AA327" s="34"/>
      <c r="AB327" s="34"/>
      <c r="AC327" s="34"/>
      <c r="AD327" s="34"/>
      <c r="AE327" s="34"/>
      <c r="AT327" s="17" t="s">
        <v>152</v>
      </c>
      <c r="AU327" s="17" t="s">
        <v>80</v>
      </c>
    </row>
    <row r="328" spans="1:65" s="2" customFormat="1" ht="16.5" customHeight="1">
      <c r="A328" s="34"/>
      <c r="B328" s="35"/>
      <c r="C328" s="181" t="s">
        <v>432</v>
      </c>
      <c r="D328" s="181" t="s">
        <v>129</v>
      </c>
      <c r="E328" s="182" t="s">
        <v>433</v>
      </c>
      <c r="F328" s="183" t="s">
        <v>434</v>
      </c>
      <c r="G328" s="184" t="s">
        <v>132</v>
      </c>
      <c r="H328" s="185">
        <v>3</v>
      </c>
      <c r="I328" s="186"/>
      <c r="J328" s="187">
        <f>ROUND(I328*H328,2)</f>
        <v>0</v>
      </c>
      <c r="K328" s="183" t="s">
        <v>133</v>
      </c>
      <c r="L328" s="39"/>
      <c r="M328" s="188" t="s">
        <v>1</v>
      </c>
      <c r="N328" s="189" t="s">
        <v>38</v>
      </c>
      <c r="O328" s="71"/>
      <c r="P328" s="190">
        <f>O328*H328</f>
        <v>0</v>
      </c>
      <c r="Q328" s="190">
        <v>0</v>
      </c>
      <c r="R328" s="190">
        <f>Q328*H328</f>
        <v>0</v>
      </c>
      <c r="S328" s="190">
        <v>4.8999999999999998E-4</v>
      </c>
      <c r="T328" s="191">
        <f>S328*H328</f>
        <v>1.47E-3</v>
      </c>
      <c r="U328" s="34"/>
      <c r="V328" s="34"/>
      <c r="W328" s="34"/>
      <c r="X328" s="34"/>
      <c r="Y328" s="34"/>
      <c r="Z328" s="34"/>
      <c r="AA328" s="34"/>
      <c r="AB328" s="34"/>
      <c r="AC328" s="34"/>
      <c r="AD328" s="34"/>
      <c r="AE328" s="34"/>
      <c r="AR328" s="192" t="s">
        <v>240</v>
      </c>
      <c r="AT328" s="192" t="s">
        <v>129</v>
      </c>
      <c r="AU328" s="192" t="s">
        <v>80</v>
      </c>
      <c r="AY328" s="17" t="s">
        <v>126</v>
      </c>
      <c r="BE328" s="193">
        <f>IF(N328="základní",J328,0)</f>
        <v>0</v>
      </c>
      <c r="BF328" s="193">
        <f>IF(N328="snížená",J328,0)</f>
        <v>0</v>
      </c>
      <c r="BG328" s="193">
        <f>IF(N328="zákl. přenesená",J328,0)</f>
        <v>0</v>
      </c>
      <c r="BH328" s="193">
        <f>IF(N328="sníž. přenesená",J328,0)</f>
        <v>0</v>
      </c>
      <c r="BI328" s="193">
        <f>IF(N328="nulová",J328,0)</f>
        <v>0</v>
      </c>
      <c r="BJ328" s="17" t="s">
        <v>78</v>
      </c>
      <c r="BK328" s="193">
        <f>ROUND(I328*H328,2)</f>
        <v>0</v>
      </c>
      <c r="BL328" s="17" t="s">
        <v>240</v>
      </c>
      <c r="BM328" s="192" t="s">
        <v>435</v>
      </c>
    </row>
    <row r="329" spans="1:65" s="2" customFormat="1" ht="11.25">
      <c r="A329" s="34"/>
      <c r="B329" s="35"/>
      <c r="C329" s="36"/>
      <c r="D329" s="194" t="s">
        <v>136</v>
      </c>
      <c r="E329" s="36"/>
      <c r="F329" s="195" t="s">
        <v>436</v>
      </c>
      <c r="G329" s="36"/>
      <c r="H329" s="36"/>
      <c r="I329" s="196"/>
      <c r="J329" s="36"/>
      <c r="K329" s="36"/>
      <c r="L329" s="39"/>
      <c r="M329" s="197"/>
      <c r="N329" s="198"/>
      <c r="O329" s="71"/>
      <c r="P329" s="71"/>
      <c r="Q329" s="71"/>
      <c r="R329" s="71"/>
      <c r="S329" s="71"/>
      <c r="T329" s="72"/>
      <c r="U329" s="34"/>
      <c r="V329" s="34"/>
      <c r="W329" s="34"/>
      <c r="X329" s="34"/>
      <c r="Y329" s="34"/>
      <c r="Z329" s="34"/>
      <c r="AA329" s="34"/>
      <c r="AB329" s="34"/>
      <c r="AC329" s="34"/>
      <c r="AD329" s="34"/>
      <c r="AE329" s="34"/>
      <c r="AT329" s="17" t="s">
        <v>136</v>
      </c>
      <c r="AU329" s="17" t="s">
        <v>80</v>
      </c>
    </row>
    <row r="330" spans="1:65" s="2" customFormat="1" ht="24.2" customHeight="1">
      <c r="A330" s="34"/>
      <c r="B330" s="35"/>
      <c r="C330" s="181" t="s">
        <v>437</v>
      </c>
      <c r="D330" s="181" t="s">
        <v>129</v>
      </c>
      <c r="E330" s="182" t="s">
        <v>438</v>
      </c>
      <c r="F330" s="183" t="s">
        <v>439</v>
      </c>
      <c r="G330" s="184" t="s">
        <v>423</v>
      </c>
      <c r="H330" s="185">
        <v>2</v>
      </c>
      <c r="I330" s="186"/>
      <c r="J330" s="187">
        <f>ROUND(I330*H330,2)</f>
        <v>0</v>
      </c>
      <c r="K330" s="183" t="s">
        <v>133</v>
      </c>
      <c r="L330" s="39"/>
      <c r="M330" s="188" t="s">
        <v>1</v>
      </c>
      <c r="N330" s="189" t="s">
        <v>38</v>
      </c>
      <c r="O330" s="71"/>
      <c r="P330" s="190">
        <f>O330*H330</f>
        <v>0</v>
      </c>
      <c r="Q330" s="190">
        <v>2.3913999999999999E-4</v>
      </c>
      <c r="R330" s="190">
        <f>Q330*H330</f>
        <v>4.7827999999999998E-4</v>
      </c>
      <c r="S330" s="190">
        <v>0</v>
      </c>
      <c r="T330" s="191">
        <f>S330*H330</f>
        <v>0</v>
      </c>
      <c r="U330" s="34"/>
      <c r="V330" s="34"/>
      <c r="W330" s="34"/>
      <c r="X330" s="34"/>
      <c r="Y330" s="34"/>
      <c r="Z330" s="34"/>
      <c r="AA330" s="34"/>
      <c r="AB330" s="34"/>
      <c r="AC330" s="34"/>
      <c r="AD330" s="34"/>
      <c r="AE330" s="34"/>
      <c r="AR330" s="192" t="s">
        <v>240</v>
      </c>
      <c r="AT330" s="192" t="s">
        <v>129</v>
      </c>
      <c r="AU330" s="192" t="s">
        <v>80</v>
      </c>
      <c r="AY330" s="17" t="s">
        <v>126</v>
      </c>
      <c r="BE330" s="193">
        <f>IF(N330="základní",J330,0)</f>
        <v>0</v>
      </c>
      <c r="BF330" s="193">
        <f>IF(N330="snížená",J330,0)</f>
        <v>0</v>
      </c>
      <c r="BG330" s="193">
        <f>IF(N330="zákl. přenesená",J330,0)</f>
        <v>0</v>
      </c>
      <c r="BH330" s="193">
        <f>IF(N330="sníž. přenesená",J330,0)</f>
        <v>0</v>
      </c>
      <c r="BI330" s="193">
        <f>IF(N330="nulová",J330,0)</f>
        <v>0</v>
      </c>
      <c r="BJ330" s="17" t="s">
        <v>78</v>
      </c>
      <c r="BK330" s="193">
        <f>ROUND(I330*H330,2)</f>
        <v>0</v>
      </c>
      <c r="BL330" s="17" t="s">
        <v>240</v>
      </c>
      <c r="BM330" s="192" t="s">
        <v>440</v>
      </c>
    </row>
    <row r="331" spans="1:65" s="2" customFormat="1" ht="11.25">
      <c r="A331" s="34"/>
      <c r="B331" s="35"/>
      <c r="C331" s="36"/>
      <c r="D331" s="194" t="s">
        <v>136</v>
      </c>
      <c r="E331" s="36"/>
      <c r="F331" s="195" t="s">
        <v>441</v>
      </c>
      <c r="G331" s="36"/>
      <c r="H331" s="36"/>
      <c r="I331" s="196"/>
      <c r="J331" s="36"/>
      <c r="K331" s="36"/>
      <c r="L331" s="39"/>
      <c r="M331" s="197"/>
      <c r="N331" s="198"/>
      <c r="O331" s="71"/>
      <c r="P331" s="71"/>
      <c r="Q331" s="71"/>
      <c r="R331" s="71"/>
      <c r="S331" s="71"/>
      <c r="T331" s="72"/>
      <c r="U331" s="34"/>
      <c r="V331" s="34"/>
      <c r="W331" s="34"/>
      <c r="X331" s="34"/>
      <c r="Y331" s="34"/>
      <c r="Z331" s="34"/>
      <c r="AA331" s="34"/>
      <c r="AB331" s="34"/>
      <c r="AC331" s="34"/>
      <c r="AD331" s="34"/>
      <c r="AE331" s="34"/>
      <c r="AT331" s="17" t="s">
        <v>136</v>
      </c>
      <c r="AU331" s="17" t="s">
        <v>80</v>
      </c>
    </row>
    <row r="332" spans="1:65" s="2" customFormat="1" ht="21.75" customHeight="1">
      <c r="A332" s="34"/>
      <c r="B332" s="35"/>
      <c r="C332" s="181" t="s">
        <v>442</v>
      </c>
      <c r="D332" s="181" t="s">
        <v>129</v>
      </c>
      <c r="E332" s="182" t="s">
        <v>443</v>
      </c>
      <c r="F332" s="183" t="s">
        <v>444</v>
      </c>
      <c r="G332" s="184" t="s">
        <v>423</v>
      </c>
      <c r="H332" s="185">
        <v>1</v>
      </c>
      <c r="I332" s="186"/>
      <c r="J332" s="187">
        <f>ROUND(I332*H332,2)</f>
        <v>0</v>
      </c>
      <c r="K332" s="183" t="s">
        <v>347</v>
      </c>
      <c r="L332" s="39"/>
      <c r="M332" s="188" t="s">
        <v>1</v>
      </c>
      <c r="N332" s="189" t="s">
        <v>38</v>
      </c>
      <c r="O332" s="71"/>
      <c r="P332" s="190">
        <f>O332*H332</f>
        <v>0</v>
      </c>
      <c r="Q332" s="190">
        <v>9.0000000000000006E-5</v>
      </c>
      <c r="R332" s="190">
        <f>Q332*H332</f>
        <v>9.0000000000000006E-5</v>
      </c>
      <c r="S332" s="190">
        <v>0</v>
      </c>
      <c r="T332" s="191">
        <f>S332*H332</f>
        <v>0</v>
      </c>
      <c r="U332" s="34"/>
      <c r="V332" s="34"/>
      <c r="W332" s="34"/>
      <c r="X332" s="34"/>
      <c r="Y332" s="34"/>
      <c r="Z332" s="34"/>
      <c r="AA332" s="34"/>
      <c r="AB332" s="34"/>
      <c r="AC332" s="34"/>
      <c r="AD332" s="34"/>
      <c r="AE332" s="34"/>
      <c r="AR332" s="192" t="s">
        <v>240</v>
      </c>
      <c r="AT332" s="192" t="s">
        <v>129</v>
      </c>
      <c r="AU332" s="192" t="s">
        <v>80</v>
      </c>
      <c r="AY332" s="17" t="s">
        <v>126</v>
      </c>
      <c r="BE332" s="193">
        <f>IF(N332="základní",J332,0)</f>
        <v>0</v>
      </c>
      <c r="BF332" s="193">
        <f>IF(N332="snížená",J332,0)</f>
        <v>0</v>
      </c>
      <c r="BG332" s="193">
        <f>IF(N332="zákl. přenesená",J332,0)</f>
        <v>0</v>
      </c>
      <c r="BH332" s="193">
        <f>IF(N332="sníž. přenesená",J332,0)</f>
        <v>0</v>
      </c>
      <c r="BI332" s="193">
        <f>IF(N332="nulová",J332,0)</f>
        <v>0</v>
      </c>
      <c r="BJ332" s="17" t="s">
        <v>78</v>
      </c>
      <c r="BK332" s="193">
        <f>ROUND(I332*H332,2)</f>
        <v>0</v>
      </c>
      <c r="BL332" s="17" t="s">
        <v>240</v>
      </c>
      <c r="BM332" s="192" t="s">
        <v>445</v>
      </c>
    </row>
    <row r="333" spans="1:65" s="2" customFormat="1" ht="11.25">
      <c r="A333" s="34"/>
      <c r="B333" s="35"/>
      <c r="C333" s="36"/>
      <c r="D333" s="194" t="s">
        <v>136</v>
      </c>
      <c r="E333" s="36"/>
      <c r="F333" s="195" t="s">
        <v>446</v>
      </c>
      <c r="G333" s="36"/>
      <c r="H333" s="36"/>
      <c r="I333" s="196"/>
      <c r="J333" s="36"/>
      <c r="K333" s="36"/>
      <c r="L333" s="39"/>
      <c r="M333" s="197"/>
      <c r="N333" s="198"/>
      <c r="O333" s="71"/>
      <c r="P333" s="71"/>
      <c r="Q333" s="71"/>
      <c r="R333" s="71"/>
      <c r="S333" s="71"/>
      <c r="T333" s="72"/>
      <c r="U333" s="34"/>
      <c r="V333" s="34"/>
      <c r="W333" s="34"/>
      <c r="X333" s="34"/>
      <c r="Y333" s="34"/>
      <c r="Z333" s="34"/>
      <c r="AA333" s="34"/>
      <c r="AB333" s="34"/>
      <c r="AC333" s="34"/>
      <c r="AD333" s="34"/>
      <c r="AE333" s="34"/>
      <c r="AT333" s="17" t="s">
        <v>136</v>
      </c>
      <c r="AU333" s="17" t="s">
        <v>80</v>
      </c>
    </row>
    <row r="334" spans="1:65" s="2" customFormat="1" ht="24.2" customHeight="1">
      <c r="A334" s="34"/>
      <c r="B334" s="35"/>
      <c r="C334" s="233" t="s">
        <v>447</v>
      </c>
      <c r="D334" s="233" t="s">
        <v>177</v>
      </c>
      <c r="E334" s="234" t="s">
        <v>448</v>
      </c>
      <c r="F334" s="235" t="s">
        <v>449</v>
      </c>
      <c r="G334" s="236" t="s">
        <v>132</v>
      </c>
      <c r="H334" s="237">
        <v>1</v>
      </c>
      <c r="I334" s="238"/>
      <c r="J334" s="239">
        <f>ROUND(I334*H334,2)</f>
        <v>0</v>
      </c>
      <c r="K334" s="235" t="s">
        <v>368</v>
      </c>
      <c r="L334" s="240"/>
      <c r="M334" s="241" t="s">
        <v>1</v>
      </c>
      <c r="N334" s="242" t="s">
        <v>38</v>
      </c>
      <c r="O334" s="71"/>
      <c r="P334" s="190">
        <f>O334*H334</f>
        <v>0</v>
      </c>
      <c r="Q334" s="190">
        <v>3.1E-4</v>
      </c>
      <c r="R334" s="190">
        <f>Q334*H334</f>
        <v>3.1E-4</v>
      </c>
      <c r="S334" s="190">
        <v>0</v>
      </c>
      <c r="T334" s="191">
        <f>S334*H334</f>
        <v>0</v>
      </c>
      <c r="U334" s="34"/>
      <c r="V334" s="34"/>
      <c r="W334" s="34"/>
      <c r="X334" s="34"/>
      <c r="Y334" s="34"/>
      <c r="Z334" s="34"/>
      <c r="AA334" s="34"/>
      <c r="AB334" s="34"/>
      <c r="AC334" s="34"/>
      <c r="AD334" s="34"/>
      <c r="AE334" s="34"/>
      <c r="AR334" s="192" t="s">
        <v>350</v>
      </c>
      <c r="AT334" s="192" t="s">
        <v>177</v>
      </c>
      <c r="AU334" s="192" t="s">
        <v>80</v>
      </c>
      <c r="AY334" s="17" t="s">
        <v>126</v>
      </c>
      <c r="BE334" s="193">
        <f>IF(N334="základní",J334,0)</f>
        <v>0</v>
      </c>
      <c r="BF334" s="193">
        <f>IF(N334="snížená",J334,0)</f>
        <v>0</v>
      </c>
      <c r="BG334" s="193">
        <f>IF(N334="zákl. přenesená",J334,0)</f>
        <v>0</v>
      </c>
      <c r="BH334" s="193">
        <f>IF(N334="sníž. přenesená",J334,0)</f>
        <v>0</v>
      </c>
      <c r="BI334" s="193">
        <f>IF(N334="nulová",J334,0)</f>
        <v>0</v>
      </c>
      <c r="BJ334" s="17" t="s">
        <v>78</v>
      </c>
      <c r="BK334" s="193">
        <f>ROUND(I334*H334,2)</f>
        <v>0</v>
      </c>
      <c r="BL334" s="17" t="s">
        <v>240</v>
      </c>
      <c r="BM334" s="192" t="s">
        <v>450</v>
      </c>
    </row>
    <row r="335" spans="1:65" s="2" customFormat="1" ht="16.5" customHeight="1">
      <c r="A335" s="34"/>
      <c r="B335" s="35"/>
      <c r="C335" s="181" t="s">
        <v>451</v>
      </c>
      <c r="D335" s="181" t="s">
        <v>129</v>
      </c>
      <c r="E335" s="182" t="s">
        <v>452</v>
      </c>
      <c r="F335" s="183" t="s">
        <v>453</v>
      </c>
      <c r="G335" s="184" t="s">
        <v>423</v>
      </c>
      <c r="H335" s="185">
        <v>1</v>
      </c>
      <c r="I335" s="186"/>
      <c r="J335" s="187">
        <f>ROUND(I335*H335,2)</f>
        <v>0</v>
      </c>
      <c r="K335" s="183" t="s">
        <v>133</v>
      </c>
      <c r="L335" s="39"/>
      <c r="M335" s="188" t="s">
        <v>1</v>
      </c>
      <c r="N335" s="189" t="s">
        <v>38</v>
      </c>
      <c r="O335" s="71"/>
      <c r="P335" s="190">
        <f>O335*H335</f>
        <v>0</v>
      </c>
      <c r="Q335" s="190">
        <v>0</v>
      </c>
      <c r="R335" s="190">
        <f>Q335*H335</f>
        <v>0</v>
      </c>
      <c r="S335" s="190">
        <v>1.56E-3</v>
      </c>
      <c r="T335" s="191">
        <f>S335*H335</f>
        <v>1.56E-3</v>
      </c>
      <c r="U335" s="34"/>
      <c r="V335" s="34"/>
      <c r="W335" s="34"/>
      <c r="X335" s="34"/>
      <c r="Y335" s="34"/>
      <c r="Z335" s="34"/>
      <c r="AA335" s="34"/>
      <c r="AB335" s="34"/>
      <c r="AC335" s="34"/>
      <c r="AD335" s="34"/>
      <c r="AE335" s="34"/>
      <c r="AR335" s="192" t="s">
        <v>240</v>
      </c>
      <c r="AT335" s="192" t="s">
        <v>129</v>
      </c>
      <c r="AU335" s="192" t="s">
        <v>80</v>
      </c>
      <c r="AY335" s="17" t="s">
        <v>126</v>
      </c>
      <c r="BE335" s="193">
        <f>IF(N335="základní",J335,0)</f>
        <v>0</v>
      </c>
      <c r="BF335" s="193">
        <f>IF(N335="snížená",J335,0)</f>
        <v>0</v>
      </c>
      <c r="BG335" s="193">
        <f>IF(N335="zákl. přenesená",J335,0)</f>
        <v>0</v>
      </c>
      <c r="BH335" s="193">
        <f>IF(N335="sníž. přenesená",J335,0)</f>
        <v>0</v>
      </c>
      <c r="BI335" s="193">
        <f>IF(N335="nulová",J335,0)</f>
        <v>0</v>
      </c>
      <c r="BJ335" s="17" t="s">
        <v>78</v>
      </c>
      <c r="BK335" s="193">
        <f>ROUND(I335*H335,2)</f>
        <v>0</v>
      </c>
      <c r="BL335" s="17" t="s">
        <v>240</v>
      </c>
      <c r="BM335" s="192" t="s">
        <v>454</v>
      </c>
    </row>
    <row r="336" spans="1:65" s="2" customFormat="1" ht="11.25">
      <c r="A336" s="34"/>
      <c r="B336" s="35"/>
      <c r="C336" s="36"/>
      <c r="D336" s="194" t="s">
        <v>136</v>
      </c>
      <c r="E336" s="36"/>
      <c r="F336" s="195" t="s">
        <v>455</v>
      </c>
      <c r="G336" s="36"/>
      <c r="H336" s="36"/>
      <c r="I336" s="196"/>
      <c r="J336" s="36"/>
      <c r="K336" s="36"/>
      <c r="L336" s="39"/>
      <c r="M336" s="197"/>
      <c r="N336" s="198"/>
      <c r="O336" s="71"/>
      <c r="P336" s="71"/>
      <c r="Q336" s="71"/>
      <c r="R336" s="71"/>
      <c r="S336" s="71"/>
      <c r="T336" s="72"/>
      <c r="U336" s="34"/>
      <c r="V336" s="34"/>
      <c r="W336" s="34"/>
      <c r="X336" s="34"/>
      <c r="Y336" s="34"/>
      <c r="Z336" s="34"/>
      <c r="AA336" s="34"/>
      <c r="AB336" s="34"/>
      <c r="AC336" s="34"/>
      <c r="AD336" s="34"/>
      <c r="AE336" s="34"/>
      <c r="AT336" s="17" t="s">
        <v>136</v>
      </c>
      <c r="AU336" s="17" t="s">
        <v>80</v>
      </c>
    </row>
    <row r="337" spans="1:65" s="2" customFormat="1" ht="16.5" customHeight="1">
      <c r="A337" s="34"/>
      <c r="B337" s="35"/>
      <c r="C337" s="181" t="s">
        <v>456</v>
      </c>
      <c r="D337" s="181" t="s">
        <v>129</v>
      </c>
      <c r="E337" s="182" t="s">
        <v>457</v>
      </c>
      <c r="F337" s="183" t="s">
        <v>458</v>
      </c>
      <c r="G337" s="184" t="s">
        <v>423</v>
      </c>
      <c r="H337" s="185">
        <v>2</v>
      </c>
      <c r="I337" s="186"/>
      <c r="J337" s="187">
        <f>ROUND(I337*H337,2)</f>
        <v>0</v>
      </c>
      <c r="K337" s="183" t="s">
        <v>133</v>
      </c>
      <c r="L337" s="39"/>
      <c r="M337" s="188" t="s">
        <v>1</v>
      </c>
      <c r="N337" s="189" t="s">
        <v>38</v>
      </c>
      <c r="O337" s="71"/>
      <c r="P337" s="190">
        <f>O337*H337</f>
        <v>0</v>
      </c>
      <c r="Q337" s="190">
        <v>0</v>
      </c>
      <c r="R337" s="190">
        <f>Q337*H337</f>
        <v>0</v>
      </c>
      <c r="S337" s="190">
        <v>8.5999999999999998E-4</v>
      </c>
      <c r="T337" s="191">
        <f>S337*H337</f>
        <v>1.72E-3</v>
      </c>
      <c r="U337" s="34"/>
      <c r="V337" s="34"/>
      <c r="W337" s="34"/>
      <c r="X337" s="34"/>
      <c r="Y337" s="34"/>
      <c r="Z337" s="34"/>
      <c r="AA337" s="34"/>
      <c r="AB337" s="34"/>
      <c r="AC337" s="34"/>
      <c r="AD337" s="34"/>
      <c r="AE337" s="34"/>
      <c r="AR337" s="192" t="s">
        <v>240</v>
      </c>
      <c r="AT337" s="192" t="s">
        <v>129</v>
      </c>
      <c r="AU337" s="192" t="s">
        <v>80</v>
      </c>
      <c r="AY337" s="17" t="s">
        <v>126</v>
      </c>
      <c r="BE337" s="193">
        <f>IF(N337="základní",J337,0)</f>
        <v>0</v>
      </c>
      <c r="BF337" s="193">
        <f>IF(N337="snížená",J337,0)</f>
        <v>0</v>
      </c>
      <c r="BG337" s="193">
        <f>IF(N337="zákl. přenesená",J337,0)</f>
        <v>0</v>
      </c>
      <c r="BH337" s="193">
        <f>IF(N337="sníž. přenesená",J337,0)</f>
        <v>0</v>
      </c>
      <c r="BI337" s="193">
        <f>IF(N337="nulová",J337,0)</f>
        <v>0</v>
      </c>
      <c r="BJ337" s="17" t="s">
        <v>78</v>
      </c>
      <c r="BK337" s="193">
        <f>ROUND(I337*H337,2)</f>
        <v>0</v>
      </c>
      <c r="BL337" s="17" t="s">
        <v>240</v>
      </c>
      <c r="BM337" s="192" t="s">
        <v>459</v>
      </c>
    </row>
    <row r="338" spans="1:65" s="2" customFormat="1" ht="11.25">
      <c r="A338" s="34"/>
      <c r="B338" s="35"/>
      <c r="C338" s="36"/>
      <c r="D338" s="194" t="s">
        <v>136</v>
      </c>
      <c r="E338" s="36"/>
      <c r="F338" s="195" t="s">
        <v>460</v>
      </c>
      <c r="G338" s="36"/>
      <c r="H338" s="36"/>
      <c r="I338" s="196"/>
      <c r="J338" s="36"/>
      <c r="K338" s="36"/>
      <c r="L338" s="39"/>
      <c r="M338" s="197"/>
      <c r="N338" s="198"/>
      <c r="O338" s="71"/>
      <c r="P338" s="71"/>
      <c r="Q338" s="71"/>
      <c r="R338" s="71"/>
      <c r="S338" s="71"/>
      <c r="T338" s="72"/>
      <c r="U338" s="34"/>
      <c r="V338" s="34"/>
      <c r="W338" s="34"/>
      <c r="X338" s="34"/>
      <c r="Y338" s="34"/>
      <c r="Z338" s="34"/>
      <c r="AA338" s="34"/>
      <c r="AB338" s="34"/>
      <c r="AC338" s="34"/>
      <c r="AD338" s="34"/>
      <c r="AE338" s="34"/>
      <c r="AT338" s="17" t="s">
        <v>136</v>
      </c>
      <c r="AU338" s="17" t="s">
        <v>80</v>
      </c>
    </row>
    <row r="339" spans="1:65" s="2" customFormat="1" ht="24.2" customHeight="1">
      <c r="A339" s="34"/>
      <c r="B339" s="35"/>
      <c r="C339" s="181" t="s">
        <v>461</v>
      </c>
      <c r="D339" s="181" t="s">
        <v>129</v>
      </c>
      <c r="E339" s="182" t="s">
        <v>462</v>
      </c>
      <c r="F339" s="183" t="s">
        <v>463</v>
      </c>
      <c r="G339" s="184" t="s">
        <v>423</v>
      </c>
      <c r="H339" s="185">
        <v>1</v>
      </c>
      <c r="I339" s="186"/>
      <c r="J339" s="187">
        <f>ROUND(I339*H339,2)</f>
        <v>0</v>
      </c>
      <c r="K339" s="183" t="s">
        <v>133</v>
      </c>
      <c r="L339" s="39"/>
      <c r="M339" s="188" t="s">
        <v>1</v>
      </c>
      <c r="N339" s="189" t="s">
        <v>38</v>
      </c>
      <c r="O339" s="71"/>
      <c r="P339" s="190">
        <f>O339*H339</f>
        <v>0</v>
      </c>
      <c r="Q339" s="190">
        <v>1.72E-3</v>
      </c>
      <c r="R339" s="190">
        <f>Q339*H339</f>
        <v>1.72E-3</v>
      </c>
      <c r="S339" s="190">
        <v>0</v>
      </c>
      <c r="T339" s="191">
        <f>S339*H339</f>
        <v>0</v>
      </c>
      <c r="U339" s="34"/>
      <c r="V339" s="34"/>
      <c r="W339" s="34"/>
      <c r="X339" s="34"/>
      <c r="Y339" s="34"/>
      <c r="Z339" s="34"/>
      <c r="AA339" s="34"/>
      <c r="AB339" s="34"/>
      <c r="AC339" s="34"/>
      <c r="AD339" s="34"/>
      <c r="AE339" s="34"/>
      <c r="AR339" s="192" t="s">
        <v>240</v>
      </c>
      <c r="AT339" s="192" t="s">
        <v>129</v>
      </c>
      <c r="AU339" s="192" t="s">
        <v>80</v>
      </c>
      <c r="AY339" s="17" t="s">
        <v>126</v>
      </c>
      <c r="BE339" s="193">
        <f>IF(N339="základní",J339,0)</f>
        <v>0</v>
      </c>
      <c r="BF339" s="193">
        <f>IF(N339="snížená",J339,0)</f>
        <v>0</v>
      </c>
      <c r="BG339" s="193">
        <f>IF(N339="zákl. přenesená",J339,0)</f>
        <v>0</v>
      </c>
      <c r="BH339" s="193">
        <f>IF(N339="sníž. přenesená",J339,0)</f>
        <v>0</v>
      </c>
      <c r="BI339" s="193">
        <f>IF(N339="nulová",J339,0)</f>
        <v>0</v>
      </c>
      <c r="BJ339" s="17" t="s">
        <v>78</v>
      </c>
      <c r="BK339" s="193">
        <f>ROUND(I339*H339,2)</f>
        <v>0</v>
      </c>
      <c r="BL339" s="17" t="s">
        <v>240</v>
      </c>
      <c r="BM339" s="192" t="s">
        <v>464</v>
      </c>
    </row>
    <row r="340" spans="1:65" s="2" customFormat="1" ht="11.25">
      <c r="A340" s="34"/>
      <c r="B340" s="35"/>
      <c r="C340" s="36"/>
      <c r="D340" s="194" t="s">
        <v>136</v>
      </c>
      <c r="E340" s="36"/>
      <c r="F340" s="195" t="s">
        <v>465</v>
      </c>
      <c r="G340" s="36"/>
      <c r="H340" s="36"/>
      <c r="I340" s="196"/>
      <c r="J340" s="36"/>
      <c r="K340" s="36"/>
      <c r="L340" s="39"/>
      <c r="M340" s="197"/>
      <c r="N340" s="198"/>
      <c r="O340" s="71"/>
      <c r="P340" s="71"/>
      <c r="Q340" s="71"/>
      <c r="R340" s="71"/>
      <c r="S340" s="71"/>
      <c r="T340" s="72"/>
      <c r="U340" s="34"/>
      <c r="V340" s="34"/>
      <c r="W340" s="34"/>
      <c r="X340" s="34"/>
      <c r="Y340" s="34"/>
      <c r="Z340" s="34"/>
      <c r="AA340" s="34"/>
      <c r="AB340" s="34"/>
      <c r="AC340" s="34"/>
      <c r="AD340" s="34"/>
      <c r="AE340" s="34"/>
      <c r="AT340" s="17" t="s">
        <v>136</v>
      </c>
      <c r="AU340" s="17" t="s">
        <v>80</v>
      </c>
    </row>
    <row r="341" spans="1:65" s="2" customFormat="1" ht="16.5" customHeight="1">
      <c r="A341" s="34"/>
      <c r="B341" s="35"/>
      <c r="C341" s="181" t="s">
        <v>466</v>
      </c>
      <c r="D341" s="181" t="s">
        <v>129</v>
      </c>
      <c r="E341" s="182" t="s">
        <v>467</v>
      </c>
      <c r="F341" s="183" t="s">
        <v>468</v>
      </c>
      <c r="G341" s="184" t="s">
        <v>423</v>
      </c>
      <c r="H341" s="185">
        <v>2</v>
      </c>
      <c r="I341" s="186"/>
      <c r="J341" s="187">
        <f>ROUND(I341*H341,2)</f>
        <v>0</v>
      </c>
      <c r="K341" s="183" t="s">
        <v>368</v>
      </c>
      <c r="L341" s="39"/>
      <c r="M341" s="188" t="s">
        <v>1</v>
      </c>
      <c r="N341" s="189" t="s">
        <v>38</v>
      </c>
      <c r="O341" s="71"/>
      <c r="P341" s="190">
        <f>O341*H341</f>
        <v>0</v>
      </c>
      <c r="Q341" s="190">
        <v>1.83914E-3</v>
      </c>
      <c r="R341" s="190">
        <f>Q341*H341</f>
        <v>3.6782799999999999E-3</v>
      </c>
      <c r="S341" s="190">
        <v>0</v>
      </c>
      <c r="T341" s="191">
        <f>S341*H341</f>
        <v>0</v>
      </c>
      <c r="U341" s="34"/>
      <c r="V341" s="34"/>
      <c r="W341" s="34"/>
      <c r="X341" s="34"/>
      <c r="Y341" s="34"/>
      <c r="Z341" s="34"/>
      <c r="AA341" s="34"/>
      <c r="AB341" s="34"/>
      <c r="AC341" s="34"/>
      <c r="AD341" s="34"/>
      <c r="AE341" s="34"/>
      <c r="AR341" s="192" t="s">
        <v>240</v>
      </c>
      <c r="AT341" s="192" t="s">
        <v>129</v>
      </c>
      <c r="AU341" s="192" t="s">
        <v>80</v>
      </c>
      <c r="AY341" s="17" t="s">
        <v>126</v>
      </c>
      <c r="BE341" s="193">
        <f>IF(N341="základní",J341,0)</f>
        <v>0</v>
      </c>
      <c r="BF341" s="193">
        <f>IF(N341="snížená",J341,0)</f>
        <v>0</v>
      </c>
      <c r="BG341" s="193">
        <f>IF(N341="zákl. přenesená",J341,0)</f>
        <v>0</v>
      </c>
      <c r="BH341" s="193">
        <f>IF(N341="sníž. přenesená",J341,0)</f>
        <v>0</v>
      </c>
      <c r="BI341" s="193">
        <f>IF(N341="nulová",J341,0)</f>
        <v>0</v>
      </c>
      <c r="BJ341" s="17" t="s">
        <v>78</v>
      </c>
      <c r="BK341" s="193">
        <f>ROUND(I341*H341,2)</f>
        <v>0</v>
      </c>
      <c r="BL341" s="17" t="s">
        <v>240</v>
      </c>
      <c r="BM341" s="192" t="s">
        <v>469</v>
      </c>
    </row>
    <row r="342" spans="1:65" s="2" customFormat="1" ht="19.5">
      <c r="A342" s="34"/>
      <c r="B342" s="35"/>
      <c r="C342" s="36"/>
      <c r="D342" s="201" t="s">
        <v>152</v>
      </c>
      <c r="E342" s="36"/>
      <c r="F342" s="232" t="s">
        <v>470</v>
      </c>
      <c r="G342" s="36"/>
      <c r="H342" s="36"/>
      <c r="I342" s="196"/>
      <c r="J342" s="36"/>
      <c r="K342" s="36"/>
      <c r="L342" s="39"/>
      <c r="M342" s="197"/>
      <c r="N342" s="198"/>
      <c r="O342" s="71"/>
      <c r="P342" s="71"/>
      <c r="Q342" s="71"/>
      <c r="R342" s="71"/>
      <c r="S342" s="71"/>
      <c r="T342" s="72"/>
      <c r="U342" s="34"/>
      <c r="V342" s="34"/>
      <c r="W342" s="34"/>
      <c r="X342" s="34"/>
      <c r="Y342" s="34"/>
      <c r="Z342" s="34"/>
      <c r="AA342" s="34"/>
      <c r="AB342" s="34"/>
      <c r="AC342" s="34"/>
      <c r="AD342" s="34"/>
      <c r="AE342" s="34"/>
      <c r="AT342" s="17" t="s">
        <v>152</v>
      </c>
      <c r="AU342" s="17" t="s">
        <v>80</v>
      </c>
    </row>
    <row r="343" spans="1:65" s="2" customFormat="1" ht="16.5" customHeight="1">
      <c r="A343" s="34"/>
      <c r="B343" s="35"/>
      <c r="C343" s="181" t="s">
        <v>471</v>
      </c>
      <c r="D343" s="181" t="s">
        <v>129</v>
      </c>
      <c r="E343" s="182" t="s">
        <v>472</v>
      </c>
      <c r="F343" s="183" t="s">
        <v>473</v>
      </c>
      <c r="G343" s="184" t="s">
        <v>132</v>
      </c>
      <c r="H343" s="185">
        <v>2</v>
      </c>
      <c r="I343" s="186"/>
      <c r="J343" s="187">
        <f>ROUND(I343*H343,2)</f>
        <v>0</v>
      </c>
      <c r="K343" s="183" t="s">
        <v>133</v>
      </c>
      <c r="L343" s="39"/>
      <c r="M343" s="188" t="s">
        <v>1</v>
      </c>
      <c r="N343" s="189" t="s">
        <v>38</v>
      </c>
      <c r="O343" s="71"/>
      <c r="P343" s="190">
        <f>O343*H343</f>
        <v>0</v>
      </c>
      <c r="Q343" s="190">
        <v>0</v>
      </c>
      <c r="R343" s="190">
        <f>Q343*H343</f>
        <v>0</v>
      </c>
      <c r="S343" s="190">
        <v>2.2499999999999998E-3</v>
      </c>
      <c r="T343" s="191">
        <f>S343*H343</f>
        <v>4.4999999999999997E-3</v>
      </c>
      <c r="U343" s="34"/>
      <c r="V343" s="34"/>
      <c r="W343" s="34"/>
      <c r="X343" s="34"/>
      <c r="Y343" s="34"/>
      <c r="Z343" s="34"/>
      <c r="AA343" s="34"/>
      <c r="AB343" s="34"/>
      <c r="AC343" s="34"/>
      <c r="AD343" s="34"/>
      <c r="AE343" s="34"/>
      <c r="AR343" s="192" t="s">
        <v>240</v>
      </c>
      <c r="AT343" s="192" t="s">
        <v>129</v>
      </c>
      <c r="AU343" s="192" t="s">
        <v>80</v>
      </c>
      <c r="AY343" s="17" t="s">
        <v>126</v>
      </c>
      <c r="BE343" s="193">
        <f>IF(N343="základní",J343,0)</f>
        <v>0</v>
      </c>
      <c r="BF343" s="193">
        <f>IF(N343="snížená",J343,0)</f>
        <v>0</v>
      </c>
      <c r="BG343" s="193">
        <f>IF(N343="zákl. přenesená",J343,0)</f>
        <v>0</v>
      </c>
      <c r="BH343" s="193">
        <f>IF(N343="sníž. přenesená",J343,0)</f>
        <v>0</v>
      </c>
      <c r="BI343" s="193">
        <f>IF(N343="nulová",J343,0)</f>
        <v>0</v>
      </c>
      <c r="BJ343" s="17" t="s">
        <v>78</v>
      </c>
      <c r="BK343" s="193">
        <f>ROUND(I343*H343,2)</f>
        <v>0</v>
      </c>
      <c r="BL343" s="17" t="s">
        <v>240</v>
      </c>
      <c r="BM343" s="192" t="s">
        <v>474</v>
      </c>
    </row>
    <row r="344" spans="1:65" s="2" customFormat="1" ht="11.25">
      <c r="A344" s="34"/>
      <c r="B344" s="35"/>
      <c r="C344" s="36"/>
      <c r="D344" s="194" t="s">
        <v>136</v>
      </c>
      <c r="E344" s="36"/>
      <c r="F344" s="195" t="s">
        <v>475</v>
      </c>
      <c r="G344" s="36"/>
      <c r="H344" s="36"/>
      <c r="I344" s="196"/>
      <c r="J344" s="36"/>
      <c r="K344" s="36"/>
      <c r="L344" s="39"/>
      <c r="M344" s="197"/>
      <c r="N344" s="198"/>
      <c r="O344" s="71"/>
      <c r="P344" s="71"/>
      <c r="Q344" s="71"/>
      <c r="R344" s="71"/>
      <c r="S344" s="71"/>
      <c r="T344" s="72"/>
      <c r="U344" s="34"/>
      <c r="V344" s="34"/>
      <c r="W344" s="34"/>
      <c r="X344" s="34"/>
      <c r="Y344" s="34"/>
      <c r="Z344" s="34"/>
      <c r="AA344" s="34"/>
      <c r="AB344" s="34"/>
      <c r="AC344" s="34"/>
      <c r="AD344" s="34"/>
      <c r="AE344" s="34"/>
      <c r="AT344" s="17" t="s">
        <v>136</v>
      </c>
      <c r="AU344" s="17" t="s">
        <v>80</v>
      </c>
    </row>
    <row r="345" spans="1:65" s="2" customFormat="1" ht="16.5" customHeight="1">
      <c r="A345" s="34"/>
      <c r="B345" s="35"/>
      <c r="C345" s="181" t="s">
        <v>476</v>
      </c>
      <c r="D345" s="181" t="s">
        <v>129</v>
      </c>
      <c r="E345" s="182" t="s">
        <v>477</v>
      </c>
      <c r="F345" s="183" t="s">
        <v>478</v>
      </c>
      <c r="G345" s="184" t="s">
        <v>423</v>
      </c>
      <c r="H345" s="185">
        <v>2</v>
      </c>
      <c r="I345" s="186"/>
      <c r="J345" s="187">
        <f>ROUND(I345*H345,2)</f>
        <v>0</v>
      </c>
      <c r="K345" s="183" t="s">
        <v>347</v>
      </c>
      <c r="L345" s="39"/>
      <c r="M345" s="188" t="s">
        <v>1</v>
      </c>
      <c r="N345" s="189" t="s">
        <v>38</v>
      </c>
      <c r="O345" s="71"/>
      <c r="P345" s="190">
        <f>O345*H345</f>
        <v>0</v>
      </c>
      <c r="Q345" s="190">
        <v>1.83914E-3</v>
      </c>
      <c r="R345" s="190">
        <f>Q345*H345</f>
        <v>3.6782799999999999E-3</v>
      </c>
      <c r="S345" s="190">
        <v>0</v>
      </c>
      <c r="T345" s="191">
        <f>S345*H345</f>
        <v>0</v>
      </c>
      <c r="U345" s="34"/>
      <c r="V345" s="34"/>
      <c r="W345" s="34"/>
      <c r="X345" s="34"/>
      <c r="Y345" s="34"/>
      <c r="Z345" s="34"/>
      <c r="AA345" s="34"/>
      <c r="AB345" s="34"/>
      <c r="AC345" s="34"/>
      <c r="AD345" s="34"/>
      <c r="AE345" s="34"/>
      <c r="AR345" s="192" t="s">
        <v>240</v>
      </c>
      <c r="AT345" s="192" t="s">
        <v>129</v>
      </c>
      <c r="AU345" s="192" t="s">
        <v>80</v>
      </c>
      <c r="AY345" s="17" t="s">
        <v>126</v>
      </c>
      <c r="BE345" s="193">
        <f>IF(N345="základní",J345,0)</f>
        <v>0</v>
      </c>
      <c r="BF345" s="193">
        <f>IF(N345="snížená",J345,0)</f>
        <v>0</v>
      </c>
      <c r="BG345" s="193">
        <f>IF(N345="zákl. přenesená",J345,0)</f>
        <v>0</v>
      </c>
      <c r="BH345" s="193">
        <f>IF(N345="sníž. přenesená",J345,0)</f>
        <v>0</v>
      </c>
      <c r="BI345" s="193">
        <f>IF(N345="nulová",J345,0)</f>
        <v>0</v>
      </c>
      <c r="BJ345" s="17" t="s">
        <v>78</v>
      </c>
      <c r="BK345" s="193">
        <f>ROUND(I345*H345,2)</f>
        <v>0</v>
      </c>
      <c r="BL345" s="17" t="s">
        <v>240</v>
      </c>
      <c r="BM345" s="192" t="s">
        <v>479</v>
      </c>
    </row>
    <row r="346" spans="1:65" s="2" customFormat="1" ht="11.25">
      <c r="A346" s="34"/>
      <c r="B346" s="35"/>
      <c r="C346" s="36"/>
      <c r="D346" s="194" t="s">
        <v>136</v>
      </c>
      <c r="E346" s="36"/>
      <c r="F346" s="195" t="s">
        <v>480</v>
      </c>
      <c r="G346" s="36"/>
      <c r="H346" s="36"/>
      <c r="I346" s="196"/>
      <c r="J346" s="36"/>
      <c r="K346" s="36"/>
      <c r="L346" s="39"/>
      <c r="M346" s="197"/>
      <c r="N346" s="198"/>
      <c r="O346" s="71"/>
      <c r="P346" s="71"/>
      <c r="Q346" s="71"/>
      <c r="R346" s="71"/>
      <c r="S346" s="71"/>
      <c r="T346" s="72"/>
      <c r="U346" s="34"/>
      <c r="V346" s="34"/>
      <c r="W346" s="34"/>
      <c r="X346" s="34"/>
      <c r="Y346" s="34"/>
      <c r="Z346" s="34"/>
      <c r="AA346" s="34"/>
      <c r="AB346" s="34"/>
      <c r="AC346" s="34"/>
      <c r="AD346" s="34"/>
      <c r="AE346" s="34"/>
      <c r="AT346" s="17" t="s">
        <v>136</v>
      </c>
      <c r="AU346" s="17" t="s">
        <v>80</v>
      </c>
    </row>
    <row r="347" spans="1:65" s="2" customFormat="1" ht="16.5" customHeight="1">
      <c r="A347" s="34"/>
      <c r="B347" s="35"/>
      <c r="C347" s="233" t="s">
        <v>481</v>
      </c>
      <c r="D347" s="233" t="s">
        <v>177</v>
      </c>
      <c r="E347" s="234" t="s">
        <v>482</v>
      </c>
      <c r="F347" s="235" t="s">
        <v>483</v>
      </c>
      <c r="G347" s="236" t="s">
        <v>243</v>
      </c>
      <c r="H347" s="237">
        <v>2</v>
      </c>
      <c r="I347" s="238"/>
      <c r="J347" s="239">
        <f>ROUND(I347*H347,2)</f>
        <v>0</v>
      </c>
      <c r="K347" s="235" t="s">
        <v>363</v>
      </c>
      <c r="L347" s="240"/>
      <c r="M347" s="241" t="s">
        <v>1</v>
      </c>
      <c r="N347" s="242" t="s">
        <v>38</v>
      </c>
      <c r="O347" s="71"/>
      <c r="P347" s="190">
        <f>O347*H347</f>
        <v>0</v>
      </c>
      <c r="Q347" s="190">
        <v>8.0000000000000007E-5</v>
      </c>
      <c r="R347" s="190">
        <f>Q347*H347</f>
        <v>1.6000000000000001E-4</v>
      </c>
      <c r="S347" s="190">
        <v>0</v>
      </c>
      <c r="T347" s="191">
        <f>S347*H347</f>
        <v>0</v>
      </c>
      <c r="U347" s="34"/>
      <c r="V347" s="34"/>
      <c r="W347" s="34"/>
      <c r="X347" s="34"/>
      <c r="Y347" s="34"/>
      <c r="Z347" s="34"/>
      <c r="AA347" s="34"/>
      <c r="AB347" s="34"/>
      <c r="AC347" s="34"/>
      <c r="AD347" s="34"/>
      <c r="AE347" s="34"/>
      <c r="AR347" s="192" t="s">
        <v>350</v>
      </c>
      <c r="AT347" s="192" t="s">
        <v>177</v>
      </c>
      <c r="AU347" s="192" t="s">
        <v>80</v>
      </c>
      <c r="AY347" s="17" t="s">
        <v>126</v>
      </c>
      <c r="BE347" s="193">
        <f>IF(N347="základní",J347,0)</f>
        <v>0</v>
      </c>
      <c r="BF347" s="193">
        <f>IF(N347="snížená",J347,0)</f>
        <v>0</v>
      </c>
      <c r="BG347" s="193">
        <f>IF(N347="zákl. přenesená",J347,0)</f>
        <v>0</v>
      </c>
      <c r="BH347" s="193">
        <f>IF(N347="sníž. přenesená",J347,0)</f>
        <v>0</v>
      </c>
      <c r="BI347" s="193">
        <f>IF(N347="nulová",J347,0)</f>
        <v>0</v>
      </c>
      <c r="BJ347" s="17" t="s">
        <v>78</v>
      </c>
      <c r="BK347" s="193">
        <f>ROUND(I347*H347,2)</f>
        <v>0</v>
      </c>
      <c r="BL347" s="17" t="s">
        <v>240</v>
      </c>
      <c r="BM347" s="192" t="s">
        <v>484</v>
      </c>
    </row>
    <row r="348" spans="1:65" s="2" customFormat="1" ht="16.5" customHeight="1">
      <c r="A348" s="34"/>
      <c r="B348" s="35"/>
      <c r="C348" s="233" t="s">
        <v>485</v>
      </c>
      <c r="D348" s="233" t="s">
        <v>177</v>
      </c>
      <c r="E348" s="234" t="s">
        <v>486</v>
      </c>
      <c r="F348" s="235" t="s">
        <v>487</v>
      </c>
      <c r="G348" s="236" t="s">
        <v>132</v>
      </c>
      <c r="H348" s="237">
        <v>2</v>
      </c>
      <c r="I348" s="238"/>
      <c r="J348" s="239">
        <f>ROUND(I348*H348,2)</f>
        <v>0</v>
      </c>
      <c r="K348" s="235" t="s">
        <v>363</v>
      </c>
      <c r="L348" s="240"/>
      <c r="M348" s="241" t="s">
        <v>1</v>
      </c>
      <c r="N348" s="242" t="s">
        <v>38</v>
      </c>
      <c r="O348" s="71"/>
      <c r="P348" s="190">
        <f>O348*H348</f>
        <v>0</v>
      </c>
      <c r="Q348" s="190">
        <v>1E-4</v>
      </c>
      <c r="R348" s="190">
        <f>Q348*H348</f>
        <v>2.0000000000000001E-4</v>
      </c>
      <c r="S348" s="190">
        <v>0</v>
      </c>
      <c r="T348" s="191">
        <f>S348*H348</f>
        <v>0</v>
      </c>
      <c r="U348" s="34"/>
      <c r="V348" s="34"/>
      <c r="W348" s="34"/>
      <c r="X348" s="34"/>
      <c r="Y348" s="34"/>
      <c r="Z348" s="34"/>
      <c r="AA348" s="34"/>
      <c r="AB348" s="34"/>
      <c r="AC348" s="34"/>
      <c r="AD348" s="34"/>
      <c r="AE348" s="34"/>
      <c r="AR348" s="192" t="s">
        <v>350</v>
      </c>
      <c r="AT348" s="192" t="s">
        <v>177</v>
      </c>
      <c r="AU348" s="192" t="s">
        <v>80</v>
      </c>
      <c r="AY348" s="17" t="s">
        <v>126</v>
      </c>
      <c r="BE348" s="193">
        <f>IF(N348="základní",J348,0)</f>
        <v>0</v>
      </c>
      <c r="BF348" s="193">
        <f>IF(N348="snížená",J348,0)</f>
        <v>0</v>
      </c>
      <c r="BG348" s="193">
        <f>IF(N348="zákl. přenesená",J348,0)</f>
        <v>0</v>
      </c>
      <c r="BH348" s="193">
        <f>IF(N348="sníž. přenesená",J348,0)</f>
        <v>0</v>
      </c>
      <c r="BI348" s="193">
        <f>IF(N348="nulová",J348,0)</f>
        <v>0</v>
      </c>
      <c r="BJ348" s="17" t="s">
        <v>78</v>
      </c>
      <c r="BK348" s="193">
        <f>ROUND(I348*H348,2)</f>
        <v>0</v>
      </c>
      <c r="BL348" s="17" t="s">
        <v>240</v>
      </c>
      <c r="BM348" s="192" t="s">
        <v>488</v>
      </c>
    </row>
    <row r="349" spans="1:65" s="2" customFormat="1" ht="24.2" customHeight="1">
      <c r="A349" s="34"/>
      <c r="B349" s="35"/>
      <c r="C349" s="181" t="s">
        <v>489</v>
      </c>
      <c r="D349" s="181" t="s">
        <v>129</v>
      </c>
      <c r="E349" s="182" t="s">
        <v>490</v>
      </c>
      <c r="F349" s="183" t="s">
        <v>491</v>
      </c>
      <c r="G349" s="184" t="s">
        <v>298</v>
      </c>
      <c r="H349" s="185">
        <v>1.4E-2</v>
      </c>
      <c r="I349" s="186"/>
      <c r="J349" s="187">
        <f>ROUND(I349*H349,2)</f>
        <v>0</v>
      </c>
      <c r="K349" s="183" t="s">
        <v>368</v>
      </c>
      <c r="L349" s="39"/>
      <c r="M349" s="188" t="s">
        <v>1</v>
      </c>
      <c r="N349" s="189" t="s">
        <v>38</v>
      </c>
      <c r="O349" s="71"/>
      <c r="P349" s="190">
        <f>O349*H349</f>
        <v>0</v>
      </c>
      <c r="Q349" s="190">
        <v>0</v>
      </c>
      <c r="R349" s="190">
        <f>Q349*H349</f>
        <v>0</v>
      </c>
      <c r="S349" s="190">
        <v>0</v>
      </c>
      <c r="T349" s="191">
        <f>S349*H349</f>
        <v>0</v>
      </c>
      <c r="U349" s="34"/>
      <c r="V349" s="34"/>
      <c r="W349" s="34"/>
      <c r="X349" s="34"/>
      <c r="Y349" s="34"/>
      <c r="Z349" s="34"/>
      <c r="AA349" s="34"/>
      <c r="AB349" s="34"/>
      <c r="AC349" s="34"/>
      <c r="AD349" s="34"/>
      <c r="AE349" s="34"/>
      <c r="AR349" s="192" t="s">
        <v>240</v>
      </c>
      <c r="AT349" s="192" t="s">
        <v>129</v>
      </c>
      <c r="AU349" s="192" t="s">
        <v>80</v>
      </c>
      <c r="AY349" s="17" t="s">
        <v>126</v>
      </c>
      <c r="BE349" s="193">
        <f>IF(N349="základní",J349,0)</f>
        <v>0</v>
      </c>
      <c r="BF349" s="193">
        <f>IF(N349="snížená",J349,0)</f>
        <v>0</v>
      </c>
      <c r="BG349" s="193">
        <f>IF(N349="zákl. přenesená",J349,0)</f>
        <v>0</v>
      </c>
      <c r="BH349" s="193">
        <f>IF(N349="sníž. přenesená",J349,0)</f>
        <v>0</v>
      </c>
      <c r="BI349" s="193">
        <f>IF(N349="nulová",J349,0)</f>
        <v>0</v>
      </c>
      <c r="BJ349" s="17" t="s">
        <v>78</v>
      </c>
      <c r="BK349" s="193">
        <f>ROUND(I349*H349,2)</f>
        <v>0</v>
      </c>
      <c r="BL349" s="17" t="s">
        <v>240</v>
      </c>
      <c r="BM349" s="192" t="s">
        <v>492</v>
      </c>
    </row>
    <row r="350" spans="1:65" s="2" customFormat="1" ht="107.25">
      <c r="A350" s="34"/>
      <c r="B350" s="35"/>
      <c r="C350" s="36"/>
      <c r="D350" s="201" t="s">
        <v>152</v>
      </c>
      <c r="E350" s="36"/>
      <c r="F350" s="232" t="s">
        <v>493</v>
      </c>
      <c r="G350" s="36"/>
      <c r="H350" s="36"/>
      <c r="I350" s="196"/>
      <c r="J350" s="36"/>
      <c r="K350" s="36"/>
      <c r="L350" s="39"/>
      <c r="M350" s="197"/>
      <c r="N350" s="198"/>
      <c r="O350" s="71"/>
      <c r="P350" s="71"/>
      <c r="Q350" s="71"/>
      <c r="R350" s="71"/>
      <c r="S350" s="71"/>
      <c r="T350" s="72"/>
      <c r="U350" s="34"/>
      <c r="V350" s="34"/>
      <c r="W350" s="34"/>
      <c r="X350" s="34"/>
      <c r="Y350" s="34"/>
      <c r="Z350" s="34"/>
      <c r="AA350" s="34"/>
      <c r="AB350" s="34"/>
      <c r="AC350" s="34"/>
      <c r="AD350" s="34"/>
      <c r="AE350" s="34"/>
      <c r="AT350" s="17" t="s">
        <v>152</v>
      </c>
      <c r="AU350" s="17" t="s">
        <v>80</v>
      </c>
    </row>
    <row r="351" spans="1:65" s="12" customFormat="1" ht="22.9" customHeight="1">
      <c r="B351" s="165"/>
      <c r="C351" s="166"/>
      <c r="D351" s="167" t="s">
        <v>72</v>
      </c>
      <c r="E351" s="179" t="s">
        <v>494</v>
      </c>
      <c r="F351" s="179" t="s">
        <v>495</v>
      </c>
      <c r="G351" s="166"/>
      <c r="H351" s="166"/>
      <c r="I351" s="169"/>
      <c r="J351" s="180">
        <f>BK351</f>
        <v>0</v>
      </c>
      <c r="K351" s="166"/>
      <c r="L351" s="171"/>
      <c r="M351" s="172"/>
      <c r="N351" s="173"/>
      <c r="O351" s="173"/>
      <c r="P351" s="174">
        <f>P352+P354+P372+P375+P393</f>
        <v>0</v>
      </c>
      <c r="Q351" s="173"/>
      <c r="R351" s="174">
        <f>R352+R354+R372+R375+R393</f>
        <v>0</v>
      </c>
      <c r="S351" s="173"/>
      <c r="T351" s="175">
        <f>T352+T354+T372+T375+T393</f>
        <v>0</v>
      </c>
      <c r="AR351" s="176" t="s">
        <v>80</v>
      </c>
      <c r="AT351" s="177" t="s">
        <v>72</v>
      </c>
      <c r="AU351" s="177" t="s">
        <v>78</v>
      </c>
      <c r="AY351" s="176" t="s">
        <v>126</v>
      </c>
      <c r="BK351" s="178">
        <f>BK352+BK354+BK372+BK375+BK393</f>
        <v>0</v>
      </c>
    </row>
    <row r="352" spans="1:65" s="12" customFormat="1" ht="20.85" customHeight="1">
      <c r="B352" s="165"/>
      <c r="C352" s="166"/>
      <c r="D352" s="167" t="s">
        <v>72</v>
      </c>
      <c r="E352" s="179" t="s">
        <v>496</v>
      </c>
      <c r="F352" s="179" t="s">
        <v>497</v>
      </c>
      <c r="G352" s="166"/>
      <c r="H352" s="166"/>
      <c r="I352" s="169"/>
      <c r="J352" s="180">
        <f>BK352</f>
        <v>0</v>
      </c>
      <c r="K352" s="166"/>
      <c r="L352" s="171"/>
      <c r="M352" s="172"/>
      <c r="N352" s="173"/>
      <c r="O352" s="173"/>
      <c r="P352" s="174">
        <f>P353</f>
        <v>0</v>
      </c>
      <c r="Q352" s="173"/>
      <c r="R352" s="174">
        <f>R353</f>
        <v>0</v>
      </c>
      <c r="S352" s="173"/>
      <c r="T352" s="175">
        <f>T353</f>
        <v>0</v>
      </c>
      <c r="AR352" s="176" t="s">
        <v>78</v>
      </c>
      <c r="AT352" s="177" t="s">
        <v>72</v>
      </c>
      <c r="AU352" s="177" t="s">
        <v>80</v>
      </c>
      <c r="AY352" s="176" t="s">
        <v>126</v>
      </c>
      <c r="BK352" s="178">
        <f>BK353</f>
        <v>0</v>
      </c>
    </row>
    <row r="353" spans="1:65" s="2" customFormat="1" ht="16.5" customHeight="1">
      <c r="A353" s="34"/>
      <c r="B353" s="35"/>
      <c r="C353" s="181" t="s">
        <v>498</v>
      </c>
      <c r="D353" s="181" t="s">
        <v>129</v>
      </c>
      <c r="E353" s="182" t="s">
        <v>499</v>
      </c>
      <c r="F353" s="183" t="s">
        <v>500</v>
      </c>
      <c r="G353" s="184" t="s">
        <v>501</v>
      </c>
      <c r="H353" s="185">
        <v>1</v>
      </c>
      <c r="I353" s="186"/>
      <c r="J353" s="187">
        <f>ROUND(I353*H353,2)</f>
        <v>0</v>
      </c>
      <c r="K353" s="183" t="s">
        <v>1</v>
      </c>
      <c r="L353" s="39"/>
      <c r="M353" s="188" t="s">
        <v>1</v>
      </c>
      <c r="N353" s="189" t="s">
        <v>38</v>
      </c>
      <c r="O353" s="71"/>
      <c r="P353" s="190">
        <f>O353*H353</f>
        <v>0</v>
      </c>
      <c r="Q353" s="190">
        <v>0</v>
      </c>
      <c r="R353" s="190">
        <f>Q353*H353</f>
        <v>0</v>
      </c>
      <c r="S353" s="190">
        <v>0</v>
      </c>
      <c r="T353" s="191">
        <f>S353*H353</f>
        <v>0</v>
      </c>
      <c r="U353" s="34"/>
      <c r="V353" s="34"/>
      <c r="W353" s="34"/>
      <c r="X353" s="34"/>
      <c r="Y353" s="34"/>
      <c r="Z353" s="34"/>
      <c r="AA353" s="34"/>
      <c r="AB353" s="34"/>
      <c r="AC353" s="34"/>
      <c r="AD353" s="34"/>
      <c r="AE353" s="34"/>
      <c r="AR353" s="192" t="s">
        <v>240</v>
      </c>
      <c r="AT353" s="192" t="s">
        <v>129</v>
      </c>
      <c r="AU353" s="192" t="s">
        <v>127</v>
      </c>
      <c r="AY353" s="17" t="s">
        <v>126</v>
      </c>
      <c r="BE353" s="193">
        <f>IF(N353="základní",J353,0)</f>
        <v>0</v>
      </c>
      <c r="BF353" s="193">
        <f>IF(N353="snížená",J353,0)</f>
        <v>0</v>
      </c>
      <c r="BG353" s="193">
        <f>IF(N353="zákl. přenesená",J353,0)</f>
        <v>0</v>
      </c>
      <c r="BH353" s="193">
        <f>IF(N353="sníž. přenesená",J353,0)</f>
        <v>0</v>
      </c>
      <c r="BI353" s="193">
        <f>IF(N353="nulová",J353,0)</f>
        <v>0</v>
      </c>
      <c r="BJ353" s="17" t="s">
        <v>78</v>
      </c>
      <c r="BK353" s="193">
        <f>ROUND(I353*H353,2)</f>
        <v>0</v>
      </c>
      <c r="BL353" s="17" t="s">
        <v>240</v>
      </c>
      <c r="BM353" s="192" t="s">
        <v>502</v>
      </c>
    </row>
    <row r="354" spans="1:65" s="12" customFormat="1" ht="20.85" customHeight="1">
      <c r="B354" s="165"/>
      <c r="C354" s="166"/>
      <c r="D354" s="167" t="s">
        <v>72</v>
      </c>
      <c r="E354" s="179" t="s">
        <v>503</v>
      </c>
      <c r="F354" s="179" t="s">
        <v>504</v>
      </c>
      <c r="G354" s="166"/>
      <c r="H354" s="166"/>
      <c r="I354" s="169"/>
      <c r="J354" s="180">
        <f>BK354</f>
        <v>0</v>
      </c>
      <c r="K354" s="166"/>
      <c r="L354" s="171"/>
      <c r="M354" s="172"/>
      <c r="N354" s="173"/>
      <c r="O354" s="173"/>
      <c r="P354" s="174">
        <f>SUM(P355:P371)</f>
        <v>0</v>
      </c>
      <c r="Q354" s="173"/>
      <c r="R354" s="174">
        <f>SUM(R355:R371)</f>
        <v>0</v>
      </c>
      <c r="S354" s="173"/>
      <c r="T354" s="175">
        <f>SUM(T355:T371)</f>
        <v>0</v>
      </c>
      <c r="AR354" s="176" t="s">
        <v>78</v>
      </c>
      <c r="AT354" s="177" t="s">
        <v>72</v>
      </c>
      <c r="AU354" s="177" t="s">
        <v>80</v>
      </c>
      <c r="AY354" s="176" t="s">
        <v>126</v>
      </c>
      <c r="BK354" s="178">
        <f>SUM(BK355:BK371)</f>
        <v>0</v>
      </c>
    </row>
    <row r="355" spans="1:65" s="2" customFormat="1" ht="16.5" customHeight="1">
      <c r="A355" s="34"/>
      <c r="B355" s="35"/>
      <c r="C355" s="181" t="s">
        <v>505</v>
      </c>
      <c r="D355" s="181" t="s">
        <v>129</v>
      </c>
      <c r="E355" s="182" t="s">
        <v>506</v>
      </c>
      <c r="F355" s="183" t="s">
        <v>507</v>
      </c>
      <c r="G355" s="184" t="s">
        <v>508</v>
      </c>
      <c r="H355" s="185">
        <v>19</v>
      </c>
      <c r="I355" s="186"/>
      <c r="J355" s="187">
        <f t="shared" ref="J355:J371" si="0">ROUND(I355*H355,2)</f>
        <v>0</v>
      </c>
      <c r="K355" s="183" t="s">
        <v>1</v>
      </c>
      <c r="L355" s="39"/>
      <c r="M355" s="188" t="s">
        <v>1</v>
      </c>
      <c r="N355" s="189" t="s">
        <v>38</v>
      </c>
      <c r="O355" s="71"/>
      <c r="P355" s="190">
        <f t="shared" ref="P355:P371" si="1">O355*H355</f>
        <v>0</v>
      </c>
      <c r="Q355" s="190">
        <v>0</v>
      </c>
      <c r="R355" s="190">
        <f t="shared" ref="R355:R371" si="2">Q355*H355</f>
        <v>0</v>
      </c>
      <c r="S355" s="190">
        <v>0</v>
      </c>
      <c r="T355" s="191">
        <f t="shared" ref="T355:T371" si="3">S355*H355</f>
        <v>0</v>
      </c>
      <c r="U355" s="34"/>
      <c r="V355" s="34"/>
      <c r="W355" s="34"/>
      <c r="X355" s="34"/>
      <c r="Y355" s="34"/>
      <c r="Z355" s="34"/>
      <c r="AA355" s="34"/>
      <c r="AB355" s="34"/>
      <c r="AC355" s="34"/>
      <c r="AD355" s="34"/>
      <c r="AE355" s="34"/>
      <c r="AR355" s="192" t="s">
        <v>240</v>
      </c>
      <c r="AT355" s="192" t="s">
        <v>129</v>
      </c>
      <c r="AU355" s="192" t="s">
        <v>127</v>
      </c>
      <c r="AY355" s="17" t="s">
        <v>126</v>
      </c>
      <c r="BE355" s="193">
        <f t="shared" ref="BE355:BE371" si="4">IF(N355="základní",J355,0)</f>
        <v>0</v>
      </c>
      <c r="BF355" s="193">
        <f t="shared" ref="BF355:BF371" si="5">IF(N355="snížená",J355,0)</f>
        <v>0</v>
      </c>
      <c r="BG355" s="193">
        <f t="shared" ref="BG355:BG371" si="6">IF(N355="zákl. přenesená",J355,0)</f>
        <v>0</v>
      </c>
      <c r="BH355" s="193">
        <f t="shared" ref="BH355:BH371" si="7">IF(N355="sníž. přenesená",J355,0)</f>
        <v>0</v>
      </c>
      <c r="BI355" s="193">
        <f t="shared" ref="BI355:BI371" si="8">IF(N355="nulová",J355,0)</f>
        <v>0</v>
      </c>
      <c r="BJ355" s="17" t="s">
        <v>78</v>
      </c>
      <c r="BK355" s="193">
        <f t="shared" ref="BK355:BK371" si="9">ROUND(I355*H355,2)</f>
        <v>0</v>
      </c>
      <c r="BL355" s="17" t="s">
        <v>240</v>
      </c>
      <c r="BM355" s="192" t="s">
        <v>509</v>
      </c>
    </row>
    <row r="356" spans="1:65" s="2" customFormat="1" ht="16.5" customHeight="1">
      <c r="A356" s="34"/>
      <c r="B356" s="35"/>
      <c r="C356" s="181" t="s">
        <v>510</v>
      </c>
      <c r="D356" s="181" t="s">
        <v>129</v>
      </c>
      <c r="E356" s="182" t="s">
        <v>511</v>
      </c>
      <c r="F356" s="183" t="s">
        <v>512</v>
      </c>
      <c r="G356" s="184" t="s">
        <v>508</v>
      </c>
      <c r="H356" s="185">
        <v>7</v>
      </c>
      <c r="I356" s="186"/>
      <c r="J356" s="187">
        <f t="shared" si="0"/>
        <v>0</v>
      </c>
      <c r="K356" s="183" t="s">
        <v>1</v>
      </c>
      <c r="L356" s="39"/>
      <c r="M356" s="188" t="s">
        <v>1</v>
      </c>
      <c r="N356" s="189" t="s">
        <v>38</v>
      </c>
      <c r="O356" s="71"/>
      <c r="P356" s="190">
        <f t="shared" si="1"/>
        <v>0</v>
      </c>
      <c r="Q356" s="190">
        <v>0</v>
      </c>
      <c r="R356" s="190">
        <f t="shared" si="2"/>
        <v>0</v>
      </c>
      <c r="S356" s="190">
        <v>0</v>
      </c>
      <c r="T356" s="191">
        <f t="shared" si="3"/>
        <v>0</v>
      </c>
      <c r="U356" s="34"/>
      <c r="V356" s="34"/>
      <c r="W356" s="34"/>
      <c r="X356" s="34"/>
      <c r="Y356" s="34"/>
      <c r="Z356" s="34"/>
      <c r="AA356" s="34"/>
      <c r="AB356" s="34"/>
      <c r="AC356" s="34"/>
      <c r="AD356" s="34"/>
      <c r="AE356" s="34"/>
      <c r="AR356" s="192" t="s">
        <v>240</v>
      </c>
      <c r="AT356" s="192" t="s">
        <v>129</v>
      </c>
      <c r="AU356" s="192" t="s">
        <v>127</v>
      </c>
      <c r="AY356" s="17" t="s">
        <v>126</v>
      </c>
      <c r="BE356" s="193">
        <f t="shared" si="4"/>
        <v>0</v>
      </c>
      <c r="BF356" s="193">
        <f t="shared" si="5"/>
        <v>0</v>
      </c>
      <c r="BG356" s="193">
        <f t="shared" si="6"/>
        <v>0</v>
      </c>
      <c r="BH356" s="193">
        <f t="shared" si="7"/>
        <v>0</v>
      </c>
      <c r="BI356" s="193">
        <f t="shared" si="8"/>
        <v>0</v>
      </c>
      <c r="BJ356" s="17" t="s">
        <v>78</v>
      </c>
      <c r="BK356" s="193">
        <f t="shared" si="9"/>
        <v>0</v>
      </c>
      <c r="BL356" s="17" t="s">
        <v>240</v>
      </c>
      <c r="BM356" s="192" t="s">
        <v>513</v>
      </c>
    </row>
    <row r="357" spans="1:65" s="2" customFormat="1" ht="16.5" customHeight="1">
      <c r="A357" s="34"/>
      <c r="B357" s="35"/>
      <c r="C357" s="181" t="s">
        <v>514</v>
      </c>
      <c r="D357" s="181" t="s">
        <v>129</v>
      </c>
      <c r="E357" s="182" t="s">
        <v>515</v>
      </c>
      <c r="F357" s="183" t="s">
        <v>516</v>
      </c>
      <c r="G357" s="184" t="s">
        <v>508</v>
      </c>
      <c r="H357" s="185">
        <v>2</v>
      </c>
      <c r="I357" s="186"/>
      <c r="J357" s="187">
        <f t="shared" si="0"/>
        <v>0</v>
      </c>
      <c r="K357" s="183" t="s">
        <v>1</v>
      </c>
      <c r="L357" s="39"/>
      <c r="M357" s="188" t="s">
        <v>1</v>
      </c>
      <c r="N357" s="189" t="s">
        <v>38</v>
      </c>
      <c r="O357" s="71"/>
      <c r="P357" s="190">
        <f t="shared" si="1"/>
        <v>0</v>
      </c>
      <c r="Q357" s="190">
        <v>0</v>
      </c>
      <c r="R357" s="190">
        <f t="shared" si="2"/>
        <v>0</v>
      </c>
      <c r="S357" s="190">
        <v>0</v>
      </c>
      <c r="T357" s="191">
        <f t="shared" si="3"/>
        <v>0</v>
      </c>
      <c r="U357" s="34"/>
      <c r="V357" s="34"/>
      <c r="W357" s="34"/>
      <c r="X357" s="34"/>
      <c r="Y357" s="34"/>
      <c r="Z357" s="34"/>
      <c r="AA357" s="34"/>
      <c r="AB357" s="34"/>
      <c r="AC357" s="34"/>
      <c r="AD357" s="34"/>
      <c r="AE357" s="34"/>
      <c r="AR357" s="192" t="s">
        <v>240</v>
      </c>
      <c r="AT357" s="192" t="s">
        <v>129</v>
      </c>
      <c r="AU357" s="192" t="s">
        <v>127</v>
      </c>
      <c r="AY357" s="17" t="s">
        <v>126</v>
      </c>
      <c r="BE357" s="193">
        <f t="shared" si="4"/>
        <v>0</v>
      </c>
      <c r="BF357" s="193">
        <f t="shared" si="5"/>
        <v>0</v>
      </c>
      <c r="BG357" s="193">
        <f t="shared" si="6"/>
        <v>0</v>
      </c>
      <c r="BH357" s="193">
        <f t="shared" si="7"/>
        <v>0</v>
      </c>
      <c r="BI357" s="193">
        <f t="shared" si="8"/>
        <v>0</v>
      </c>
      <c r="BJ357" s="17" t="s">
        <v>78</v>
      </c>
      <c r="BK357" s="193">
        <f t="shared" si="9"/>
        <v>0</v>
      </c>
      <c r="BL357" s="17" t="s">
        <v>240</v>
      </c>
      <c r="BM357" s="192" t="s">
        <v>517</v>
      </c>
    </row>
    <row r="358" spans="1:65" s="2" customFormat="1" ht="16.5" customHeight="1">
      <c r="A358" s="34"/>
      <c r="B358" s="35"/>
      <c r="C358" s="181" t="s">
        <v>518</v>
      </c>
      <c r="D358" s="181" t="s">
        <v>129</v>
      </c>
      <c r="E358" s="182" t="s">
        <v>519</v>
      </c>
      <c r="F358" s="183" t="s">
        <v>520</v>
      </c>
      <c r="G358" s="184" t="s">
        <v>508</v>
      </c>
      <c r="H358" s="185">
        <v>1</v>
      </c>
      <c r="I358" s="186"/>
      <c r="J358" s="187">
        <f t="shared" si="0"/>
        <v>0</v>
      </c>
      <c r="K358" s="183" t="s">
        <v>1</v>
      </c>
      <c r="L358" s="39"/>
      <c r="M358" s="188" t="s">
        <v>1</v>
      </c>
      <c r="N358" s="189" t="s">
        <v>38</v>
      </c>
      <c r="O358" s="71"/>
      <c r="P358" s="190">
        <f t="shared" si="1"/>
        <v>0</v>
      </c>
      <c r="Q358" s="190">
        <v>0</v>
      </c>
      <c r="R358" s="190">
        <f t="shared" si="2"/>
        <v>0</v>
      </c>
      <c r="S358" s="190">
        <v>0</v>
      </c>
      <c r="T358" s="191">
        <f t="shared" si="3"/>
        <v>0</v>
      </c>
      <c r="U358" s="34"/>
      <c r="V358" s="34"/>
      <c r="W358" s="34"/>
      <c r="X358" s="34"/>
      <c r="Y358" s="34"/>
      <c r="Z358" s="34"/>
      <c r="AA358" s="34"/>
      <c r="AB358" s="34"/>
      <c r="AC358" s="34"/>
      <c r="AD358" s="34"/>
      <c r="AE358" s="34"/>
      <c r="AR358" s="192" t="s">
        <v>240</v>
      </c>
      <c r="AT358" s="192" t="s">
        <v>129</v>
      </c>
      <c r="AU358" s="192" t="s">
        <v>127</v>
      </c>
      <c r="AY358" s="17" t="s">
        <v>126</v>
      </c>
      <c r="BE358" s="193">
        <f t="shared" si="4"/>
        <v>0</v>
      </c>
      <c r="BF358" s="193">
        <f t="shared" si="5"/>
        <v>0</v>
      </c>
      <c r="BG358" s="193">
        <f t="shared" si="6"/>
        <v>0</v>
      </c>
      <c r="BH358" s="193">
        <f t="shared" si="7"/>
        <v>0</v>
      </c>
      <c r="BI358" s="193">
        <f t="shared" si="8"/>
        <v>0</v>
      </c>
      <c r="BJ358" s="17" t="s">
        <v>78</v>
      </c>
      <c r="BK358" s="193">
        <f t="shared" si="9"/>
        <v>0</v>
      </c>
      <c r="BL358" s="17" t="s">
        <v>240</v>
      </c>
      <c r="BM358" s="192" t="s">
        <v>521</v>
      </c>
    </row>
    <row r="359" spans="1:65" s="2" customFormat="1" ht="24.2" customHeight="1">
      <c r="A359" s="34"/>
      <c r="B359" s="35"/>
      <c r="C359" s="181" t="s">
        <v>522</v>
      </c>
      <c r="D359" s="181" t="s">
        <v>129</v>
      </c>
      <c r="E359" s="182" t="s">
        <v>523</v>
      </c>
      <c r="F359" s="183" t="s">
        <v>524</v>
      </c>
      <c r="G359" s="184" t="s">
        <v>508</v>
      </c>
      <c r="H359" s="185">
        <v>54</v>
      </c>
      <c r="I359" s="186"/>
      <c r="J359" s="187">
        <f t="shared" si="0"/>
        <v>0</v>
      </c>
      <c r="K359" s="183" t="s">
        <v>1</v>
      </c>
      <c r="L359" s="39"/>
      <c r="M359" s="188" t="s">
        <v>1</v>
      </c>
      <c r="N359" s="189" t="s">
        <v>38</v>
      </c>
      <c r="O359" s="71"/>
      <c r="P359" s="190">
        <f t="shared" si="1"/>
        <v>0</v>
      </c>
      <c r="Q359" s="190">
        <v>0</v>
      </c>
      <c r="R359" s="190">
        <f t="shared" si="2"/>
        <v>0</v>
      </c>
      <c r="S359" s="190">
        <v>0</v>
      </c>
      <c r="T359" s="191">
        <f t="shared" si="3"/>
        <v>0</v>
      </c>
      <c r="U359" s="34"/>
      <c r="V359" s="34"/>
      <c r="W359" s="34"/>
      <c r="X359" s="34"/>
      <c r="Y359" s="34"/>
      <c r="Z359" s="34"/>
      <c r="AA359" s="34"/>
      <c r="AB359" s="34"/>
      <c r="AC359" s="34"/>
      <c r="AD359" s="34"/>
      <c r="AE359" s="34"/>
      <c r="AR359" s="192" t="s">
        <v>240</v>
      </c>
      <c r="AT359" s="192" t="s">
        <v>129</v>
      </c>
      <c r="AU359" s="192" t="s">
        <v>127</v>
      </c>
      <c r="AY359" s="17" t="s">
        <v>126</v>
      </c>
      <c r="BE359" s="193">
        <f t="shared" si="4"/>
        <v>0</v>
      </c>
      <c r="BF359" s="193">
        <f t="shared" si="5"/>
        <v>0</v>
      </c>
      <c r="BG359" s="193">
        <f t="shared" si="6"/>
        <v>0</v>
      </c>
      <c r="BH359" s="193">
        <f t="shared" si="7"/>
        <v>0</v>
      </c>
      <c r="BI359" s="193">
        <f t="shared" si="8"/>
        <v>0</v>
      </c>
      <c r="BJ359" s="17" t="s">
        <v>78</v>
      </c>
      <c r="BK359" s="193">
        <f t="shared" si="9"/>
        <v>0</v>
      </c>
      <c r="BL359" s="17" t="s">
        <v>240</v>
      </c>
      <c r="BM359" s="192" t="s">
        <v>525</v>
      </c>
    </row>
    <row r="360" spans="1:65" s="2" customFormat="1" ht="24.2" customHeight="1">
      <c r="A360" s="34"/>
      <c r="B360" s="35"/>
      <c r="C360" s="181" t="s">
        <v>526</v>
      </c>
      <c r="D360" s="181" t="s">
        <v>129</v>
      </c>
      <c r="E360" s="182" t="s">
        <v>527</v>
      </c>
      <c r="F360" s="183" t="s">
        <v>528</v>
      </c>
      <c r="G360" s="184" t="s">
        <v>508</v>
      </c>
      <c r="H360" s="185">
        <v>1</v>
      </c>
      <c r="I360" s="186"/>
      <c r="J360" s="187">
        <f t="shared" si="0"/>
        <v>0</v>
      </c>
      <c r="K360" s="183" t="s">
        <v>1</v>
      </c>
      <c r="L360" s="39"/>
      <c r="M360" s="188" t="s">
        <v>1</v>
      </c>
      <c r="N360" s="189" t="s">
        <v>38</v>
      </c>
      <c r="O360" s="71"/>
      <c r="P360" s="190">
        <f t="shared" si="1"/>
        <v>0</v>
      </c>
      <c r="Q360" s="190">
        <v>0</v>
      </c>
      <c r="R360" s="190">
        <f t="shared" si="2"/>
        <v>0</v>
      </c>
      <c r="S360" s="190">
        <v>0</v>
      </c>
      <c r="T360" s="191">
        <f t="shared" si="3"/>
        <v>0</v>
      </c>
      <c r="U360" s="34"/>
      <c r="V360" s="34"/>
      <c r="W360" s="34"/>
      <c r="X360" s="34"/>
      <c r="Y360" s="34"/>
      <c r="Z360" s="34"/>
      <c r="AA360" s="34"/>
      <c r="AB360" s="34"/>
      <c r="AC360" s="34"/>
      <c r="AD360" s="34"/>
      <c r="AE360" s="34"/>
      <c r="AR360" s="192" t="s">
        <v>240</v>
      </c>
      <c r="AT360" s="192" t="s">
        <v>129</v>
      </c>
      <c r="AU360" s="192" t="s">
        <v>127</v>
      </c>
      <c r="AY360" s="17" t="s">
        <v>126</v>
      </c>
      <c r="BE360" s="193">
        <f t="shared" si="4"/>
        <v>0</v>
      </c>
      <c r="BF360" s="193">
        <f t="shared" si="5"/>
        <v>0</v>
      </c>
      <c r="BG360" s="193">
        <f t="shared" si="6"/>
        <v>0</v>
      </c>
      <c r="BH360" s="193">
        <f t="shared" si="7"/>
        <v>0</v>
      </c>
      <c r="BI360" s="193">
        <f t="shared" si="8"/>
        <v>0</v>
      </c>
      <c r="BJ360" s="17" t="s">
        <v>78</v>
      </c>
      <c r="BK360" s="193">
        <f t="shared" si="9"/>
        <v>0</v>
      </c>
      <c r="BL360" s="17" t="s">
        <v>240</v>
      </c>
      <c r="BM360" s="192" t="s">
        <v>529</v>
      </c>
    </row>
    <row r="361" spans="1:65" s="2" customFormat="1" ht="16.5" customHeight="1">
      <c r="A361" s="34"/>
      <c r="B361" s="35"/>
      <c r="C361" s="181" t="s">
        <v>530</v>
      </c>
      <c r="D361" s="181" t="s">
        <v>129</v>
      </c>
      <c r="E361" s="182" t="s">
        <v>531</v>
      </c>
      <c r="F361" s="183" t="s">
        <v>532</v>
      </c>
      <c r="G361" s="184" t="s">
        <v>508</v>
      </c>
      <c r="H361" s="185">
        <v>6</v>
      </c>
      <c r="I361" s="186"/>
      <c r="J361" s="187">
        <f t="shared" si="0"/>
        <v>0</v>
      </c>
      <c r="K361" s="183" t="s">
        <v>1</v>
      </c>
      <c r="L361" s="39"/>
      <c r="M361" s="188" t="s">
        <v>1</v>
      </c>
      <c r="N361" s="189" t="s">
        <v>38</v>
      </c>
      <c r="O361" s="71"/>
      <c r="P361" s="190">
        <f t="shared" si="1"/>
        <v>0</v>
      </c>
      <c r="Q361" s="190">
        <v>0</v>
      </c>
      <c r="R361" s="190">
        <f t="shared" si="2"/>
        <v>0</v>
      </c>
      <c r="S361" s="190">
        <v>0</v>
      </c>
      <c r="T361" s="191">
        <f t="shared" si="3"/>
        <v>0</v>
      </c>
      <c r="U361" s="34"/>
      <c r="V361" s="34"/>
      <c r="W361" s="34"/>
      <c r="X361" s="34"/>
      <c r="Y361" s="34"/>
      <c r="Z361" s="34"/>
      <c r="AA361" s="34"/>
      <c r="AB361" s="34"/>
      <c r="AC361" s="34"/>
      <c r="AD361" s="34"/>
      <c r="AE361" s="34"/>
      <c r="AR361" s="192" t="s">
        <v>240</v>
      </c>
      <c r="AT361" s="192" t="s">
        <v>129</v>
      </c>
      <c r="AU361" s="192" t="s">
        <v>127</v>
      </c>
      <c r="AY361" s="17" t="s">
        <v>126</v>
      </c>
      <c r="BE361" s="193">
        <f t="shared" si="4"/>
        <v>0</v>
      </c>
      <c r="BF361" s="193">
        <f t="shared" si="5"/>
        <v>0</v>
      </c>
      <c r="BG361" s="193">
        <f t="shared" si="6"/>
        <v>0</v>
      </c>
      <c r="BH361" s="193">
        <f t="shared" si="7"/>
        <v>0</v>
      </c>
      <c r="BI361" s="193">
        <f t="shared" si="8"/>
        <v>0</v>
      </c>
      <c r="BJ361" s="17" t="s">
        <v>78</v>
      </c>
      <c r="BK361" s="193">
        <f t="shared" si="9"/>
        <v>0</v>
      </c>
      <c r="BL361" s="17" t="s">
        <v>240</v>
      </c>
      <c r="BM361" s="192" t="s">
        <v>533</v>
      </c>
    </row>
    <row r="362" spans="1:65" s="2" customFormat="1" ht="21.75" customHeight="1">
      <c r="A362" s="34"/>
      <c r="B362" s="35"/>
      <c r="C362" s="181" t="s">
        <v>534</v>
      </c>
      <c r="D362" s="181" t="s">
        <v>129</v>
      </c>
      <c r="E362" s="182" t="s">
        <v>535</v>
      </c>
      <c r="F362" s="183" t="s">
        <v>536</v>
      </c>
      <c r="G362" s="184" t="s">
        <v>1</v>
      </c>
      <c r="H362" s="185">
        <v>13</v>
      </c>
      <c r="I362" s="186"/>
      <c r="J362" s="187">
        <f t="shared" si="0"/>
        <v>0</v>
      </c>
      <c r="K362" s="183" t="s">
        <v>1</v>
      </c>
      <c r="L362" s="39"/>
      <c r="M362" s="188" t="s">
        <v>1</v>
      </c>
      <c r="N362" s="189" t="s">
        <v>38</v>
      </c>
      <c r="O362" s="71"/>
      <c r="P362" s="190">
        <f t="shared" si="1"/>
        <v>0</v>
      </c>
      <c r="Q362" s="190">
        <v>0</v>
      </c>
      <c r="R362" s="190">
        <f t="shared" si="2"/>
        <v>0</v>
      </c>
      <c r="S362" s="190">
        <v>0</v>
      </c>
      <c r="T362" s="191">
        <f t="shared" si="3"/>
        <v>0</v>
      </c>
      <c r="U362" s="34"/>
      <c r="V362" s="34"/>
      <c r="W362" s="34"/>
      <c r="X362" s="34"/>
      <c r="Y362" s="34"/>
      <c r="Z362" s="34"/>
      <c r="AA362" s="34"/>
      <c r="AB362" s="34"/>
      <c r="AC362" s="34"/>
      <c r="AD362" s="34"/>
      <c r="AE362" s="34"/>
      <c r="AR362" s="192" t="s">
        <v>240</v>
      </c>
      <c r="AT362" s="192" t="s">
        <v>129</v>
      </c>
      <c r="AU362" s="192" t="s">
        <v>127</v>
      </c>
      <c r="AY362" s="17" t="s">
        <v>126</v>
      </c>
      <c r="BE362" s="193">
        <f t="shared" si="4"/>
        <v>0</v>
      </c>
      <c r="BF362" s="193">
        <f t="shared" si="5"/>
        <v>0</v>
      </c>
      <c r="BG362" s="193">
        <f t="shared" si="6"/>
        <v>0</v>
      </c>
      <c r="BH362" s="193">
        <f t="shared" si="7"/>
        <v>0</v>
      </c>
      <c r="BI362" s="193">
        <f t="shared" si="8"/>
        <v>0</v>
      </c>
      <c r="BJ362" s="17" t="s">
        <v>78</v>
      </c>
      <c r="BK362" s="193">
        <f t="shared" si="9"/>
        <v>0</v>
      </c>
      <c r="BL362" s="17" t="s">
        <v>240</v>
      </c>
      <c r="BM362" s="192" t="s">
        <v>537</v>
      </c>
    </row>
    <row r="363" spans="1:65" s="2" customFormat="1" ht="21.75" customHeight="1">
      <c r="A363" s="34"/>
      <c r="B363" s="35"/>
      <c r="C363" s="181" t="s">
        <v>538</v>
      </c>
      <c r="D363" s="181" t="s">
        <v>129</v>
      </c>
      <c r="E363" s="182" t="s">
        <v>539</v>
      </c>
      <c r="F363" s="183" t="s">
        <v>540</v>
      </c>
      <c r="G363" s="184" t="s">
        <v>1</v>
      </c>
      <c r="H363" s="185">
        <v>8</v>
      </c>
      <c r="I363" s="186"/>
      <c r="J363" s="187">
        <f t="shared" si="0"/>
        <v>0</v>
      </c>
      <c r="K363" s="183" t="s">
        <v>1</v>
      </c>
      <c r="L363" s="39"/>
      <c r="M363" s="188" t="s">
        <v>1</v>
      </c>
      <c r="N363" s="189" t="s">
        <v>38</v>
      </c>
      <c r="O363" s="71"/>
      <c r="P363" s="190">
        <f t="shared" si="1"/>
        <v>0</v>
      </c>
      <c r="Q363" s="190">
        <v>0</v>
      </c>
      <c r="R363" s="190">
        <f t="shared" si="2"/>
        <v>0</v>
      </c>
      <c r="S363" s="190">
        <v>0</v>
      </c>
      <c r="T363" s="191">
        <f t="shared" si="3"/>
        <v>0</v>
      </c>
      <c r="U363" s="34"/>
      <c r="V363" s="34"/>
      <c r="W363" s="34"/>
      <c r="X363" s="34"/>
      <c r="Y363" s="34"/>
      <c r="Z363" s="34"/>
      <c r="AA363" s="34"/>
      <c r="AB363" s="34"/>
      <c r="AC363" s="34"/>
      <c r="AD363" s="34"/>
      <c r="AE363" s="34"/>
      <c r="AR363" s="192" t="s">
        <v>240</v>
      </c>
      <c r="AT363" s="192" t="s">
        <v>129</v>
      </c>
      <c r="AU363" s="192" t="s">
        <v>127</v>
      </c>
      <c r="AY363" s="17" t="s">
        <v>126</v>
      </c>
      <c r="BE363" s="193">
        <f t="shared" si="4"/>
        <v>0</v>
      </c>
      <c r="BF363" s="193">
        <f t="shared" si="5"/>
        <v>0</v>
      </c>
      <c r="BG363" s="193">
        <f t="shared" si="6"/>
        <v>0</v>
      </c>
      <c r="BH363" s="193">
        <f t="shared" si="7"/>
        <v>0</v>
      </c>
      <c r="BI363" s="193">
        <f t="shared" si="8"/>
        <v>0</v>
      </c>
      <c r="BJ363" s="17" t="s">
        <v>78</v>
      </c>
      <c r="BK363" s="193">
        <f t="shared" si="9"/>
        <v>0</v>
      </c>
      <c r="BL363" s="17" t="s">
        <v>240</v>
      </c>
      <c r="BM363" s="192" t="s">
        <v>541</v>
      </c>
    </row>
    <row r="364" spans="1:65" s="2" customFormat="1" ht="16.5" customHeight="1">
      <c r="A364" s="34"/>
      <c r="B364" s="35"/>
      <c r="C364" s="181" t="s">
        <v>542</v>
      </c>
      <c r="D364" s="181" t="s">
        <v>129</v>
      </c>
      <c r="E364" s="182" t="s">
        <v>543</v>
      </c>
      <c r="F364" s="183" t="s">
        <v>544</v>
      </c>
      <c r="G364" s="184" t="s">
        <v>508</v>
      </c>
      <c r="H364" s="185">
        <v>81</v>
      </c>
      <c r="I364" s="186"/>
      <c r="J364" s="187">
        <f t="shared" si="0"/>
        <v>0</v>
      </c>
      <c r="K364" s="183" t="s">
        <v>1</v>
      </c>
      <c r="L364" s="39"/>
      <c r="M364" s="188" t="s">
        <v>1</v>
      </c>
      <c r="N364" s="189" t="s">
        <v>38</v>
      </c>
      <c r="O364" s="71"/>
      <c r="P364" s="190">
        <f t="shared" si="1"/>
        <v>0</v>
      </c>
      <c r="Q364" s="190">
        <v>0</v>
      </c>
      <c r="R364" s="190">
        <f t="shared" si="2"/>
        <v>0</v>
      </c>
      <c r="S364" s="190">
        <v>0</v>
      </c>
      <c r="T364" s="191">
        <f t="shared" si="3"/>
        <v>0</v>
      </c>
      <c r="U364" s="34"/>
      <c r="V364" s="34"/>
      <c r="W364" s="34"/>
      <c r="X364" s="34"/>
      <c r="Y364" s="34"/>
      <c r="Z364" s="34"/>
      <c r="AA364" s="34"/>
      <c r="AB364" s="34"/>
      <c r="AC364" s="34"/>
      <c r="AD364" s="34"/>
      <c r="AE364" s="34"/>
      <c r="AR364" s="192" t="s">
        <v>240</v>
      </c>
      <c r="AT364" s="192" t="s">
        <v>129</v>
      </c>
      <c r="AU364" s="192" t="s">
        <v>127</v>
      </c>
      <c r="AY364" s="17" t="s">
        <v>126</v>
      </c>
      <c r="BE364" s="193">
        <f t="shared" si="4"/>
        <v>0</v>
      </c>
      <c r="BF364" s="193">
        <f t="shared" si="5"/>
        <v>0</v>
      </c>
      <c r="BG364" s="193">
        <f t="shared" si="6"/>
        <v>0</v>
      </c>
      <c r="BH364" s="193">
        <f t="shared" si="7"/>
        <v>0</v>
      </c>
      <c r="BI364" s="193">
        <f t="shared" si="8"/>
        <v>0</v>
      </c>
      <c r="BJ364" s="17" t="s">
        <v>78</v>
      </c>
      <c r="BK364" s="193">
        <f t="shared" si="9"/>
        <v>0</v>
      </c>
      <c r="BL364" s="17" t="s">
        <v>240</v>
      </c>
      <c r="BM364" s="192" t="s">
        <v>545</v>
      </c>
    </row>
    <row r="365" spans="1:65" s="2" customFormat="1" ht="16.5" customHeight="1">
      <c r="A365" s="34"/>
      <c r="B365" s="35"/>
      <c r="C365" s="181" t="s">
        <v>546</v>
      </c>
      <c r="D365" s="181" t="s">
        <v>129</v>
      </c>
      <c r="E365" s="182" t="s">
        <v>547</v>
      </c>
      <c r="F365" s="183" t="s">
        <v>548</v>
      </c>
      <c r="G365" s="184" t="s">
        <v>243</v>
      </c>
      <c r="H365" s="185">
        <v>136</v>
      </c>
      <c r="I365" s="186"/>
      <c r="J365" s="187">
        <f t="shared" si="0"/>
        <v>0</v>
      </c>
      <c r="K365" s="183" t="s">
        <v>1</v>
      </c>
      <c r="L365" s="39"/>
      <c r="M365" s="188" t="s">
        <v>1</v>
      </c>
      <c r="N365" s="189" t="s">
        <v>38</v>
      </c>
      <c r="O365" s="71"/>
      <c r="P365" s="190">
        <f t="shared" si="1"/>
        <v>0</v>
      </c>
      <c r="Q365" s="190">
        <v>0</v>
      </c>
      <c r="R365" s="190">
        <f t="shared" si="2"/>
        <v>0</v>
      </c>
      <c r="S365" s="190">
        <v>0</v>
      </c>
      <c r="T365" s="191">
        <f t="shared" si="3"/>
        <v>0</v>
      </c>
      <c r="U365" s="34"/>
      <c r="V365" s="34"/>
      <c r="W365" s="34"/>
      <c r="X365" s="34"/>
      <c r="Y365" s="34"/>
      <c r="Z365" s="34"/>
      <c r="AA365" s="34"/>
      <c r="AB365" s="34"/>
      <c r="AC365" s="34"/>
      <c r="AD365" s="34"/>
      <c r="AE365" s="34"/>
      <c r="AR365" s="192" t="s">
        <v>240</v>
      </c>
      <c r="AT365" s="192" t="s">
        <v>129</v>
      </c>
      <c r="AU365" s="192" t="s">
        <v>127</v>
      </c>
      <c r="AY365" s="17" t="s">
        <v>126</v>
      </c>
      <c r="BE365" s="193">
        <f t="shared" si="4"/>
        <v>0</v>
      </c>
      <c r="BF365" s="193">
        <f t="shared" si="5"/>
        <v>0</v>
      </c>
      <c r="BG365" s="193">
        <f t="shared" si="6"/>
        <v>0</v>
      </c>
      <c r="BH365" s="193">
        <f t="shared" si="7"/>
        <v>0</v>
      </c>
      <c r="BI365" s="193">
        <f t="shared" si="8"/>
        <v>0</v>
      </c>
      <c r="BJ365" s="17" t="s">
        <v>78</v>
      </c>
      <c r="BK365" s="193">
        <f t="shared" si="9"/>
        <v>0</v>
      </c>
      <c r="BL365" s="17" t="s">
        <v>240</v>
      </c>
      <c r="BM365" s="192" t="s">
        <v>549</v>
      </c>
    </row>
    <row r="366" spans="1:65" s="2" customFormat="1" ht="16.5" customHeight="1">
      <c r="A366" s="34"/>
      <c r="B366" s="35"/>
      <c r="C366" s="181" t="s">
        <v>550</v>
      </c>
      <c r="D366" s="181" t="s">
        <v>129</v>
      </c>
      <c r="E366" s="182" t="s">
        <v>551</v>
      </c>
      <c r="F366" s="183" t="s">
        <v>552</v>
      </c>
      <c r="G366" s="184" t="s">
        <v>243</v>
      </c>
      <c r="H366" s="185">
        <v>75</v>
      </c>
      <c r="I366" s="186"/>
      <c r="J366" s="187">
        <f t="shared" si="0"/>
        <v>0</v>
      </c>
      <c r="K366" s="183" t="s">
        <v>1</v>
      </c>
      <c r="L366" s="39"/>
      <c r="M366" s="188" t="s">
        <v>1</v>
      </c>
      <c r="N366" s="189" t="s">
        <v>38</v>
      </c>
      <c r="O366" s="71"/>
      <c r="P366" s="190">
        <f t="shared" si="1"/>
        <v>0</v>
      </c>
      <c r="Q366" s="190">
        <v>0</v>
      </c>
      <c r="R366" s="190">
        <f t="shared" si="2"/>
        <v>0</v>
      </c>
      <c r="S366" s="190">
        <v>0</v>
      </c>
      <c r="T366" s="191">
        <f t="shared" si="3"/>
        <v>0</v>
      </c>
      <c r="U366" s="34"/>
      <c r="V366" s="34"/>
      <c r="W366" s="34"/>
      <c r="X366" s="34"/>
      <c r="Y366" s="34"/>
      <c r="Z366" s="34"/>
      <c r="AA366" s="34"/>
      <c r="AB366" s="34"/>
      <c r="AC366" s="34"/>
      <c r="AD366" s="34"/>
      <c r="AE366" s="34"/>
      <c r="AR366" s="192" t="s">
        <v>240</v>
      </c>
      <c r="AT366" s="192" t="s">
        <v>129</v>
      </c>
      <c r="AU366" s="192" t="s">
        <v>127</v>
      </c>
      <c r="AY366" s="17" t="s">
        <v>126</v>
      </c>
      <c r="BE366" s="193">
        <f t="shared" si="4"/>
        <v>0</v>
      </c>
      <c r="BF366" s="193">
        <f t="shared" si="5"/>
        <v>0</v>
      </c>
      <c r="BG366" s="193">
        <f t="shared" si="6"/>
        <v>0</v>
      </c>
      <c r="BH366" s="193">
        <f t="shared" si="7"/>
        <v>0</v>
      </c>
      <c r="BI366" s="193">
        <f t="shared" si="8"/>
        <v>0</v>
      </c>
      <c r="BJ366" s="17" t="s">
        <v>78</v>
      </c>
      <c r="BK366" s="193">
        <f t="shared" si="9"/>
        <v>0</v>
      </c>
      <c r="BL366" s="17" t="s">
        <v>240</v>
      </c>
      <c r="BM366" s="192" t="s">
        <v>553</v>
      </c>
    </row>
    <row r="367" spans="1:65" s="2" customFormat="1" ht="16.5" customHeight="1">
      <c r="A367" s="34"/>
      <c r="B367" s="35"/>
      <c r="C367" s="181" t="s">
        <v>554</v>
      </c>
      <c r="D367" s="181" t="s">
        <v>129</v>
      </c>
      <c r="E367" s="182" t="s">
        <v>555</v>
      </c>
      <c r="F367" s="183" t="s">
        <v>556</v>
      </c>
      <c r="G367" s="184" t="s">
        <v>243</v>
      </c>
      <c r="H367" s="185">
        <v>26</v>
      </c>
      <c r="I367" s="186"/>
      <c r="J367" s="187">
        <f t="shared" si="0"/>
        <v>0</v>
      </c>
      <c r="K367" s="183" t="s">
        <v>1</v>
      </c>
      <c r="L367" s="39"/>
      <c r="M367" s="188" t="s">
        <v>1</v>
      </c>
      <c r="N367" s="189" t="s">
        <v>38</v>
      </c>
      <c r="O367" s="71"/>
      <c r="P367" s="190">
        <f t="shared" si="1"/>
        <v>0</v>
      </c>
      <c r="Q367" s="190">
        <v>0</v>
      </c>
      <c r="R367" s="190">
        <f t="shared" si="2"/>
        <v>0</v>
      </c>
      <c r="S367" s="190">
        <v>0</v>
      </c>
      <c r="T367" s="191">
        <f t="shared" si="3"/>
        <v>0</v>
      </c>
      <c r="U367" s="34"/>
      <c r="V367" s="34"/>
      <c r="W367" s="34"/>
      <c r="X367" s="34"/>
      <c r="Y367" s="34"/>
      <c r="Z367" s="34"/>
      <c r="AA367" s="34"/>
      <c r="AB367" s="34"/>
      <c r="AC367" s="34"/>
      <c r="AD367" s="34"/>
      <c r="AE367" s="34"/>
      <c r="AR367" s="192" t="s">
        <v>240</v>
      </c>
      <c r="AT367" s="192" t="s">
        <v>129</v>
      </c>
      <c r="AU367" s="192" t="s">
        <v>127</v>
      </c>
      <c r="AY367" s="17" t="s">
        <v>126</v>
      </c>
      <c r="BE367" s="193">
        <f t="shared" si="4"/>
        <v>0</v>
      </c>
      <c r="BF367" s="193">
        <f t="shared" si="5"/>
        <v>0</v>
      </c>
      <c r="BG367" s="193">
        <f t="shared" si="6"/>
        <v>0</v>
      </c>
      <c r="BH367" s="193">
        <f t="shared" si="7"/>
        <v>0</v>
      </c>
      <c r="BI367" s="193">
        <f t="shared" si="8"/>
        <v>0</v>
      </c>
      <c r="BJ367" s="17" t="s">
        <v>78</v>
      </c>
      <c r="BK367" s="193">
        <f t="shared" si="9"/>
        <v>0</v>
      </c>
      <c r="BL367" s="17" t="s">
        <v>240</v>
      </c>
      <c r="BM367" s="192" t="s">
        <v>557</v>
      </c>
    </row>
    <row r="368" spans="1:65" s="2" customFormat="1" ht="16.5" customHeight="1">
      <c r="A368" s="34"/>
      <c r="B368" s="35"/>
      <c r="C368" s="181" t="s">
        <v>558</v>
      </c>
      <c r="D368" s="181" t="s">
        <v>129</v>
      </c>
      <c r="E368" s="182" t="s">
        <v>559</v>
      </c>
      <c r="F368" s="183" t="s">
        <v>560</v>
      </c>
      <c r="G368" s="184" t="s">
        <v>243</v>
      </c>
      <c r="H368" s="185">
        <v>18</v>
      </c>
      <c r="I368" s="186"/>
      <c r="J368" s="187">
        <f t="shared" si="0"/>
        <v>0</v>
      </c>
      <c r="K368" s="183" t="s">
        <v>1</v>
      </c>
      <c r="L368" s="39"/>
      <c r="M368" s="188" t="s">
        <v>1</v>
      </c>
      <c r="N368" s="189" t="s">
        <v>38</v>
      </c>
      <c r="O368" s="71"/>
      <c r="P368" s="190">
        <f t="shared" si="1"/>
        <v>0</v>
      </c>
      <c r="Q368" s="190">
        <v>0</v>
      </c>
      <c r="R368" s="190">
        <f t="shared" si="2"/>
        <v>0</v>
      </c>
      <c r="S368" s="190">
        <v>0</v>
      </c>
      <c r="T368" s="191">
        <f t="shared" si="3"/>
        <v>0</v>
      </c>
      <c r="U368" s="34"/>
      <c r="V368" s="34"/>
      <c r="W368" s="34"/>
      <c r="X368" s="34"/>
      <c r="Y368" s="34"/>
      <c r="Z368" s="34"/>
      <c r="AA368" s="34"/>
      <c r="AB368" s="34"/>
      <c r="AC368" s="34"/>
      <c r="AD368" s="34"/>
      <c r="AE368" s="34"/>
      <c r="AR368" s="192" t="s">
        <v>240</v>
      </c>
      <c r="AT368" s="192" t="s">
        <v>129</v>
      </c>
      <c r="AU368" s="192" t="s">
        <v>127</v>
      </c>
      <c r="AY368" s="17" t="s">
        <v>126</v>
      </c>
      <c r="BE368" s="193">
        <f t="shared" si="4"/>
        <v>0</v>
      </c>
      <c r="BF368" s="193">
        <f t="shared" si="5"/>
        <v>0</v>
      </c>
      <c r="BG368" s="193">
        <f t="shared" si="6"/>
        <v>0</v>
      </c>
      <c r="BH368" s="193">
        <f t="shared" si="7"/>
        <v>0</v>
      </c>
      <c r="BI368" s="193">
        <f t="shared" si="8"/>
        <v>0</v>
      </c>
      <c r="BJ368" s="17" t="s">
        <v>78</v>
      </c>
      <c r="BK368" s="193">
        <f t="shared" si="9"/>
        <v>0</v>
      </c>
      <c r="BL368" s="17" t="s">
        <v>240</v>
      </c>
      <c r="BM368" s="192" t="s">
        <v>561</v>
      </c>
    </row>
    <row r="369" spans="1:65" s="2" customFormat="1" ht="16.5" customHeight="1">
      <c r="A369" s="34"/>
      <c r="B369" s="35"/>
      <c r="C369" s="181" t="s">
        <v>562</v>
      </c>
      <c r="D369" s="181" t="s">
        <v>129</v>
      </c>
      <c r="E369" s="182" t="s">
        <v>563</v>
      </c>
      <c r="F369" s="183" t="s">
        <v>564</v>
      </c>
      <c r="G369" s="184" t="s">
        <v>508</v>
      </c>
      <c r="H369" s="185">
        <v>8</v>
      </c>
      <c r="I369" s="186"/>
      <c r="J369" s="187">
        <f t="shared" si="0"/>
        <v>0</v>
      </c>
      <c r="K369" s="183" t="s">
        <v>1</v>
      </c>
      <c r="L369" s="39"/>
      <c r="M369" s="188" t="s">
        <v>1</v>
      </c>
      <c r="N369" s="189" t="s">
        <v>38</v>
      </c>
      <c r="O369" s="71"/>
      <c r="P369" s="190">
        <f t="shared" si="1"/>
        <v>0</v>
      </c>
      <c r="Q369" s="190">
        <v>0</v>
      </c>
      <c r="R369" s="190">
        <f t="shared" si="2"/>
        <v>0</v>
      </c>
      <c r="S369" s="190">
        <v>0</v>
      </c>
      <c r="T369" s="191">
        <f t="shared" si="3"/>
        <v>0</v>
      </c>
      <c r="U369" s="34"/>
      <c r="V369" s="34"/>
      <c r="W369" s="34"/>
      <c r="X369" s="34"/>
      <c r="Y369" s="34"/>
      <c r="Z369" s="34"/>
      <c r="AA369" s="34"/>
      <c r="AB369" s="34"/>
      <c r="AC369" s="34"/>
      <c r="AD369" s="34"/>
      <c r="AE369" s="34"/>
      <c r="AR369" s="192" t="s">
        <v>240</v>
      </c>
      <c r="AT369" s="192" t="s">
        <v>129</v>
      </c>
      <c r="AU369" s="192" t="s">
        <v>127</v>
      </c>
      <c r="AY369" s="17" t="s">
        <v>126</v>
      </c>
      <c r="BE369" s="193">
        <f t="shared" si="4"/>
        <v>0</v>
      </c>
      <c r="BF369" s="193">
        <f t="shared" si="5"/>
        <v>0</v>
      </c>
      <c r="BG369" s="193">
        <f t="shared" si="6"/>
        <v>0</v>
      </c>
      <c r="BH369" s="193">
        <f t="shared" si="7"/>
        <v>0</v>
      </c>
      <c r="BI369" s="193">
        <f t="shared" si="8"/>
        <v>0</v>
      </c>
      <c r="BJ369" s="17" t="s">
        <v>78</v>
      </c>
      <c r="BK369" s="193">
        <f t="shared" si="9"/>
        <v>0</v>
      </c>
      <c r="BL369" s="17" t="s">
        <v>240</v>
      </c>
      <c r="BM369" s="192" t="s">
        <v>565</v>
      </c>
    </row>
    <row r="370" spans="1:65" s="2" customFormat="1" ht="16.5" customHeight="1">
      <c r="A370" s="34"/>
      <c r="B370" s="35"/>
      <c r="C370" s="181" t="s">
        <v>566</v>
      </c>
      <c r="D370" s="181" t="s">
        <v>129</v>
      </c>
      <c r="E370" s="182" t="s">
        <v>567</v>
      </c>
      <c r="F370" s="183" t="s">
        <v>568</v>
      </c>
      <c r="G370" s="184" t="s">
        <v>508</v>
      </c>
      <c r="H370" s="185">
        <v>1</v>
      </c>
      <c r="I370" s="186"/>
      <c r="J370" s="187">
        <f t="shared" si="0"/>
        <v>0</v>
      </c>
      <c r="K370" s="183" t="s">
        <v>1</v>
      </c>
      <c r="L370" s="39"/>
      <c r="M370" s="188" t="s">
        <v>1</v>
      </c>
      <c r="N370" s="189" t="s">
        <v>38</v>
      </c>
      <c r="O370" s="71"/>
      <c r="P370" s="190">
        <f t="shared" si="1"/>
        <v>0</v>
      </c>
      <c r="Q370" s="190">
        <v>0</v>
      </c>
      <c r="R370" s="190">
        <f t="shared" si="2"/>
        <v>0</v>
      </c>
      <c r="S370" s="190">
        <v>0</v>
      </c>
      <c r="T370" s="191">
        <f t="shared" si="3"/>
        <v>0</v>
      </c>
      <c r="U370" s="34"/>
      <c r="V370" s="34"/>
      <c r="W370" s="34"/>
      <c r="X370" s="34"/>
      <c r="Y370" s="34"/>
      <c r="Z370" s="34"/>
      <c r="AA370" s="34"/>
      <c r="AB370" s="34"/>
      <c r="AC370" s="34"/>
      <c r="AD370" s="34"/>
      <c r="AE370" s="34"/>
      <c r="AR370" s="192" t="s">
        <v>240</v>
      </c>
      <c r="AT370" s="192" t="s">
        <v>129</v>
      </c>
      <c r="AU370" s="192" t="s">
        <v>127</v>
      </c>
      <c r="AY370" s="17" t="s">
        <v>126</v>
      </c>
      <c r="BE370" s="193">
        <f t="shared" si="4"/>
        <v>0</v>
      </c>
      <c r="BF370" s="193">
        <f t="shared" si="5"/>
        <v>0</v>
      </c>
      <c r="BG370" s="193">
        <f t="shared" si="6"/>
        <v>0</v>
      </c>
      <c r="BH370" s="193">
        <f t="shared" si="7"/>
        <v>0</v>
      </c>
      <c r="BI370" s="193">
        <f t="shared" si="8"/>
        <v>0</v>
      </c>
      <c r="BJ370" s="17" t="s">
        <v>78</v>
      </c>
      <c r="BK370" s="193">
        <f t="shared" si="9"/>
        <v>0</v>
      </c>
      <c r="BL370" s="17" t="s">
        <v>240</v>
      </c>
      <c r="BM370" s="192" t="s">
        <v>569</v>
      </c>
    </row>
    <row r="371" spans="1:65" s="2" customFormat="1" ht="16.5" customHeight="1">
      <c r="A371" s="34"/>
      <c r="B371" s="35"/>
      <c r="C371" s="181" t="s">
        <v>570</v>
      </c>
      <c r="D371" s="181" t="s">
        <v>129</v>
      </c>
      <c r="E371" s="182" t="s">
        <v>571</v>
      </c>
      <c r="F371" s="183" t="s">
        <v>572</v>
      </c>
      <c r="G371" s="184" t="s">
        <v>508</v>
      </c>
      <c r="H371" s="185">
        <v>8</v>
      </c>
      <c r="I371" s="186"/>
      <c r="J371" s="187">
        <f t="shared" si="0"/>
        <v>0</v>
      </c>
      <c r="K371" s="183" t="s">
        <v>1</v>
      </c>
      <c r="L371" s="39"/>
      <c r="M371" s="188" t="s">
        <v>1</v>
      </c>
      <c r="N371" s="189" t="s">
        <v>38</v>
      </c>
      <c r="O371" s="71"/>
      <c r="P371" s="190">
        <f t="shared" si="1"/>
        <v>0</v>
      </c>
      <c r="Q371" s="190">
        <v>0</v>
      </c>
      <c r="R371" s="190">
        <f t="shared" si="2"/>
        <v>0</v>
      </c>
      <c r="S371" s="190">
        <v>0</v>
      </c>
      <c r="T371" s="191">
        <f t="shared" si="3"/>
        <v>0</v>
      </c>
      <c r="U371" s="34"/>
      <c r="V371" s="34"/>
      <c r="W371" s="34"/>
      <c r="X371" s="34"/>
      <c r="Y371" s="34"/>
      <c r="Z371" s="34"/>
      <c r="AA371" s="34"/>
      <c r="AB371" s="34"/>
      <c r="AC371" s="34"/>
      <c r="AD371" s="34"/>
      <c r="AE371" s="34"/>
      <c r="AR371" s="192" t="s">
        <v>240</v>
      </c>
      <c r="AT371" s="192" t="s">
        <v>129</v>
      </c>
      <c r="AU371" s="192" t="s">
        <v>127</v>
      </c>
      <c r="AY371" s="17" t="s">
        <v>126</v>
      </c>
      <c r="BE371" s="193">
        <f t="shared" si="4"/>
        <v>0</v>
      </c>
      <c r="BF371" s="193">
        <f t="shared" si="5"/>
        <v>0</v>
      </c>
      <c r="BG371" s="193">
        <f t="shared" si="6"/>
        <v>0</v>
      </c>
      <c r="BH371" s="193">
        <f t="shared" si="7"/>
        <v>0</v>
      </c>
      <c r="BI371" s="193">
        <f t="shared" si="8"/>
        <v>0</v>
      </c>
      <c r="BJ371" s="17" t="s">
        <v>78</v>
      </c>
      <c r="BK371" s="193">
        <f t="shared" si="9"/>
        <v>0</v>
      </c>
      <c r="BL371" s="17" t="s">
        <v>240</v>
      </c>
      <c r="BM371" s="192" t="s">
        <v>573</v>
      </c>
    </row>
    <row r="372" spans="1:65" s="12" customFormat="1" ht="20.85" customHeight="1">
      <c r="B372" s="165"/>
      <c r="C372" s="166"/>
      <c r="D372" s="167" t="s">
        <v>72</v>
      </c>
      <c r="E372" s="179" t="s">
        <v>574</v>
      </c>
      <c r="F372" s="179" t="s">
        <v>575</v>
      </c>
      <c r="G372" s="166"/>
      <c r="H372" s="166"/>
      <c r="I372" s="169"/>
      <c r="J372" s="180">
        <f>BK372</f>
        <v>0</v>
      </c>
      <c r="K372" s="166"/>
      <c r="L372" s="171"/>
      <c r="M372" s="172"/>
      <c r="N372" s="173"/>
      <c r="O372" s="173"/>
      <c r="P372" s="174">
        <f>SUM(P373:P374)</f>
        <v>0</v>
      </c>
      <c r="Q372" s="173"/>
      <c r="R372" s="174">
        <f>SUM(R373:R374)</f>
        <v>0</v>
      </c>
      <c r="S372" s="173"/>
      <c r="T372" s="175">
        <f>SUM(T373:T374)</f>
        <v>0</v>
      </c>
      <c r="AR372" s="176" t="s">
        <v>78</v>
      </c>
      <c r="AT372" s="177" t="s">
        <v>72</v>
      </c>
      <c r="AU372" s="177" t="s">
        <v>80</v>
      </c>
      <c r="AY372" s="176" t="s">
        <v>126</v>
      </c>
      <c r="BK372" s="178">
        <f>SUM(BK373:BK374)</f>
        <v>0</v>
      </c>
    </row>
    <row r="373" spans="1:65" s="2" customFormat="1" ht="16.5" customHeight="1">
      <c r="A373" s="34"/>
      <c r="B373" s="35"/>
      <c r="C373" s="181" t="s">
        <v>576</v>
      </c>
      <c r="D373" s="181" t="s">
        <v>129</v>
      </c>
      <c r="E373" s="182" t="s">
        <v>577</v>
      </c>
      <c r="F373" s="183" t="s">
        <v>578</v>
      </c>
      <c r="G373" s="184" t="s">
        <v>508</v>
      </c>
      <c r="H373" s="185">
        <v>21</v>
      </c>
      <c r="I373" s="186"/>
      <c r="J373" s="187">
        <f>ROUND(I373*H373,2)</f>
        <v>0</v>
      </c>
      <c r="K373" s="183" t="s">
        <v>1</v>
      </c>
      <c r="L373" s="39"/>
      <c r="M373" s="188" t="s">
        <v>1</v>
      </c>
      <c r="N373" s="189" t="s">
        <v>38</v>
      </c>
      <c r="O373" s="71"/>
      <c r="P373" s="190">
        <f>O373*H373</f>
        <v>0</v>
      </c>
      <c r="Q373" s="190">
        <v>0</v>
      </c>
      <c r="R373" s="190">
        <f>Q373*H373</f>
        <v>0</v>
      </c>
      <c r="S373" s="190">
        <v>0</v>
      </c>
      <c r="T373" s="191">
        <f>S373*H373</f>
        <v>0</v>
      </c>
      <c r="U373" s="34"/>
      <c r="V373" s="34"/>
      <c r="W373" s="34"/>
      <c r="X373" s="34"/>
      <c r="Y373" s="34"/>
      <c r="Z373" s="34"/>
      <c r="AA373" s="34"/>
      <c r="AB373" s="34"/>
      <c r="AC373" s="34"/>
      <c r="AD373" s="34"/>
      <c r="AE373" s="34"/>
      <c r="AR373" s="192" t="s">
        <v>240</v>
      </c>
      <c r="AT373" s="192" t="s">
        <v>129</v>
      </c>
      <c r="AU373" s="192" t="s">
        <v>127</v>
      </c>
      <c r="AY373" s="17" t="s">
        <v>126</v>
      </c>
      <c r="BE373" s="193">
        <f>IF(N373="základní",J373,0)</f>
        <v>0</v>
      </c>
      <c r="BF373" s="193">
        <f>IF(N373="snížená",J373,0)</f>
        <v>0</v>
      </c>
      <c r="BG373" s="193">
        <f>IF(N373="zákl. přenesená",J373,0)</f>
        <v>0</v>
      </c>
      <c r="BH373" s="193">
        <f>IF(N373="sníž. přenesená",J373,0)</f>
        <v>0</v>
      </c>
      <c r="BI373" s="193">
        <f>IF(N373="nulová",J373,0)</f>
        <v>0</v>
      </c>
      <c r="BJ373" s="17" t="s">
        <v>78</v>
      </c>
      <c r="BK373" s="193">
        <f>ROUND(I373*H373,2)</f>
        <v>0</v>
      </c>
      <c r="BL373" s="17" t="s">
        <v>240</v>
      </c>
      <c r="BM373" s="192" t="s">
        <v>579</v>
      </c>
    </row>
    <row r="374" spans="1:65" s="2" customFormat="1" ht="16.5" customHeight="1">
      <c r="A374" s="34"/>
      <c r="B374" s="35"/>
      <c r="C374" s="181" t="s">
        <v>580</v>
      </c>
      <c r="D374" s="181" t="s">
        <v>129</v>
      </c>
      <c r="E374" s="182" t="s">
        <v>581</v>
      </c>
      <c r="F374" s="183" t="s">
        <v>582</v>
      </c>
      <c r="G374" s="184" t="s">
        <v>508</v>
      </c>
      <c r="H374" s="185">
        <v>38</v>
      </c>
      <c r="I374" s="186"/>
      <c r="J374" s="187">
        <f>ROUND(I374*H374,2)</f>
        <v>0</v>
      </c>
      <c r="K374" s="183" t="s">
        <v>1</v>
      </c>
      <c r="L374" s="39"/>
      <c r="M374" s="188" t="s">
        <v>1</v>
      </c>
      <c r="N374" s="189" t="s">
        <v>38</v>
      </c>
      <c r="O374" s="71"/>
      <c r="P374" s="190">
        <f>O374*H374</f>
        <v>0</v>
      </c>
      <c r="Q374" s="190">
        <v>0</v>
      </c>
      <c r="R374" s="190">
        <f>Q374*H374</f>
        <v>0</v>
      </c>
      <c r="S374" s="190">
        <v>0</v>
      </c>
      <c r="T374" s="191">
        <f>S374*H374</f>
        <v>0</v>
      </c>
      <c r="U374" s="34"/>
      <c r="V374" s="34"/>
      <c r="W374" s="34"/>
      <c r="X374" s="34"/>
      <c r="Y374" s="34"/>
      <c r="Z374" s="34"/>
      <c r="AA374" s="34"/>
      <c r="AB374" s="34"/>
      <c r="AC374" s="34"/>
      <c r="AD374" s="34"/>
      <c r="AE374" s="34"/>
      <c r="AR374" s="192" t="s">
        <v>240</v>
      </c>
      <c r="AT374" s="192" t="s">
        <v>129</v>
      </c>
      <c r="AU374" s="192" t="s">
        <v>127</v>
      </c>
      <c r="AY374" s="17" t="s">
        <v>126</v>
      </c>
      <c r="BE374" s="193">
        <f>IF(N374="základní",J374,0)</f>
        <v>0</v>
      </c>
      <c r="BF374" s="193">
        <f>IF(N374="snížená",J374,0)</f>
        <v>0</v>
      </c>
      <c r="BG374" s="193">
        <f>IF(N374="zákl. přenesená",J374,0)</f>
        <v>0</v>
      </c>
      <c r="BH374" s="193">
        <f>IF(N374="sníž. přenesená",J374,0)</f>
        <v>0</v>
      </c>
      <c r="BI374" s="193">
        <f>IF(N374="nulová",J374,0)</f>
        <v>0</v>
      </c>
      <c r="BJ374" s="17" t="s">
        <v>78</v>
      </c>
      <c r="BK374" s="193">
        <f>ROUND(I374*H374,2)</f>
        <v>0</v>
      </c>
      <c r="BL374" s="17" t="s">
        <v>240</v>
      </c>
      <c r="BM374" s="192" t="s">
        <v>583</v>
      </c>
    </row>
    <row r="375" spans="1:65" s="12" customFormat="1" ht="20.85" customHeight="1">
      <c r="B375" s="165"/>
      <c r="C375" s="166"/>
      <c r="D375" s="167" t="s">
        <v>72</v>
      </c>
      <c r="E375" s="179" t="s">
        <v>584</v>
      </c>
      <c r="F375" s="179" t="s">
        <v>585</v>
      </c>
      <c r="G375" s="166"/>
      <c r="H375" s="166"/>
      <c r="I375" s="169"/>
      <c r="J375" s="180">
        <f>BK375</f>
        <v>0</v>
      </c>
      <c r="K375" s="166"/>
      <c r="L375" s="171"/>
      <c r="M375" s="172"/>
      <c r="N375" s="173"/>
      <c r="O375" s="173"/>
      <c r="P375" s="174">
        <f>SUM(P376:P392)</f>
        <v>0</v>
      </c>
      <c r="Q375" s="173"/>
      <c r="R375" s="174">
        <f>SUM(R376:R392)</f>
        <v>0</v>
      </c>
      <c r="S375" s="173"/>
      <c r="T375" s="175">
        <f>SUM(T376:T392)</f>
        <v>0</v>
      </c>
      <c r="AR375" s="176" t="s">
        <v>78</v>
      </c>
      <c r="AT375" s="177" t="s">
        <v>72</v>
      </c>
      <c r="AU375" s="177" t="s">
        <v>80</v>
      </c>
      <c r="AY375" s="176" t="s">
        <v>126</v>
      </c>
      <c r="BK375" s="178">
        <f>SUM(BK376:BK392)</f>
        <v>0</v>
      </c>
    </row>
    <row r="376" spans="1:65" s="2" customFormat="1" ht="16.5" customHeight="1">
      <c r="A376" s="34"/>
      <c r="B376" s="35"/>
      <c r="C376" s="181" t="s">
        <v>586</v>
      </c>
      <c r="D376" s="181" t="s">
        <v>129</v>
      </c>
      <c r="E376" s="182" t="s">
        <v>587</v>
      </c>
      <c r="F376" s="183" t="s">
        <v>588</v>
      </c>
      <c r="G376" s="184" t="s">
        <v>243</v>
      </c>
      <c r="H376" s="185">
        <v>8</v>
      </c>
      <c r="I376" s="186"/>
      <c r="J376" s="187">
        <f t="shared" ref="J376:J392" si="10">ROUND(I376*H376,2)</f>
        <v>0</v>
      </c>
      <c r="K376" s="183" t="s">
        <v>1</v>
      </c>
      <c r="L376" s="39"/>
      <c r="M376" s="188" t="s">
        <v>1</v>
      </c>
      <c r="N376" s="189" t="s">
        <v>38</v>
      </c>
      <c r="O376" s="71"/>
      <c r="P376" s="190">
        <f t="shared" ref="P376:P392" si="11">O376*H376</f>
        <v>0</v>
      </c>
      <c r="Q376" s="190">
        <v>0</v>
      </c>
      <c r="R376" s="190">
        <f t="shared" ref="R376:R392" si="12">Q376*H376</f>
        <v>0</v>
      </c>
      <c r="S376" s="190">
        <v>0</v>
      </c>
      <c r="T376" s="191">
        <f t="shared" ref="T376:T392" si="13">S376*H376</f>
        <v>0</v>
      </c>
      <c r="U376" s="34"/>
      <c r="V376" s="34"/>
      <c r="W376" s="34"/>
      <c r="X376" s="34"/>
      <c r="Y376" s="34"/>
      <c r="Z376" s="34"/>
      <c r="AA376" s="34"/>
      <c r="AB376" s="34"/>
      <c r="AC376" s="34"/>
      <c r="AD376" s="34"/>
      <c r="AE376" s="34"/>
      <c r="AR376" s="192" t="s">
        <v>240</v>
      </c>
      <c r="AT376" s="192" t="s">
        <v>129</v>
      </c>
      <c r="AU376" s="192" t="s">
        <v>127</v>
      </c>
      <c r="AY376" s="17" t="s">
        <v>126</v>
      </c>
      <c r="BE376" s="193">
        <f t="shared" ref="BE376:BE392" si="14">IF(N376="základní",J376,0)</f>
        <v>0</v>
      </c>
      <c r="BF376" s="193">
        <f t="shared" ref="BF376:BF392" si="15">IF(N376="snížená",J376,0)</f>
        <v>0</v>
      </c>
      <c r="BG376" s="193">
        <f t="shared" ref="BG376:BG392" si="16">IF(N376="zákl. přenesená",J376,0)</f>
        <v>0</v>
      </c>
      <c r="BH376" s="193">
        <f t="shared" ref="BH376:BH392" si="17">IF(N376="sníž. přenesená",J376,0)</f>
        <v>0</v>
      </c>
      <c r="BI376" s="193">
        <f t="shared" ref="BI376:BI392" si="18">IF(N376="nulová",J376,0)</f>
        <v>0</v>
      </c>
      <c r="BJ376" s="17" t="s">
        <v>78</v>
      </c>
      <c r="BK376" s="193">
        <f t="shared" ref="BK376:BK392" si="19">ROUND(I376*H376,2)</f>
        <v>0</v>
      </c>
      <c r="BL376" s="17" t="s">
        <v>240</v>
      </c>
      <c r="BM376" s="192" t="s">
        <v>589</v>
      </c>
    </row>
    <row r="377" spans="1:65" s="2" customFormat="1" ht="16.5" customHeight="1">
      <c r="A377" s="34"/>
      <c r="B377" s="35"/>
      <c r="C377" s="181" t="s">
        <v>590</v>
      </c>
      <c r="D377" s="181" t="s">
        <v>129</v>
      </c>
      <c r="E377" s="182" t="s">
        <v>591</v>
      </c>
      <c r="F377" s="183" t="s">
        <v>592</v>
      </c>
      <c r="G377" s="184" t="s">
        <v>243</v>
      </c>
      <c r="H377" s="185">
        <v>128</v>
      </c>
      <c r="I377" s="186"/>
      <c r="J377" s="187">
        <f t="shared" si="10"/>
        <v>0</v>
      </c>
      <c r="K377" s="183" t="s">
        <v>1</v>
      </c>
      <c r="L377" s="39"/>
      <c r="M377" s="188" t="s">
        <v>1</v>
      </c>
      <c r="N377" s="189" t="s">
        <v>38</v>
      </c>
      <c r="O377" s="71"/>
      <c r="P377" s="190">
        <f t="shared" si="11"/>
        <v>0</v>
      </c>
      <c r="Q377" s="190">
        <v>0</v>
      </c>
      <c r="R377" s="190">
        <f t="shared" si="12"/>
        <v>0</v>
      </c>
      <c r="S377" s="190">
        <v>0</v>
      </c>
      <c r="T377" s="191">
        <f t="shared" si="13"/>
        <v>0</v>
      </c>
      <c r="U377" s="34"/>
      <c r="V377" s="34"/>
      <c r="W377" s="34"/>
      <c r="X377" s="34"/>
      <c r="Y377" s="34"/>
      <c r="Z377" s="34"/>
      <c r="AA377" s="34"/>
      <c r="AB377" s="34"/>
      <c r="AC377" s="34"/>
      <c r="AD377" s="34"/>
      <c r="AE377" s="34"/>
      <c r="AR377" s="192" t="s">
        <v>240</v>
      </c>
      <c r="AT377" s="192" t="s">
        <v>129</v>
      </c>
      <c r="AU377" s="192" t="s">
        <v>127</v>
      </c>
      <c r="AY377" s="17" t="s">
        <v>126</v>
      </c>
      <c r="BE377" s="193">
        <f t="shared" si="14"/>
        <v>0</v>
      </c>
      <c r="BF377" s="193">
        <f t="shared" si="15"/>
        <v>0</v>
      </c>
      <c r="BG377" s="193">
        <f t="shared" si="16"/>
        <v>0</v>
      </c>
      <c r="BH377" s="193">
        <f t="shared" si="17"/>
        <v>0</v>
      </c>
      <c r="BI377" s="193">
        <f t="shared" si="18"/>
        <v>0</v>
      </c>
      <c r="BJ377" s="17" t="s">
        <v>78</v>
      </c>
      <c r="BK377" s="193">
        <f t="shared" si="19"/>
        <v>0</v>
      </c>
      <c r="BL377" s="17" t="s">
        <v>240</v>
      </c>
      <c r="BM377" s="192" t="s">
        <v>593</v>
      </c>
    </row>
    <row r="378" spans="1:65" s="2" customFormat="1" ht="16.5" customHeight="1">
      <c r="A378" s="34"/>
      <c r="B378" s="35"/>
      <c r="C378" s="181" t="s">
        <v>594</v>
      </c>
      <c r="D378" s="181" t="s">
        <v>129</v>
      </c>
      <c r="E378" s="182" t="s">
        <v>595</v>
      </c>
      <c r="F378" s="183" t="s">
        <v>596</v>
      </c>
      <c r="G378" s="184" t="s">
        <v>243</v>
      </c>
      <c r="H378" s="185">
        <v>75</v>
      </c>
      <c r="I378" s="186"/>
      <c r="J378" s="187">
        <f t="shared" si="10"/>
        <v>0</v>
      </c>
      <c r="K378" s="183" t="s">
        <v>1</v>
      </c>
      <c r="L378" s="39"/>
      <c r="M378" s="188" t="s">
        <v>1</v>
      </c>
      <c r="N378" s="189" t="s">
        <v>38</v>
      </c>
      <c r="O378" s="71"/>
      <c r="P378" s="190">
        <f t="shared" si="11"/>
        <v>0</v>
      </c>
      <c r="Q378" s="190">
        <v>0</v>
      </c>
      <c r="R378" s="190">
        <f t="shared" si="12"/>
        <v>0</v>
      </c>
      <c r="S378" s="190">
        <v>0</v>
      </c>
      <c r="T378" s="191">
        <f t="shared" si="13"/>
        <v>0</v>
      </c>
      <c r="U378" s="34"/>
      <c r="V378" s="34"/>
      <c r="W378" s="34"/>
      <c r="X378" s="34"/>
      <c r="Y378" s="34"/>
      <c r="Z378" s="34"/>
      <c r="AA378" s="34"/>
      <c r="AB378" s="34"/>
      <c r="AC378" s="34"/>
      <c r="AD378" s="34"/>
      <c r="AE378" s="34"/>
      <c r="AR378" s="192" t="s">
        <v>240</v>
      </c>
      <c r="AT378" s="192" t="s">
        <v>129</v>
      </c>
      <c r="AU378" s="192" t="s">
        <v>127</v>
      </c>
      <c r="AY378" s="17" t="s">
        <v>126</v>
      </c>
      <c r="BE378" s="193">
        <f t="shared" si="14"/>
        <v>0</v>
      </c>
      <c r="BF378" s="193">
        <f t="shared" si="15"/>
        <v>0</v>
      </c>
      <c r="BG378" s="193">
        <f t="shared" si="16"/>
        <v>0</v>
      </c>
      <c r="BH378" s="193">
        <f t="shared" si="17"/>
        <v>0</v>
      </c>
      <c r="BI378" s="193">
        <f t="shared" si="18"/>
        <v>0</v>
      </c>
      <c r="BJ378" s="17" t="s">
        <v>78</v>
      </c>
      <c r="BK378" s="193">
        <f t="shared" si="19"/>
        <v>0</v>
      </c>
      <c r="BL378" s="17" t="s">
        <v>240</v>
      </c>
      <c r="BM378" s="192" t="s">
        <v>597</v>
      </c>
    </row>
    <row r="379" spans="1:65" s="2" customFormat="1" ht="24.2" customHeight="1">
      <c r="A379" s="34"/>
      <c r="B379" s="35"/>
      <c r="C379" s="181" t="s">
        <v>598</v>
      </c>
      <c r="D379" s="181" t="s">
        <v>129</v>
      </c>
      <c r="E379" s="182" t="s">
        <v>599</v>
      </c>
      <c r="F379" s="183" t="s">
        <v>600</v>
      </c>
      <c r="G379" s="184" t="s">
        <v>243</v>
      </c>
      <c r="H379" s="185">
        <v>26</v>
      </c>
      <c r="I379" s="186"/>
      <c r="J379" s="187">
        <f t="shared" si="10"/>
        <v>0</v>
      </c>
      <c r="K379" s="183" t="s">
        <v>1</v>
      </c>
      <c r="L379" s="39"/>
      <c r="M379" s="188" t="s">
        <v>1</v>
      </c>
      <c r="N379" s="189" t="s">
        <v>38</v>
      </c>
      <c r="O379" s="71"/>
      <c r="P379" s="190">
        <f t="shared" si="11"/>
        <v>0</v>
      </c>
      <c r="Q379" s="190">
        <v>0</v>
      </c>
      <c r="R379" s="190">
        <f t="shared" si="12"/>
        <v>0</v>
      </c>
      <c r="S379" s="190">
        <v>0</v>
      </c>
      <c r="T379" s="191">
        <f t="shared" si="13"/>
        <v>0</v>
      </c>
      <c r="U379" s="34"/>
      <c r="V379" s="34"/>
      <c r="W379" s="34"/>
      <c r="X379" s="34"/>
      <c r="Y379" s="34"/>
      <c r="Z379" s="34"/>
      <c r="AA379" s="34"/>
      <c r="AB379" s="34"/>
      <c r="AC379" s="34"/>
      <c r="AD379" s="34"/>
      <c r="AE379" s="34"/>
      <c r="AR379" s="192" t="s">
        <v>240</v>
      </c>
      <c r="AT379" s="192" t="s">
        <v>129</v>
      </c>
      <c r="AU379" s="192" t="s">
        <v>127</v>
      </c>
      <c r="AY379" s="17" t="s">
        <v>126</v>
      </c>
      <c r="BE379" s="193">
        <f t="shared" si="14"/>
        <v>0</v>
      </c>
      <c r="BF379" s="193">
        <f t="shared" si="15"/>
        <v>0</v>
      </c>
      <c r="BG379" s="193">
        <f t="shared" si="16"/>
        <v>0</v>
      </c>
      <c r="BH379" s="193">
        <f t="shared" si="17"/>
        <v>0</v>
      </c>
      <c r="BI379" s="193">
        <f t="shared" si="18"/>
        <v>0</v>
      </c>
      <c r="BJ379" s="17" t="s">
        <v>78</v>
      </c>
      <c r="BK379" s="193">
        <f t="shared" si="19"/>
        <v>0</v>
      </c>
      <c r="BL379" s="17" t="s">
        <v>240</v>
      </c>
      <c r="BM379" s="192" t="s">
        <v>601</v>
      </c>
    </row>
    <row r="380" spans="1:65" s="2" customFormat="1" ht="21.75" customHeight="1">
      <c r="A380" s="34"/>
      <c r="B380" s="35"/>
      <c r="C380" s="181" t="s">
        <v>602</v>
      </c>
      <c r="D380" s="181" t="s">
        <v>129</v>
      </c>
      <c r="E380" s="182" t="s">
        <v>603</v>
      </c>
      <c r="F380" s="183" t="s">
        <v>604</v>
      </c>
      <c r="G380" s="184" t="s">
        <v>243</v>
      </c>
      <c r="H380" s="185">
        <v>18</v>
      </c>
      <c r="I380" s="186"/>
      <c r="J380" s="187">
        <f t="shared" si="10"/>
        <v>0</v>
      </c>
      <c r="K380" s="183" t="s">
        <v>1</v>
      </c>
      <c r="L380" s="39"/>
      <c r="M380" s="188" t="s">
        <v>1</v>
      </c>
      <c r="N380" s="189" t="s">
        <v>38</v>
      </c>
      <c r="O380" s="71"/>
      <c r="P380" s="190">
        <f t="shared" si="11"/>
        <v>0</v>
      </c>
      <c r="Q380" s="190">
        <v>0</v>
      </c>
      <c r="R380" s="190">
        <f t="shared" si="12"/>
        <v>0</v>
      </c>
      <c r="S380" s="190">
        <v>0</v>
      </c>
      <c r="T380" s="191">
        <f t="shared" si="13"/>
        <v>0</v>
      </c>
      <c r="U380" s="34"/>
      <c r="V380" s="34"/>
      <c r="W380" s="34"/>
      <c r="X380" s="34"/>
      <c r="Y380" s="34"/>
      <c r="Z380" s="34"/>
      <c r="AA380" s="34"/>
      <c r="AB380" s="34"/>
      <c r="AC380" s="34"/>
      <c r="AD380" s="34"/>
      <c r="AE380" s="34"/>
      <c r="AR380" s="192" t="s">
        <v>240</v>
      </c>
      <c r="AT380" s="192" t="s">
        <v>129</v>
      </c>
      <c r="AU380" s="192" t="s">
        <v>127</v>
      </c>
      <c r="AY380" s="17" t="s">
        <v>126</v>
      </c>
      <c r="BE380" s="193">
        <f t="shared" si="14"/>
        <v>0</v>
      </c>
      <c r="BF380" s="193">
        <f t="shared" si="15"/>
        <v>0</v>
      </c>
      <c r="BG380" s="193">
        <f t="shared" si="16"/>
        <v>0</v>
      </c>
      <c r="BH380" s="193">
        <f t="shared" si="17"/>
        <v>0</v>
      </c>
      <c r="BI380" s="193">
        <f t="shared" si="18"/>
        <v>0</v>
      </c>
      <c r="BJ380" s="17" t="s">
        <v>78</v>
      </c>
      <c r="BK380" s="193">
        <f t="shared" si="19"/>
        <v>0</v>
      </c>
      <c r="BL380" s="17" t="s">
        <v>240</v>
      </c>
      <c r="BM380" s="192" t="s">
        <v>605</v>
      </c>
    </row>
    <row r="381" spans="1:65" s="2" customFormat="1" ht="16.5" customHeight="1">
      <c r="A381" s="34"/>
      <c r="B381" s="35"/>
      <c r="C381" s="181" t="s">
        <v>606</v>
      </c>
      <c r="D381" s="181" t="s">
        <v>129</v>
      </c>
      <c r="E381" s="182" t="s">
        <v>607</v>
      </c>
      <c r="F381" s="183" t="s">
        <v>608</v>
      </c>
      <c r="G381" s="184" t="s">
        <v>508</v>
      </c>
      <c r="H381" s="185">
        <v>8</v>
      </c>
      <c r="I381" s="186"/>
      <c r="J381" s="187">
        <f t="shared" si="10"/>
        <v>0</v>
      </c>
      <c r="K381" s="183" t="s">
        <v>1</v>
      </c>
      <c r="L381" s="39"/>
      <c r="M381" s="188" t="s">
        <v>1</v>
      </c>
      <c r="N381" s="189" t="s">
        <v>38</v>
      </c>
      <c r="O381" s="71"/>
      <c r="P381" s="190">
        <f t="shared" si="11"/>
        <v>0</v>
      </c>
      <c r="Q381" s="190">
        <v>0</v>
      </c>
      <c r="R381" s="190">
        <f t="shared" si="12"/>
        <v>0</v>
      </c>
      <c r="S381" s="190">
        <v>0</v>
      </c>
      <c r="T381" s="191">
        <f t="shared" si="13"/>
        <v>0</v>
      </c>
      <c r="U381" s="34"/>
      <c r="V381" s="34"/>
      <c r="W381" s="34"/>
      <c r="X381" s="34"/>
      <c r="Y381" s="34"/>
      <c r="Z381" s="34"/>
      <c r="AA381" s="34"/>
      <c r="AB381" s="34"/>
      <c r="AC381" s="34"/>
      <c r="AD381" s="34"/>
      <c r="AE381" s="34"/>
      <c r="AR381" s="192" t="s">
        <v>240</v>
      </c>
      <c r="AT381" s="192" t="s">
        <v>129</v>
      </c>
      <c r="AU381" s="192" t="s">
        <v>127</v>
      </c>
      <c r="AY381" s="17" t="s">
        <v>126</v>
      </c>
      <c r="BE381" s="193">
        <f t="shared" si="14"/>
        <v>0</v>
      </c>
      <c r="BF381" s="193">
        <f t="shared" si="15"/>
        <v>0</v>
      </c>
      <c r="BG381" s="193">
        <f t="shared" si="16"/>
        <v>0</v>
      </c>
      <c r="BH381" s="193">
        <f t="shared" si="17"/>
        <v>0</v>
      </c>
      <c r="BI381" s="193">
        <f t="shared" si="18"/>
        <v>0</v>
      </c>
      <c r="BJ381" s="17" t="s">
        <v>78</v>
      </c>
      <c r="BK381" s="193">
        <f t="shared" si="19"/>
        <v>0</v>
      </c>
      <c r="BL381" s="17" t="s">
        <v>240</v>
      </c>
      <c r="BM381" s="192" t="s">
        <v>609</v>
      </c>
    </row>
    <row r="382" spans="1:65" s="2" customFormat="1" ht="16.5" customHeight="1">
      <c r="A382" s="34"/>
      <c r="B382" s="35"/>
      <c r="C382" s="181" t="s">
        <v>610</v>
      </c>
      <c r="D382" s="181" t="s">
        <v>129</v>
      </c>
      <c r="E382" s="182" t="s">
        <v>611</v>
      </c>
      <c r="F382" s="183" t="s">
        <v>612</v>
      </c>
      <c r="G382" s="184" t="s">
        <v>508</v>
      </c>
      <c r="H382" s="185">
        <v>1</v>
      </c>
      <c r="I382" s="186"/>
      <c r="J382" s="187">
        <f t="shared" si="10"/>
        <v>0</v>
      </c>
      <c r="K382" s="183" t="s">
        <v>1</v>
      </c>
      <c r="L382" s="39"/>
      <c r="M382" s="188" t="s">
        <v>1</v>
      </c>
      <c r="N382" s="189" t="s">
        <v>38</v>
      </c>
      <c r="O382" s="71"/>
      <c r="P382" s="190">
        <f t="shared" si="11"/>
        <v>0</v>
      </c>
      <c r="Q382" s="190">
        <v>0</v>
      </c>
      <c r="R382" s="190">
        <f t="shared" si="12"/>
        <v>0</v>
      </c>
      <c r="S382" s="190">
        <v>0</v>
      </c>
      <c r="T382" s="191">
        <f t="shared" si="13"/>
        <v>0</v>
      </c>
      <c r="U382" s="34"/>
      <c r="V382" s="34"/>
      <c r="W382" s="34"/>
      <c r="X382" s="34"/>
      <c r="Y382" s="34"/>
      <c r="Z382" s="34"/>
      <c r="AA382" s="34"/>
      <c r="AB382" s="34"/>
      <c r="AC382" s="34"/>
      <c r="AD382" s="34"/>
      <c r="AE382" s="34"/>
      <c r="AR382" s="192" t="s">
        <v>240</v>
      </c>
      <c r="AT382" s="192" t="s">
        <v>129</v>
      </c>
      <c r="AU382" s="192" t="s">
        <v>127</v>
      </c>
      <c r="AY382" s="17" t="s">
        <v>126</v>
      </c>
      <c r="BE382" s="193">
        <f t="shared" si="14"/>
        <v>0</v>
      </c>
      <c r="BF382" s="193">
        <f t="shared" si="15"/>
        <v>0</v>
      </c>
      <c r="BG382" s="193">
        <f t="shared" si="16"/>
        <v>0</v>
      </c>
      <c r="BH382" s="193">
        <f t="shared" si="17"/>
        <v>0</v>
      </c>
      <c r="BI382" s="193">
        <f t="shared" si="18"/>
        <v>0</v>
      </c>
      <c r="BJ382" s="17" t="s">
        <v>78</v>
      </c>
      <c r="BK382" s="193">
        <f t="shared" si="19"/>
        <v>0</v>
      </c>
      <c r="BL382" s="17" t="s">
        <v>240</v>
      </c>
      <c r="BM382" s="192" t="s">
        <v>613</v>
      </c>
    </row>
    <row r="383" spans="1:65" s="2" customFormat="1" ht="16.5" customHeight="1">
      <c r="A383" s="34"/>
      <c r="B383" s="35"/>
      <c r="C383" s="181" t="s">
        <v>614</v>
      </c>
      <c r="D383" s="181" t="s">
        <v>129</v>
      </c>
      <c r="E383" s="182" t="s">
        <v>615</v>
      </c>
      <c r="F383" s="183" t="s">
        <v>616</v>
      </c>
      <c r="G383" s="184" t="s">
        <v>508</v>
      </c>
      <c r="H383" s="185">
        <v>19</v>
      </c>
      <c r="I383" s="186"/>
      <c r="J383" s="187">
        <f t="shared" si="10"/>
        <v>0</v>
      </c>
      <c r="K383" s="183" t="s">
        <v>1</v>
      </c>
      <c r="L383" s="39"/>
      <c r="M383" s="188" t="s">
        <v>1</v>
      </c>
      <c r="N383" s="189" t="s">
        <v>38</v>
      </c>
      <c r="O383" s="71"/>
      <c r="P383" s="190">
        <f t="shared" si="11"/>
        <v>0</v>
      </c>
      <c r="Q383" s="190">
        <v>0</v>
      </c>
      <c r="R383" s="190">
        <f t="shared" si="12"/>
        <v>0</v>
      </c>
      <c r="S383" s="190">
        <v>0</v>
      </c>
      <c r="T383" s="191">
        <f t="shared" si="13"/>
        <v>0</v>
      </c>
      <c r="U383" s="34"/>
      <c r="V383" s="34"/>
      <c r="W383" s="34"/>
      <c r="X383" s="34"/>
      <c r="Y383" s="34"/>
      <c r="Z383" s="34"/>
      <c r="AA383" s="34"/>
      <c r="AB383" s="34"/>
      <c r="AC383" s="34"/>
      <c r="AD383" s="34"/>
      <c r="AE383" s="34"/>
      <c r="AR383" s="192" t="s">
        <v>240</v>
      </c>
      <c r="AT383" s="192" t="s">
        <v>129</v>
      </c>
      <c r="AU383" s="192" t="s">
        <v>127</v>
      </c>
      <c r="AY383" s="17" t="s">
        <v>126</v>
      </c>
      <c r="BE383" s="193">
        <f t="shared" si="14"/>
        <v>0</v>
      </c>
      <c r="BF383" s="193">
        <f t="shared" si="15"/>
        <v>0</v>
      </c>
      <c r="BG383" s="193">
        <f t="shared" si="16"/>
        <v>0</v>
      </c>
      <c r="BH383" s="193">
        <f t="shared" si="17"/>
        <v>0</v>
      </c>
      <c r="BI383" s="193">
        <f t="shared" si="18"/>
        <v>0</v>
      </c>
      <c r="BJ383" s="17" t="s">
        <v>78</v>
      </c>
      <c r="BK383" s="193">
        <f t="shared" si="19"/>
        <v>0</v>
      </c>
      <c r="BL383" s="17" t="s">
        <v>240</v>
      </c>
      <c r="BM383" s="192" t="s">
        <v>617</v>
      </c>
    </row>
    <row r="384" spans="1:65" s="2" customFormat="1" ht="16.5" customHeight="1">
      <c r="A384" s="34"/>
      <c r="B384" s="35"/>
      <c r="C384" s="181" t="s">
        <v>618</v>
      </c>
      <c r="D384" s="181" t="s">
        <v>129</v>
      </c>
      <c r="E384" s="182" t="s">
        <v>619</v>
      </c>
      <c r="F384" s="183" t="s">
        <v>620</v>
      </c>
      <c r="G384" s="184" t="s">
        <v>508</v>
      </c>
      <c r="H384" s="185">
        <v>7</v>
      </c>
      <c r="I384" s="186"/>
      <c r="J384" s="187">
        <f t="shared" si="10"/>
        <v>0</v>
      </c>
      <c r="K384" s="183" t="s">
        <v>1</v>
      </c>
      <c r="L384" s="39"/>
      <c r="M384" s="188" t="s">
        <v>1</v>
      </c>
      <c r="N384" s="189" t="s">
        <v>38</v>
      </c>
      <c r="O384" s="71"/>
      <c r="P384" s="190">
        <f t="shared" si="11"/>
        <v>0</v>
      </c>
      <c r="Q384" s="190">
        <v>0</v>
      </c>
      <c r="R384" s="190">
        <f t="shared" si="12"/>
        <v>0</v>
      </c>
      <c r="S384" s="190">
        <v>0</v>
      </c>
      <c r="T384" s="191">
        <f t="shared" si="13"/>
        <v>0</v>
      </c>
      <c r="U384" s="34"/>
      <c r="V384" s="34"/>
      <c r="W384" s="34"/>
      <c r="X384" s="34"/>
      <c r="Y384" s="34"/>
      <c r="Z384" s="34"/>
      <c r="AA384" s="34"/>
      <c r="AB384" s="34"/>
      <c r="AC384" s="34"/>
      <c r="AD384" s="34"/>
      <c r="AE384" s="34"/>
      <c r="AR384" s="192" t="s">
        <v>240</v>
      </c>
      <c r="AT384" s="192" t="s">
        <v>129</v>
      </c>
      <c r="AU384" s="192" t="s">
        <v>127</v>
      </c>
      <c r="AY384" s="17" t="s">
        <v>126</v>
      </c>
      <c r="BE384" s="193">
        <f t="shared" si="14"/>
        <v>0</v>
      </c>
      <c r="BF384" s="193">
        <f t="shared" si="15"/>
        <v>0</v>
      </c>
      <c r="BG384" s="193">
        <f t="shared" si="16"/>
        <v>0</v>
      </c>
      <c r="BH384" s="193">
        <f t="shared" si="17"/>
        <v>0</v>
      </c>
      <c r="BI384" s="193">
        <f t="shared" si="18"/>
        <v>0</v>
      </c>
      <c r="BJ384" s="17" t="s">
        <v>78</v>
      </c>
      <c r="BK384" s="193">
        <f t="shared" si="19"/>
        <v>0</v>
      </c>
      <c r="BL384" s="17" t="s">
        <v>240</v>
      </c>
      <c r="BM384" s="192" t="s">
        <v>621</v>
      </c>
    </row>
    <row r="385" spans="1:65" s="2" customFormat="1" ht="16.5" customHeight="1">
      <c r="A385" s="34"/>
      <c r="B385" s="35"/>
      <c r="C385" s="181" t="s">
        <v>622</v>
      </c>
      <c r="D385" s="181" t="s">
        <v>129</v>
      </c>
      <c r="E385" s="182" t="s">
        <v>623</v>
      </c>
      <c r="F385" s="183" t="s">
        <v>624</v>
      </c>
      <c r="G385" s="184" t="s">
        <v>508</v>
      </c>
      <c r="H385" s="185">
        <v>2</v>
      </c>
      <c r="I385" s="186"/>
      <c r="J385" s="187">
        <f t="shared" si="10"/>
        <v>0</v>
      </c>
      <c r="K385" s="183" t="s">
        <v>1</v>
      </c>
      <c r="L385" s="39"/>
      <c r="M385" s="188" t="s">
        <v>1</v>
      </c>
      <c r="N385" s="189" t="s">
        <v>38</v>
      </c>
      <c r="O385" s="71"/>
      <c r="P385" s="190">
        <f t="shared" si="11"/>
        <v>0</v>
      </c>
      <c r="Q385" s="190">
        <v>0</v>
      </c>
      <c r="R385" s="190">
        <f t="shared" si="12"/>
        <v>0</v>
      </c>
      <c r="S385" s="190">
        <v>0</v>
      </c>
      <c r="T385" s="191">
        <f t="shared" si="13"/>
        <v>0</v>
      </c>
      <c r="U385" s="34"/>
      <c r="V385" s="34"/>
      <c r="W385" s="34"/>
      <c r="X385" s="34"/>
      <c r="Y385" s="34"/>
      <c r="Z385" s="34"/>
      <c r="AA385" s="34"/>
      <c r="AB385" s="34"/>
      <c r="AC385" s="34"/>
      <c r="AD385" s="34"/>
      <c r="AE385" s="34"/>
      <c r="AR385" s="192" t="s">
        <v>240</v>
      </c>
      <c r="AT385" s="192" t="s">
        <v>129</v>
      </c>
      <c r="AU385" s="192" t="s">
        <v>127</v>
      </c>
      <c r="AY385" s="17" t="s">
        <v>126</v>
      </c>
      <c r="BE385" s="193">
        <f t="shared" si="14"/>
        <v>0</v>
      </c>
      <c r="BF385" s="193">
        <f t="shared" si="15"/>
        <v>0</v>
      </c>
      <c r="BG385" s="193">
        <f t="shared" si="16"/>
        <v>0</v>
      </c>
      <c r="BH385" s="193">
        <f t="shared" si="17"/>
        <v>0</v>
      </c>
      <c r="BI385" s="193">
        <f t="shared" si="18"/>
        <v>0</v>
      </c>
      <c r="BJ385" s="17" t="s">
        <v>78</v>
      </c>
      <c r="BK385" s="193">
        <f t="shared" si="19"/>
        <v>0</v>
      </c>
      <c r="BL385" s="17" t="s">
        <v>240</v>
      </c>
      <c r="BM385" s="192" t="s">
        <v>625</v>
      </c>
    </row>
    <row r="386" spans="1:65" s="2" customFormat="1" ht="16.5" customHeight="1">
      <c r="A386" s="34"/>
      <c r="B386" s="35"/>
      <c r="C386" s="181" t="s">
        <v>626</v>
      </c>
      <c r="D386" s="181" t="s">
        <v>129</v>
      </c>
      <c r="E386" s="182" t="s">
        <v>627</v>
      </c>
      <c r="F386" s="183" t="s">
        <v>628</v>
      </c>
      <c r="G386" s="184" t="s">
        <v>508</v>
      </c>
      <c r="H386" s="185">
        <v>1</v>
      </c>
      <c r="I386" s="186"/>
      <c r="J386" s="187">
        <f t="shared" si="10"/>
        <v>0</v>
      </c>
      <c r="K386" s="183" t="s">
        <v>1</v>
      </c>
      <c r="L386" s="39"/>
      <c r="M386" s="188" t="s">
        <v>1</v>
      </c>
      <c r="N386" s="189" t="s">
        <v>38</v>
      </c>
      <c r="O386" s="71"/>
      <c r="P386" s="190">
        <f t="shared" si="11"/>
        <v>0</v>
      </c>
      <c r="Q386" s="190">
        <v>0</v>
      </c>
      <c r="R386" s="190">
        <f t="shared" si="12"/>
        <v>0</v>
      </c>
      <c r="S386" s="190">
        <v>0</v>
      </c>
      <c r="T386" s="191">
        <f t="shared" si="13"/>
        <v>0</v>
      </c>
      <c r="U386" s="34"/>
      <c r="V386" s="34"/>
      <c r="W386" s="34"/>
      <c r="X386" s="34"/>
      <c r="Y386" s="34"/>
      <c r="Z386" s="34"/>
      <c r="AA386" s="34"/>
      <c r="AB386" s="34"/>
      <c r="AC386" s="34"/>
      <c r="AD386" s="34"/>
      <c r="AE386" s="34"/>
      <c r="AR386" s="192" t="s">
        <v>240</v>
      </c>
      <c r="AT386" s="192" t="s">
        <v>129</v>
      </c>
      <c r="AU386" s="192" t="s">
        <v>127</v>
      </c>
      <c r="AY386" s="17" t="s">
        <v>126</v>
      </c>
      <c r="BE386" s="193">
        <f t="shared" si="14"/>
        <v>0</v>
      </c>
      <c r="BF386" s="193">
        <f t="shared" si="15"/>
        <v>0</v>
      </c>
      <c r="BG386" s="193">
        <f t="shared" si="16"/>
        <v>0</v>
      </c>
      <c r="BH386" s="193">
        <f t="shared" si="17"/>
        <v>0</v>
      </c>
      <c r="BI386" s="193">
        <f t="shared" si="18"/>
        <v>0</v>
      </c>
      <c r="BJ386" s="17" t="s">
        <v>78</v>
      </c>
      <c r="BK386" s="193">
        <f t="shared" si="19"/>
        <v>0</v>
      </c>
      <c r="BL386" s="17" t="s">
        <v>240</v>
      </c>
      <c r="BM386" s="192" t="s">
        <v>629</v>
      </c>
    </row>
    <row r="387" spans="1:65" s="2" customFormat="1" ht="16.5" customHeight="1">
      <c r="A387" s="34"/>
      <c r="B387" s="35"/>
      <c r="C387" s="181" t="s">
        <v>630</v>
      </c>
      <c r="D387" s="181" t="s">
        <v>129</v>
      </c>
      <c r="E387" s="182" t="s">
        <v>631</v>
      </c>
      <c r="F387" s="183" t="s">
        <v>632</v>
      </c>
      <c r="G387" s="184" t="s">
        <v>508</v>
      </c>
      <c r="H387" s="185">
        <v>8</v>
      </c>
      <c r="I387" s="186"/>
      <c r="J387" s="187">
        <f t="shared" si="10"/>
        <v>0</v>
      </c>
      <c r="K387" s="183" t="s">
        <v>1</v>
      </c>
      <c r="L387" s="39"/>
      <c r="M387" s="188" t="s">
        <v>1</v>
      </c>
      <c r="N387" s="189" t="s">
        <v>38</v>
      </c>
      <c r="O387" s="71"/>
      <c r="P387" s="190">
        <f t="shared" si="11"/>
        <v>0</v>
      </c>
      <c r="Q387" s="190">
        <v>0</v>
      </c>
      <c r="R387" s="190">
        <f t="shared" si="12"/>
        <v>0</v>
      </c>
      <c r="S387" s="190">
        <v>0</v>
      </c>
      <c r="T387" s="191">
        <f t="shared" si="13"/>
        <v>0</v>
      </c>
      <c r="U387" s="34"/>
      <c r="V387" s="34"/>
      <c r="W387" s="34"/>
      <c r="X387" s="34"/>
      <c r="Y387" s="34"/>
      <c r="Z387" s="34"/>
      <c r="AA387" s="34"/>
      <c r="AB387" s="34"/>
      <c r="AC387" s="34"/>
      <c r="AD387" s="34"/>
      <c r="AE387" s="34"/>
      <c r="AR387" s="192" t="s">
        <v>240</v>
      </c>
      <c r="AT387" s="192" t="s">
        <v>129</v>
      </c>
      <c r="AU387" s="192" t="s">
        <v>127</v>
      </c>
      <c r="AY387" s="17" t="s">
        <v>126</v>
      </c>
      <c r="BE387" s="193">
        <f t="shared" si="14"/>
        <v>0</v>
      </c>
      <c r="BF387" s="193">
        <f t="shared" si="15"/>
        <v>0</v>
      </c>
      <c r="BG387" s="193">
        <f t="shared" si="16"/>
        <v>0</v>
      </c>
      <c r="BH387" s="193">
        <f t="shared" si="17"/>
        <v>0</v>
      </c>
      <c r="BI387" s="193">
        <f t="shared" si="18"/>
        <v>0</v>
      </c>
      <c r="BJ387" s="17" t="s">
        <v>78</v>
      </c>
      <c r="BK387" s="193">
        <f t="shared" si="19"/>
        <v>0</v>
      </c>
      <c r="BL387" s="17" t="s">
        <v>240</v>
      </c>
      <c r="BM387" s="192" t="s">
        <v>633</v>
      </c>
    </row>
    <row r="388" spans="1:65" s="2" customFormat="1" ht="16.5" customHeight="1">
      <c r="A388" s="34"/>
      <c r="B388" s="35"/>
      <c r="C388" s="181" t="s">
        <v>634</v>
      </c>
      <c r="D388" s="181" t="s">
        <v>129</v>
      </c>
      <c r="E388" s="182" t="s">
        <v>635</v>
      </c>
      <c r="F388" s="183" t="s">
        <v>636</v>
      </c>
      <c r="G388" s="184" t="s">
        <v>508</v>
      </c>
      <c r="H388" s="185">
        <v>53</v>
      </c>
      <c r="I388" s="186"/>
      <c r="J388" s="187">
        <f t="shared" si="10"/>
        <v>0</v>
      </c>
      <c r="K388" s="183" t="s">
        <v>1</v>
      </c>
      <c r="L388" s="39"/>
      <c r="M388" s="188" t="s">
        <v>1</v>
      </c>
      <c r="N388" s="189" t="s">
        <v>38</v>
      </c>
      <c r="O388" s="71"/>
      <c r="P388" s="190">
        <f t="shared" si="11"/>
        <v>0</v>
      </c>
      <c r="Q388" s="190">
        <v>0</v>
      </c>
      <c r="R388" s="190">
        <f t="shared" si="12"/>
        <v>0</v>
      </c>
      <c r="S388" s="190">
        <v>0</v>
      </c>
      <c r="T388" s="191">
        <f t="shared" si="13"/>
        <v>0</v>
      </c>
      <c r="U388" s="34"/>
      <c r="V388" s="34"/>
      <c r="W388" s="34"/>
      <c r="X388" s="34"/>
      <c r="Y388" s="34"/>
      <c r="Z388" s="34"/>
      <c r="AA388" s="34"/>
      <c r="AB388" s="34"/>
      <c r="AC388" s="34"/>
      <c r="AD388" s="34"/>
      <c r="AE388" s="34"/>
      <c r="AR388" s="192" t="s">
        <v>240</v>
      </c>
      <c r="AT388" s="192" t="s">
        <v>129</v>
      </c>
      <c r="AU388" s="192" t="s">
        <v>127</v>
      </c>
      <c r="AY388" s="17" t="s">
        <v>126</v>
      </c>
      <c r="BE388" s="193">
        <f t="shared" si="14"/>
        <v>0</v>
      </c>
      <c r="BF388" s="193">
        <f t="shared" si="15"/>
        <v>0</v>
      </c>
      <c r="BG388" s="193">
        <f t="shared" si="16"/>
        <v>0</v>
      </c>
      <c r="BH388" s="193">
        <f t="shared" si="17"/>
        <v>0</v>
      </c>
      <c r="BI388" s="193">
        <f t="shared" si="18"/>
        <v>0</v>
      </c>
      <c r="BJ388" s="17" t="s">
        <v>78</v>
      </c>
      <c r="BK388" s="193">
        <f t="shared" si="19"/>
        <v>0</v>
      </c>
      <c r="BL388" s="17" t="s">
        <v>240</v>
      </c>
      <c r="BM388" s="192" t="s">
        <v>637</v>
      </c>
    </row>
    <row r="389" spans="1:65" s="2" customFormat="1" ht="16.5" customHeight="1">
      <c r="A389" s="34"/>
      <c r="B389" s="35"/>
      <c r="C389" s="181" t="s">
        <v>638</v>
      </c>
      <c r="D389" s="181" t="s">
        <v>129</v>
      </c>
      <c r="E389" s="182" t="s">
        <v>639</v>
      </c>
      <c r="F389" s="183" t="s">
        <v>640</v>
      </c>
      <c r="G389" s="184" t="s">
        <v>508</v>
      </c>
      <c r="H389" s="185">
        <v>1</v>
      </c>
      <c r="I389" s="186"/>
      <c r="J389" s="187">
        <f t="shared" si="10"/>
        <v>0</v>
      </c>
      <c r="K389" s="183" t="s">
        <v>1</v>
      </c>
      <c r="L389" s="39"/>
      <c r="M389" s="188" t="s">
        <v>1</v>
      </c>
      <c r="N389" s="189" t="s">
        <v>38</v>
      </c>
      <c r="O389" s="71"/>
      <c r="P389" s="190">
        <f t="shared" si="11"/>
        <v>0</v>
      </c>
      <c r="Q389" s="190">
        <v>0</v>
      </c>
      <c r="R389" s="190">
        <f t="shared" si="12"/>
        <v>0</v>
      </c>
      <c r="S389" s="190">
        <v>0</v>
      </c>
      <c r="T389" s="191">
        <f t="shared" si="13"/>
        <v>0</v>
      </c>
      <c r="U389" s="34"/>
      <c r="V389" s="34"/>
      <c r="W389" s="34"/>
      <c r="X389" s="34"/>
      <c r="Y389" s="34"/>
      <c r="Z389" s="34"/>
      <c r="AA389" s="34"/>
      <c r="AB389" s="34"/>
      <c r="AC389" s="34"/>
      <c r="AD389" s="34"/>
      <c r="AE389" s="34"/>
      <c r="AR389" s="192" t="s">
        <v>240</v>
      </c>
      <c r="AT389" s="192" t="s">
        <v>129</v>
      </c>
      <c r="AU389" s="192" t="s">
        <v>127</v>
      </c>
      <c r="AY389" s="17" t="s">
        <v>126</v>
      </c>
      <c r="BE389" s="193">
        <f t="shared" si="14"/>
        <v>0</v>
      </c>
      <c r="BF389" s="193">
        <f t="shared" si="15"/>
        <v>0</v>
      </c>
      <c r="BG389" s="193">
        <f t="shared" si="16"/>
        <v>0</v>
      </c>
      <c r="BH389" s="193">
        <f t="shared" si="17"/>
        <v>0</v>
      </c>
      <c r="BI389" s="193">
        <f t="shared" si="18"/>
        <v>0</v>
      </c>
      <c r="BJ389" s="17" t="s">
        <v>78</v>
      </c>
      <c r="BK389" s="193">
        <f t="shared" si="19"/>
        <v>0</v>
      </c>
      <c r="BL389" s="17" t="s">
        <v>240</v>
      </c>
      <c r="BM389" s="192" t="s">
        <v>641</v>
      </c>
    </row>
    <row r="390" spans="1:65" s="2" customFormat="1" ht="16.5" customHeight="1">
      <c r="A390" s="34"/>
      <c r="B390" s="35"/>
      <c r="C390" s="181" t="s">
        <v>642</v>
      </c>
      <c r="D390" s="181" t="s">
        <v>129</v>
      </c>
      <c r="E390" s="182" t="s">
        <v>643</v>
      </c>
      <c r="F390" s="183" t="s">
        <v>644</v>
      </c>
      <c r="G390" s="184" t="s">
        <v>508</v>
      </c>
      <c r="H390" s="185">
        <v>6</v>
      </c>
      <c r="I390" s="186"/>
      <c r="J390" s="187">
        <f t="shared" si="10"/>
        <v>0</v>
      </c>
      <c r="K390" s="183" t="s">
        <v>1</v>
      </c>
      <c r="L390" s="39"/>
      <c r="M390" s="188" t="s">
        <v>1</v>
      </c>
      <c r="N390" s="189" t="s">
        <v>38</v>
      </c>
      <c r="O390" s="71"/>
      <c r="P390" s="190">
        <f t="shared" si="11"/>
        <v>0</v>
      </c>
      <c r="Q390" s="190">
        <v>0</v>
      </c>
      <c r="R390" s="190">
        <f t="shared" si="12"/>
        <v>0</v>
      </c>
      <c r="S390" s="190">
        <v>0</v>
      </c>
      <c r="T390" s="191">
        <f t="shared" si="13"/>
        <v>0</v>
      </c>
      <c r="U390" s="34"/>
      <c r="V390" s="34"/>
      <c r="W390" s="34"/>
      <c r="X390" s="34"/>
      <c r="Y390" s="34"/>
      <c r="Z390" s="34"/>
      <c r="AA390" s="34"/>
      <c r="AB390" s="34"/>
      <c r="AC390" s="34"/>
      <c r="AD390" s="34"/>
      <c r="AE390" s="34"/>
      <c r="AR390" s="192" t="s">
        <v>240</v>
      </c>
      <c r="AT390" s="192" t="s">
        <v>129</v>
      </c>
      <c r="AU390" s="192" t="s">
        <v>127</v>
      </c>
      <c r="AY390" s="17" t="s">
        <v>126</v>
      </c>
      <c r="BE390" s="193">
        <f t="shared" si="14"/>
        <v>0</v>
      </c>
      <c r="BF390" s="193">
        <f t="shared" si="15"/>
        <v>0</v>
      </c>
      <c r="BG390" s="193">
        <f t="shared" si="16"/>
        <v>0</v>
      </c>
      <c r="BH390" s="193">
        <f t="shared" si="17"/>
        <v>0</v>
      </c>
      <c r="BI390" s="193">
        <f t="shared" si="18"/>
        <v>0</v>
      </c>
      <c r="BJ390" s="17" t="s">
        <v>78</v>
      </c>
      <c r="BK390" s="193">
        <f t="shared" si="19"/>
        <v>0</v>
      </c>
      <c r="BL390" s="17" t="s">
        <v>240</v>
      </c>
      <c r="BM390" s="192" t="s">
        <v>645</v>
      </c>
    </row>
    <row r="391" spans="1:65" s="2" customFormat="1" ht="16.5" customHeight="1">
      <c r="A391" s="34"/>
      <c r="B391" s="35"/>
      <c r="C391" s="181" t="s">
        <v>646</v>
      </c>
      <c r="D391" s="181" t="s">
        <v>129</v>
      </c>
      <c r="E391" s="182" t="s">
        <v>647</v>
      </c>
      <c r="F391" s="183" t="s">
        <v>648</v>
      </c>
      <c r="G391" s="184" t="s">
        <v>508</v>
      </c>
      <c r="H391" s="185">
        <v>8</v>
      </c>
      <c r="I391" s="186"/>
      <c r="J391" s="187">
        <f t="shared" si="10"/>
        <v>0</v>
      </c>
      <c r="K391" s="183" t="s">
        <v>1</v>
      </c>
      <c r="L391" s="39"/>
      <c r="M391" s="188" t="s">
        <v>1</v>
      </c>
      <c r="N391" s="189" t="s">
        <v>38</v>
      </c>
      <c r="O391" s="71"/>
      <c r="P391" s="190">
        <f t="shared" si="11"/>
        <v>0</v>
      </c>
      <c r="Q391" s="190">
        <v>0</v>
      </c>
      <c r="R391" s="190">
        <f t="shared" si="12"/>
        <v>0</v>
      </c>
      <c r="S391" s="190">
        <v>0</v>
      </c>
      <c r="T391" s="191">
        <f t="shared" si="13"/>
        <v>0</v>
      </c>
      <c r="U391" s="34"/>
      <c r="V391" s="34"/>
      <c r="W391" s="34"/>
      <c r="X391" s="34"/>
      <c r="Y391" s="34"/>
      <c r="Z391" s="34"/>
      <c r="AA391" s="34"/>
      <c r="AB391" s="34"/>
      <c r="AC391" s="34"/>
      <c r="AD391" s="34"/>
      <c r="AE391" s="34"/>
      <c r="AR391" s="192" t="s">
        <v>240</v>
      </c>
      <c r="AT391" s="192" t="s">
        <v>129</v>
      </c>
      <c r="AU391" s="192" t="s">
        <v>127</v>
      </c>
      <c r="AY391" s="17" t="s">
        <v>126</v>
      </c>
      <c r="BE391" s="193">
        <f t="shared" si="14"/>
        <v>0</v>
      </c>
      <c r="BF391" s="193">
        <f t="shared" si="15"/>
        <v>0</v>
      </c>
      <c r="BG391" s="193">
        <f t="shared" si="16"/>
        <v>0</v>
      </c>
      <c r="BH391" s="193">
        <f t="shared" si="17"/>
        <v>0</v>
      </c>
      <c r="BI391" s="193">
        <f t="shared" si="18"/>
        <v>0</v>
      </c>
      <c r="BJ391" s="17" t="s">
        <v>78</v>
      </c>
      <c r="BK391" s="193">
        <f t="shared" si="19"/>
        <v>0</v>
      </c>
      <c r="BL391" s="17" t="s">
        <v>240</v>
      </c>
      <c r="BM391" s="192" t="s">
        <v>649</v>
      </c>
    </row>
    <row r="392" spans="1:65" s="2" customFormat="1" ht="16.5" customHeight="1">
      <c r="A392" s="34"/>
      <c r="B392" s="35"/>
      <c r="C392" s="181" t="s">
        <v>650</v>
      </c>
      <c r="D392" s="181" t="s">
        <v>129</v>
      </c>
      <c r="E392" s="182" t="s">
        <v>651</v>
      </c>
      <c r="F392" s="183" t="s">
        <v>652</v>
      </c>
      <c r="G392" s="184" t="s">
        <v>508</v>
      </c>
      <c r="H392" s="185">
        <v>13</v>
      </c>
      <c r="I392" s="186"/>
      <c r="J392" s="187">
        <f t="shared" si="10"/>
        <v>0</v>
      </c>
      <c r="K392" s="183" t="s">
        <v>1</v>
      </c>
      <c r="L392" s="39"/>
      <c r="M392" s="188" t="s">
        <v>1</v>
      </c>
      <c r="N392" s="189" t="s">
        <v>38</v>
      </c>
      <c r="O392" s="71"/>
      <c r="P392" s="190">
        <f t="shared" si="11"/>
        <v>0</v>
      </c>
      <c r="Q392" s="190">
        <v>0</v>
      </c>
      <c r="R392" s="190">
        <f t="shared" si="12"/>
        <v>0</v>
      </c>
      <c r="S392" s="190">
        <v>0</v>
      </c>
      <c r="T392" s="191">
        <f t="shared" si="13"/>
        <v>0</v>
      </c>
      <c r="U392" s="34"/>
      <c r="V392" s="34"/>
      <c r="W392" s="34"/>
      <c r="X392" s="34"/>
      <c r="Y392" s="34"/>
      <c r="Z392" s="34"/>
      <c r="AA392" s="34"/>
      <c r="AB392" s="34"/>
      <c r="AC392" s="34"/>
      <c r="AD392" s="34"/>
      <c r="AE392" s="34"/>
      <c r="AR392" s="192" t="s">
        <v>240</v>
      </c>
      <c r="AT392" s="192" t="s">
        <v>129</v>
      </c>
      <c r="AU392" s="192" t="s">
        <v>127</v>
      </c>
      <c r="AY392" s="17" t="s">
        <v>126</v>
      </c>
      <c r="BE392" s="193">
        <f t="shared" si="14"/>
        <v>0</v>
      </c>
      <c r="BF392" s="193">
        <f t="shared" si="15"/>
        <v>0</v>
      </c>
      <c r="BG392" s="193">
        <f t="shared" si="16"/>
        <v>0</v>
      </c>
      <c r="BH392" s="193">
        <f t="shared" si="17"/>
        <v>0</v>
      </c>
      <c r="BI392" s="193">
        <f t="shared" si="18"/>
        <v>0</v>
      </c>
      <c r="BJ392" s="17" t="s">
        <v>78</v>
      </c>
      <c r="BK392" s="193">
        <f t="shared" si="19"/>
        <v>0</v>
      </c>
      <c r="BL392" s="17" t="s">
        <v>240</v>
      </c>
      <c r="BM392" s="192" t="s">
        <v>653</v>
      </c>
    </row>
    <row r="393" spans="1:65" s="12" customFormat="1" ht="20.85" customHeight="1">
      <c r="B393" s="165"/>
      <c r="C393" s="166"/>
      <c r="D393" s="167" t="s">
        <v>72</v>
      </c>
      <c r="E393" s="179" t="s">
        <v>654</v>
      </c>
      <c r="F393" s="179" t="s">
        <v>655</v>
      </c>
      <c r="G393" s="166"/>
      <c r="H393" s="166"/>
      <c r="I393" s="169"/>
      <c r="J393" s="180">
        <f>BK393</f>
        <v>0</v>
      </c>
      <c r="K393" s="166"/>
      <c r="L393" s="171"/>
      <c r="M393" s="172"/>
      <c r="N393" s="173"/>
      <c r="O393" s="173"/>
      <c r="P393" s="174">
        <f>SUM(P394:P395)</f>
        <v>0</v>
      </c>
      <c r="Q393" s="173"/>
      <c r="R393" s="174">
        <f>SUM(R394:R395)</f>
        <v>0</v>
      </c>
      <c r="S393" s="173"/>
      <c r="T393" s="175">
        <f>SUM(T394:T395)</f>
        <v>0</v>
      </c>
      <c r="AR393" s="176" t="s">
        <v>78</v>
      </c>
      <c r="AT393" s="177" t="s">
        <v>72</v>
      </c>
      <c r="AU393" s="177" t="s">
        <v>80</v>
      </c>
      <c r="AY393" s="176" t="s">
        <v>126</v>
      </c>
      <c r="BK393" s="178">
        <f>SUM(BK394:BK395)</f>
        <v>0</v>
      </c>
    </row>
    <row r="394" spans="1:65" s="2" customFormat="1" ht="16.5" customHeight="1">
      <c r="A394" s="34"/>
      <c r="B394" s="35"/>
      <c r="C394" s="181" t="s">
        <v>656</v>
      </c>
      <c r="D394" s="181" t="s">
        <v>129</v>
      </c>
      <c r="E394" s="182" t="s">
        <v>657</v>
      </c>
      <c r="F394" s="183" t="s">
        <v>658</v>
      </c>
      <c r="G394" s="184" t="s">
        <v>659</v>
      </c>
      <c r="H394" s="185">
        <v>1</v>
      </c>
      <c r="I394" s="186"/>
      <c r="J394" s="187">
        <f>ROUND(I394*H394,2)</f>
        <v>0</v>
      </c>
      <c r="K394" s="183" t="s">
        <v>1</v>
      </c>
      <c r="L394" s="39"/>
      <c r="M394" s="188" t="s">
        <v>1</v>
      </c>
      <c r="N394" s="189" t="s">
        <v>38</v>
      </c>
      <c r="O394" s="71"/>
      <c r="P394" s="190">
        <f>O394*H394</f>
        <v>0</v>
      </c>
      <c r="Q394" s="190">
        <v>0</v>
      </c>
      <c r="R394" s="190">
        <f>Q394*H394</f>
        <v>0</v>
      </c>
      <c r="S394" s="190">
        <v>0</v>
      </c>
      <c r="T394" s="191">
        <f>S394*H394</f>
        <v>0</v>
      </c>
      <c r="U394" s="34"/>
      <c r="V394" s="34"/>
      <c r="W394" s="34"/>
      <c r="X394" s="34"/>
      <c r="Y394" s="34"/>
      <c r="Z394" s="34"/>
      <c r="AA394" s="34"/>
      <c r="AB394" s="34"/>
      <c r="AC394" s="34"/>
      <c r="AD394" s="34"/>
      <c r="AE394" s="34"/>
      <c r="AR394" s="192" t="s">
        <v>240</v>
      </c>
      <c r="AT394" s="192" t="s">
        <v>129</v>
      </c>
      <c r="AU394" s="192" t="s">
        <v>127</v>
      </c>
      <c r="AY394" s="17" t="s">
        <v>126</v>
      </c>
      <c r="BE394" s="193">
        <f>IF(N394="základní",J394,0)</f>
        <v>0</v>
      </c>
      <c r="BF394" s="193">
        <f>IF(N394="snížená",J394,0)</f>
        <v>0</v>
      </c>
      <c r="BG394" s="193">
        <f>IF(N394="zákl. přenesená",J394,0)</f>
        <v>0</v>
      </c>
      <c r="BH394" s="193">
        <f>IF(N394="sníž. přenesená",J394,0)</f>
        <v>0</v>
      </c>
      <c r="BI394" s="193">
        <f>IF(N394="nulová",J394,0)</f>
        <v>0</v>
      </c>
      <c r="BJ394" s="17" t="s">
        <v>78</v>
      </c>
      <c r="BK394" s="193">
        <f>ROUND(I394*H394,2)</f>
        <v>0</v>
      </c>
      <c r="BL394" s="17" t="s">
        <v>240</v>
      </c>
      <c r="BM394" s="192" t="s">
        <v>660</v>
      </c>
    </row>
    <row r="395" spans="1:65" s="2" customFormat="1" ht="16.5" customHeight="1">
      <c r="A395" s="34"/>
      <c r="B395" s="35"/>
      <c r="C395" s="181" t="s">
        <v>661</v>
      </c>
      <c r="D395" s="181" t="s">
        <v>129</v>
      </c>
      <c r="E395" s="182" t="s">
        <v>662</v>
      </c>
      <c r="F395" s="183" t="s">
        <v>663</v>
      </c>
      <c r="G395" s="184" t="s">
        <v>659</v>
      </c>
      <c r="H395" s="185">
        <v>1</v>
      </c>
      <c r="I395" s="186"/>
      <c r="J395" s="187">
        <f>ROUND(I395*H395,2)</f>
        <v>0</v>
      </c>
      <c r="K395" s="183" t="s">
        <v>1</v>
      </c>
      <c r="L395" s="39"/>
      <c r="M395" s="188" t="s">
        <v>1</v>
      </c>
      <c r="N395" s="189" t="s">
        <v>38</v>
      </c>
      <c r="O395" s="71"/>
      <c r="P395" s="190">
        <f>O395*H395</f>
        <v>0</v>
      </c>
      <c r="Q395" s="190">
        <v>0</v>
      </c>
      <c r="R395" s="190">
        <f>Q395*H395</f>
        <v>0</v>
      </c>
      <c r="S395" s="190">
        <v>0</v>
      </c>
      <c r="T395" s="191">
        <f>S395*H395</f>
        <v>0</v>
      </c>
      <c r="U395" s="34"/>
      <c r="V395" s="34"/>
      <c r="W395" s="34"/>
      <c r="X395" s="34"/>
      <c r="Y395" s="34"/>
      <c r="Z395" s="34"/>
      <c r="AA395" s="34"/>
      <c r="AB395" s="34"/>
      <c r="AC395" s="34"/>
      <c r="AD395" s="34"/>
      <c r="AE395" s="34"/>
      <c r="AR395" s="192" t="s">
        <v>240</v>
      </c>
      <c r="AT395" s="192" t="s">
        <v>129</v>
      </c>
      <c r="AU395" s="192" t="s">
        <v>127</v>
      </c>
      <c r="AY395" s="17" t="s">
        <v>126</v>
      </c>
      <c r="BE395" s="193">
        <f>IF(N395="základní",J395,0)</f>
        <v>0</v>
      </c>
      <c r="BF395" s="193">
        <f>IF(N395="snížená",J395,0)</f>
        <v>0</v>
      </c>
      <c r="BG395" s="193">
        <f>IF(N395="zákl. přenesená",J395,0)</f>
        <v>0</v>
      </c>
      <c r="BH395" s="193">
        <f>IF(N395="sníž. přenesená",J395,0)</f>
        <v>0</v>
      </c>
      <c r="BI395" s="193">
        <f>IF(N395="nulová",J395,0)</f>
        <v>0</v>
      </c>
      <c r="BJ395" s="17" t="s">
        <v>78</v>
      </c>
      <c r="BK395" s="193">
        <f>ROUND(I395*H395,2)</f>
        <v>0</v>
      </c>
      <c r="BL395" s="17" t="s">
        <v>240</v>
      </c>
      <c r="BM395" s="192" t="s">
        <v>664</v>
      </c>
    </row>
    <row r="396" spans="1:65" s="12" customFormat="1" ht="22.9" customHeight="1">
      <c r="B396" s="165"/>
      <c r="C396" s="166"/>
      <c r="D396" s="167" t="s">
        <v>72</v>
      </c>
      <c r="E396" s="179" t="s">
        <v>665</v>
      </c>
      <c r="F396" s="179" t="s">
        <v>666</v>
      </c>
      <c r="G396" s="166"/>
      <c r="H396" s="166"/>
      <c r="I396" s="169"/>
      <c r="J396" s="180">
        <f>BK396</f>
        <v>0</v>
      </c>
      <c r="K396" s="166"/>
      <c r="L396" s="171"/>
      <c r="M396" s="172"/>
      <c r="N396" s="173"/>
      <c r="O396" s="173"/>
      <c r="P396" s="174">
        <f>SUM(P397:P439)</f>
        <v>0</v>
      </c>
      <c r="Q396" s="173"/>
      <c r="R396" s="174">
        <f>SUM(R397:R439)</f>
        <v>2.7261396799999997</v>
      </c>
      <c r="S396" s="173"/>
      <c r="T396" s="175">
        <f>SUM(T397:T439)</f>
        <v>0</v>
      </c>
      <c r="AR396" s="176" t="s">
        <v>80</v>
      </c>
      <c r="AT396" s="177" t="s">
        <v>72</v>
      </c>
      <c r="AU396" s="177" t="s">
        <v>78</v>
      </c>
      <c r="AY396" s="176" t="s">
        <v>126</v>
      </c>
      <c r="BK396" s="178">
        <f>SUM(BK397:BK439)</f>
        <v>0</v>
      </c>
    </row>
    <row r="397" spans="1:65" s="2" customFormat="1" ht="24.2" customHeight="1">
      <c r="A397" s="34"/>
      <c r="B397" s="35"/>
      <c r="C397" s="181" t="s">
        <v>667</v>
      </c>
      <c r="D397" s="181" t="s">
        <v>129</v>
      </c>
      <c r="E397" s="182" t="s">
        <v>668</v>
      </c>
      <c r="F397" s="183" t="s">
        <v>669</v>
      </c>
      <c r="G397" s="184" t="s">
        <v>143</v>
      </c>
      <c r="H397" s="185">
        <v>48.37</v>
      </c>
      <c r="I397" s="186"/>
      <c r="J397" s="187">
        <f>ROUND(I397*H397,2)</f>
        <v>0</v>
      </c>
      <c r="K397" s="183" t="s">
        <v>133</v>
      </c>
      <c r="L397" s="39"/>
      <c r="M397" s="188" t="s">
        <v>1</v>
      </c>
      <c r="N397" s="189" t="s">
        <v>38</v>
      </c>
      <c r="O397" s="71"/>
      <c r="P397" s="190">
        <f>O397*H397</f>
        <v>0</v>
      </c>
      <c r="Q397" s="190">
        <v>1.2200000000000001E-2</v>
      </c>
      <c r="R397" s="190">
        <f>Q397*H397</f>
        <v>0.59011400000000003</v>
      </c>
      <c r="S397" s="190">
        <v>0</v>
      </c>
      <c r="T397" s="191">
        <f>S397*H397</f>
        <v>0</v>
      </c>
      <c r="U397" s="34"/>
      <c r="V397" s="34"/>
      <c r="W397" s="34"/>
      <c r="X397" s="34"/>
      <c r="Y397" s="34"/>
      <c r="Z397" s="34"/>
      <c r="AA397" s="34"/>
      <c r="AB397" s="34"/>
      <c r="AC397" s="34"/>
      <c r="AD397" s="34"/>
      <c r="AE397" s="34"/>
      <c r="AR397" s="192" t="s">
        <v>240</v>
      </c>
      <c r="AT397" s="192" t="s">
        <v>129</v>
      </c>
      <c r="AU397" s="192" t="s">
        <v>80</v>
      </c>
      <c r="AY397" s="17" t="s">
        <v>126</v>
      </c>
      <c r="BE397" s="193">
        <f>IF(N397="základní",J397,0)</f>
        <v>0</v>
      </c>
      <c r="BF397" s="193">
        <f>IF(N397="snížená",J397,0)</f>
        <v>0</v>
      </c>
      <c r="BG397" s="193">
        <f>IF(N397="zákl. přenesená",J397,0)</f>
        <v>0</v>
      </c>
      <c r="BH397" s="193">
        <f>IF(N397="sníž. přenesená",J397,0)</f>
        <v>0</v>
      </c>
      <c r="BI397" s="193">
        <f>IF(N397="nulová",J397,0)</f>
        <v>0</v>
      </c>
      <c r="BJ397" s="17" t="s">
        <v>78</v>
      </c>
      <c r="BK397" s="193">
        <f>ROUND(I397*H397,2)</f>
        <v>0</v>
      </c>
      <c r="BL397" s="17" t="s">
        <v>240</v>
      </c>
      <c r="BM397" s="192" t="s">
        <v>670</v>
      </c>
    </row>
    <row r="398" spans="1:65" s="2" customFormat="1" ht="11.25">
      <c r="A398" s="34"/>
      <c r="B398" s="35"/>
      <c r="C398" s="36"/>
      <c r="D398" s="194" t="s">
        <v>136</v>
      </c>
      <c r="E398" s="36"/>
      <c r="F398" s="195" t="s">
        <v>671</v>
      </c>
      <c r="G398" s="36"/>
      <c r="H398" s="36"/>
      <c r="I398" s="196"/>
      <c r="J398" s="36"/>
      <c r="K398" s="36"/>
      <c r="L398" s="39"/>
      <c r="M398" s="197"/>
      <c r="N398" s="198"/>
      <c r="O398" s="71"/>
      <c r="P398" s="71"/>
      <c r="Q398" s="71"/>
      <c r="R398" s="71"/>
      <c r="S398" s="71"/>
      <c r="T398" s="72"/>
      <c r="U398" s="34"/>
      <c r="V398" s="34"/>
      <c r="W398" s="34"/>
      <c r="X398" s="34"/>
      <c r="Y398" s="34"/>
      <c r="Z398" s="34"/>
      <c r="AA398" s="34"/>
      <c r="AB398" s="34"/>
      <c r="AC398" s="34"/>
      <c r="AD398" s="34"/>
      <c r="AE398" s="34"/>
      <c r="AT398" s="17" t="s">
        <v>136</v>
      </c>
      <c r="AU398" s="17" t="s">
        <v>80</v>
      </c>
    </row>
    <row r="399" spans="1:65" s="2" customFormat="1" ht="126.75">
      <c r="A399" s="34"/>
      <c r="B399" s="35"/>
      <c r="C399" s="36"/>
      <c r="D399" s="201" t="s">
        <v>152</v>
      </c>
      <c r="E399" s="36"/>
      <c r="F399" s="232" t="s">
        <v>672</v>
      </c>
      <c r="G399" s="36"/>
      <c r="H399" s="36"/>
      <c r="I399" s="196"/>
      <c r="J399" s="36"/>
      <c r="K399" s="36"/>
      <c r="L399" s="39"/>
      <c r="M399" s="197"/>
      <c r="N399" s="198"/>
      <c r="O399" s="71"/>
      <c r="P399" s="71"/>
      <c r="Q399" s="71"/>
      <c r="R399" s="71"/>
      <c r="S399" s="71"/>
      <c r="T399" s="72"/>
      <c r="U399" s="34"/>
      <c r="V399" s="34"/>
      <c r="W399" s="34"/>
      <c r="X399" s="34"/>
      <c r="Y399" s="34"/>
      <c r="Z399" s="34"/>
      <c r="AA399" s="34"/>
      <c r="AB399" s="34"/>
      <c r="AC399" s="34"/>
      <c r="AD399" s="34"/>
      <c r="AE399" s="34"/>
      <c r="AT399" s="17" t="s">
        <v>152</v>
      </c>
      <c r="AU399" s="17" t="s">
        <v>80</v>
      </c>
    </row>
    <row r="400" spans="1:65" s="13" customFormat="1" ht="11.25">
      <c r="B400" s="199"/>
      <c r="C400" s="200"/>
      <c r="D400" s="201" t="s">
        <v>138</v>
      </c>
      <c r="E400" s="202" t="s">
        <v>1</v>
      </c>
      <c r="F400" s="203" t="s">
        <v>673</v>
      </c>
      <c r="G400" s="200"/>
      <c r="H400" s="202" t="s">
        <v>1</v>
      </c>
      <c r="I400" s="204"/>
      <c r="J400" s="200"/>
      <c r="K400" s="200"/>
      <c r="L400" s="205"/>
      <c r="M400" s="206"/>
      <c r="N400" s="207"/>
      <c r="O400" s="207"/>
      <c r="P400" s="207"/>
      <c r="Q400" s="207"/>
      <c r="R400" s="207"/>
      <c r="S400" s="207"/>
      <c r="T400" s="208"/>
      <c r="AT400" s="209" t="s">
        <v>138</v>
      </c>
      <c r="AU400" s="209" t="s">
        <v>80</v>
      </c>
      <c r="AV400" s="13" t="s">
        <v>78</v>
      </c>
      <c r="AW400" s="13" t="s">
        <v>30</v>
      </c>
      <c r="AX400" s="13" t="s">
        <v>73</v>
      </c>
      <c r="AY400" s="209" t="s">
        <v>126</v>
      </c>
    </row>
    <row r="401" spans="1:65" s="14" customFormat="1" ht="11.25">
      <c r="B401" s="210"/>
      <c r="C401" s="211"/>
      <c r="D401" s="201" t="s">
        <v>138</v>
      </c>
      <c r="E401" s="212" t="s">
        <v>1</v>
      </c>
      <c r="F401" s="213" t="s">
        <v>674</v>
      </c>
      <c r="G401" s="211"/>
      <c r="H401" s="214">
        <v>17.13</v>
      </c>
      <c r="I401" s="215"/>
      <c r="J401" s="211"/>
      <c r="K401" s="211"/>
      <c r="L401" s="216"/>
      <c r="M401" s="217"/>
      <c r="N401" s="218"/>
      <c r="O401" s="218"/>
      <c r="P401" s="218"/>
      <c r="Q401" s="218"/>
      <c r="R401" s="218"/>
      <c r="S401" s="218"/>
      <c r="T401" s="219"/>
      <c r="AT401" s="220" t="s">
        <v>138</v>
      </c>
      <c r="AU401" s="220" t="s">
        <v>80</v>
      </c>
      <c r="AV401" s="14" t="s">
        <v>80</v>
      </c>
      <c r="AW401" s="14" t="s">
        <v>30</v>
      </c>
      <c r="AX401" s="14" t="s">
        <v>73</v>
      </c>
      <c r="AY401" s="220" t="s">
        <v>126</v>
      </c>
    </row>
    <row r="402" spans="1:65" s="13" customFormat="1" ht="11.25">
      <c r="B402" s="199"/>
      <c r="C402" s="200"/>
      <c r="D402" s="201" t="s">
        <v>138</v>
      </c>
      <c r="E402" s="202" t="s">
        <v>1</v>
      </c>
      <c r="F402" s="203" t="s">
        <v>675</v>
      </c>
      <c r="G402" s="200"/>
      <c r="H402" s="202" t="s">
        <v>1</v>
      </c>
      <c r="I402" s="204"/>
      <c r="J402" s="200"/>
      <c r="K402" s="200"/>
      <c r="L402" s="205"/>
      <c r="M402" s="206"/>
      <c r="N402" s="207"/>
      <c r="O402" s="207"/>
      <c r="P402" s="207"/>
      <c r="Q402" s="207"/>
      <c r="R402" s="207"/>
      <c r="S402" s="207"/>
      <c r="T402" s="208"/>
      <c r="AT402" s="209" t="s">
        <v>138</v>
      </c>
      <c r="AU402" s="209" t="s">
        <v>80</v>
      </c>
      <c r="AV402" s="13" t="s">
        <v>78</v>
      </c>
      <c r="AW402" s="13" t="s">
        <v>30</v>
      </c>
      <c r="AX402" s="13" t="s">
        <v>73</v>
      </c>
      <c r="AY402" s="209" t="s">
        <v>126</v>
      </c>
    </row>
    <row r="403" spans="1:65" s="14" customFormat="1" ht="11.25">
      <c r="B403" s="210"/>
      <c r="C403" s="211"/>
      <c r="D403" s="201" t="s">
        <v>138</v>
      </c>
      <c r="E403" s="212" t="s">
        <v>1</v>
      </c>
      <c r="F403" s="213" t="s">
        <v>676</v>
      </c>
      <c r="G403" s="211"/>
      <c r="H403" s="214">
        <v>31.24</v>
      </c>
      <c r="I403" s="215"/>
      <c r="J403" s="211"/>
      <c r="K403" s="211"/>
      <c r="L403" s="216"/>
      <c r="M403" s="217"/>
      <c r="N403" s="218"/>
      <c r="O403" s="218"/>
      <c r="P403" s="218"/>
      <c r="Q403" s="218"/>
      <c r="R403" s="218"/>
      <c r="S403" s="218"/>
      <c r="T403" s="219"/>
      <c r="AT403" s="220" t="s">
        <v>138</v>
      </c>
      <c r="AU403" s="220" t="s">
        <v>80</v>
      </c>
      <c r="AV403" s="14" t="s">
        <v>80</v>
      </c>
      <c r="AW403" s="14" t="s">
        <v>30</v>
      </c>
      <c r="AX403" s="14" t="s">
        <v>73</v>
      </c>
      <c r="AY403" s="220" t="s">
        <v>126</v>
      </c>
    </row>
    <row r="404" spans="1:65" s="15" customFormat="1" ht="11.25">
      <c r="B404" s="221"/>
      <c r="C404" s="222"/>
      <c r="D404" s="201" t="s">
        <v>138</v>
      </c>
      <c r="E404" s="223" t="s">
        <v>1</v>
      </c>
      <c r="F404" s="224" t="s">
        <v>140</v>
      </c>
      <c r="G404" s="222"/>
      <c r="H404" s="225">
        <v>48.37</v>
      </c>
      <c r="I404" s="226"/>
      <c r="J404" s="222"/>
      <c r="K404" s="222"/>
      <c r="L404" s="227"/>
      <c r="M404" s="228"/>
      <c r="N404" s="229"/>
      <c r="O404" s="229"/>
      <c r="P404" s="229"/>
      <c r="Q404" s="229"/>
      <c r="R404" s="229"/>
      <c r="S404" s="229"/>
      <c r="T404" s="230"/>
      <c r="AT404" s="231" t="s">
        <v>138</v>
      </c>
      <c r="AU404" s="231" t="s">
        <v>80</v>
      </c>
      <c r="AV404" s="15" t="s">
        <v>134</v>
      </c>
      <c r="AW404" s="15" t="s">
        <v>30</v>
      </c>
      <c r="AX404" s="15" t="s">
        <v>78</v>
      </c>
      <c r="AY404" s="231" t="s">
        <v>126</v>
      </c>
    </row>
    <row r="405" spans="1:65" s="2" customFormat="1" ht="24.2" customHeight="1">
      <c r="A405" s="34"/>
      <c r="B405" s="35"/>
      <c r="C405" s="181" t="s">
        <v>677</v>
      </c>
      <c r="D405" s="181" t="s">
        <v>129</v>
      </c>
      <c r="E405" s="182" t="s">
        <v>678</v>
      </c>
      <c r="F405" s="183" t="s">
        <v>679</v>
      </c>
      <c r="G405" s="184" t="s">
        <v>143</v>
      </c>
      <c r="H405" s="185">
        <v>30.37</v>
      </c>
      <c r="I405" s="186"/>
      <c r="J405" s="187">
        <f>ROUND(I405*H405,2)</f>
        <v>0</v>
      </c>
      <c r="K405" s="183" t="s">
        <v>133</v>
      </c>
      <c r="L405" s="39"/>
      <c r="M405" s="188" t="s">
        <v>1</v>
      </c>
      <c r="N405" s="189" t="s">
        <v>38</v>
      </c>
      <c r="O405" s="71"/>
      <c r="P405" s="190">
        <f>O405*H405</f>
        <v>0</v>
      </c>
      <c r="Q405" s="190">
        <v>1.259E-2</v>
      </c>
      <c r="R405" s="190">
        <f>Q405*H405</f>
        <v>0.38235830000000004</v>
      </c>
      <c r="S405" s="190">
        <v>0</v>
      </c>
      <c r="T405" s="191">
        <f>S405*H405</f>
        <v>0</v>
      </c>
      <c r="U405" s="34"/>
      <c r="V405" s="34"/>
      <c r="W405" s="34"/>
      <c r="X405" s="34"/>
      <c r="Y405" s="34"/>
      <c r="Z405" s="34"/>
      <c r="AA405" s="34"/>
      <c r="AB405" s="34"/>
      <c r="AC405" s="34"/>
      <c r="AD405" s="34"/>
      <c r="AE405" s="34"/>
      <c r="AR405" s="192" t="s">
        <v>240</v>
      </c>
      <c r="AT405" s="192" t="s">
        <v>129</v>
      </c>
      <c r="AU405" s="192" t="s">
        <v>80</v>
      </c>
      <c r="AY405" s="17" t="s">
        <v>126</v>
      </c>
      <c r="BE405" s="193">
        <f>IF(N405="základní",J405,0)</f>
        <v>0</v>
      </c>
      <c r="BF405" s="193">
        <f>IF(N405="snížená",J405,0)</f>
        <v>0</v>
      </c>
      <c r="BG405" s="193">
        <f>IF(N405="zákl. přenesená",J405,0)</f>
        <v>0</v>
      </c>
      <c r="BH405" s="193">
        <f>IF(N405="sníž. přenesená",J405,0)</f>
        <v>0</v>
      </c>
      <c r="BI405" s="193">
        <f>IF(N405="nulová",J405,0)</f>
        <v>0</v>
      </c>
      <c r="BJ405" s="17" t="s">
        <v>78</v>
      </c>
      <c r="BK405" s="193">
        <f>ROUND(I405*H405,2)</f>
        <v>0</v>
      </c>
      <c r="BL405" s="17" t="s">
        <v>240</v>
      </c>
      <c r="BM405" s="192" t="s">
        <v>680</v>
      </c>
    </row>
    <row r="406" spans="1:65" s="2" customFormat="1" ht="11.25">
      <c r="A406" s="34"/>
      <c r="B406" s="35"/>
      <c r="C406" s="36"/>
      <c r="D406" s="194" t="s">
        <v>136</v>
      </c>
      <c r="E406" s="36"/>
      <c r="F406" s="195" t="s">
        <v>681</v>
      </c>
      <c r="G406" s="36"/>
      <c r="H406" s="36"/>
      <c r="I406" s="196"/>
      <c r="J406" s="36"/>
      <c r="K406" s="36"/>
      <c r="L406" s="39"/>
      <c r="M406" s="197"/>
      <c r="N406" s="198"/>
      <c r="O406" s="71"/>
      <c r="P406" s="71"/>
      <c r="Q406" s="71"/>
      <c r="R406" s="71"/>
      <c r="S406" s="71"/>
      <c r="T406" s="72"/>
      <c r="U406" s="34"/>
      <c r="V406" s="34"/>
      <c r="W406" s="34"/>
      <c r="X406" s="34"/>
      <c r="Y406" s="34"/>
      <c r="Z406" s="34"/>
      <c r="AA406" s="34"/>
      <c r="AB406" s="34"/>
      <c r="AC406" s="34"/>
      <c r="AD406" s="34"/>
      <c r="AE406" s="34"/>
      <c r="AT406" s="17" t="s">
        <v>136</v>
      </c>
      <c r="AU406" s="17" t="s">
        <v>80</v>
      </c>
    </row>
    <row r="407" spans="1:65" s="2" customFormat="1" ht="126.75">
      <c r="A407" s="34"/>
      <c r="B407" s="35"/>
      <c r="C407" s="36"/>
      <c r="D407" s="201" t="s">
        <v>152</v>
      </c>
      <c r="E407" s="36"/>
      <c r="F407" s="232" t="s">
        <v>672</v>
      </c>
      <c r="G407" s="36"/>
      <c r="H407" s="36"/>
      <c r="I407" s="196"/>
      <c r="J407" s="36"/>
      <c r="K407" s="36"/>
      <c r="L407" s="39"/>
      <c r="M407" s="197"/>
      <c r="N407" s="198"/>
      <c r="O407" s="71"/>
      <c r="P407" s="71"/>
      <c r="Q407" s="71"/>
      <c r="R407" s="71"/>
      <c r="S407" s="71"/>
      <c r="T407" s="72"/>
      <c r="U407" s="34"/>
      <c r="V407" s="34"/>
      <c r="W407" s="34"/>
      <c r="X407" s="34"/>
      <c r="Y407" s="34"/>
      <c r="Z407" s="34"/>
      <c r="AA407" s="34"/>
      <c r="AB407" s="34"/>
      <c r="AC407" s="34"/>
      <c r="AD407" s="34"/>
      <c r="AE407" s="34"/>
      <c r="AT407" s="17" t="s">
        <v>152</v>
      </c>
      <c r="AU407" s="17" t="s">
        <v>80</v>
      </c>
    </row>
    <row r="408" spans="1:65" s="13" customFormat="1" ht="11.25">
      <c r="B408" s="199"/>
      <c r="C408" s="200"/>
      <c r="D408" s="201" t="s">
        <v>138</v>
      </c>
      <c r="E408" s="202" t="s">
        <v>1</v>
      </c>
      <c r="F408" s="203" t="s">
        <v>673</v>
      </c>
      <c r="G408" s="200"/>
      <c r="H408" s="202" t="s">
        <v>1</v>
      </c>
      <c r="I408" s="204"/>
      <c r="J408" s="200"/>
      <c r="K408" s="200"/>
      <c r="L408" s="205"/>
      <c r="M408" s="206"/>
      <c r="N408" s="207"/>
      <c r="O408" s="207"/>
      <c r="P408" s="207"/>
      <c r="Q408" s="207"/>
      <c r="R408" s="207"/>
      <c r="S408" s="207"/>
      <c r="T408" s="208"/>
      <c r="AT408" s="209" t="s">
        <v>138</v>
      </c>
      <c r="AU408" s="209" t="s">
        <v>80</v>
      </c>
      <c r="AV408" s="13" t="s">
        <v>78</v>
      </c>
      <c r="AW408" s="13" t="s">
        <v>30</v>
      </c>
      <c r="AX408" s="13" t="s">
        <v>73</v>
      </c>
      <c r="AY408" s="209" t="s">
        <v>126</v>
      </c>
    </row>
    <row r="409" spans="1:65" s="14" customFormat="1" ht="11.25">
      <c r="B409" s="210"/>
      <c r="C409" s="211"/>
      <c r="D409" s="201" t="s">
        <v>138</v>
      </c>
      <c r="E409" s="212" t="s">
        <v>1</v>
      </c>
      <c r="F409" s="213" t="s">
        <v>682</v>
      </c>
      <c r="G409" s="211"/>
      <c r="H409" s="214">
        <v>16.309999999999999</v>
      </c>
      <c r="I409" s="215"/>
      <c r="J409" s="211"/>
      <c r="K409" s="211"/>
      <c r="L409" s="216"/>
      <c r="M409" s="217"/>
      <c r="N409" s="218"/>
      <c r="O409" s="218"/>
      <c r="P409" s="218"/>
      <c r="Q409" s="218"/>
      <c r="R409" s="218"/>
      <c r="S409" s="218"/>
      <c r="T409" s="219"/>
      <c r="AT409" s="220" t="s">
        <v>138</v>
      </c>
      <c r="AU409" s="220" t="s">
        <v>80</v>
      </c>
      <c r="AV409" s="14" t="s">
        <v>80</v>
      </c>
      <c r="AW409" s="14" t="s">
        <v>30</v>
      </c>
      <c r="AX409" s="14" t="s">
        <v>73</v>
      </c>
      <c r="AY409" s="220" t="s">
        <v>126</v>
      </c>
    </row>
    <row r="410" spans="1:65" s="13" customFormat="1" ht="11.25">
      <c r="B410" s="199"/>
      <c r="C410" s="200"/>
      <c r="D410" s="201" t="s">
        <v>138</v>
      </c>
      <c r="E410" s="202" t="s">
        <v>1</v>
      </c>
      <c r="F410" s="203" t="s">
        <v>675</v>
      </c>
      <c r="G410" s="200"/>
      <c r="H410" s="202" t="s">
        <v>1</v>
      </c>
      <c r="I410" s="204"/>
      <c r="J410" s="200"/>
      <c r="K410" s="200"/>
      <c r="L410" s="205"/>
      <c r="M410" s="206"/>
      <c r="N410" s="207"/>
      <c r="O410" s="207"/>
      <c r="P410" s="207"/>
      <c r="Q410" s="207"/>
      <c r="R410" s="207"/>
      <c r="S410" s="207"/>
      <c r="T410" s="208"/>
      <c r="AT410" s="209" t="s">
        <v>138</v>
      </c>
      <c r="AU410" s="209" t="s">
        <v>80</v>
      </c>
      <c r="AV410" s="13" t="s">
        <v>78</v>
      </c>
      <c r="AW410" s="13" t="s">
        <v>30</v>
      </c>
      <c r="AX410" s="13" t="s">
        <v>73</v>
      </c>
      <c r="AY410" s="209" t="s">
        <v>126</v>
      </c>
    </row>
    <row r="411" spans="1:65" s="14" customFormat="1" ht="11.25">
      <c r="B411" s="210"/>
      <c r="C411" s="211"/>
      <c r="D411" s="201" t="s">
        <v>138</v>
      </c>
      <c r="E411" s="212" t="s">
        <v>1</v>
      </c>
      <c r="F411" s="213" t="s">
        <v>683</v>
      </c>
      <c r="G411" s="211"/>
      <c r="H411" s="214">
        <v>14.06</v>
      </c>
      <c r="I411" s="215"/>
      <c r="J411" s="211"/>
      <c r="K411" s="211"/>
      <c r="L411" s="216"/>
      <c r="M411" s="217"/>
      <c r="N411" s="218"/>
      <c r="O411" s="218"/>
      <c r="P411" s="218"/>
      <c r="Q411" s="218"/>
      <c r="R411" s="218"/>
      <c r="S411" s="218"/>
      <c r="T411" s="219"/>
      <c r="AT411" s="220" t="s">
        <v>138</v>
      </c>
      <c r="AU411" s="220" t="s">
        <v>80</v>
      </c>
      <c r="AV411" s="14" t="s">
        <v>80</v>
      </c>
      <c r="AW411" s="14" t="s">
        <v>30</v>
      </c>
      <c r="AX411" s="14" t="s">
        <v>73</v>
      </c>
      <c r="AY411" s="220" t="s">
        <v>126</v>
      </c>
    </row>
    <row r="412" spans="1:65" s="15" customFormat="1" ht="11.25">
      <c r="B412" s="221"/>
      <c r="C412" s="222"/>
      <c r="D412" s="201" t="s">
        <v>138</v>
      </c>
      <c r="E412" s="223" t="s">
        <v>1</v>
      </c>
      <c r="F412" s="224" t="s">
        <v>140</v>
      </c>
      <c r="G412" s="222"/>
      <c r="H412" s="225">
        <v>30.369999999999997</v>
      </c>
      <c r="I412" s="226"/>
      <c r="J412" s="222"/>
      <c r="K412" s="222"/>
      <c r="L412" s="227"/>
      <c r="M412" s="228"/>
      <c r="N412" s="229"/>
      <c r="O412" s="229"/>
      <c r="P412" s="229"/>
      <c r="Q412" s="229"/>
      <c r="R412" s="229"/>
      <c r="S412" s="229"/>
      <c r="T412" s="230"/>
      <c r="AT412" s="231" t="s">
        <v>138</v>
      </c>
      <c r="AU412" s="231" t="s">
        <v>80</v>
      </c>
      <c r="AV412" s="15" t="s">
        <v>134</v>
      </c>
      <c r="AW412" s="15" t="s">
        <v>30</v>
      </c>
      <c r="AX412" s="15" t="s">
        <v>78</v>
      </c>
      <c r="AY412" s="231" t="s">
        <v>126</v>
      </c>
    </row>
    <row r="413" spans="1:65" s="2" customFormat="1" ht="16.5" customHeight="1">
      <c r="A413" s="34"/>
      <c r="B413" s="35"/>
      <c r="C413" s="181" t="s">
        <v>684</v>
      </c>
      <c r="D413" s="181" t="s">
        <v>129</v>
      </c>
      <c r="E413" s="182" t="s">
        <v>685</v>
      </c>
      <c r="F413" s="183" t="s">
        <v>686</v>
      </c>
      <c r="G413" s="184" t="s">
        <v>143</v>
      </c>
      <c r="H413" s="185">
        <v>78.739999999999995</v>
      </c>
      <c r="I413" s="186"/>
      <c r="J413" s="187">
        <f>ROUND(I413*H413,2)</f>
        <v>0</v>
      </c>
      <c r="K413" s="183" t="s">
        <v>133</v>
      </c>
      <c r="L413" s="39"/>
      <c r="M413" s="188" t="s">
        <v>1</v>
      </c>
      <c r="N413" s="189" t="s">
        <v>38</v>
      </c>
      <c r="O413" s="71"/>
      <c r="P413" s="190">
        <f>O413*H413</f>
        <v>0</v>
      </c>
      <c r="Q413" s="190">
        <v>1E-4</v>
      </c>
      <c r="R413" s="190">
        <f>Q413*H413</f>
        <v>7.8739999999999991E-3</v>
      </c>
      <c r="S413" s="190">
        <v>0</v>
      </c>
      <c r="T413" s="191">
        <f>S413*H413</f>
        <v>0</v>
      </c>
      <c r="U413" s="34"/>
      <c r="V413" s="34"/>
      <c r="W413" s="34"/>
      <c r="X413" s="34"/>
      <c r="Y413" s="34"/>
      <c r="Z413" s="34"/>
      <c r="AA413" s="34"/>
      <c r="AB413" s="34"/>
      <c r="AC413" s="34"/>
      <c r="AD413" s="34"/>
      <c r="AE413" s="34"/>
      <c r="AR413" s="192" t="s">
        <v>240</v>
      </c>
      <c r="AT413" s="192" t="s">
        <v>129</v>
      </c>
      <c r="AU413" s="192" t="s">
        <v>80</v>
      </c>
      <c r="AY413" s="17" t="s">
        <v>126</v>
      </c>
      <c r="BE413" s="193">
        <f>IF(N413="základní",J413,0)</f>
        <v>0</v>
      </c>
      <c r="BF413" s="193">
        <f>IF(N413="snížená",J413,0)</f>
        <v>0</v>
      </c>
      <c r="BG413" s="193">
        <f>IF(N413="zákl. přenesená",J413,0)</f>
        <v>0</v>
      </c>
      <c r="BH413" s="193">
        <f>IF(N413="sníž. přenesená",J413,0)</f>
        <v>0</v>
      </c>
      <c r="BI413" s="193">
        <f>IF(N413="nulová",J413,0)</f>
        <v>0</v>
      </c>
      <c r="BJ413" s="17" t="s">
        <v>78</v>
      </c>
      <c r="BK413" s="193">
        <f>ROUND(I413*H413,2)</f>
        <v>0</v>
      </c>
      <c r="BL413" s="17" t="s">
        <v>240</v>
      </c>
      <c r="BM413" s="192" t="s">
        <v>687</v>
      </c>
    </row>
    <row r="414" spans="1:65" s="2" customFormat="1" ht="11.25">
      <c r="A414" s="34"/>
      <c r="B414" s="35"/>
      <c r="C414" s="36"/>
      <c r="D414" s="194" t="s">
        <v>136</v>
      </c>
      <c r="E414" s="36"/>
      <c r="F414" s="195" t="s">
        <v>688</v>
      </c>
      <c r="G414" s="36"/>
      <c r="H414" s="36"/>
      <c r="I414" s="196"/>
      <c r="J414" s="36"/>
      <c r="K414" s="36"/>
      <c r="L414" s="39"/>
      <c r="M414" s="197"/>
      <c r="N414" s="198"/>
      <c r="O414" s="71"/>
      <c r="P414" s="71"/>
      <c r="Q414" s="71"/>
      <c r="R414" s="71"/>
      <c r="S414" s="71"/>
      <c r="T414" s="72"/>
      <c r="U414" s="34"/>
      <c r="V414" s="34"/>
      <c r="W414" s="34"/>
      <c r="X414" s="34"/>
      <c r="Y414" s="34"/>
      <c r="Z414" s="34"/>
      <c r="AA414" s="34"/>
      <c r="AB414" s="34"/>
      <c r="AC414" s="34"/>
      <c r="AD414" s="34"/>
      <c r="AE414" s="34"/>
      <c r="AT414" s="17" t="s">
        <v>136</v>
      </c>
      <c r="AU414" s="17" t="s">
        <v>80</v>
      </c>
    </row>
    <row r="415" spans="1:65" s="2" customFormat="1" ht="126.75">
      <c r="A415" s="34"/>
      <c r="B415" s="35"/>
      <c r="C415" s="36"/>
      <c r="D415" s="201" t="s">
        <v>152</v>
      </c>
      <c r="E415" s="36"/>
      <c r="F415" s="232" t="s">
        <v>672</v>
      </c>
      <c r="G415" s="36"/>
      <c r="H415" s="36"/>
      <c r="I415" s="196"/>
      <c r="J415" s="36"/>
      <c r="K415" s="36"/>
      <c r="L415" s="39"/>
      <c r="M415" s="197"/>
      <c r="N415" s="198"/>
      <c r="O415" s="71"/>
      <c r="P415" s="71"/>
      <c r="Q415" s="71"/>
      <c r="R415" s="71"/>
      <c r="S415" s="71"/>
      <c r="T415" s="72"/>
      <c r="U415" s="34"/>
      <c r="V415" s="34"/>
      <c r="W415" s="34"/>
      <c r="X415" s="34"/>
      <c r="Y415" s="34"/>
      <c r="Z415" s="34"/>
      <c r="AA415" s="34"/>
      <c r="AB415" s="34"/>
      <c r="AC415" s="34"/>
      <c r="AD415" s="34"/>
      <c r="AE415" s="34"/>
      <c r="AT415" s="17" t="s">
        <v>152</v>
      </c>
      <c r="AU415" s="17" t="s">
        <v>80</v>
      </c>
    </row>
    <row r="416" spans="1:65" s="14" customFormat="1" ht="11.25">
      <c r="B416" s="210"/>
      <c r="C416" s="211"/>
      <c r="D416" s="201" t="s">
        <v>138</v>
      </c>
      <c r="E416" s="212" t="s">
        <v>1</v>
      </c>
      <c r="F416" s="213" t="s">
        <v>689</v>
      </c>
      <c r="G416" s="211"/>
      <c r="H416" s="214">
        <v>78.739999999999995</v>
      </c>
      <c r="I416" s="215"/>
      <c r="J416" s="211"/>
      <c r="K416" s="211"/>
      <c r="L416" s="216"/>
      <c r="M416" s="217"/>
      <c r="N416" s="218"/>
      <c r="O416" s="218"/>
      <c r="P416" s="218"/>
      <c r="Q416" s="218"/>
      <c r="R416" s="218"/>
      <c r="S416" s="218"/>
      <c r="T416" s="219"/>
      <c r="AT416" s="220" t="s">
        <v>138</v>
      </c>
      <c r="AU416" s="220" t="s">
        <v>80</v>
      </c>
      <c r="AV416" s="14" t="s">
        <v>80</v>
      </c>
      <c r="AW416" s="14" t="s">
        <v>30</v>
      </c>
      <c r="AX416" s="14" t="s">
        <v>73</v>
      </c>
      <c r="AY416" s="220" t="s">
        <v>126</v>
      </c>
    </row>
    <row r="417" spans="1:65" s="15" customFormat="1" ht="11.25">
      <c r="B417" s="221"/>
      <c r="C417" s="222"/>
      <c r="D417" s="201" t="s">
        <v>138</v>
      </c>
      <c r="E417" s="223" t="s">
        <v>1</v>
      </c>
      <c r="F417" s="224" t="s">
        <v>140</v>
      </c>
      <c r="G417" s="222"/>
      <c r="H417" s="225">
        <v>78.739999999999995</v>
      </c>
      <c r="I417" s="226"/>
      <c r="J417" s="222"/>
      <c r="K417" s="222"/>
      <c r="L417" s="227"/>
      <c r="M417" s="228"/>
      <c r="N417" s="229"/>
      <c r="O417" s="229"/>
      <c r="P417" s="229"/>
      <c r="Q417" s="229"/>
      <c r="R417" s="229"/>
      <c r="S417" s="229"/>
      <c r="T417" s="230"/>
      <c r="AT417" s="231" t="s">
        <v>138</v>
      </c>
      <c r="AU417" s="231" t="s">
        <v>80</v>
      </c>
      <c r="AV417" s="15" t="s">
        <v>134</v>
      </c>
      <c r="AW417" s="15" t="s">
        <v>30</v>
      </c>
      <c r="AX417" s="15" t="s">
        <v>78</v>
      </c>
      <c r="AY417" s="231" t="s">
        <v>126</v>
      </c>
    </row>
    <row r="418" spans="1:65" s="2" customFormat="1" ht="16.5" customHeight="1">
      <c r="A418" s="34"/>
      <c r="B418" s="35"/>
      <c r="C418" s="181" t="s">
        <v>690</v>
      </c>
      <c r="D418" s="181" t="s">
        <v>129</v>
      </c>
      <c r="E418" s="182" t="s">
        <v>691</v>
      </c>
      <c r="F418" s="183" t="s">
        <v>692</v>
      </c>
      <c r="G418" s="184" t="s">
        <v>143</v>
      </c>
      <c r="H418" s="185">
        <v>78.739999999999995</v>
      </c>
      <c r="I418" s="186"/>
      <c r="J418" s="187">
        <f>ROUND(I418*H418,2)</f>
        <v>0</v>
      </c>
      <c r="K418" s="183" t="s">
        <v>133</v>
      </c>
      <c r="L418" s="39"/>
      <c r="M418" s="188" t="s">
        <v>1</v>
      </c>
      <c r="N418" s="189" t="s">
        <v>38</v>
      </c>
      <c r="O418" s="71"/>
      <c r="P418" s="190">
        <f>O418*H418</f>
        <v>0</v>
      </c>
      <c r="Q418" s="190">
        <v>0</v>
      </c>
      <c r="R418" s="190">
        <f>Q418*H418</f>
        <v>0</v>
      </c>
      <c r="S418" s="190">
        <v>0</v>
      </c>
      <c r="T418" s="191">
        <f>S418*H418</f>
        <v>0</v>
      </c>
      <c r="U418" s="34"/>
      <c r="V418" s="34"/>
      <c r="W418" s="34"/>
      <c r="X418" s="34"/>
      <c r="Y418" s="34"/>
      <c r="Z418" s="34"/>
      <c r="AA418" s="34"/>
      <c r="AB418" s="34"/>
      <c r="AC418" s="34"/>
      <c r="AD418" s="34"/>
      <c r="AE418" s="34"/>
      <c r="AR418" s="192" t="s">
        <v>240</v>
      </c>
      <c r="AT418" s="192" t="s">
        <v>129</v>
      </c>
      <c r="AU418" s="192" t="s">
        <v>80</v>
      </c>
      <c r="AY418" s="17" t="s">
        <v>126</v>
      </c>
      <c r="BE418" s="193">
        <f>IF(N418="základní",J418,0)</f>
        <v>0</v>
      </c>
      <c r="BF418" s="193">
        <f>IF(N418="snížená",J418,0)</f>
        <v>0</v>
      </c>
      <c r="BG418" s="193">
        <f>IF(N418="zákl. přenesená",J418,0)</f>
        <v>0</v>
      </c>
      <c r="BH418" s="193">
        <f>IF(N418="sníž. přenesená",J418,0)</f>
        <v>0</v>
      </c>
      <c r="BI418" s="193">
        <f>IF(N418="nulová",J418,0)</f>
        <v>0</v>
      </c>
      <c r="BJ418" s="17" t="s">
        <v>78</v>
      </c>
      <c r="BK418" s="193">
        <f>ROUND(I418*H418,2)</f>
        <v>0</v>
      </c>
      <c r="BL418" s="17" t="s">
        <v>240</v>
      </c>
      <c r="BM418" s="192" t="s">
        <v>693</v>
      </c>
    </row>
    <row r="419" spans="1:65" s="2" customFormat="1" ht="11.25">
      <c r="A419" s="34"/>
      <c r="B419" s="35"/>
      <c r="C419" s="36"/>
      <c r="D419" s="194" t="s">
        <v>136</v>
      </c>
      <c r="E419" s="36"/>
      <c r="F419" s="195" t="s">
        <v>694</v>
      </c>
      <c r="G419" s="36"/>
      <c r="H419" s="36"/>
      <c r="I419" s="196"/>
      <c r="J419" s="36"/>
      <c r="K419" s="36"/>
      <c r="L419" s="39"/>
      <c r="M419" s="197"/>
      <c r="N419" s="198"/>
      <c r="O419" s="71"/>
      <c r="P419" s="71"/>
      <c r="Q419" s="71"/>
      <c r="R419" s="71"/>
      <c r="S419" s="71"/>
      <c r="T419" s="72"/>
      <c r="U419" s="34"/>
      <c r="V419" s="34"/>
      <c r="W419" s="34"/>
      <c r="X419" s="34"/>
      <c r="Y419" s="34"/>
      <c r="Z419" s="34"/>
      <c r="AA419" s="34"/>
      <c r="AB419" s="34"/>
      <c r="AC419" s="34"/>
      <c r="AD419" s="34"/>
      <c r="AE419" s="34"/>
      <c r="AT419" s="17" t="s">
        <v>136</v>
      </c>
      <c r="AU419" s="17" t="s">
        <v>80</v>
      </c>
    </row>
    <row r="420" spans="1:65" s="2" customFormat="1" ht="126.75">
      <c r="A420" s="34"/>
      <c r="B420" s="35"/>
      <c r="C420" s="36"/>
      <c r="D420" s="201" t="s">
        <v>152</v>
      </c>
      <c r="E420" s="36"/>
      <c r="F420" s="232" t="s">
        <v>672</v>
      </c>
      <c r="G420" s="36"/>
      <c r="H420" s="36"/>
      <c r="I420" s="196"/>
      <c r="J420" s="36"/>
      <c r="K420" s="36"/>
      <c r="L420" s="39"/>
      <c r="M420" s="197"/>
      <c r="N420" s="198"/>
      <c r="O420" s="71"/>
      <c r="P420" s="71"/>
      <c r="Q420" s="71"/>
      <c r="R420" s="71"/>
      <c r="S420" s="71"/>
      <c r="T420" s="72"/>
      <c r="U420" s="34"/>
      <c r="V420" s="34"/>
      <c r="W420" s="34"/>
      <c r="X420" s="34"/>
      <c r="Y420" s="34"/>
      <c r="Z420" s="34"/>
      <c r="AA420" s="34"/>
      <c r="AB420" s="34"/>
      <c r="AC420" s="34"/>
      <c r="AD420" s="34"/>
      <c r="AE420" s="34"/>
      <c r="AT420" s="17" t="s">
        <v>152</v>
      </c>
      <c r="AU420" s="17" t="s">
        <v>80</v>
      </c>
    </row>
    <row r="421" spans="1:65" s="2" customFormat="1" ht="24.2" customHeight="1">
      <c r="A421" s="34"/>
      <c r="B421" s="35"/>
      <c r="C421" s="233" t="s">
        <v>695</v>
      </c>
      <c r="D421" s="233" t="s">
        <v>177</v>
      </c>
      <c r="E421" s="234" t="s">
        <v>696</v>
      </c>
      <c r="F421" s="235" t="s">
        <v>697</v>
      </c>
      <c r="G421" s="236" t="s">
        <v>143</v>
      </c>
      <c r="H421" s="237">
        <v>88.463999999999999</v>
      </c>
      <c r="I421" s="238"/>
      <c r="J421" s="239">
        <f>ROUND(I421*H421,2)</f>
        <v>0</v>
      </c>
      <c r="K421" s="235" t="s">
        <v>133</v>
      </c>
      <c r="L421" s="240"/>
      <c r="M421" s="241" t="s">
        <v>1</v>
      </c>
      <c r="N421" s="242" t="s">
        <v>38</v>
      </c>
      <c r="O421" s="71"/>
      <c r="P421" s="190">
        <f>O421*H421</f>
        <v>0</v>
      </c>
      <c r="Q421" s="190">
        <v>1.7000000000000001E-4</v>
      </c>
      <c r="R421" s="190">
        <f>Q421*H421</f>
        <v>1.5038880000000001E-2</v>
      </c>
      <c r="S421" s="190">
        <v>0</v>
      </c>
      <c r="T421" s="191">
        <f>S421*H421</f>
        <v>0</v>
      </c>
      <c r="U421" s="34"/>
      <c r="V421" s="34"/>
      <c r="W421" s="34"/>
      <c r="X421" s="34"/>
      <c r="Y421" s="34"/>
      <c r="Z421" s="34"/>
      <c r="AA421" s="34"/>
      <c r="AB421" s="34"/>
      <c r="AC421" s="34"/>
      <c r="AD421" s="34"/>
      <c r="AE421" s="34"/>
      <c r="AR421" s="192" t="s">
        <v>350</v>
      </c>
      <c r="AT421" s="192" t="s">
        <v>177</v>
      </c>
      <c r="AU421" s="192" t="s">
        <v>80</v>
      </c>
      <c r="AY421" s="17" t="s">
        <v>126</v>
      </c>
      <c r="BE421" s="193">
        <f>IF(N421="základní",J421,0)</f>
        <v>0</v>
      </c>
      <c r="BF421" s="193">
        <f>IF(N421="snížená",J421,0)</f>
        <v>0</v>
      </c>
      <c r="BG421" s="193">
        <f>IF(N421="zákl. přenesená",J421,0)</f>
        <v>0</v>
      </c>
      <c r="BH421" s="193">
        <f>IF(N421="sníž. přenesená",J421,0)</f>
        <v>0</v>
      </c>
      <c r="BI421" s="193">
        <f>IF(N421="nulová",J421,0)</f>
        <v>0</v>
      </c>
      <c r="BJ421" s="17" t="s">
        <v>78</v>
      </c>
      <c r="BK421" s="193">
        <f>ROUND(I421*H421,2)</f>
        <v>0</v>
      </c>
      <c r="BL421" s="17" t="s">
        <v>240</v>
      </c>
      <c r="BM421" s="192" t="s">
        <v>698</v>
      </c>
    </row>
    <row r="422" spans="1:65" s="14" customFormat="1" ht="11.25">
      <c r="B422" s="210"/>
      <c r="C422" s="211"/>
      <c r="D422" s="201" t="s">
        <v>138</v>
      </c>
      <c r="E422" s="211"/>
      <c r="F422" s="213" t="s">
        <v>699</v>
      </c>
      <c r="G422" s="211"/>
      <c r="H422" s="214">
        <v>88.463999999999999</v>
      </c>
      <c r="I422" s="215"/>
      <c r="J422" s="211"/>
      <c r="K422" s="211"/>
      <c r="L422" s="216"/>
      <c r="M422" s="217"/>
      <c r="N422" s="218"/>
      <c r="O422" s="218"/>
      <c r="P422" s="218"/>
      <c r="Q422" s="218"/>
      <c r="R422" s="218"/>
      <c r="S422" s="218"/>
      <c r="T422" s="219"/>
      <c r="AT422" s="220" t="s">
        <v>138</v>
      </c>
      <c r="AU422" s="220" t="s">
        <v>80</v>
      </c>
      <c r="AV422" s="14" t="s">
        <v>80</v>
      </c>
      <c r="AW422" s="14" t="s">
        <v>4</v>
      </c>
      <c r="AX422" s="14" t="s">
        <v>78</v>
      </c>
      <c r="AY422" s="220" t="s">
        <v>126</v>
      </c>
    </row>
    <row r="423" spans="1:65" s="2" customFormat="1" ht="21.75" customHeight="1">
      <c r="A423" s="34"/>
      <c r="B423" s="35"/>
      <c r="C423" s="181" t="s">
        <v>700</v>
      </c>
      <c r="D423" s="181" t="s">
        <v>129</v>
      </c>
      <c r="E423" s="182" t="s">
        <v>701</v>
      </c>
      <c r="F423" s="183" t="s">
        <v>702</v>
      </c>
      <c r="G423" s="184" t="s">
        <v>143</v>
      </c>
      <c r="H423" s="185">
        <v>78.739999999999995</v>
      </c>
      <c r="I423" s="186"/>
      <c r="J423" s="187">
        <f>ROUND(I423*H423,2)</f>
        <v>0</v>
      </c>
      <c r="K423" s="183" t="s">
        <v>133</v>
      </c>
      <c r="L423" s="39"/>
      <c r="M423" s="188" t="s">
        <v>1</v>
      </c>
      <c r="N423" s="189" t="s">
        <v>38</v>
      </c>
      <c r="O423" s="71"/>
      <c r="P423" s="190">
        <f>O423*H423</f>
        <v>0</v>
      </c>
      <c r="Q423" s="190">
        <v>6.9999999999999999E-4</v>
      </c>
      <c r="R423" s="190">
        <f>Q423*H423</f>
        <v>5.5117999999999993E-2</v>
      </c>
      <c r="S423" s="190">
        <v>0</v>
      </c>
      <c r="T423" s="191">
        <f>S423*H423</f>
        <v>0</v>
      </c>
      <c r="U423" s="34"/>
      <c r="V423" s="34"/>
      <c r="W423" s="34"/>
      <c r="X423" s="34"/>
      <c r="Y423" s="34"/>
      <c r="Z423" s="34"/>
      <c r="AA423" s="34"/>
      <c r="AB423" s="34"/>
      <c r="AC423" s="34"/>
      <c r="AD423" s="34"/>
      <c r="AE423" s="34"/>
      <c r="AR423" s="192" t="s">
        <v>240</v>
      </c>
      <c r="AT423" s="192" t="s">
        <v>129</v>
      </c>
      <c r="AU423" s="192" t="s">
        <v>80</v>
      </c>
      <c r="AY423" s="17" t="s">
        <v>126</v>
      </c>
      <c r="BE423" s="193">
        <f>IF(N423="základní",J423,0)</f>
        <v>0</v>
      </c>
      <c r="BF423" s="193">
        <f>IF(N423="snížená",J423,0)</f>
        <v>0</v>
      </c>
      <c r="BG423" s="193">
        <f>IF(N423="zákl. přenesená",J423,0)</f>
        <v>0</v>
      </c>
      <c r="BH423" s="193">
        <f>IF(N423="sníž. přenesená",J423,0)</f>
        <v>0</v>
      </c>
      <c r="BI423" s="193">
        <f>IF(N423="nulová",J423,0)</f>
        <v>0</v>
      </c>
      <c r="BJ423" s="17" t="s">
        <v>78</v>
      </c>
      <c r="BK423" s="193">
        <f>ROUND(I423*H423,2)</f>
        <v>0</v>
      </c>
      <c r="BL423" s="17" t="s">
        <v>240</v>
      </c>
      <c r="BM423" s="192" t="s">
        <v>703</v>
      </c>
    </row>
    <row r="424" spans="1:65" s="2" customFormat="1" ht="11.25">
      <c r="A424" s="34"/>
      <c r="B424" s="35"/>
      <c r="C424" s="36"/>
      <c r="D424" s="194" t="s">
        <v>136</v>
      </c>
      <c r="E424" s="36"/>
      <c r="F424" s="195" t="s">
        <v>704</v>
      </c>
      <c r="G424" s="36"/>
      <c r="H424" s="36"/>
      <c r="I424" s="196"/>
      <c r="J424" s="36"/>
      <c r="K424" s="36"/>
      <c r="L424" s="39"/>
      <c r="M424" s="197"/>
      <c r="N424" s="198"/>
      <c r="O424" s="71"/>
      <c r="P424" s="71"/>
      <c r="Q424" s="71"/>
      <c r="R424" s="71"/>
      <c r="S424" s="71"/>
      <c r="T424" s="72"/>
      <c r="U424" s="34"/>
      <c r="V424" s="34"/>
      <c r="W424" s="34"/>
      <c r="X424" s="34"/>
      <c r="Y424" s="34"/>
      <c r="Z424" s="34"/>
      <c r="AA424" s="34"/>
      <c r="AB424" s="34"/>
      <c r="AC424" s="34"/>
      <c r="AD424" s="34"/>
      <c r="AE424" s="34"/>
      <c r="AT424" s="17" t="s">
        <v>136</v>
      </c>
      <c r="AU424" s="17" t="s">
        <v>80</v>
      </c>
    </row>
    <row r="425" spans="1:65" s="2" customFormat="1" ht="126.75">
      <c r="A425" s="34"/>
      <c r="B425" s="35"/>
      <c r="C425" s="36"/>
      <c r="D425" s="201" t="s">
        <v>152</v>
      </c>
      <c r="E425" s="36"/>
      <c r="F425" s="232" t="s">
        <v>672</v>
      </c>
      <c r="G425" s="36"/>
      <c r="H425" s="36"/>
      <c r="I425" s="196"/>
      <c r="J425" s="36"/>
      <c r="K425" s="36"/>
      <c r="L425" s="39"/>
      <c r="M425" s="197"/>
      <c r="N425" s="198"/>
      <c r="O425" s="71"/>
      <c r="P425" s="71"/>
      <c r="Q425" s="71"/>
      <c r="R425" s="71"/>
      <c r="S425" s="71"/>
      <c r="T425" s="72"/>
      <c r="U425" s="34"/>
      <c r="V425" s="34"/>
      <c r="W425" s="34"/>
      <c r="X425" s="34"/>
      <c r="Y425" s="34"/>
      <c r="Z425" s="34"/>
      <c r="AA425" s="34"/>
      <c r="AB425" s="34"/>
      <c r="AC425" s="34"/>
      <c r="AD425" s="34"/>
      <c r="AE425" s="34"/>
      <c r="AT425" s="17" t="s">
        <v>152</v>
      </c>
      <c r="AU425" s="17" t="s">
        <v>80</v>
      </c>
    </row>
    <row r="426" spans="1:65" s="2" customFormat="1" ht="33" customHeight="1">
      <c r="A426" s="34"/>
      <c r="B426" s="35"/>
      <c r="C426" s="181" t="s">
        <v>705</v>
      </c>
      <c r="D426" s="181" t="s">
        <v>129</v>
      </c>
      <c r="E426" s="182" t="s">
        <v>706</v>
      </c>
      <c r="F426" s="183" t="s">
        <v>707</v>
      </c>
      <c r="G426" s="184" t="s">
        <v>143</v>
      </c>
      <c r="H426" s="185">
        <v>166.73</v>
      </c>
      <c r="I426" s="186"/>
      <c r="J426" s="187">
        <f>ROUND(I426*H426,2)</f>
        <v>0</v>
      </c>
      <c r="K426" s="183" t="s">
        <v>133</v>
      </c>
      <c r="L426" s="39"/>
      <c r="M426" s="188" t="s">
        <v>1</v>
      </c>
      <c r="N426" s="189" t="s">
        <v>38</v>
      </c>
      <c r="O426" s="71"/>
      <c r="P426" s="190">
        <f>O426*H426</f>
        <v>0</v>
      </c>
      <c r="Q426" s="190">
        <v>1.25E-3</v>
      </c>
      <c r="R426" s="190">
        <f>Q426*H426</f>
        <v>0.2084125</v>
      </c>
      <c r="S426" s="190">
        <v>0</v>
      </c>
      <c r="T426" s="191">
        <f>S426*H426</f>
        <v>0</v>
      </c>
      <c r="U426" s="34"/>
      <c r="V426" s="34"/>
      <c r="W426" s="34"/>
      <c r="X426" s="34"/>
      <c r="Y426" s="34"/>
      <c r="Z426" s="34"/>
      <c r="AA426" s="34"/>
      <c r="AB426" s="34"/>
      <c r="AC426" s="34"/>
      <c r="AD426" s="34"/>
      <c r="AE426" s="34"/>
      <c r="AR426" s="192" t="s">
        <v>240</v>
      </c>
      <c r="AT426" s="192" t="s">
        <v>129</v>
      </c>
      <c r="AU426" s="192" t="s">
        <v>80</v>
      </c>
      <c r="AY426" s="17" t="s">
        <v>126</v>
      </c>
      <c r="BE426" s="193">
        <f>IF(N426="základní",J426,0)</f>
        <v>0</v>
      </c>
      <c r="BF426" s="193">
        <f>IF(N426="snížená",J426,0)</f>
        <v>0</v>
      </c>
      <c r="BG426" s="193">
        <f>IF(N426="zákl. přenesená",J426,0)</f>
        <v>0</v>
      </c>
      <c r="BH426" s="193">
        <f>IF(N426="sníž. přenesená",J426,0)</f>
        <v>0</v>
      </c>
      <c r="BI426" s="193">
        <f>IF(N426="nulová",J426,0)</f>
        <v>0</v>
      </c>
      <c r="BJ426" s="17" t="s">
        <v>78</v>
      </c>
      <c r="BK426" s="193">
        <f>ROUND(I426*H426,2)</f>
        <v>0</v>
      </c>
      <c r="BL426" s="17" t="s">
        <v>240</v>
      </c>
      <c r="BM426" s="192" t="s">
        <v>708</v>
      </c>
    </row>
    <row r="427" spans="1:65" s="2" customFormat="1" ht="11.25">
      <c r="A427" s="34"/>
      <c r="B427" s="35"/>
      <c r="C427" s="36"/>
      <c r="D427" s="194" t="s">
        <v>136</v>
      </c>
      <c r="E427" s="36"/>
      <c r="F427" s="195" t="s">
        <v>709</v>
      </c>
      <c r="G427" s="36"/>
      <c r="H427" s="36"/>
      <c r="I427" s="196"/>
      <c r="J427" s="36"/>
      <c r="K427" s="36"/>
      <c r="L427" s="39"/>
      <c r="M427" s="197"/>
      <c r="N427" s="198"/>
      <c r="O427" s="71"/>
      <c r="P427" s="71"/>
      <c r="Q427" s="71"/>
      <c r="R427" s="71"/>
      <c r="S427" s="71"/>
      <c r="T427" s="72"/>
      <c r="U427" s="34"/>
      <c r="V427" s="34"/>
      <c r="W427" s="34"/>
      <c r="X427" s="34"/>
      <c r="Y427" s="34"/>
      <c r="Z427" s="34"/>
      <c r="AA427" s="34"/>
      <c r="AB427" s="34"/>
      <c r="AC427" s="34"/>
      <c r="AD427" s="34"/>
      <c r="AE427" s="34"/>
      <c r="AT427" s="17" t="s">
        <v>136</v>
      </c>
      <c r="AU427" s="17" t="s">
        <v>80</v>
      </c>
    </row>
    <row r="428" spans="1:65" s="2" customFormat="1" ht="58.5">
      <c r="A428" s="34"/>
      <c r="B428" s="35"/>
      <c r="C428" s="36"/>
      <c r="D428" s="201" t="s">
        <v>152</v>
      </c>
      <c r="E428" s="36"/>
      <c r="F428" s="232" t="s">
        <v>710</v>
      </c>
      <c r="G428" s="36"/>
      <c r="H428" s="36"/>
      <c r="I428" s="196"/>
      <c r="J428" s="36"/>
      <c r="K428" s="36"/>
      <c r="L428" s="39"/>
      <c r="M428" s="197"/>
      <c r="N428" s="198"/>
      <c r="O428" s="71"/>
      <c r="P428" s="71"/>
      <c r="Q428" s="71"/>
      <c r="R428" s="71"/>
      <c r="S428" s="71"/>
      <c r="T428" s="72"/>
      <c r="U428" s="34"/>
      <c r="V428" s="34"/>
      <c r="W428" s="34"/>
      <c r="X428" s="34"/>
      <c r="Y428" s="34"/>
      <c r="Z428" s="34"/>
      <c r="AA428" s="34"/>
      <c r="AB428" s="34"/>
      <c r="AC428" s="34"/>
      <c r="AD428" s="34"/>
      <c r="AE428" s="34"/>
      <c r="AT428" s="17" t="s">
        <v>152</v>
      </c>
      <c r="AU428" s="17" t="s">
        <v>80</v>
      </c>
    </row>
    <row r="429" spans="1:65" s="13" customFormat="1" ht="11.25">
      <c r="B429" s="199"/>
      <c r="C429" s="200"/>
      <c r="D429" s="201" t="s">
        <v>138</v>
      </c>
      <c r="E429" s="202" t="s">
        <v>1</v>
      </c>
      <c r="F429" s="203" t="s">
        <v>711</v>
      </c>
      <c r="G429" s="200"/>
      <c r="H429" s="202" t="s">
        <v>1</v>
      </c>
      <c r="I429" s="204"/>
      <c r="J429" s="200"/>
      <c r="K429" s="200"/>
      <c r="L429" s="205"/>
      <c r="M429" s="206"/>
      <c r="N429" s="207"/>
      <c r="O429" s="207"/>
      <c r="P429" s="207"/>
      <c r="Q429" s="207"/>
      <c r="R429" s="207"/>
      <c r="S429" s="207"/>
      <c r="T429" s="208"/>
      <c r="AT429" s="209" t="s">
        <v>138</v>
      </c>
      <c r="AU429" s="209" t="s">
        <v>80</v>
      </c>
      <c r="AV429" s="13" t="s">
        <v>78</v>
      </c>
      <c r="AW429" s="13" t="s">
        <v>30</v>
      </c>
      <c r="AX429" s="13" t="s">
        <v>73</v>
      </c>
      <c r="AY429" s="209" t="s">
        <v>126</v>
      </c>
    </row>
    <row r="430" spans="1:65" s="13" customFormat="1" ht="11.25">
      <c r="B430" s="199"/>
      <c r="C430" s="200"/>
      <c r="D430" s="201" t="s">
        <v>138</v>
      </c>
      <c r="E430" s="202" t="s">
        <v>1</v>
      </c>
      <c r="F430" s="203" t="s">
        <v>673</v>
      </c>
      <c r="G430" s="200"/>
      <c r="H430" s="202" t="s">
        <v>1</v>
      </c>
      <c r="I430" s="204"/>
      <c r="J430" s="200"/>
      <c r="K430" s="200"/>
      <c r="L430" s="205"/>
      <c r="M430" s="206"/>
      <c r="N430" s="207"/>
      <c r="O430" s="207"/>
      <c r="P430" s="207"/>
      <c r="Q430" s="207"/>
      <c r="R430" s="207"/>
      <c r="S430" s="207"/>
      <c r="T430" s="208"/>
      <c r="AT430" s="209" t="s">
        <v>138</v>
      </c>
      <c r="AU430" s="209" t="s">
        <v>80</v>
      </c>
      <c r="AV430" s="13" t="s">
        <v>78</v>
      </c>
      <c r="AW430" s="13" t="s">
        <v>30</v>
      </c>
      <c r="AX430" s="13" t="s">
        <v>73</v>
      </c>
      <c r="AY430" s="209" t="s">
        <v>126</v>
      </c>
    </row>
    <row r="431" spans="1:65" s="14" customFormat="1" ht="11.25">
      <c r="B431" s="210"/>
      <c r="C431" s="211"/>
      <c r="D431" s="201" t="s">
        <v>138</v>
      </c>
      <c r="E431" s="212" t="s">
        <v>1</v>
      </c>
      <c r="F431" s="213" t="s">
        <v>712</v>
      </c>
      <c r="G431" s="211"/>
      <c r="H431" s="214">
        <v>23.6</v>
      </c>
      <c r="I431" s="215"/>
      <c r="J431" s="211"/>
      <c r="K431" s="211"/>
      <c r="L431" s="216"/>
      <c r="M431" s="217"/>
      <c r="N431" s="218"/>
      <c r="O431" s="218"/>
      <c r="P431" s="218"/>
      <c r="Q431" s="218"/>
      <c r="R431" s="218"/>
      <c r="S431" s="218"/>
      <c r="T431" s="219"/>
      <c r="AT431" s="220" t="s">
        <v>138</v>
      </c>
      <c r="AU431" s="220" t="s">
        <v>80</v>
      </c>
      <c r="AV431" s="14" t="s">
        <v>80</v>
      </c>
      <c r="AW431" s="14" t="s">
        <v>30</v>
      </c>
      <c r="AX431" s="14" t="s">
        <v>73</v>
      </c>
      <c r="AY431" s="220" t="s">
        <v>126</v>
      </c>
    </row>
    <row r="432" spans="1:65" s="13" customFormat="1" ht="11.25">
      <c r="B432" s="199"/>
      <c r="C432" s="200"/>
      <c r="D432" s="201" t="s">
        <v>138</v>
      </c>
      <c r="E432" s="202" t="s">
        <v>1</v>
      </c>
      <c r="F432" s="203" t="s">
        <v>675</v>
      </c>
      <c r="G432" s="200"/>
      <c r="H432" s="202" t="s">
        <v>1</v>
      </c>
      <c r="I432" s="204"/>
      <c r="J432" s="200"/>
      <c r="K432" s="200"/>
      <c r="L432" s="205"/>
      <c r="M432" s="206"/>
      <c r="N432" s="207"/>
      <c r="O432" s="207"/>
      <c r="P432" s="207"/>
      <c r="Q432" s="207"/>
      <c r="R432" s="207"/>
      <c r="S432" s="207"/>
      <c r="T432" s="208"/>
      <c r="AT432" s="209" t="s">
        <v>138</v>
      </c>
      <c r="AU432" s="209" t="s">
        <v>80</v>
      </c>
      <c r="AV432" s="13" t="s">
        <v>78</v>
      </c>
      <c r="AW432" s="13" t="s">
        <v>30</v>
      </c>
      <c r="AX432" s="13" t="s">
        <v>73</v>
      </c>
      <c r="AY432" s="209" t="s">
        <v>126</v>
      </c>
    </row>
    <row r="433" spans="1:65" s="14" customFormat="1" ht="11.25">
      <c r="B433" s="210"/>
      <c r="C433" s="211"/>
      <c r="D433" s="201" t="s">
        <v>138</v>
      </c>
      <c r="E433" s="212" t="s">
        <v>1</v>
      </c>
      <c r="F433" s="213" t="s">
        <v>713</v>
      </c>
      <c r="G433" s="211"/>
      <c r="H433" s="214">
        <v>143.13</v>
      </c>
      <c r="I433" s="215"/>
      <c r="J433" s="211"/>
      <c r="K433" s="211"/>
      <c r="L433" s="216"/>
      <c r="M433" s="217"/>
      <c r="N433" s="218"/>
      <c r="O433" s="218"/>
      <c r="P433" s="218"/>
      <c r="Q433" s="218"/>
      <c r="R433" s="218"/>
      <c r="S433" s="218"/>
      <c r="T433" s="219"/>
      <c r="AT433" s="220" t="s">
        <v>138</v>
      </c>
      <c r="AU433" s="220" t="s">
        <v>80</v>
      </c>
      <c r="AV433" s="14" t="s">
        <v>80</v>
      </c>
      <c r="AW433" s="14" t="s">
        <v>30</v>
      </c>
      <c r="AX433" s="14" t="s">
        <v>73</v>
      </c>
      <c r="AY433" s="220" t="s">
        <v>126</v>
      </c>
    </row>
    <row r="434" spans="1:65" s="15" customFormat="1" ht="11.25">
      <c r="B434" s="221"/>
      <c r="C434" s="222"/>
      <c r="D434" s="201" t="s">
        <v>138</v>
      </c>
      <c r="E434" s="223" t="s">
        <v>1</v>
      </c>
      <c r="F434" s="224" t="s">
        <v>140</v>
      </c>
      <c r="G434" s="222"/>
      <c r="H434" s="225">
        <v>166.73</v>
      </c>
      <c r="I434" s="226"/>
      <c r="J434" s="222"/>
      <c r="K434" s="222"/>
      <c r="L434" s="227"/>
      <c r="M434" s="228"/>
      <c r="N434" s="229"/>
      <c r="O434" s="229"/>
      <c r="P434" s="229"/>
      <c r="Q434" s="229"/>
      <c r="R434" s="229"/>
      <c r="S434" s="229"/>
      <c r="T434" s="230"/>
      <c r="AT434" s="231" t="s">
        <v>138</v>
      </c>
      <c r="AU434" s="231" t="s">
        <v>80</v>
      </c>
      <c r="AV434" s="15" t="s">
        <v>134</v>
      </c>
      <c r="AW434" s="15" t="s">
        <v>30</v>
      </c>
      <c r="AX434" s="15" t="s">
        <v>78</v>
      </c>
      <c r="AY434" s="231" t="s">
        <v>126</v>
      </c>
    </row>
    <row r="435" spans="1:65" s="2" customFormat="1" ht="24.2" customHeight="1">
      <c r="A435" s="34"/>
      <c r="B435" s="35"/>
      <c r="C435" s="233" t="s">
        <v>714</v>
      </c>
      <c r="D435" s="233" t="s">
        <v>177</v>
      </c>
      <c r="E435" s="234" t="s">
        <v>715</v>
      </c>
      <c r="F435" s="235" t="s">
        <v>716</v>
      </c>
      <c r="G435" s="236" t="s">
        <v>143</v>
      </c>
      <c r="H435" s="237">
        <v>183.40299999999999</v>
      </c>
      <c r="I435" s="238"/>
      <c r="J435" s="239">
        <f>ROUND(I435*H435,2)</f>
        <v>0</v>
      </c>
      <c r="K435" s="235" t="s">
        <v>133</v>
      </c>
      <c r="L435" s="240"/>
      <c r="M435" s="241" t="s">
        <v>1</v>
      </c>
      <c r="N435" s="242" t="s">
        <v>38</v>
      </c>
      <c r="O435" s="71"/>
      <c r="P435" s="190">
        <f>O435*H435</f>
        <v>0</v>
      </c>
      <c r="Q435" s="190">
        <v>8.0000000000000002E-3</v>
      </c>
      <c r="R435" s="190">
        <f>Q435*H435</f>
        <v>1.4672239999999999</v>
      </c>
      <c r="S435" s="190">
        <v>0</v>
      </c>
      <c r="T435" s="191">
        <f>S435*H435</f>
        <v>0</v>
      </c>
      <c r="U435" s="34"/>
      <c r="V435" s="34"/>
      <c r="W435" s="34"/>
      <c r="X435" s="34"/>
      <c r="Y435" s="34"/>
      <c r="Z435" s="34"/>
      <c r="AA435" s="34"/>
      <c r="AB435" s="34"/>
      <c r="AC435" s="34"/>
      <c r="AD435" s="34"/>
      <c r="AE435" s="34"/>
      <c r="AR435" s="192" t="s">
        <v>350</v>
      </c>
      <c r="AT435" s="192" t="s">
        <v>177</v>
      </c>
      <c r="AU435" s="192" t="s">
        <v>80</v>
      </c>
      <c r="AY435" s="17" t="s">
        <v>126</v>
      </c>
      <c r="BE435" s="193">
        <f>IF(N435="základní",J435,0)</f>
        <v>0</v>
      </c>
      <c r="BF435" s="193">
        <f>IF(N435="snížená",J435,0)</f>
        <v>0</v>
      </c>
      <c r="BG435" s="193">
        <f>IF(N435="zákl. přenesená",J435,0)</f>
        <v>0</v>
      </c>
      <c r="BH435" s="193">
        <f>IF(N435="sníž. přenesená",J435,0)</f>
        <v>0</v>
      </c>
      <c r="BI435" s="193">
        <f>IF(N435="nulová",J435,0)</f>
        <v>0</v>
      </c>
      <c r="BJ435" s="17" t="s">
        <v>78</v>
      </c>
      <c r="BK435" s="193">
        <f>ROUND(I435*H435,2)</f>
        <v>0</v>
      </c>
      <c r="BL435" s="17" t="s">
        <v>240</v>
      </c>
      <c r="BM435" s="192" t="s">
        <v>717</v>
      </c>
    </row>
    <row r="436" spans="1:65" s="14" customFormat="1" ht="11.25">
      <c r="B436" s="210"/>
      <c r="C436" s="211"/>
      <c r="D436" s="201" t="s">
        <v>138</v>
      </c>
      <c r="E436" s="211"/>
      <c r="F436" s="213" t="s">
        <v>718</v>
      </c>
      <c r="G436" s="211"/>
      <c r="H436" s="214">
        <v>183.40299999999999</v>
      </c>
      <c r="I436" s="215"/>
      <c r="J436" s="211"/>
      <c r="K436" s="211"/>
      <c r="L436" s="216"/>
      <c r="M436" s="217"/>
      <c r="N436" s="218"/>
      <c r="O436" s="218"/>
      <c r="P436" s="218"/>
      <c r="Q436" s="218"/>
      <c r="R436" s="218"/>
      <c r="S436" s="218"/>
      <c r="T436" s="219"/>
      <c r="AT436" s="220" t="s">
        <v>138</v>
      </c>
      <c r="AU436" s="220" t="s">
        <v>80</v>
      </c>
      <c r="AV436" s="14" t="s">
        <v>80</v>
      </c>
      <c r="AW436" s="14" t="s">
        <v>4</v>
      </c>
      <c r="AX436" s="14" t="s">
        <v>78</v>
      </c>
      <c r="AY436" s="220" t="s">
        <v>126</v>
      </c>
    </row>
    <row r="437" spans="1:65" s="2" customFormat="1" ht="24.2" customHeight="1">
      <c r="A437" s="34"/>
      <c r="B437" s="35"/>
      <c r="C437" s="181" t="s">
        <v>719</v>
      </c>
      <c r="D437" s="181" t="s">
        <v>129</v>
      </c>
      <c r="E437" s="182" t="s">
        <v>720</v>
      </c>
      <c r="F437" s="183" t="s">
        <v>721</v>
      </c>
      <c r="G437" s="184" t="s">
        <v>722</v>
      </c>
      <c r="H437" s="243"/>
      <c r="I437" s="186"/>
      <c r="J437" s="187">
        <f>ROUND(I437*H437,2)</f>
        <v>0</v>
      </c>
      <c r="K437" s="183" t="s">
        <v>133</v>
      </c>
      <c r="L437" s="39"/>
      <c r="M437" s="188" t="s">
        <v>1</v>
      </c>
      <c r="N437" s="189" t="s">
        <v>38</v>
      </c>
      <c r="O437" s="71"/>
      <c r="P437" s="190">
        <f>O437*H437</f>
        <v>0</v>
      </c>
      <c r="Q437" s="190">
        <v>0</v>
      </c>
      <c r="R437" s="190">
        <f>Q437*H437</f>
        <v>0</v>
      </c>
      <c r="S437" s="190">
        <v>0</v>
      </c>
      <c r="T437" s="191">
        <f>S437*H437</f>
        <v>0</v>
      </c>
      <c r="U437" s="34"/>
      <c r="V437" s="34"/>
      <c r="W437" s="34"/>
      <c r="X437" s="34"/>
      <c r="Y437" s="34"/>
      <c r="Z437" s="34"/>
      <c r="AA437" s="34"/>
      <c r="AB437" s="34"/>
      <c r="AC437" s="34"/>
      <c r="AD437" s="34"/>
      <c r="AE437" s="34"/>
      <c r="AR437" s="192" t="s">
        <v>240</v>
      </c>
      <c r="AT437" s="192" t="s">
        <v>129</v>
      </c>
      <c r="AU437" s="192" t="s">
        <v>80</v>
      </c>
      <c r="AY437" s="17" t="s">
        <v>126</v>
      </c>
      <c r="BE437" s="193">
        <f>IF(N437="základní",J437,0)</f>
        <v>0</v>
      </c>
      <c r="BF437" s="193">
        <f>IF(N437="snížená",J437,0)</f>
        <v>0</v>
      </c>
      <c r="BG437" s="193">
        <f>IF(N437="zákl. přenesená",J437,0)</f>
        <v>0</v>
      </c>
      <c r="BH437" s="193">
        <f>IF(N437="sníž. přenesená",J437,0)</f>
        <v>0</v>
      </c>
      <c r="BI437" s="193">
        <f>IF(N437="nulová",J437,0)</f>
        <v>0</v>
      </c>
      <c r="BJ437" s="17" t="s">
        <v>78</v>
      </c>
      <c r="BK437" s="193">
        <f>ROUND(I437*H437,2)</f>
        <v>0</v>
      </c>
      <c r="BL437" s="17" t="s">
        <v>240</v>
      </c>
      <c r="BM437" s="192" t="s">
        <v>723</v>
      </c>
    </row>
    <row r="438" spans="1:65" s="2" customFormat="1" ht="11.25">
      <c r="A438" s="34"/>
      <c r="B438" s="35"/>
      <c r="C438" s="36"/>
      <c r="D438" s="194" t="s">
        <v>136</v>
      </c>
      <c r="E438" s="36"/>
      <c r="F438" s="195" t="s">
        <v>724</v>
      </c>
      <c r="G438" s="36"/>
      <c r="H438" s="36"/>
      <c r="I438" s="196"/>
      <c r="J438" s="36"/>
      <c r="K438" s="36"/>
      <c r="L438" s="39"/>
      <c r="M438" s="197"/>
      <c r="N438" s="198"/>
      <c r="O438" s="71"/>
      <c r="P438" s="71"/>
      <c r="Q438" s="71"/>
      <c r="R438" s="71"/>
      <c r="S438" s="71"/>
      <c r="T438" s="72"/>
      <c r="U438" s="34"/>
      <c r="V438" s="34"/>
      <c r="W438" s="34"/>
      <c r="X438" s="34"/>
      <c r="Y438" s="34"/>
      <c r="Z438" s="34"/>
      <c r="AA438" s="34"/>
      <c r="AB438" s="34"/>
      <c r="AC438" s="34"/>
      <c r="AD438" s="34"/>
      <c r="AE438" s="34"/>
      <c r="AT438" s="17" t="s">
        <v>136</v>
      </c>
      <c r="AU438" s="17" t="s">
        <v>80</v>
      </c>
    </row>
    <row r="439" spans="1:65" s="2" customFormat="1" ht="126.75">
      <c r="A439" s="34"/>
      <c r="B439" s="35"/>
      <c r="C439" s="36"/>
      <c r="D439" s="201" t="s">
        <v>152</v>
      </c>
      <c r="E439" s="36"/>
      <c r="F439" s="232" t="s">
        <v>725</v>
      </c>
      <c r="G439" s="36"/>
      <c r="H439" s="36"/>
      <c r="I439" s="196"/>
      <c r="J439" s="36"/>
      <c r="K439" s="36"/>
      <c r="L439" s="39"/>
      <c r="M439" s="197"/>
      <c r="N439" s="198"/>
      <c r="O439" s="71"/>
      <c r="P439" s="71"/>
      <c r="Q439" s="71"/>
      <c r="R439" s="71"/>
      <c r="S439" s="71"/>
      <c r="T439" s="72"/>
      <c r="U439" s="34"/>
      <c r="V439" s="34"/>
      <c r="W439" s="34"/>
      <c r="X439" s="34"/>
      <c r="Y439" s="34"/>
      <c r="Z439" s="34"/>
      <c r="AA439" s="34"/>
      <c r="AB439" s="34"/>
      <c r="AC439" s="34"/>
      <c r="AD439" s="34"/>
      <c r="AE439" s="34"/>
      <c r="AT439" s="17" t="s">
        <v>152</v>
      </c>
      <c r="AU439" s="17" t="s">
        <v>80</v>
      </c>
    </row>
    <row r="440" spans="1:65" s="12" customFormat="1" ht="22.9" customHeight="1">
      <c r="B440" s="165"/>
      <c r="C440" s="166"/>
      <c r="D440" s="167" t="s">
        <v>72</v>
      </c>
      <c r="E440" s="179" t="s">
        <v>726</v>
      </c>
      <c r="F440" s="179" t="s">
        <v>727</v>
      </c>
      <c r="G440" s="166"/>
      <c r="H440" s="166"/>
      <c r="I440" s="169"/>
      <c r="J440" s="180">
        <f>BK440</f>
        <v>0</v>
      </c>
      <c r="K440" s="166"/>
      <c r="L440" s="171"/>
      <c r="M440" s="172"/>
      <c r="N440" s="173"/>
      <c r="O440" s="173"/>
      <c r="P440" s="174">
        <f>SUM(P441:P471)</f>
        <v>0</v>
      </c>
      <c r="Q440" s="173"/>
      <c r="R440" s="174">
        <f>SUM(R441:R471)</f>
        <v>1.2999999999999999E-2</v>
      </c>
      <c r="S440" s="173"/>
      <c r="T440" s="175">
        <f>SUM(T441:T471)</f>
        <v>1.4860996499999999</v>
      </c>
      <c r="AR440" s="176" t="s">
        <v>80</v>
      </c>
      <c r="AT440" s="177" t="s">
        <v>72</v>
      </c>
      <c r="AU440" s="177" t="s">
        <v>78</v>
      </c>
      <c r="AY440" s="176" t="s">
        <v>126</v>
      </c>
      <c r="BK440" s="178">
        <f>SUM(BK441:BK471)</f>
        <v>0</v>
      </c>
    </row>
    <row r="441" spans="1:65" s="2" customFormat="1" ht="24.2" customHeight="1">
      <c r="A441" s="34"/>
      <c r="B441" s="35"/>
      <c r="C441" s="181" t="s">
        <v>728</v>
      </c>
      <c r="D441" s="181" t="s">
        <v>129</v>
      </c>
      <c r="E441" s="182" t="s">
        <v>729</v>
      </c>
      <c r="F441" s="183" t="s">
        <v>730</v>
      </c>
      <c r="G441" s="184" t="s">
        <v>143</v>
      </c>
      <c r="H441" s="185">
        <v>44.780999999999999</v>
      </c>
      <c r="I441" s="186"/>
      <c r="J441" s="187">
        <f>ROUND(I441*H441,2)</f>
        <v>0</v>
      </c>
      <c r="K441" s="183" t="s">
        <v>133</v>
      </c>
      <c r="L441" s="39"/>
      <c r="M441" s="188" t="s">
        <v>1</v>
      </c>
      <c r="N441" s="189" t="s">
        <v>38</v>
      </c>
      <c r="O441" s="71"/>
      <c r="P441" s="190">
        <f>O441*H441</f>
        <v>0</v>
      </c>
      <c r="Q441" s="190">
        <v>0</v>
      </c>
      <c r="R441" s="190">
        <f>Q441*H441</f>
        <v>0</v>
      </c>
      <c r="S441" s="190">
        <v>2.4649999999999998E-2</v>
      </c>
      <c r="T441" s="191">
        <f>S441*H441</f>
        <v>1.10385165</v>
      </c>
      <c r="U441" s="34"/>
      <c r="V441" s="34"/>
      <c r="W441" s="34"/>
      <c r="X441" s="34"/>
      <c r="Y441" s="34"/>
      <c r="Z441" s="34"/>
      <c r="AA441" s="34"/>
      <c r="AB441" s="34"/>
      <c r="AC441" s="34"/>
      <c r="AD441" s="34"/>
      <c r="AE441" s="34"/>
      <c r="AR441" s="192" t="s">
        <v>240</v>
      </c>
      <c r="AT441" s="192" t="s">
        <v>129</v>
      </c>
      <c r="AU441" s="192" t="s">
        <v>80</v>
      </c>
      <c r="AY441" s="17" t="s">
        <v>126</v>
      </c>
      <c r="BE441" s="193">
        <f>IF(N441="základní",J441,0)</f>
        <v>0</v>
      </c>
      <c r="BF441" s="193">
        <f>IF(N441="snížená",J441,0)</f>
        <v>0</v>
      </c>
      <c r="BG441" s="193">
        <f>IF(N441="zákl. přenesená",J441,0)</f>
        <v>0</v>
      </c>
      <c r="BH441" s="193">
        <f>IF(N441="sníž. přenesená",J441,0)</f>
        <v>0</v>
      </c>
      <c r="BI441" s="193">
        <f>IF(N441="nulová",J441,0)</f>
        <v>0</v>
      </c>
      <c r="BJ441" s="17" t="s">
        <v>78</v>
      </c>
      <c r="BK441" s="193">
        <f>ROUND(I441*H441,2)</f>
        <v>0</v>
      </c>
      <c r="BL441" s="17" t="s">
        <v>240</v>
      </c>
      <c r="BM441" s="192" t="s">
        <v>731</v>
      </c>
    </row>
    <row r="442" spans="1:65" s="2" customFormat="1" ht="11.25">
      <c r="A442" s="34"/>
      <c r="B442" s="35"/>
      <c r="C442" s="36"/>
      <c r="D442" s="194" t="s">
        <v>136</v>
      </c>
      <c r="E442" s="36"/>
      <c r="F442" s="195" t="s">
        <v>732</v>
      </c>
      <c r="G442" s="36"/>
      <c r="H442" s="36"/>
      <c r="I442" s="196"/>
      <c r="J442" s="36"/>
      <c r="K442" s="36"/>
      <c r="L442" s="39"/>
      <c r="M442" s="197"/>
      <c r="N442" s="198"/>
      <c r="O442" s="71"/>
      <c r="P442" s="71"/>
      <c r="Q442" s="71"/>
      <c r="R442" s="71"/>
      <c r="S442" s="71"/>
      <c r="T442" s="72"/>
      <c r="U442" s="34"/>
      <c r="V442" s="34"/>
      <c r="W442" s="34"/>
      <c r="X442" s="34"/>
      <c r="Y442" s="34"/>
      <c r="Z442" s="34"/>
      <c r="AA442" s="34"/>
      <c r="AB442" s="34"/>
      <c r="AC442" s="34"/>
      <c r="AD442" s="34"/>
      <c r="AE442" s="34"/>
      <c r="AT442" s="17" t="s">
        <v>136</v>
      </c>
      <c r="AU442" s="17" t="s">
        <v>80</v>
      </c>
    </row>
    <row r="443" spans="1:65" s="2" customFormat="1" ht="39">
      <c r="A443" s="34"/>
      <c r="B443" s="35"/>
      <c r="C443" s="36"/>
      <c r="D443" s="201" t="s">
        <v>152</v>
      </c>
      <c r="E443" s="36"/>
      <c r="F443" s="232" t="s">
        <v>733</v>
      </c>
      <c r="G443" s="36"/>
      <c r="H443" s="36"/>
      <c r="I443" s="196"/>
      <c r="J443" s="36"/>
      <c r="K443" s="36"/>
      <c r="L443" s="39"/>
      <c r="M443" s="197"/>
      <c r="N443" s="198"/>
      <c r="O443" s="71"/>
      <c r="P443" s="71"/>
      <c r="Q443" s="71"/>
      <c r="R443" s="71"/>
      <c r="S443" s="71"/>
      <c r="T443" s="72"/>
      <c r="U443" s="34"/>
      <c r="V443" s="34"/>
      <c r="W443" s="34"/>
      <c r="X443" s="34"/>
      <c r="Y443" s="34"/>
      <c r="Z443" s="34"/>
      <c r="AA443" s="34"/>
      <c r="AB443" s="34"/>
      <c r="AC443" s="34"/>
      <c r="AD443" s="34"/>
      <c r="AE443" s="34"/>
      <c r="AT443" s="17" t="s">
        <v>152</v>
      </c>
      <c r="AU443" s="17" t="s">
        <v>80</v>
      </c>
    </row>
    <row r="444" spans="1:65" s="13" customFormat="1" ht="11.25">
      <c r="B444" s="199"/>
      <c r="C444" s="200"/>
      <c r="D444" s="201" t="s">
        <v>138</v>
      </c>
      <c r="E444" s="202" t="s">
        <v>1</v>
      </c>
      <c r="F444" s="203" t="s">
        <v>734</v>
      </c>
      <c r="G444" s="200"/>
      <c r="H444" s="202" t="s">
        <v>1</v>
      </c>
      <c r="I444" s="204"/>
      <c r="J444" s="200"/>
      <c r="K444" s="200"/>
      <c r="L444" s="205"/>
      <c r="M444" s="206"/>
      <c r="N444" s="207"/>
      <c r="O444" s="207"/>
      <c r="P444" s="207"/>
      <c r="Q444" s="207"/>
      <c r="R444" s="207"/>
      <c r="S444" s="207"/>
      <c r="T444" s="208"/>
      <c r="AT444" s="209" t="s">
        <v>138</v>
      </c>
      <c r="AU444" s="209" t="s">
        <v>80</v>
      </c>
      <c r="AV444" s="13" t="s">
        <v>78</v>
      </c>
      <c r="AW444" s="13" t="s">
        <v>30</v>
      </c>
      <c r="AX444" s="13" t="s">
        <v>73</v>
      </c>
      <c r="AY444" s="209" t="s">
        <v>126</v>
      </c>
    </row>
    <row r="445" spans="1:65" s="14" customFormat="1" ht="11.25">
      <c r="B445" s="210"/>
      <c r="C445" s="211"/>
      <c r="D445" s="201" t="s">
        <v>138</v>
      </c>
      <c r="E445" s="212" t="s">
        <v>1</v>
      </c>
      <c r="F445" s="213" t="s">
        <v>232</v>
      </c>
      <c r="G445" s="211"/>
      <c r="H445" s="214">
        <v>44.780999999999999</v>
      </c>
      <c r="I445" s="215"/>
      <c r="J445" s="211"/>
      <c r="K445" s="211"/>
      <c r="L445" s="216"/>
      <c r="M445" s="217"/>
      <c r="N445" s="218"/>
      <c r="O445" s="218"/>
      <c r="P445" s="218"/>
      <c r="Q445" s="218"/>
      <c r="R445" s="218"/>
      <c r="S445" s="218"/>
      <c r="T445" s="219"/>
      <c r="AT445" s="220" t="s">
        <v>138</v>
      </c>
      <c r="AU445" s="220" t="s">
        <v>80</v>
      </c>
      <c r="AV445" s="14" t="s">
        <v>80</v>
      </c>
      <c r="AW445" s="14" t="s">
        <v>30</v>
      </c>
      <c r="AX445" s="14" t="s">
        <v>73</v>
      </c>
      <c r="AY445" s="220" t="s">
        <v>126</v>
      </c>
    </row>
    <row r="446" spans="1:65" s="15" customFormat="1" ht="11.25">
      <c r="B446" s="221"/>
      <c r="C446" s="222"/>
      <c r="D446" s="201" t="s">
        <v>138</v>
      </c>
      <c r="E446" s="223" t="s">
        <v>1</v>
      </c>
      <c r="F446" s="224" t="s">
        <v>140</v>
      </c>
      <c r="G446" s="222"/>
      <c r="H446" s="225">
        <v>44.780999999999999</v>
      </c>
      <c r="I446" s="226"/>
      <c r="J446" s="222"/>
      <c r="K446" s="222"/>
      <c r="L446" s="227"/>
      <c r="M446" s="228"/>
      <c r="N446" s="229"/>
      <c r="O446" s="229"/>
      <c r="P446" s="229"/>
      <c r="Q446" s="229"/>
      <c r="R446" s="229"/>
      <c r="S446" s="229"/>
      <c r="T446" s="230"/>
      <c r="AT446" s="231" t="s">
        <v>138</v>
      </c>
      <c r="AU446" s="231" t="s">
        <v>80</v>
      </c>
      <c r="AV446" s="15" t="s">
        <v>134</v>
      </c>
      <c r="AW446" s="15" t="s">
        <v>30</v>
      </c>
      <c r="AX446" s="15" t="s">
        <v>78</v>
      </c>
      <c r="AY446" s="231" t="s">
        <v>126</v>
      </c>
    </row>
    <row r="447" spans="1:65" s="2" customFormat="1" ht="24.2" customHeight="1">
      <c r="A447" s="34"/>
      <c r="B447" s="35"/>
      <c r="C447" s="181" t="s">
        <v>735</v>
      </c>
      <c r="D447" s="181" t="s">
        <v>129</v>
      </c>
      <c r="E447" s="182" t="s">
        <v>736</v>
      </c>
      <c r="F447" s="183" t="s">
        <v>737</v>
      </c>
      <c r="G447" s="184" t="s">
        <v>143</v>
      </c>
      <c r="H447" s="185">
        <v>44.780999999999999</v>
      </c>
      <c r="I447" s="186"/>
      <c r="J447" s="187">
        <f>ROUND(I447*H447,2)</f>
        <v>0</v>
      </c>
      <c r="K447" s="183" t="s">
        <v>133</v>
      </c>
      <c r="L447" s="39"/>
      <c r="M447" s="188" t="s">
        <v>1</v>
      </c>
      <c r="N447" s="189" t="s">
        <v>38</v>
      </c>
      <c r="O447" s="71"/>
      <c r="P447" s="190">
        <f>O447*H447</f>
        <v>0</v>
      </c>
      <c r="Q447" s="190">
        <v>0</v>
      </c>
      <c r="R447" s="190">
        <f>Q447*H447</f>
        <v>0</v>
      </c>
      <c r="S447" s="190">
        <v>8.0000000000000002E-3</v>
      </c>
      <c r="T447" s="191">
        <f>S447*H447</f>
        <v>0.35824800000000001</v>
      </c>
      <c r="U447" s="34"/>
      <c r="V447" s="34"/>
      <c r="W447" s="34"/>
      <c r="X447" s="34"/>
      <c r="Y447" s="34"/>
      <c r="Z447" s="34"/>
      <c r="AA447" s="34"/>
      <c r="AB447" s="34"/>
      <c r="AC447" s="34"/>
      <c r="AD447" s="34"/>
      <c r="AE447" s="34"/>
      <c r="AR447" s="192" t="s">
        <v>240</v>
      </c>
      <c r="AT447" s="192" t="s">
        <v>129</v>
      </c>
      <c r="AU447" s="192" t="s">
        <v>80</v>
      </c>
      <c r="AY447" s="17" t="s">
        <v>126</v>
      </c>
      <c r="BE447" s="193">
        <f>IF(N447="základní",J447,0)</f>
        <v>0</v>
      </c>
      <c r="BF447" s="193">
        <f>IF(N447="snížená",J447,0)</f>
        <v>0</v>
      </c>
      <c r="BG447" s="193">
        <f>IF(N447="zákl. přenesená",J447,0)</f>
        <v>0</v>
      </c>
      <c r="BH447" s="193">
        <f>IF(N447="sníž. přenesená",J447,0)</f>
        <v>0</v>
      </c>
      <c r="BI447" s="193">
        <f>IF(N447="nulová",J447,0)</f>
        <v>0</v>
      </c>
      <c r="BJ447" s="17" t="s">
        <v>78</v>
      </c>
      <c r="BK447" s="193">
        <f>ROUND(I447*H447,2)</f>
        <v>0</v>
      </c>
      <c r="BL447" s="17" t="s">
        <v>240</v>
      </c>
      <c r="BM447" s="192" t="s">
        <v>738</v>
      </c>
    </row>
    <row r="448" spans="1:65" s="2" customFormat="1" ht="11.25">
      <c r="A448" s="34"/>
      <c r="B448" s="35"/>
      <c r="C448" s="36"/>
      <c r="D448" s="194" t="s">
        <v>136</v>
      </c>
      <c r="E448" s="36"/>
      <c r="F448" s="195" t="s">
        <v>739</v>
      </c>
      <c r="G448" s="36"/>
      <c r="H448" s="36"/>
      <c r="I448" s="196"/>
      <c r="J448" s="36"/>
      <c r="K448" s="36"/>
      <c r="L448" s="39"/>
      <c r="M448" s="197"/>
      <c r="N448" s="198"/>
      <c r="O448" s="71"/>
      <c r="P448" s="71"/>
      <c r="Q448" s="71"/>
      <c r="R448" s="71"/>
      <c r="S448" s="71"/>
      <c r="T448" s="72"/>
      <c r="U448" s="34"/>
      <c r="V448" s="34"/>
      <c r="W448" s="34"/>
      <c r="X448" s="34"/>
      <c r="Y448" s="34"/>
      <c r="Z448" s="34"/>
      <c r="AA448" s="34"/>
      <c r="AB448" s="34"/>
      <c r="AC448" s="34"/>
      <c r="AD448" s="34"/>
      <c r="AE448" s="34"/>
      <c r="AT448" s="17" t="s">
        <v>136</v>
      </c>
      <c r="AU448" s="17" t="s">
        <v>80</v>
      </c>
    </row>
    <row r="449" spans="1:65" s="2" customFormat="1" ht="39">
      <c r="A449" s="34"/>
      <c r="B449" s="35"/>
      <c r="C449" s="36"/>
      <c r="D449" s="201" t="s">
        <v>152</v>
      </c>
      <c r="E449" s="36"/>
      <c r="F449" s="232" t="s">
        <v>733</v>
      </c>
      <c r="G449" s="36"/>
      <c r="H449" s="36"/>
      <c r="I449" s="196"/>
      <c r="J449" s="36"/>
      <c r="K449" s="36"/>
      <c r="L449" s="39"/>
      <c r="M449" s="197"/>
      <c r="N449" s="198"/>
      <c r="O449" s="71"/>
      <c r="P449" s="71"/>
      <c r="Q449" s="71"/>
      <c r="R449" s="71"/>
      <c r="S449" s="71"/>
      <c r="T449" s="72"/>
      <c r="U449" s="34"/>
      <c r="V449" s="34"/>
      <c r="W449" s="34"/>
      <c r="X449" s="34"/>
      <c r="Y449" s="34"/>
      <c r="Z449" s="34"/>
      <c r="AA449" s="34"/>
      <c r="AB449" s="34"/>
      <c r="AC449" s="34"/>
      <c r="AD449" s="34"/>
      <c r="AE449" s="34"/>
      <c r="AT449" s="17" t="s">
        <v>152</v>
      </c>
      <c r="AU449" s="17" t="s">
        <v>80</v>
      </c>
    </row>
    <row r="450" spans="1:65" s="13" customFormat="1" ht="11.25">
      <c r="B450" s="199"/>
      <c r="C450" s="200"/>
      <c r="D450" s="201" t="s">
        <v>138</v>
      </c>
      <c r="E450" s="202" t="s">
        <v>1</v>
      </c>
      <c r="F450" s="203" t="s">
        <v>734</v>
      </c>
      <c r="G450" s="200"/>
      <c r="H450" s="202" t="s">
        <v>1</v>
      </c>
      <c r="I450" s="204"/>
      <c r="J450" s="200"/>
      <c r="K450" s="200"/>
      <c r="L450" s="205"/>
      <c r="M450" s="206"/>
      <c r="N450" s="207"/>
      <c r="O450" s="207"/>
      <c r="P450" s="207"/>
      <c r="Q450" s="207"/>
      <c r="R450" s="207"/>
      <c r="S450" s="207"/>
      <c r="T450" s="208"/>
      <c r="AT450" s="209" t="s">
        <v>138</v>
      </c>
      <c r="AU450" s="209" t="s">
        <v>80</v>
      </c>
      <c r="AV450" s="13" t="s">
        <v>78</v>
      </c>
      <c r="AW450" s="13" t="s">
        <v>30</v>
      </c>
      <c r="AX450" s="13" t="s">
        <v>73</v>
      </c>
      <c r="AY450" s="209" t="s">
        <v>126</v>
      </c>
    </row>
    <row r="451" spans="1:65" s="14" customFormat="1" ht="11.25">
      <c r="B451" s="210"/>
      <c r="C451" s="211"/>
      <c r="D451" s="201" t="s">
        <v>138</v>
      </c>
      <c r="E451" s="212" t="s">
        <v>1</v>
      </c>
      <c r="F451" s="213" t="s">
        <v>232</v>
      </c>
      <c r="G451" s="211"/>
      <c r="H451" s="214">
        <v>44.780999999999999</v>
      </c>
      <c r="I451" s="215"/>
      <c r="J451" s="211"/>
      <c r="K451" s="211"/>
      <c r="L451" s="216"/>
      <c r="M451" s="217"/>
      <c r="N451" s="218"/>
      <c r="O451" s="218"/>
      <c r="P451" s="218"/>
      <c r="Q451" s="218"/>
      <c r="R451" s="218"/>
      <c r="S451" s="218"/>
      <c r="T451" s="219"/>
      <c r="AT451" s="220" t="s">
        <v>138</v>
      </c>
      <c r="AU451" s="220" t="s">
        <v>80</v>
      </c>
      <c r="AV451" s="14" t="s">
        <v>80</v>
      </c>
      <c r="AW451" s="14" t="s">
        <v>30</v>
      </c>
      <c r="AX451" s="14" t="s">
        <v>73</v>
      </c>
      <c r="AY451" s="220" t="s">
        <v>126</v>
      </c>
    </row>
    <row r="452" spans="1:65" s="15" customFormat="1" ht="11.25">
      <c r="B452" s="221"/>
      <c r="C452" s="222"/>
      <c r="D452" s="201" t="s">
        <v>138</v>
      </c>
      <c r="E452" s="223" t="s">
        <v>1</v>
      </c>
      <c r="F452" s="224" t="s">
        <v>140</v>
      </c>
      <c r="G452" s="222"/>
      <c r="H452" s="225">
        <v>44.780999999999999</v>
      </c>
      <c r="I452" s="226"/>
      <c r="J452" s="222"/>
      <c r="K452" s="222"/>
      <c r="L452" s="227"/>
      <c r="M452" s="228"/>
      <c r="N452" s="229"/>
      <c r="O452" s="229"/>
      <c r="P452" s="229"/>
      <c r="Q452" s="229"/>
      <c r="R452" s="229"/>
      <c r="S452" s="229"/>
      <c r="T452" s="230"/>
      <c r="AT452" s="231" t="s">
        <v>138</v>
      </c>
      <c r="AU452" s="231" t="s">
        <v>80</v>
      </c>
      <c r="AV452" s="15" t="s">
        <v>134</v>
      </c>
      <c r="AW452" s="15" t="s">
        <v>30</v>
      </c>
      <c r="AX452" s="15" t="s">
        <v>78</v>
      </c>
      <c r="AY452" s="231" t="s">
        <v>126</v>
      </c>
    </row>
    <row r="453" spans="1:65" s="2" customFormat="1" ht="24.2" customHeight="1">
      <c r="A453" s="34"/>
      <c r="B453" s="35"/>
      <c r="C453" s="181" t="s">
        <v>740</v>
      </c>
      <c r="D453" s="181" t="s">
        <v>129</v>
      </c>
      <c r="E453" s="182" t="s">
        <v>741</v>
      </c>
      <c r="F453" s="183" t="s">
        <v>742</v>
      </c>
      <c r="G453" s="184" t="s">
        <v>132</v>
      </c>
      <c r="H453" s="185">
        <v>1</v>
      </c>
      <c r="I453" s="186"/>
      <c r="J453" s="187">
        <f>ROUND(I453*H453,2)</f>
        <v>0</v>
      </c>
      <c r="K453" s="183" t="s">
        <v>133</v>
      </c>
      <c r="L453" s="39"/>
      <c r="M453" s="188" t="s">
        <v>1</v>
      </c>
      <c r="N453" s="189" t="s">
        <v>38</v>
      </c>
      <c r="O453" s="71"/>
      <c r="P453" s="190">
        <f>O453*H453</f>
        <v>0</v>
      </c>
      <c r="Q453" s="190">
        <v>0</v>
      </c>
      <c r="R453" s="190">
        <f>Q453*H453</f>
        <v>0</v>
      </c>
      <c r="S453" s="190">
        <v>0</v>
      </c>
      <c r="T453" s="191">
        <f>S453*H453</f>
        <v>0</v>
      </c>
      <c r="U453" s="34"/>
      <c r="V453" s="34"/>
      <c r="W453" s="34"/>
      <c r="X453" s="34"/>
      <c r="Y453" s="34"/>
      <c r="Z453" s="34"/>
      <c r="AA453" s="34"/>
      <c r="AB453" s="34"/>
      <c r="AC453" s="34"/>
      <c r="AD453" s="34"/>
      <c r="AE453" s="34"/>
      <c r="AR453" s="192" t="s">
        <v>240</v>
      </c>
      <c r="AT453" s="192" t="s">
        <v>129</v>
      </c>
      <c r="AU453" s="192" t="s">
        <v>80</v>
      </c>
      <c r="AY453" s="17" t="s">
        <v>126</v>
      </c>
      <c r="BE453" s="193">
        <f>IF(N453="základní",J453,0)</f>
        <v>0</v>
      </c>
      <c r="BF453" s="193">
        <f>IF(N453="snížená",J453,0)</f>
        <v>0</v>
      </c>
      <c r="BG453" s="193">
        <f>IF(N453="zákl. přenesená",J453,0)</f>
        <v>0</v>
      </c>
      <c r="BH453" s="193">
        <f>IF(N453="sníž. přenesená",J453,0)</f>
        <v>0</v>
      </c>
      <c r="BI453" s="193">
        <f>IF(N453="nulová",J453,0)</f>
        <v>0</v>
      </c>
      <c r="BJ453" s="17" t="s">
        <v>78</v>
      </c>
      <c r="BK453" s="193">
        <f>ROUND(I453*H453,2)</f>
        <v>0</v>
      </c>
      <c r="BL453" s="17" t="s">
        <v>240</v>
      </c>
      <c r="BM453" s="192" t="s">
        <v>743</v>
      </c>
    </row>
    <row r="454" spans="1:65" s="2" customFormat="1" ht="11.25">
      <c r="A454" s="34"/>
      <c r="B454" s="35"/>
      <c r="C454" s="36"/>
      <c r="D454" s="194" t="s">
        <v>136</v>
      </c>
      <c r="E454" s="36"/>
      <c r="F454" s="195" t="s">
        <v>744</v>
      </c>
      <c r="G454" s="36"/>
      <c r="H454" s="36"/>
      <c r="I454" s="196"/>
      <c r="J454" s="36"/>
      <c r="K454" s="36"/>
      <c r="L454" s="39"/>
      <c r="M454" s="197"/>
      <c r="N454" s="198"/>
      <c r="O454" s="71"/>
      <c r="P454" s="71"/>
      <c r="Q454" s="71"/>
      <c r="R454" s="71"/>
      <c r="S454" s="71"/>
      <c r="T454" s="72"/>
      <c r="U454" s="34"/>
      <c r="V454" s="34"/>
      <c r="W454" s="34"/>
      <c r="X454" s="34"/>
      <c r="Y454" s="34"/>
      <c r="Z454" s="34"/>
      <c r="AA454" s="34"/>
      <c r="AB454" s="34"/>
      <c r="AC454" s="34"/>
      <c r="AD454" s="34"/>
      <c r="AE454" s="34"/>
      <c r="AT454" s="17" t="s">
        <v>136</v>
      </c>
      <c r="AU454" s="17" t="s">
        <v>80</v>
      </c>
    </row>
    <row r="455" spans="1:65" s="2" customFormat="1" ht="146.25">
      <c r="A455" s="34"/>
      <c r="B455" s="35"/>
      <c r="C455" s="36"/>
      <c r="D455" s="201" t="s">
        <v>152</v>
      </c>
      <c r="E455" s="36"/>
      <c r="F455" s="232" t="s">
        <v>745</v>
      </c>
      <c r="G455" s="36"/>
      <c r="H455" s="36"/>
      <c r="I455" s="196"/>
      <c r="J455" s="36"/>
      <c r="K455" s="36"/>
      <c r="L455" s="39"/>
      <c r="M455" s="197"/>
      <c r="N455" s="198"/>
      <c r="O455" s="71"/>
      <c r="P455" s="71"/>
      <c r="Q455" s="71"/>
      <c r="R455" s="71"/>
      <c r="S455" s="71"/>
      <c r="T455" s="72"/>
      <c r="U455" s="34"/>
      <c r="V455" s="34"/>
      <c r="W455" s="34"/>
      <c r="X455" s="34"/>
      <c r="Y455" s="34"/>
      <c r="Z455" s="34"/>
      <c r="AA455" s="34"/>
      <c r="AB455" s="34"/>
      <c r="AC455" s="34"/>
      <c r="AD455" s="34"/>
      <c r="AE455" s="34"/>
      <c r="AT455" s="17" t="s">
        <v>152</v>
      </c>
      <c r="AU455" s="17" t="s">
        <v>80</v>
      </c>
    </row>
    <row r="456" spans="1:65" s="13" customFormat="1" ht="11.25">
      <c r="B456" s="199"/>
      <c r="C456" s="200"/>
      <c r="D456" s="201" t="s">
        <v>138</v>
      </c>
      <c r="E456" s="202" t="s">
        <v>1</v>
      </c>
      <c r="F456" s="203" t="s">
        <v>746</v>
      </c>
      <c r="G456" s="200"/>
      <c r="H456" s="202" t="s">
        <v>1</v>
      </c>
      <c r="I456" s="204"/>
      <c r="J456" s="200"/>
      <c r="K456" s="200"/>
      <c r="L456" s="205"/>
      <c r="M456" s="206"/>
      <c r="N456" s="207"/>
      <c r="O456" s="207"/>
      <c r="P456" s="207"/>
      <c r="Q456" s="207"/>
      <c r="R456" s="207"/>
      <c r="S456" s="207"/>
      <c r="T456" s="208"/>
      <c r="AT456" s="209" t="s">
        <v>138</v>
      </c>
      <c r="AU456" s="209" t="s">
        <v>80</v>
      </c>
      <c r="AV456" s="13" t="s">
        <v>78</v>
      </c>
      <c r="AW456" s="13" t="s">
        <v>30</v>
      </c>
      <c r="AX456" s="13" t="s">
        <v>73</v>
      </c>
      <c r="AY456" s="209" t="s">
        <v>126</v>
      </c>
    </row>
    <row r="457" spans="1:65" s="14" customFormat="1" ht="11.25">
      <c r="B457" s="210"/>
      <c r="C457" s="211"/>
      <c r="D457" s="201" t="s">
        <v>138</v>
      </c>
      <c r="E457" s="212" t="s">
        <v>1</v>
      </c>
      <c r="F457" s="213" t="s">
        <v>78</v>
      </c>
      <c r="G457" s="211"/>
      <c r="H457" s="214">
        <v>1</v>
      </c>
      <c r="I457" s="215"/>
      <c r="J457" s="211"/>
      <c r="K457" s="211"/>
      <c r="L457" s="216"/>
      <c r="M457" s="217"/>
      <c r="N457" s="218"/>
      <c r="O457" s="218"/>
      <c r="P457" s="218"/>
      <c r="Q457" s="218"/>
      <c r="R457" s="218"/>
      <c r="S457" s="218"/>
      <c r="T457" s="219"/>
      <c r="AT457" s="220" t="s">
        <v>138</v>
      </c>
      <c r="AU457" s="220" t="s">
        <v>80</v>
      </c>
      <c r="AV457" s="14" t="s">
        <v>80</v>
      </c>
      <c r="AW457" s="14" t="s">
        <v>30</v>
      </c>
      <c r="AX457" s="14" t="s">
        <v>73</v>
      </c>
      <c r="AY457" s="220" t="s">
        <v>126</v>
      </c>
    </row>
    <row r="458" spans="1:65" s="15" customFormat="1" ht="11.25">
      <c r="B458" s="221"/>
      <c r="C458" s="222"/>
      <c r="D458" s="201" t="s">
        <v>138</v>
      </c>
      <c r="E458" s="223" t="s">
        <v>1</v>
      </c>
      <c r="F458" s="224" t="s">
        <v>140</v>
      </c>
      <c r="G458" s="222"/>
      <c r="H458" s="225">
        <v>1</v>
      </c>
      <c r="I458" s="226"/>
      <c r="J458" s="222"/>
      <c r="K458" s="222"/>
      <c r="L458" s="227"/>
      <c r="M458" s="228"/>
      <c r="N458" s="229"/>
      <c r="O458" s="229"/>
      <c r="P458" s="229"/>
      <c r="Q458" s="229"/>
      <c r="R458" s="229"/>
      <c r="S458" s="229"/>
      <c r="T458" s="230"/>
      <c r="AT458" s="231" t="s">
        <v>138</v>
      </c>
      <c r="AU458" s="231" t="s">
        <v>80</v>
      </c>
      <c r="AV458" s="15" t="s">
        <v>134</v>
      </c>
      <c r="AW458" s="15" t="s">
        <v>30</v>
      </c>
      <c r="AX458" s="15" t="s">
        <v>78</v>
      </c>
      <c r="AY458" s="231" t="s">
        <v>126</v>
      </c>
    </row>
    <row r="459" spans="1:65" s="2" customFormat="1" ht="24.2" customHeight="1">
      <c r="A459" s="34"/>
      <c r="B459" s="35"/>
      <c r="C459" s="233" t="s">
        <v>747</v>
      </c>
      <c r="D459" s="233" t="s">
        <v>177</v>
      </c>
      <c r="E459" s="234" t="s">
        <v>748</v>
      </c>
      <c r="F459" s="235" t="s">
        <v>749</v>
      </c>
      <c r="G459" s="236" t="s">
        <v>132</v>
      </c>
      <c r="H459" s="237">
        <v>1</v>
      </c>
      <c r="I459" s="238"/>
      <c r="J459" s="239">
        <f>ROUND(I459*H459,2)</f>
        <v>0</v>
      </c>
      <c r="K459" s="235" t="s">
        <v>133</v>
      </c>
      <c r="L459" s="240"/>
      <c r="M459" s="241" t="s">
        <v>1</v>
      </c>
      <c r="N459" s="242" t="s">
        <v>38</v>
      </c>
      <c r="O459" s="71"/>
      <c r="P459" s="190">
        <f>O459*H459</f>
        <v>0</v>
      </c>
      <c r="Q459" s="190">
        <v>1.2999999999999999E-2</v>
      </c>
      <c r="R459" s="190">
        <f>Q459*H459</f>
        <v>1.2999999999999999E-2</v>
      </c>
      <c r="S459" s="190">
        <v>0</v>
      </c>
      <c r="T459" s="191">
        <f>S459*H459</f>
        <v>0</v>
      </c>
      <c r="U459" s="34"/>
      <c r="V459" s="34"/>
      <c r="W459" s="34"/>
      <c r="X459" s="34"/>
      <c r="Y459" s="34"/>
      <c r="Z459" s="34"/>
      <c r="AA459" s="34"/>
      <c r="AB459" s="34"/>
      <c r="AC459" s="34"/>
      <c r="AD459" s="34"/>
      <c r="AE459" s="34"/>
      <c r="AR459" s="192" t="s">
        <v>350</v>
      </c>
      <c r="AT459" s="192" t="s">
        <v>177</v>
      </c>
      <c r="AU459" s="192" t="s">
        <v>80</v>
      </c>
      <c r="AY459" s="17" t="s">
        <v>126</v>
      </c>
      <c r="BE459" s="193">
        <f>IF(N459="základní",J459,0)</f>
        <v>0</v>
      </c>
      <c r="BF459" s="193">
        <f>IF(N459="snížená",J459,0)</f>
        <v>0</v>
      </c>
      <c r="BG459" s="193">
        <f>IF(N459="zákl. přenesená",J459,0)</f>
        <v>0</v>
      </c>
      <c r="BH459" s="193">
        <f>IF(N459="sníž. přenesená",J459,0)</f>
        <v>0</v>
      </c>
      <c r="BI459" s="193">
        <f>IF(N459="nulová",J459,0)</f>
        <v>0</v>
      </c>
      <c r="BJ459" s="17" t="s">
        <v>78</v>
      </c>
      <c r="BK459" s="193">
        <f>ROUND(I459*H459,2)</f>
        <v>0</v>
      </c>
      <c r="BL459" s="17" t="s">
        <v>240</v>
      </c>
      <c r="BM459" s="192" t="s">
        <v>750</v>
      </c>
    </row>
    <row r="460" spans="1:65" s="13" customFormat="1" ht="11.25">
      <c r="B460" s="199"/>
      <c r="C460" s="200"/>
      <c r="D460" s="201" t="s">
        <v>138</v>
      </c>
      <c r="E460" s="202" t="s">
        <v>1</v>
      </c>
      <c r="F460" s="203" t="s">
        <v>751</v>
      </c>
      <c r="G460" s="200"/>
      <c r="H460" s="202" t="s">
        <v>1</v>
      </c>
      <c r="I460" s="204"/>
      <c r="J460" s="200"/>
      <c r="K460" s="200"/>
      <c r="L460" s="205"/>
      <c r="M460" s="206"/>
      <c r="N460" s="207"/>
      <c r="O460" s="207"/>
      <c r="P460" s="207"/>
      <c r="Q460" s="207"/>
      <c r="R460" s="207"/>
      <c r="S460" s="207"/>
      <c r="T460" s="208"/>
      <c r="AT460" s="209" t="s">
        <v>138</v>
      </c>
      <c r="AU460" s="209" t="s">
        <v>80</v>
      </c>
      <c r="AV460" s="13" t="s">
        <v>78</v>
      </c>
      <c r="AW460" s="13" t="s">
        <v>30</v>
      </c>
      <c r="AX460" s="13" t="s">
        <v>73</v>
      </c>
      <c r="AY460" s="209" t="s">
        <v>126</v>
      </c>
    </row>
    <row r="461" spans="1:65" s="14" customFormat="1" ht="11.25">
      <c r="B461" s="210"/>
      <c r="C461" s="211"/>
      <c r="D461" s="201" t="s">
        <v>138</v>
      </c>
      <c r="E461" s="212" t="s">
        <v>1</v>
      </c>
      <c r="F461" s="213" t="s">
        <v>78</v>
      </c>
      <c r="G461" s="211"/>
      <c r="H461" s="214">
        <v>1</v>
      </c>
      <c r="I461" s="215"/>
      <c r="J461" s="211"/>
      <c r="K461" s="211"/>
      <c r="L461" s="216"/>
      <c r="M461" s="217"/>
      <c r="N461" s="218"/>
      <c r="O461" s="218"/>
      <c r="P461" s="218"/>
      <c r="Q461" s="218"/>
      <c r="R461" s="218"/>
      <c r="S461" s="218"/>
      <c r="T461" s="219"/>
      <c r="AT461" s="220" t="s">
        <v>138</v>
      </c>
      <c r="AU461" s="220" t="s">
        <v>80</v>
      </c>
      <c r="AV461" s="14" t="s">
        <v>80</v>
      </c>
      <c r="AW461" s="14" t="s">
        <v>30</v>
      </c>
      <c r="AX461" s="14" t="s">
        <v>73</v>
      </c>
      <c r="AY461" s="220" t="s">
        <v>126</v>
      </c>
    </row>
    <row r="462" spans="1:65" s="15" customFormat="1" ht="11.25">
      <c r="B462" s="221"/>
      <c r="C462" s="222"/>
      <c r="D462" s="201" t="s">
        <v>138</v>
      </c>
      <c r="E462" s="223" t="s">
        <v>1</v>
      </c>
      <c r="F462" s="224" t="s">
        <v>140</v>
      </c>
      <c r="G462" s="222"/>
      <c r="H462" s="225">
        <v>1</v>
      </c>
      <c r="I462" s="226"/>
      <c r="J462" s="222"/>
      <c r="K462" s="222"/>
      <c r="L462" s="227"/>
      <c r="M462" s="228"/>
      <c r="N462" s="229"/>
      <c r="O462" s="229"/>
      <c r="P462" s="229"/>
      <c r="Q462" s="229"/>
      <c r="R462" s="229"/>
      <c r="S462" s="229"/>
      <c r="T462" s="230"/>
      <c r="AT462" s="231" t="s">
        <v>138</v>
      </c>
      <c r="AU462" s="231" t="s">
        <v>80</v>
      </c>
      <c r="AV462" s="15" t="s">
        <v>134</v>
      </c>
      <c r="AW462" s="15" t="s">
        <v>30</v>
      </c>
      <c r="AX462" s="15" t="s">
        <v>78</v>
      </c>
      <c r="AY462" s="231" t="s">
        <v>126</v>
      </c>
    </row>
    <row r="463" spans="1:65" s="2" customFormat="1" ht="24.2" customHeight="1">
      <c r="A463" s="34"/>
      <c r="B463" s="35"/>
      <c r="C463" s="181" t="s">
        <v>752</v>
      </c>
      <c r="D463" s="181" t="s">
        <v>129</v>
      </c>
      <c r="E463" s="182" t="s">
        <v>753</v>
      </c>
      <c r="F463" s="183" t="s">
        <v>754</v>
      </c>
      <c r="G463" s="184" t="s">
        <v>132</v>
      </c>
      <c r="H463" s="185">
        <v>1</v>
      </c>
      <c r="I463" s="186"/>
      <c r="J463" s="187">
        <f>ROUND(I463*H463,2)</f>
        <v>0</v>
      </c>
      <c r="K463" s="183" t="s">
        <v>133</v>
      </c>
      <c r="L463" s="39"/>
      <c r="M463" s="188" t="s">
        <v>1</v>
      </c>
      <c r="N463" s="189" t="s">
        <v>38</v>
      </c>
      <c r="O463" s="71"/>
      <c r="P463" s="190">
        <f>O463*H463</f>
        <v>0</v>
      </c>
      <c r="Q463" s="190">
        <v>0</v>
      </c>
      <c r="R463" s="190">
        <f>Q463*H463</f>
        <v>0</v>
      </c>
      <c r="S463" s="190">
        <v>2.4E-2</v>
      </c>
      <c r="T463" s="191">
        <f>S463*H463</f>
        <v>2.4E-2</v>
      </c>
      <c r="U463" s="34"/>
      <c r="V463" s="34"/>
      <c r="W463" s="34"/>
      <c r="X463" s="34"/>
      <c r="Y463" s="34"/>
      <c r="Z463" s="34"/>
      <c r="AA463" s="34"/>
      <c r="AB463" s="34"/>
      <c r="AC463" s="34"/>
      <c r="AD463" s="34"/>
      <c r="AE463" s="34"/>
      <c r="AR463" s="192" t="s">
        <v>240</v>
      </c>
      <c r="AT463" s="192" t="s">
        <v>129</v>
      </c>
      <c r="AU463" s="192" t="s">
        <v>80</v>
      </c>
      <c r="AY463" s="17" t="s">
        <v>126</v>
      </c>
      <c r="BE463" s="193">
        <f>IF(N463="základní",J463,0)</f>
        <v>0</v>
      </c>
      <c r="BF463" s="193">
        <f>IF(N463="snížená",J463,0)</f>
        <v>0</v>
      </c>
      <c r="BG463" s="193">
        <f>IF(N463="zákl. přenesená",J463,0)</f>
        <v>0</v>
      </c>
      <c r="BH463" s="193">
        <f>IF(N463="sníž. přenesená",J463,0)</f>
        <v>0</v>
      </c>
      <c r="BI463" s="193">
        <f>IF(N463="nulová",J463,0)</f>
        <v>0</v>
      </c>
      <c r="BJ463" s="17" t="s">
        <v>78</v>
      </c>
      <c r="BK463" s="193">
        <f>ROUND(I463*H463,2)</f>
        <v>0</v>
      </c>
      <c r="BL463" s="17" t="s">
        <v>240</v>
      </c>
      <c r="BM463" s="192" t="s">
        <v>755</v>
      </c>
    </row>
    <row r="464" spans="1:65" s="2" customFormat="1" ht="11.25">
      <c r="A464" s="34"/>
      <c r="B464" s="35"/>
      <c r="C464" s="36"/>
      <c r="D464" s="194" t="s">
        <v>136</v>
      </c>
      <c r="E464" s="36"/>
      <c r="F464" s="195" t="s">
        <v>756</v>
      </c>
      <c r="G464" s="36"/>
      <c r="H464" s="36"/>
      <c r="I464" s="196"/>
      <c r="J464" s="36"/>
      <c r="K464" s="36"/>
      <c r="L464" s="39"/>
      <c r="M464" s="197"/>
      <c r="N464" s="198"/>
      <c r="O464" s="71"/>
      <c r="P464" s="71"/>
      <c r="Q464" s="71"/>
      <c r="R464" s="71"/>
      <c r="S464" s="71"/>
      <c r="T464" s="72"/>
      <c r="U464" s="34"/>
      <c r="V464" s="34"/>
      <c r="W464" s="34"/>
      <c r="X464" s="34"/>
      <c r="Y464" s="34"/>
      <c r="Z464" s="34"/>
      <c r="AA464" s="34"/>
      <c r="AB464" s="34"/>
      <c r="AC464" s="34"/>
      <c r="AD464" s="34"/>
      <c r="AE464" s="34"/>
      <c r="AT464" s="17" t="s">
        <v>136</v>
      </c>
      <c r="AU464" s="17" t="s">
        <v>80</v>
      </c>
    </row>
    <row r="465" spans="1:65" s="2" customFormat="1" ht="29.25">
      <c r="A465" s="34"/>
      <c r="B465" s="35"/>
      <c r="C465" s="36"/>
      <c r="D465" s="201" t="s">
        <v>152</v>
      </c>
      <c r="E465" s="36"/>
      <c r="F465" s="232" t="s">
        <v>757</v>
      </c>
      <c r="G465" s="36"/>
      <c r="H465" s="36"/>
      <c r="I465" s="196"/>
      <c r="J465" s="36"/>
      <c r="K465" s="36"/>
      <c r="L465" s="39"/>
      <c r="M465" s="197"/>
      <c r="N465" s="198"/>
      <c r="O465" s="71"/>
      <c r="P465" s="71"/>
      <c r="Q465" s="71"/>
      <c r="R465" s="71"/>
      <c r="S465" s="71"/>
      <c r="T465" s="72"/>
      <c r="U465" s="34"/>
      <c r="V465" s="34"/>
      <c r="W465" s="34"/>
      <c r="X465" s="34"/>
      <c r="Y465" s="34"/>
      <c r="Z465" s="34"/>
      <c r="AA465" s="34"/>
      <c r="AB465" s="34"/>
      <c r="AC465" s="34"/>
      <c r="AD465" s="34"/>
      <c r="AE465" s="34"/>
      <c r="AT465" s="17" t="s">
        <v>152</v>
      </c>
      <c r="AU465" s="17" t="s">
        <v>80</v>
      </c>
    </row>
    <row r="466" spans="1:65" s="13" customFormat="1" ht="11.25">
      <c r="B466" s="199"/>
      <c r="C466" s="200"/>
      <c r="D466" s="201" t="s">
        <v>138</v>
      </c>
      <c r="E466" s="202" t="s">
        <v>1</v>
      </c>
      <c r="F466" s="203" t="s">
        <v>277</v>
      </c>
      <c r="G466" s="200"/>
      <c r="H466" s="202" t="s">
        <v>1</v>
      </c>
      <c r="I466" s="204"/>
      <c r="J466" s="200"/>
      <c r="K466" s="200"/>
      <c r="L466" s="205"/>
      <c r="M466" s="206"/>
      <c r="N466" s="207"/>
      <c r="O466" s="207"/>
      <c r="P466" s="207"/>
      <c r="Q466" s="207"/>
      <c r="R466" s="207"/>
      <c r="S466" s="207"/>
      <c r="T466" s="208"/>
      <c r="AT466" s="209" t="s">
        <v>138</v>
      </c>
      <c r="AU466" s="209" t="s">
        <v>80</v>
      </c>
      <c r="AV466" s="13" t="s">
        <v>78</v>
      </c>
      <c r="AW466" s="13" t="s">
        <v>30</v>
      </c>
      <c r="AX466" s="13" t="s">
        <v>73</v>
      </c>
      <c r="AY466" s="209" t="s">
        <v>126</v>
      </c>
    </row>
    <row r="467" spans="1:65" s="14" customFormat="1" ht="11.25">
      <c r="B467" s="210"/>
      <c r="C467" s="211"/>
      <c r="D467" s="201" t="s">
        <v>138</v>
      </c>
      <c r="E467" s="212" t="s">
        <v>1</v>
      </c>
      <c r="F467" s="213" t="s">
        <v>78</v>
      </c>
      <c r="G467" s="211"/>
      <c r="H467" s="214">
        <v>1</v>
      </c>
      <c r="I467" s="215"/>
      <c r="J467" s="211"/>
      <c r="K467" s="211"/>
      <c r="L467" s="216"/>
      <c r="M467" s="217"/>
      <c r="N467" s="218"/>
      <c r="O467" s="218"/>
      <c r="P467" s="218"/>
      <c r="Q467" s="218"/>
      <c r="R467" s="218"/>
      <c r="S467" s="218"/>
      <c r="T467" s="219"/>
      <c r="AT467" s="220" t="s">
        <v>138</v>
      </c>
      <c r="AU467" s="220" t="s">
        <v>80</v>
      </c>
      <c r="AV467" s="14" t="s">
        <v>80</v>
      </c>
      <c r="AW467" s="14" t="s">
        <v>30</v>
      </c>
      <c r="AX467" s="14" t="s">
        <v>73</v>
      </c>
      <c r="AY467" s="220" t="s">
        <v>126</v>
      </c>
    </row>
    <row r="468" spans="1:65" s="15" customFormat="1" ht="11.25">
      <c r="B468" s="221"/>
      <c r="C468" s="222"/>
      <c r="D468" s="201" t="s">
        <v>138</v>
      </c>
      <c r="E468" s="223" t="s">
        <v>1</v>
      </c>
      <c r="F468" s="224" t="s">
        <v>140</v>
      </c>
      <c r="G468" s="222"/>
      <c r="H468" s="225">
        <v>1</v>
      </c>
      <c r="I468" s="226"/>
      <c r="J468" s="222"/>
      <c r="K468" s="222"/>
      <c r="L468" s="227"/>
      <c r="M468" s="228"/>
      <c r="N468" s="229"/>
      <c r="O468" s="229"/>
      <c r="P468" s="229"/>
      <c r="Q468" s="229"/>
      <c r="R468" s="229"/>
      <c r="S468" s="229"/>
      <c r="T468" s="230"/>
      <c r="AT468" s="231" t="s">
        <v>138</v>
      </c>
      <c r="AU468" s="231" t="s">
        <v>80</v>
      </c>
      <c r="AV468" s="15" t="s">
        <v>134</v>
      </c>
      <c r="AW468" s="15" t="s">
        <v>30</v>
      </c>
      <c r="AX468" s="15" t="s">
        <v>78</v>
      </c>
      <c r="AY468" s="231" t="s">
        <v>126</v>
      </c>
    </row>
    <row r="469" spans="1:65" s="2" customFormat="1" ht="24.2" customHeight="1">
      <c r="A469" s="34"/>
      <c r="B469" s="35"/>
      <c r="C469" s="181" t="s">
        <v>758</v>
      </c>
      <c r="D469" s="181" t="s">
        <v>129</v>
      </c>
      <c r="E469" s="182" t="s">
        <v>759</v>
      </c>
      <c r="F469" s="183" t="s">
        <v>760</v>
      </c>
      <c r="G469" s="184" t="s">
        <v>722</v>
      </c>
      <c r="H469" s="243"/>
      <c r="I469" s="186"/>
      <c r="J469" s="187">
        <f>ROUND(I469*H469,2)</f>
        <v>0</v>
      </c>
      <c r="K469" s="183" t="s">
        <v>133</v>
      </c>
      <c r="L469" s="39"/>
      <c r="M469" s="188" t="s">
        <v>1</v>
      </c>
      <c r="N469" s="189" t="s">
        <v>38</v>
      </c>
      <c r="O469" s="71"/>
      <c r="P469" s="190">
        <f>O469*H469</f>
        <v>0</v>
      </c>
      <c r="Q469" s="190">
        <v>0</v>
      </c>
      <c r="R469" s="190">
        <f>Q469*H469</f>
        <v>0</v>
      </c>
      <c r="S469" s="190">
        <v>0</v>
      </c>
      <c r="T469" s="191">
        <f>S469*H469</f>
        <v>0</v>
      </c>
      <c r="U469" s="34"/>
      <c r="V469" s="34"/>
      <c r="W469" s="34"/>
      <c r="X469" s="34"/>
      <c r="Y469" s="34"/>
      <c r="Z469" s="34"/>
      <c r="AA469" s="34"/>
      <c r="AB469" s="34"/>
      <c r="AC469" s="34"/>
      <c r="AD469" s="34"/>
      <c r="AE469" s="34"/>
      <c r="AR469" s="192" t="s">
        <v>240</v>
      </c>
      <c r="AT469" s="192" t="s">
        <v>129</v>
      </c>
      <c r="AU469" s="192" t="s">
        <v>80</v>
      </c>
      <c r="AY469" s="17" t="s">
        <v>126</v>
      </c>
      <c r="BE469" s="193">
        <f>IF(N469="základní",J469,0)</f>
        <v>0</v>
      </c>
      <c r="BF469" s="193">
        <f>IF(N469="snížená",J469,0)</f>
        <v>0</v>
      </c>
      <c r="BG469" s="193">
        <f>IF(N469="zákl. přenesená",J469,0)</f>
        <v>0</v>
      </c>
      <c r="BH469" s="193">
        <f>IF(N469="sníž. přenesená",J469,0)</f>
        <v>0</v>
      </c>
      <c r="BI469" s="193">
        <f>IF(N469="nulová",J469,0)</f>
        <v>0</v>
      </c>
      <c r="BJ469" s="17" t="s">
        <v>78</v>
      </c>
      <c r="BK469" s="193">
        <f>ROUND(I469*H469,2)</f>
        <v>0</v>
      </c>
      <c r="BL469" s="17" t="s">
        <v>240</v>
      </c>
      <c r="BM469" s="192" t="s">
        <v>761</v>
      </c>
    </row>
    <row r="470" spans="1:65" s="2" customFormat="1" ht="11.25">
      <c r="A470" s="34"/>
      <c r="B470" s="35"/>
      <c r="C470" s="36"/>
      <c r="D470" s="194" t="s">
        <v>136</v>
      </c>
      <c r="E470" s="36"/>
      <c r="F470" s="195" t="s">
        <v>762</v>
      </c>
      <c r="G470" s="36"/>
      <c r="H470" s="36"/>
      <c r="I470" s="196"/>
      <c r="J470" s="36"/>
      <c r="K470" s="36"/>
      <c r="L470" s="39"/>
      <c r="M470" s="197"/>
      <c r="N470" s="198"/>
      <c r="O470" s="71"/>
      <c r="P470" s="71"/>
      <c r="Q470" s="71"/>
      <c r="R470" s="71"/>
      <c r="S470" s="71"/>
      <c r="T470" s="72"/>
      <c r="U470" s="34"/>
      <c r="V470" s="34"/>
      <c r="W470" s="34"/>
      <c r="X470" s="34"/>
      <c r="Y470" s="34"/>
      <c r="Z470" s="34"/>
      <c r="AA470" s="34"/>
      <c r="AB470" s="34"/>
      <c r="AC470" s="34"/>
      <c r="AD470" s="34"/>
      <c r="AE470" s="34"/>
      <c r="AT470" s="17" t="s">
        <v>136</v>
      </c>
      <c r="AU470" s="17" t="s">
        <v>80</v>
      </c>
    </row>
    <row r="471" spans="1:65" s="2" customFormat="1" ht="107.25">
      <c r="A471" s="34"/>
      <c r="B471" s="35"/>
      <c r="C471" s="36"/>
      <c r="D471" s="201" t="s">
        <v>152</v>
      </c>
      <c r="E471" s="36"/>
      <c r="F471" s="232" t="s">
        <v>763</v>
      </c>
      <c r="G471" s="36"/>
      <c r="H471" s="36"/>
      <c r="I471" s="196"/>
      <c r="J471" s="36"/>
      <c r="K471" s="36"/>
      <c r="L471" s="39"/>
      <c r="M471" s="197"/>
      <c r="N471" s="198"/>
      <c r="O471" s="71"/>
      <c r="P471" s="71"/>
      <c r="Q471" s="71"/>
      <c r="R471" s="71"/>
      <c r="S471" s="71"/>
      <c r="T471" s="72"/>
      <c r="U471" s="34"/>
      <c r="V471" s="34"/>
      <c r="W471" s="34"/>
      <c r="X471" s="34"/>
      <c r="Y471" s="34"/>
      <c r="Z471" s="34"/>
      <c r="AA471" s="34"/>
      <c r="AB471" s="34"/>
      <c r="AC471" s="34"/>
      <c r="AD471" s="34"/>
      <c r="AE471" s="34"/>
      <c r="AT471" s="17" t="s">
        <v>152</v>
      </c>
      <c r="AU471" s="17" t="s">
        <v>80</v>
      </c>
    </row>
    <row r="472" spans="1:65" s="12" customFormat="1" ht="22.9" customHeight="1">
      <c r="B472" s="165"/>
      <c r="C472" s="166"/>
      <c r="D472" s="167" t="s">
        <v>72</v>
      </c>
      <c r="E472" s="179" t="s">
        <v>764</v>
      </c>
      <c r="F472" s="179" t="s">
        <v>765</v>
      </c>
      <c r="G472" s="166"/>
      <c r="H472" s="166"/>
      <c r="I472" s="169"/>
      <c r="J472" s="180">
        <f>BK472</f>
        <v>0</v>
      </c>
      <c r="K472" s="166"/>
      <c r="L472" s="171"/>
      <c r="M472" s="172"/>
      <c r="N472" s="173"/>
      <c r="O472" s="173"/>
      <c r="P472" s="174">
        <f>SUM(P473:P506)</f>
        <v>0</v>
      </c>
      <c r="Q472" s="173"/>
      <c r="R472" s="174">
        <f>SUM(R473:R506)</f>
        <v>3.5509948000000002</v>
      </c>
      <c r="S472" s="173"/>
      <c r="T472" s="175">
        <f>SUM(T473:T506)</f>
        <v>0.77305000000000013</v>
      </c>
      <c r="AR472" s="176" t="s">
        <v>80</v>
      </c>
      <c r="AT472" s="177" t="s">
        <v>72</v>
      </c>
      <c r="AU472" s="177" t="s">
        <v>78</v>
      </c>
      <c r="AY472" s="176" t="s">
        <v>126</v>
      </c>
      <c r="BK472" s="178">
        <f>SUM(BK473:BK506)</f>
        <v>0</v>
      </c>
    </row>
    <row r="473" spans="1:65" s="2" customFormat="1" ht="16.5" customHeight="1">
      <c r="A473" s="34"/>
      <c r="B473" s="35"/>
      <c r="C473" s="181" t="s">
        <v>766</v>
      </c>
      <c r="D473" s="181" t="s">
        <v>129</v>
      </c>
      <c r="E473" s="182" t="s">
        <v>767</v>
      </c>
      <c r="F473" s="183" t="s">
        <v>768</v>
      </c>
      <c r="G473" s="184" t="s">
        <v>143</v>
      </c>
      <c r="H473" s="185">
        <v>309.22000000000003</v>
      </c>
      <c r="I473" s="186"/>
      <c r="J473" s="187">
        <f>ROUND(I473*H473,2)</f>
        <v>0</v>
      </c>
      <c r="K473" s="183" t="s">
        <v>133</v>
      </c>
      <c r="L473" s="39"/>
      <c r="M473" s="188" t="s">
        <v>1</v>
      </c>
      <c r="N473" s="189" t="s">
        <v>38</v>
      </c>
      <c r="O473" s="71"/>
      <c r="P473" s="190">
        <f>O473*H473</f>
        <v>0</v>
      </c>
      <c r="Q473" s="190">
        <v>0</v>
      </c>
      <c r="R473" s="190">
        <f>Q473*H473</f>
        <v>0</v>
      </c>
      <c r="S473" s="190">
        <v>0</v>
      </c>
      <c r="T473" s="191">
        <f>S473*H473</f>
        <v>0</v>
      </c>
      <c r="U473" s="34"/>
      <c r="V473" s="34"/>
      <c r="W473" s="34"/>
      <c r="X473" s="34"/>
      <c r="Y473" s="34"/>
      <c r="Z473" s="34"/>
      <c r="AA473" s="34"/>
      <c r="AB473" s="34"/>
      <c r="AC473" s="34"/>
      <c r="AD473" s="34"/>
      <c r="AE473" s="34"/>
      <c r="AR473" s="192" t="s">
        <v>240</v>
      </c>
      <c r="AT473" s="192" t="s">
        <v>129</v>
      </c>
      <c r="AU473" s="192" t="s">
        <v>80</v>
      </c>
      <c r="AY473" s="17" t="s">
        <v>126</v>
      </c>
      <c r="BE473" s="193">
        <f>IF(N473="základní",J473,0)</f>
        <v>0</v>
      </c>
      <c r="BF473" s="193">
        <f>IF(N473="snížená",J473,0)</f>
        <v>0</v>
      </c>
      <c r="BG473" s="193">
        <f>IF(N473="zákl. přenesená",J473,0)</f>
        <v>0</v>
      </c>
      <c r="BH473" s="193">
        <f>IF(N473="sníž. přenesená",J473,0)</f>
        <v>0</v>
      </c>
      <c r="BI473" s="193">
        <f>IF(N473="nulová",J473,0)</f>
        <v>0</v>
      </c>
      <c r="BJ473" s="17" t="s">
        <v>78</v>
      </c>
      <c r="BK473" s="193">
        <f>ROUND(I473*H473,2)</f>
        <v>0</v>
      </c>
      <c r="BL473" s="17" t="s">
        <v>240</v>
      </c>
      <c r="BM473" s="192" t="s">
        <v>769</v>
      </c>
    </row>
    <row r="474" spans="1:65" s="2" customFormat="1" ht="11.25">
      <c r="A474" s="34"/>
      <c r="B474" s="35"/>
      <c r="C474" s="36"/>
      <c r="D474" s="194" t="s">
        <v>136</v>
      </c>
      <c r="E474" s="36"/>
      <c r="F474" s="195" t="s">
        <v>770</v>
      </c>
      <c r="G474" s="36"/>
      <c r="H474" s="36"/>
      <c r="I474" s="196"/>
      <c r="J474" s="36"/>
      <c r="K474" s="36"/>
      <c r="L474" s="39"/>
      <c r="M474" s="197"/>
      <c r="N474" s="198"/>
      <c r="O474" s="71"/>
      <c r="P474" s="71"/>
      <c r="Q474" s="71"/>
      <c r="R474" s="71"/>
      <c r="S474" s="71"/>
      <c r="T474" s="72"/>
      <c r="U474" s="34"/>
      <c r="V474" s="34"/>
      <c r="W474" s="34"/>
      <c r="X474" s="34"/>
      <c r="Y474" s="34"/>
      <c r="Z474" s="34"/>
      <c r="AA474" s="34"/>
      <c r="AB474" s="34"/>
      <c r="AC474" s="34"/>
      <c r="AD474" s="34"/>
      <c r="AE474" s="34"/>
      <c r="AT474" s="17" t="s">
        <v>136</v>
      </c>
      <c r="AU474" s="17" t="s">
        <v>80</v>
      </c>
    </row>
    <row r="475" spans="1:65" s="2" customFormat="1" ht="48.75">
      <c r="A475" s="34"/>
      <c r="B475" s="35"/>
      <c r="C475" s="36"/>
      <c r="D475" s="201" t="s">
        <v>152</v>
      </c>
      <c r="E475" s="36"/>
      <c r="F475" s="232" t="s">
        <v>771</v>
      </c>
      <c r="G475" s="36"/>
      <c r="H475" s="36"/>
      <c r="I475" s="196"/>
      <c r="J475" s="36"/>
      <c r="K475" s="36"/>
      <c r="L475" s="39"/>
      <c r="M475" s="197"/>
      <c r="N475" s="198"/>
      <c r="O475" s="71"/>
      <c r="P475" s="71"/>
      <c r="Q475" s="71"/>
      <c r="R475" s="71"/>
      <c r="S475" s="71"/>
      <c r="T475" s="72"/>
      <c r="U475" s="34"/>
      <c r="V475" s="34"/>
      <c r="W475" s="34"/>
      <c r="X475" s="34"/>
      <c r="Y475" s="34"/>
      <c r="Z475" s="34"/>
      <c r="AA475" s="34"/>
      <c r="AB475" s="34"/>
      <c r="AC475" s="34"/>
      <c r="AD475" s="34"/>
      <c r="AE475" s="34"/>
      <c r="AT475" s="17" t="s">
        <v>152</v>
      </c>
      <c r="AU475" s="17" t="s">
        <v>80</v>
      </c>
    </row>
    <row r="476" spans="1:65" s="2" customFormat="1" ht="24.2" customHeight="1">
      <c r="A476" s="34"/>
      <c r="B476" s="35"/>
      <c r="C476" s="181" t="s">
        <v>772</v>
      </c>
      <c r="D476" s="181" t="s">
        <v>129</v>
      </c>
      <c r="E476" s="182" t="s">
        <v>773</v>
      </c>
      <c r="F476" s="183" t="s">
        <v>774</v>
      </c>
      <c r="G476" s="184" t="s">
        <v>143</v>
      </c>
      <c r="H476" s="185">
        <v>309.22000000000003</v>
      </c>
      <c r="I476" s="186"/>
      <c r="J476" s="187">
        <f>ROUND(I476*H476,2)</f>
        <v>0</v>
      </c>
      <c r="K476" s="183" t="s">
        <v>133</v>
      </c>
      <c r="L476" s="39"/>
      <c r="M476" s="188" t="s">
        <v>1</v>
      </c>
      <c r="N476" s="189" t="s">
        <v>38</v>
      </c>
      <c r="O476" s="71"/>
      <c r="P476" s="190">
        <f>O476*H476</f>
        <v>0</v>
      </c>
      <c r="Q476" s="190">
        <v>6.9999999999999994E-5</v>
      </c>
      <c r="R476" s="190">
        <f>Q476*H476</f>
        <v>2.1645399999999999E-2</v>
      </c>
      <c r="S476" s="190">
        <v>0</v>
      </c>
      <c r="T476" s="191">
        <f>S476*H476</f>
        <v>0</v>
      </c>
      <c r="U476" s="34"/>
      <c r="V476" s="34"/>
      <c r="W476" s="34"/>
      <c r="X476" s="34"/>
      <c r="Y476" s="34"/>
      <c r="Z476" s="34"/>
      <c r="AA476" s="34"/>
      <c r="AB476" s="34"/>
      <c r="AC476" s="34"/>
      <c r="AD476" s="34"/>
      <c r="AE476" s="34"/>
      <c r="AR476" s="192" t="s">
        <v>240</v>
      </c>
      <c r="AT476" s="192" t="s">
        <v>129</v>
      </c>
      <c r="AU476" s="192" t="s">
        <v>80</v>
      </c>
      <c r="AY476" s="17" t="s">
        <v>126</v>
      </c>
      <c r="BE476" s="193">
        <f>IF(N476="základní",J476,0)</f>
        <v>0</v>
      </c>
      <c r="BF476" s="193">
        <f>IF(N476="snížená",J476,0)</f>
        <v>0</v>
      </c>
      <c r="BG476" s="193">
        <f>IF(N476="zákl. přenesená",J476,0)</f>
        <v>0</v>
      </c>
      <c r="BH476" s="193">
        <f>IF(N476="sníž. přenesená",J476,0)</f>
        <v>0</v>
      </c>
      <c r="BI476" s="193">
        <f>IF(N476="nulová",J476,0)</f>
        <v>0</v>
      </c>
      <c r="BJ476" s="17" t="s">
        <v>78</v>
      </c>
      <c r="BK476" s="193">
        <f>ROUND(I476*H476,2)</f>
        <v>0</v>
      </c>
      <c r="BL476" s="17" t="s">
        <v>240</v>
      </c>
      <c r="BM476" s="192" t="s">
        <v>775</v>
      </c>
    </row>
    <row r="477" spans="1:65" s="2" customFormat="1" ht="11.25">
      <c r="A477" s="34"/>
      <c r="B477" s="35"/>
      <c r="C477" s="36"/>
      <c r="D477" s="194" t="s">
        <v>136</v>
      </c>
      <c r="E477" s="36"/>
      <c r="F477" s="195" t="s">
        <v>776</v>
      </c>
      <c r="G477" s="36"/>
      <c r="H477" s="36"/>
      <c r="I477" s="196"/>
      <c r="J477" s="36"/>
      <c r="K477" s="36"/>
      <c r="L477" s="39"/>
      <c r="M477" s="197"/>
      <c r="N477" s="198"/>
      <c r="O477" s="71"/>
      <c r="P477" s="71"/>
      <c r="Q477" s="71"/>
      <c r="R477" s="71"/>
      <c r="S477" s="71"/>
      <c r="T477" s="72"/>
      <c r="U477" s="34"/>
      <c r="V477" s="34"/>
      <c r="W477" s="34"/>
      <c r="X477" s="34"/>
      <c r="Y477" s="34"/>
      <c r="Z477" s="34"/>
      <c r="AA477" s="34"/>
      <c r="AB477" s="34"/>
      <c r="AC477" s="34"/>
      <c r="AD477" s="34"/>
      <c r="AE477" s="34"/>
      <c r="AT477" s="17" t="s">
        <v>136</v>
      </c>
      <c r="AU477" s="17" t="s">
        <v>80</v>
      </c>
    </row>
    <row r="478" spans="1:65" s="2" customFormat="1" ht="48.75">
      <c r="A478" s="34"/>
      <c r="B478" s="35"/>
      <c r="C478" s="36"/>
      <c r="D478" s="201" t="s">
        <v>152</v>
      </c>
      <c r="E478" s="36"/>
      <c r="F478" s="232" t="s">
        <v>771</v>
      </c>
      <c r="G478" s="36"/>
      <c r="H478" s="36"/>
      <c r="I478" s="196"/>
      <c r="J478" s="36"/>
      <c r="K478" s="36"/>
      <c r="L478" s="39"/>
      <c r="M478" s="197"/>
      <c r="N478" s="198"/>
      <c r="O478" s="71"/>
      <c r="P478" s="71"/>
      <c r="Q478" s="71"/>
      <c r="R478" s="71"/>
      <c r="S478" s="71"/>
      <c r="T478" s="72"/>
      <c r="U478" s="34"/>
      <c r="V478" s="34"/>
      <c r="W478" s="34"/>
      <c r="X478" s="34"/>
      <c r="Y478" s="34"/>
      <c r="Z478" s="34"/>
      <c r="AA478" s="34"/>
      <c r="AB478" s="34"/>
      <c r="AC478" s="34"/>
      <c r="AD478" s="34"/>
      <c r="AE478" s="34"/>
      <c r="AT478" s="17" t="s">
        <v>152</v>
      </c>
      <c r="AU478" s="17" t="s">
        <v>80</v>
      </c>
    </row>
    <row r="479" spans="1:65" s="2" customFormat="1" ht="24.2" customHeight="1">
      <c r="A479" s="34"/>
      <c r="B479" s="35"/>
      <c r="C479" s="181" t="s">
        <v>777</v>
      </c>
      <c r="D479" s="181" t="s">
        <v>129</v>
      </c>
      <c r="E479" s="182" t="s">
        <v>778</v>
      </c>
      <c r="F479" s="183" t="s">
        <v>779</v>
      </c>
      <c r="G479" s="184" t="s">
        <v>143</v>
      </c>
      <c r="H479" s="185">
        <v>309.22000000000003</v>
      </c>
      <c r="I479" s="186"/>
      <c r="J479" s="187">
        <f>ROUND(I479*H479,2)</f>
        <v>0</v>
      </c>
      <c r="K479" s="183" t="s">
        <v>133</v>
      </c>
      <c r="L479" s="39"/>
      <c r="M479" s="188" t="s">
        <v>1</v>
      </c>
      <c r="N479" s="189" t="s">
        <v>38</v>
      </c>
      <c r="O479" s="71"/>
      <c r="P479" s="190">
        <f>O479*H479</f>
        <v>0</v>
      </c>
      <c r="Q479" s="190">
        <v>7.4999999999999997E-3</v>
      </c>
      <c r="R479" s="190">
        <f>Q479*H479</f>
        <v>2.31915</v>
      </c>
      <c r="S479" s="190">
        <v>0</v>
      </c>
      <c r="T479" s="191">
        <f>S479*H479</f>
        <v>0</v>
      </c>
      <c r="U479" s="34"/>
      <c r="V479" s="34"/>
      <c r="W479" s="34"/>
      <c r="X479" s="34"/>
      <c r="Y479" s="34"/>
      <c r="Z479" s="34"/>
      <c r="AA479" s="34"/>
      <c r="AB479" s="34"/>
      <c r="AC479" s="34"/>
      <c r="AD479" s="34"/>
      <c r="AE479" s="34"/>
      <c r="AR479" s="192" t="s">
        <v>240</v>
      </c>
      <c r="AT479" s="192" t="s">
        <v>129</v>
      </c>
      <c r="AU479" s="192" t="s">
        <v>80</v>
      </c>
      <c r="AY479" s="17" t="s">
        <v>126</v>
      </c>
      <c r="BE479" s="193">
        <f>IF(N479="základní",J479,0)</f>
        <v>0</v>
      </c>
      <c r="BF479" s="193">
        <f>IF(N479="snížená",J479,0)</f>
        <v>0</v>
      </c>
      <c r="BG479" s="193">
        <f>IF(N479="zákl. přenesená",J479,0)</f>
        <v>0</v>
      </c>
      <c r="BH479" s="193">
        <f>IF(N479="sníž. přenesená",J479,0)</f>
        <v>0</v>
      </c>
      <c r="BI479" s="193">
        <f>IF(N479="nulová",J479,0)</f>
        <v>0</v>
      </c>
      <c r="BJ479" s="17" t="s">
        <v>78</v>
      </c>
      <c r="BK479" s="193">
        <f>ROUND(I479*H479,2)</f>
        <v>0</v>
      </c>
      <c r="BL479" s="17" t="s">
        <v>240</v>
      </c>
      <c r="BM479" s="192" t="s">
        <v>780</v>
      </c>
    </row>
    <row r="480" spans="1:65" s="2" customFormat="1" ht="11.25">
      <c r="A480" s="34"/>
      <c r="B480" s="35"/>
      <c r="C480" s="36"/>
      <c r="D480" s="194" t="s">
        <v>136</v>
      </c>
      <c r="E480" s="36"/>
      <c r="F480" s="195" t="s">
        <v>781</v>
      </c>
      <c r="G480" s="36"/>
      <c r="H480" s="36"/>
      <c r="I480" s="196"/>
      <c r="J480" s="36"/>
      <c r="K480" s="36"/>
      <c r="L480" s="39"/>
      <c r="M480" s="197"/>
      <c r="N480" s="198"/>
      <c r="O480" s="71"/>
      <c r="P480" s="71"/>
      <c r="Q480" s="71"/>
      <c r="R480" s="71"/>
      <c r="S480" s="71"/>
      <c r="T480" s="72"/>
      <c r="U480" s="34"/>
      <c r="V480" s="34"/>
      <c r="W480" s="34"/>
      <c r="X480" s="34"/>
      <c r="Y480" s="34"/>
      <c r="Z480" s="34"/>
      <c r="AA480" s="34"/>
      <c r="AB480" s="34"/>
      <c r="AC480" s="34"/>
      <c r="AD480" s="34"/>
      <c r="AE480" s="34"/>
      <c r="AT480" s="17" t="s">
        <v>136</v>
      </c>
      <c r="AU480" s="17" t="s">
        <v>80</v>
      </c>
    </row>
    <row r="481" spans="1:65" s="2" customFormat="1" ht="48.75">
      <c r="A481" s="34"/>
      <c r="B481" s="35"/>
      <c r="C481" s="36"/>
      <c r="D481" s="201" t="s">
        <v>152</v>
      </c>
      <c r="E481" s="36"/>
      <c r="F481" s="232" t="s">
        <v>771</v>
      </c>
      <c r="G481" s="36"/>
      <c r="H481" s="36"/>
      <c r="I481" s="196"/>
      <c r="J481" s="36"/>
      <c r="K481" s="36"/>
      <c r="L481" s="39"/>
      <c r="M481" s="197"/>
      <c r="N481" s="198"/>
      <c r="O481" s="71"/>
      <c r="P481" s="71"/>
      <c r="Q481" s="71"/>
      <c r="R481" s="71"/>
      <c r="S481" s="71"/>
      <c r="T481" s="72"/>
      <c r="U481" s="34"/>
      <c r="V481" s="34"/>
      <c r="W481" s="34"/>
      <c r="X481" s="34"/>
      <c r="Y481" s="34"/>
      <c r="Z481" s="34"/>
      <c r="AA481" s="34"/>
      <c r="AB481" s="34"/>
      <c r="AC481" s="34"/>
      <c r="AD481" s="34"/>
      <c r="AE481" s="34"/>
      <c r="AT481" s="17" t="s">
        <v>152</v>
      </c>
      <c r="AU481" s="17" t="s">
        <v>80</v>
      </c>
    </row>
    <row r="482" spans="1:65" s="2" customFormat="1" ht="24.2" customHeight="1">
      <c r="A482" s="34"/>
      <c r="B482" s="35"/>
      <c r="C482" s="181" t="s">
        <v>782</v>
      </c>
      <c r="D482" s="181" t="s">
        <v>129</v>
      </c>
      <c r="E482" s="182" t="s">
        <v>783</v>
      </c>
      <c r="F482" s="183" t="s">
        <v>784</v>
      </c>
      <c r="G482" s="184" t="s">
        <v>143</v>
      </c>
      <c r="H482" s="185">
        <v>309.22000000000003</v>
      </c>
      <c r="I482" s="186"/>
      <c r="J482" s="187">
        <f>ROUND(I482*H482,2)</f>
        <v>0</v>
      </c>
      <c r="K482" s="183" t="s">
        <v>133</v>
      </c>
      <c r="L482" s="39"/>
      <c r="M482" s="188" t="s">
        <v>1</v>
      </c>
      <c r="N482" s="189" t="s">
        <v>38</v>
      </c>
      <c r="O482" s="71"/>
      <c r="P482" s="190">
        <f>O482*H482</f>
        <v>0</v>
      </c>
      <c r="Q482" s="190">
        <v>0</v>
      </c>
      <c r="R482" s="190">
        <f>Q482*H482</f>
        <v>0</v>
      </c>
      <c r="S482" s="190">
        <v>2.5000000000000001E-3</v>
      </c>
      <c r="T482" s="191">
        <f>S482*H482</f>
        <v>0.77305000000000013</v>
      </c>
      <c r="U482" s="34"/>
      <c r="V482" s="34"/>
      <c r="W482" s="34"/>
      <c r="X482" s="34"/>
      <c r="Y482" s="34"/>
      <c r="Z482" s="34"/>
      <c r="AA482" s="34"/>
      <c r="AB482" s="34"/>
      <c r="AC482" s="34"/>
      <c r="AD482" s="34"/>
      <c r="AE482" s="34"/>
      <c r="AR482" s="192" t="s">
        <v>240</v>
      </c>
      <c r="AT482" s="192" t="s">
        <v>129</v>
      </c>
      <c r="AU482" s="192" t="s">
        <v>80</v>
      </c>
      <c r="AY482" s="17" t="s">
        <v>126</v>
      </c>
      <c r="BE482" s="193">
        <f>IF(N482="základní",J482,0)</f>
        <v>0</v>
      </c>
      <c r="BF482" s="193">
        <f>IF(N482="snížená",J482,0)</f>
        <v>0</v>
      </c>
      <c r="BG482" s="193">
        <f>IF(N482="zákl. přenesená",J482,0)</f>
        <v>0</v>
      </c>
      <c r="BH482" s="193">
        <f>IF(N482="sníž. přenesená",J482,0)</f>
        <v>0</v>
      </c>
      <c r="BI482" s="193">
        <f>IF(N482="nulová",J482,0)</f>
        <v>0</v>
      </c>
      <c r="BJ482" s="17" t="s">
        <v>78</v>
      </c>
      <c r="BK482" s="193">
        <f>ROUND(I482*H482,2)</f>
        <v>0</v>
      </c>
      <c r="BL482" s="17" t="s">
        <v>240</v>
      </c>
      <c r="BM482" s="192" t="s">
        <v>785</v>
      </c>
    </row>
    <row r="483" spans="1:65" s="2" customFormat="1" ht="11.25">
      <c r="A483" s="34"/>
      <c r="B483" s="35"/>
      <c r="C483" s="36"/>
      <c r="D483" s="194" t="s">
        <v>136</v>
      </c>
      <c r="E483" s="36"/>
      <c r="F483" s="195" t="s">
        <v>786</v>
      </c>
      <c r="G483" s="36"/>
      <c r="H483" s="36"/>
      <c r="I483" s="196"/>
      <c r="J483" s="36"/>
      <c r="K483" s="36"/>
      <c r="L483" s="39"/>
      <c r="M483" s="197"/>
      <c r="N483" s="198"/>
      <c r="O483" s="71"/>
      <c r="P483" s="71"/>
      <c r="Q483" s="71"/>
      <c r="R483" s="71"/>
      <c r="S483" s="71"/>
      <c r="T483" s="72"/>
      <c r="U483" s="34"/>
      <c r="V483" s="34"/>
      <c r="W483" s="34"/>
      <c r="X483" s="34"/>
      <c r="Y483" s="34"/>
      <c r="Z483" s="34"/>
      <c r="AA483" s="34"/>
      <c r="AB483" s="34"/>
      <c r="AC483" s="34"/>
      <c r="AD483" s="34"/>
      <c r="AE483" s="34"/>
      <c r="AT483" s="17" t="s">
        <v>136</v>
      </c>
      <c r="AU483" s="17" t="s">
        <v>80</v>
      </c>
    </row>
    <row r="484" spans="1:65" s="13" customFormat="1" ht="11.25">
      <c r="B484" s="199"/>
      <c r="C484" s="200"/>
      <c r="D484" s="201" t="s">
        <v>138</v>
      </c>
      <c r="E484" s="202" t="s">
        <v>1</v>
      </c>
      <c r="F484" s="203" t="s">
        <v>787</v>
      </c>
      <c r="G484" s="200"/>
      <c r="H484" s="202" t="s">
        <v>1</v>
      </c>
      <c r="I484" s="204"/>
      <c r="J484" s="200"/>
      <c r="K484" s="200"/>
      <c r="L484" s="205"/>
      <c r="M484" s="206"/>
      <c r="N484" s="207"/>
      <c r="O484" s="207"/>
      <c r="P484" s="207"/>
      <c r="Q484" s="207"/>
      <c r="R484" s="207"/>
      <c r="S484" s="207"/>
      <c r="T484" s="208"/>
      <c r="AT484" s="209" t="s">
        <v>138</v>
      </c>
      <c r="AU484" s="209" t="s">
        <v>80</v>
      </c>
      <c r="AV484" s="13" t="s">
        <v>78</v>
      </c>
      <c r="AW484" s="13" t="s">
        <v>30</v>
      </c>
      <c r="AX484" s="13" t="s">
        <v>73</v>
      </c>
      <c r="AY484" s="209" t="s">
        <v>126</v>
      </c>
    </row>
    <row r="485" spans="1:65" s="14" customFormat="1" ht="11.25">
      <c r="B485" s="210"/>
      <c r="C485" s="211"/>
      <c r="D485" s="201" t="s">
        <v>138</v>
      </c>
      <c r="E485" s="212" t="s">
        <v>1</v>
      </c>
      <c r="F485" s="213" t="s">
        <v>788</v>
      </c>
      <c r="G485" s="211"/>
      <c r="H485" s="214">
        <v>53.21</v>
      </c>
      <c r="I485" s="215"/>
      <c r="J485" s="211"/>
      <c r="K485" s="211"/>
      <c r="L485" s="216"/>
      <c r="M485" s="217"/>
      <c r="N485" s="218"/>
      <c r="O485" s="218"/>
      <c r="P485" s="218"/>
      <c r="Q485" s="218"/>
      <c r="R485" s="218"/>
      <c r="S485" s="218"/>
      <c r="T485" s="219"/>
      <c r="AT485" s="220" t="s">
        <v>138</v>
      </c>
      <c r="AU485" s="220" t="s">
        <v>80</v>
      </c>
      <c r="AV485" s="14" t="s">
        <v>80</v>
      </c>
      <c r="AW485" s="14" t="s">
        <v>30</v>
      </c>
      <c r="AX485" s="14" t="s">
        <v>73</v>
      </c>
      <c r="AY485" s="220" t="s">
        <v>126</v>
      </c>
    </row>
    <row r="486" spans="1:65" s="14" customFormat="1" ht="22.5">
      <c r="B486" s="210"/>
      <c r="C486" s="211"/>
      <c r="D486" s="201" t="s">
        <v>138</v>
      </c>
      <c r="E486" s="212" t="s">
        <v>1</v>
      </c>
      <c r="F486" s="213" t="s">
        <v>789</v>
      </c>
      <c r="G486" s="211"/>
      <c r="H486" s="214">
        <v>256.01</v>
      </c>
      <c r="I486" s="215"/>
      <c r="J486" s="211"/>
      <c r="K486" s="211"/>
      <c r="L486" s="216"/>
      <c r="M486" s="217"/>
      <c r="N486" s="218"/>
      <c r="O486" s="218"/>
      <c r="P486" s="218"/>
      <c r="Q486" s="218"/>
      <c r="R486" s="218"/>
      <c r="S486" s="218"/>
      <c r="T486" s="219"/>
      <c r="AT486" s="220" t="s">
        <v>138</v>
      </c>
      <c r="AU486" s="220" t="s">
        <v>80</v>
      </c>
      <c r="AV486" s="14" t="s">
        <v>80</v>
      </c>
      <c r="AW486" s="14" t="s">
        <v>30</v>
      </c>
      <c r="AX486" s="14" t="s">
        <v>73</v>
      </c>
      <c r="AY486" s="220" t="s">
        <v>126</v>
      </c>
    </row>
    <row r="487" spans="1:65" s="15" customFormat="1" ht="11.25">
      <c r="B487" s="221"/>
      <c r="C487" s="222"/>
      <c r="D487" s="201" t="s">
        <v>138</v>
      </c>
      <c r="E487" s="223" t="s">
        <v>1</v>
      </c>
      <c r="F487" s="224" t="s">
        <v>140</v>
      </c>
      <c r="G487" s="222"/>
      <c r="H487" s="225">
        <v>309.21999999999997</v>
      </c>
      <c r="I487" s="226"/>
      <c r="J487" s="222"/>
      <c r="K487" s="222"/>
      <c r="L487" s="227"/>
      <c r="M487" s="228"/>
      <c r="N487" s="229"/>
      <c r="O487" s="229"/>
      <c r="P487" s="229"/>
      <c r="Q487" s="229"/>
      <c r="R487" s="229"/>
      <c r="S487" s="229"/>
      <c r="T487" s="230"/>
      <c r="AT487" s="231" t="s">
        <v>138</v>
      </c>
      <c r="AU487" s="231" t="s">
        <v>80</v>
      </c>
      <c r="AV487" s="15" t="s">
        <v>134</v>
      </c>
      <c r="AW487" s="15" t="s">
        <v>30</v>
      </c>
      <c r="AX487" s="15" t="s">
        <v>78</v>
      </c>
      <c r="AY487" s="231" t="s">
        <v>126</v>
      </c>
    </row>
    <row r="488" spans="1:65" s="2" customFormat="1" ht="21.75" customHeight="1">
      <c r="A488" s="34"/>
      <c r="B488" s="35"/>
      <c r="C488" s="181" t="s">
        <v>790</v>
      </c>
      <c r="D488" s="181" t="s">
        <v>129</v>
      </c>
      <c r="E488" s="182" t="s">
        <v>791</v>
      </c>
      <c r="F488" s="183" t="s">
        <v>792</v>
      </c>
      <c r="G488" s="184" t="s">
        <v>143</v>
      </c>
      <c r="H488" s="185">
        <v>221.54</v>
      </c>
      <c r="I488" s="186"/>
      <c r="J488" s="187">
        <f>ROUND(I488*H488,2)</f>
        <v>0</v>
      </c>
      <c r="K488" s="183" t="s">
        <v>133</v>
      </c>
      <c r="L488" s="39"/>
      <c r="M488" s="188" t="s">
        <v>1</v>
      </c>
      <c r="N488" s="189" t="s">
        <v>38</v>
      </c>
      <c r="O488" s="71"/>
      <c r="P488" s="190">
        <f>O488*H488</f>
        <v>0</v>
      </c>
      <c r="Q488" s="190">
        <v>2.9999999999999997E-4</v>
      </c>
      <c r="R488" s="190">
        <f>Q488*H488</f>
        <v>6.6461999999999993E-2</v>
      </c>
      <c r="S488" s="190">
        <v>0</v>
      </c>
      <c r="T488" s="191">
        <f>S488*H488</f>
        <v>0</v>
      </c>
      <c r="U488" s="34"/>
      <c r="V488" s="34"/>
      <c r="W488" s="34"/>
      <c r="X488" s="34"/>
      <c r="Y488" s="34"/>
      <c r="Z488" s="34"/>
      <c r="AA488" s="34"/>
      <c r="AB488" s="34"/>
      <c r="AC488" s="34"/>
      <c r="AD488" s="34"/>
      <c r="AE488" s="34"/>
      <c r="AR488" s="192" t="s">
        <v>240</v>
      </c>
      <c r="AT488" s="192" t="s">
        <v>129</v>
      </c>
      <c r="AU488" s="192" t="s">
        <v>80</v>
      </c>
      <c r="AY488" s="17" t="s">
        <v>126</v>
      </c>
      <c r="BE488" s="193">
        <f>IF(N488="základní",J488,0)</f>
        <v>0</v>
      </c>
      <c r="BF488" s="193">
        <f>IF(N488="snížená",J488,0)</f>
        <v>0</v>
      </c>
      <c r="BG488" s="193">
        <f>IF(N488="zákl. přenesená",J488,0)</f>
        <v>0</v>
      </c>
      <c r="BH488" s="193">
        <f>IF(N488="sníž. přenesená",J488,0)</f>
        <v>0</v>
      </c>
      <c r="BI488" s="193">
        <f>IF(N488="nulová",J488,0)</f>
        <v>0</v>
      </c>
      <c r="BJ488" s="17" t="s">
        <v>78</v>
      </c>
      <c r="BK488" s="193">
        <f>ROUND(I488*H488,2)</f>
        <v>0</v>
      </c>
      <c r="BL488" s="17" t="s">
        <v>240</v>
      </c>
      <c r="BM488" s="192" t="s">
        <v>793</v>
      </c>
    </row>
    <row r="489" spans="1:65" s="2" customFormat="1" ht="11.25">
      <c r="A489" s="34"/>
      <c r="B489" s="35"/>
      <c r="C489" s="36"/>
      <c r="D489" s="194" t="s">
        <v>136</v>
      </c>
      <c r="E489" s="36"/>
      <c r="F489" s="195" t="s">
        <v>794</v>
      </c>
      <c r="G489" s="36"/>
      <c r="H489" s="36"/>
      <c r="I489" s="196"/>
      <c r="J489" s="36"/>
      <c r="K489" s="36"/>
      <c r="L489" s="39"/>
      <c r="M489" s="197"/>
      <c r="N489" s="198"/>
      <c r="O489" s="71"/>
      <c r="P489" s="71"/>
      <c r="Q489" s="71"/>
      <c r="R489" s="71"/>
      <c r="S489" s="71"/>
      <c r="T489" s="72"/>
      <c r="U489" s="34"/>
      <c r="V489" s="34"/>
      <c r="W489" s="34"/>
      <c r="X489" s="34"/>
      <c r="Y489" s="34"/>
      <c r="Z489" s="34"/>
      <c r="AA489" s="34"/>
      <c r="AB489" s="34"/>
      <c r="AC489" s="34"/>
      <c r="AD489" s="34"/>
      <c r="AE489" s="34"/>
      <c r="AT489" s="17" t="s">
        <v>136</v>
      </c>
      <c r="AU489" s="17" t="s">
        <v>80</v>
      </c>
    </row>
    <row r="490" spans="1:65" s="14" customFormat="1" ht="11.25">
      <c r="B490" s="210"/>
      <c r="C490" s="211"/>
      <c r="D490" s="201" t="s">
        <v>138</v>
      </c>
      <c r="E490" s="212" t="s">
        <v>1</v>
      </c>
      <c r="F490" s="213" t="s">
        <v>795</v>
      </c>
      <c r="G490" s="211"/>
      <c r="H490" s="214">
        <v>40.729999999999997</v>
      </c>
      <c r="I490" s="215"/>
      <c r="J490" s="211"/>
      <c r="K490" s="211"/>
      <c r="L490" s="216"/>
      <c r="M490" s="217"/>
      <c r="N490" s="218"/>
      <c r="O490" s="218"/>
      <c r="P490" s="218"/>
      <c r="Q490" s="218"/>
      <c r="R490" s="218"/>
      <c r="S490" s="218"/>
      <c r="T490" s="219"/>
      <c r="AT490" s="220" t="s">
        <v>138</v>
      </c>
      <c r="AU490" s="220" t="s">
        <v>80</v>
      </c>
      <c r="AV490" s="14" t="s">
        <v>80</v>
      </c>
      <c r="AW490" s="14" t="s">
        <v>30</v>
      </c>
      <c r="AX490" s="14" t="s">
        <v>73</v>
      </c>
      <c r="AY490" s="220" t="s">
        <v>126</v>
      </c>
    </row>
    <row r="491" spans="1:65" s="14" customFormat="1" ht="11.25">
      <c r="B491" s="210"/>
      <c r="C491" s="211"/>
      <c r="D491" s="201" t="s">
        <v>138</v>
      </c>
      <c r="E491" s="212" t="s">
        <v>1</v>
      </c>
      <c r="F491" s="213" t="s">
        <v>796</v>
      </c>
      <c r="G491" s="211"/>
      <c r="H491" s="214">
        <v>180.81</v>
      </c>
      <c r="I491" s="215"/>
      <c r="J491" s="211"/>
      <c r="K491" s="211"/>
      <c r="L491" s="216"/>
      <c r="M491" s="217"/>
      <c r="N491" s="218"/>
      <c r="O491" s="218"/>
      <c r="P491" s="218"/>
      <c r="Q491" s="218"/>
      <c r="R491" s="218"/>
      <c r="S491" s="218"/>
      <c r="T491" s="219"/>
      <c r="AT491" s="220" t="s">
        <v>138</v>
      </c>
      <c r="AU491" s="220" t="s">
        <v>80</v>
      </c>
      <c r="AV491" s="14" t="s">
        <v>80</v>
      </c>
      <c r="AW491" s="14" t="s">
        <v>30</v>
      </c>
      <c r="AX491" s="14" t="s">
        <v>73</v>
      </c>
      <c r="AY491" s="220" t="s">
        <v>126</v>
      </c>
    </row>
    <row r="492" spans="1:65" s="15" customFormat="1" ht="11.25">
      <c r="B492" s="221"/>
      <c r="C492" s="222"/>
      <c r="D492" s="201" t="s">
        <v>138</v>
      </c>
      <c r="E492" s="223" t="s">
        <v>1</v>
      </c>
      <c r="F492" s="224" t="s">
        <v>140</v>
      </c>
      <c r="G492" s="222"/>
      <c r="H492" s="225">
        <v>221.54</v>
      </c>
      <c r="I492" s="226"/>
      <c r="J492" s="222"/>
      <c r="K492" s="222"/>
      <c r="L492" s="227"/>
      <c r="M492" s="228"/>
      <c r="N492" s="229"/>
      <c r="O492" s="229"/>
      <c r="P492" s="229"/>
      <c r="Q492" s="229"/>
      <c r="R492" s="229"/>
      <c r="S492" s="229"/>
      <c r="T492" s="230"/>
      <c r="AT492" s="231" t="s">
        <v>138</v>
      </c>
      <c r="AU492" s="231" t="s">
        <v>80</v>
      </c>
      <c r="AV492" s="15" t="s">
        <v>134</v>
      </c>
      <c r="AW492" s="15" t="s">
        <v>30</v>
      </c>
      <c r="AX492" s="15" t="s">
        <v>78</v>
      </c>
      <c r="AY492" s="231" t="s">
        <v>126</v>
      </c>
    </row>
    <row r="493" spans="1:65" s="2" customFormat="1" ht="44.25" customHeight="1">
      <c r="A493" s="34"/>
      <c r="B493" s="35"/>
      <c r="C493" s="233" t="s">
        <v>797</v>
      </c>
      <c r="D493" s="233" t="s">
        <v>177</v>
      </c>
      <c r="E493" s="234" t="s">
        <v>798</v>
      </c>
      <c r="F493" s="235" t="s">
        <v>799</v>
      </c>
      <c r="G493" s="236" t="s">
        <v>143</v>
      </c>
      <c r="H493" s="237">
        <v>243.69399999999999</v>
      </c>
      <c r="I493" s="238"/>
      <c r="J493" s="239">
        <f>ROUND(I493*H493,2)</f>
        <v>0</v>
      </c>
      <c r="K493" s="235" t="s">
        <v>133</v>
      </c>
      <c r="L493" s="240"/>
      <c r="M493" s="241" t="s">
        <v>1</v>
      </c>
      <c r="N493" s="242" t="s">
        <v>38</v>
      </c>
      <c r="O493" s="71"/>
      <c r="P493" s="190">
        <f>O493*H493</f>
        <v>0</v>
      </c>
      <c r="Q493" s="190">
        <v>3.6800000000000001E-3</v>
      </c>
      <c r="R493" s="190">
        <f>Q493*H493</f>
        <v>0.89679392000000002</v>
      </c>
      <c r="S493" s="190">
        <v>0</v>
      </c>
      <c r="T493" s="191">
        <f>S493*H493</f>
        <v>0</v>
      </c>
      <c r="U493" s="34"/>
      <c r="V493" s="34"/>
      <c r="W493" s="34"/>
      <c r="X493" s="34"/>
      <c r="Y493" s="34"/>
      <c r="Z493" s="34"/>
      <c r="AA493" s="34"/>
      <c r="AB493" s="34"/>
      <c r="AC493" s="34"/>
      <c r="AD493" s="34"/>
      <c r="AE493" s="34"/>
      <c r="AR493" s="192" t="s">
        <v>350</v>
      </c>
      <c r="AT493" s="192" t="s">
        <v>177</v>
      </c>
      <c r="AU493" s="192" t="s">
        <v>80</v>
      </c>
      <c r="AY493" s="17" t="s">
        <v>126</v>
      </c>
      <c r="BE493" s="193">
        <f>IF(N493="základní",J493,0)</f>
        <v>0</v>
      </c>
      <c r="BF493" s="193">
        <f>IF(N493="snížená",J493,0)</f>
        <v>0</v>
      </c>
      <c r="BG493" s="193">
        <f>IF(N493="zákl. přenesená",J493,0)</f>
        <v>0</v>
      </c>
      <c r="BH493" s="193">
        <f>IF(N493="sníž. přenesená",J493,0)</f>
        <v>0</v>
      </c>
      <c r="BI493" s="193">
        <f>IF(N493="nulová",J493,0)</f>
        <v>0</v>
      </c>
      <c r="BJ493" s="17" t="s">
        <v>78</v>
      </c>
      <c r="BK493" s="193">
        <f>ROUND(I493*H493,2)</f>
        <v>0</v>
      </c>
      <c r="BL493" s="17" t="s">
        <v>240</v>
      </c>
      <c r="BM493" s="192" t="s">
        <v>800</v>
      </c>
    </row>
    <row r="494" spans="1:65" s="14" customFormat="1" ht="11.25">
      <c r="B494" s="210"/>
      <c r="C494" s="211"/>
      <c r="D494" s="201" t="s">
        <v>138</v>
      </c>
      <c r="E494" s="211"/>
      <c r="F494" s="213" t="s">
        <v>801</v>
      </c>
      <c r="G494" s="211"/>
      <c r="H494" s="214">
        <v>243.69399999999999</v>
      </c>
      <c r="I494" s="215"/>
      <c r="J494" s="211"/>
      <c r="K494" s="211"/>
      <c r="L494" s="216"/>
      <c r="M494" s="217"/>
      <c r="N494" s="218"/>
      <c r="O494" s="218"/>
      <c r="P494" s="218"/>
      <c r="Q494" s="218"/>
      <c r="R494" s="218"/>
      <c r="S494" s="218"/>
      <c r="T494" s="219"/>
      <c r="AT494" s="220" t="s">
        <v>138</v>
      </c>
      <c r="AU494" s="220" t="s">
        <v>80</v>
      </c>
      <c r="AV494" s="14" t="s">
        <v>80</v>
      </c>
      <c r="AW494" s="14" t="s">
        <v>4</v>
      </c>
      <c r="AX494" s="14" t="s">
        <v>78</v>
      </c>
      <c r="AY494" s="220" t="s">
        <v>126</v>
      </c>
    </row>
    <row r="495" spans="1:65" s="2" customFormat="1" ht="21.75" customHeight="1">
      <c r="A495" s="34"/>
      <c r="B495" s="35"/>
      <c r="C495" s="181" t="s">
        <v>802</v>
      </c>
      <c r="D495" s="181" t="s">
        <v>129</v>
      </c>
      <c r="E495" s="182" t="s">
        <v>803</v>
      </c>
      <c r="F495" s="183" t="s">
        <v>804</v>
      </c>
      <c r="G495" s="184" t="s">
        <v>143</v>
      </c>
      <c r="H495" s="185">
        <v>52.01</v>
      </c>
      <c r="I495" s="186"/>
      <c r="J495" s="187">
        <f>ROUND(I495*H495,2)</f>
        <v>0</v>
      </c>
      <c r="K495" s="183" t="s">
        <v>133</v>
      </c>
      <c r="L495" s="39"/>
      <c r="M495" s="188" t="s">
        <v>1</v>
      </c>
      <c r="N495" s="189" t="s">
        <v>38</v>
      </c>
      <c r="O495" s="71"/>
      <c r="P495" s="190">
        <f>O495*H495</f>
        <v>0</v>
      </c>
      <c r="Q495" s="190">
        <v>6.9999999999999999E-4</v>
      </c>
      <c r="R495" s="190">
        <f>Q495*H495</f>
        <v>3.6406999999999995E-2</v>
      </c>
      <c r="S495" s="190">
        <v>0</v>
      </c>
      <c r="T495" s="191">
        <f>S495*H495</f>
        <v>0</v>
      </c>
      <c r="U495" s="34"/>
      <c r="V495" s="34"/>
      <c r="W495" s="34"/>
      <c r="X495" s="34"/>
      <c r="Y495" s="34"/>
      <c r="Z495" s="34"/>
      <c r="AA495" s="34"/>
      <c r="AB495" s="34"/>
      <c r="AC495" s="34"/>
      <c r="AD495" s="34"/>
      <c r="AE495" s="34"/>
      <c r="AR495" s="192" t="s">
        <v>240</v>
      </c>
      <c r="AT495" s="192" t="s">
        <v>129</v>
      </c>
      <c r="AU495" s="192" t="s">
        <v>80</v>
      </c>
      <c r="AY495" s="17" t="s">
        <v>126</v>
      </c>
      <c r="BE495" s="193">
        <f>IF(N495="základní",J495,0)</f>
        <v>0</v>
      </c>
      <c r="BF495" s="193">
        <f>IF(N495="snížená",J495,0)</f>
        <v>0</v>
      </c>
      <c r="BG495" s="193">
        <f>IF(N495="zákl. přenesená",J495,0)</f>
        <v>0</v>
      </c>
      <c r="BH495" s="193">
        <f>IF(N495="sníž. přenesená",J495,0)</f>
        <v>0</v>
      </c>
      <c r="BI495" s="193">
        <f>IF(N495="nulová",J495,0)</f>
        <v>0</v>
      </c>
      <c r="BJ495" s="17" t="s">
        <v>78</v>
      </c>
      <c r="BK495" s="193">
        <f>ROUND(I495*H495,2)</f>
        <v>0</v>
      </c>
      <c r="BL495" s="17" t="s">
        <v>240</v>
      </c>
      <c r="BM495" s="192" t="s">
        <v>805</v>
      </c>
    </row>
    <row r="496" spans="1:65" s="2" customFormat="1" ht="11.25">
      <c r="A496" s="34"/>
      <c r="B496" s="35"/>
      <c r="C496" s="36"/>
      <c r="D496" s="194" t="s">
        <v>136</v>
      </c>
      <c r="E496" s="36"/>
      <c r="F496" s="195" t="s">
        <v>806</v>
      </c>
      <c r="G496" s="36"/>
      <c r="H496" s="36"/>
      <c r="I496" s="196"/>
      <c r="J496" s="36"/>
      <c r="K496" s="36"/>
      <c r="L496" s="39"/>
      <c r="M496" s="197"/>
      <c r="N496" s="198"/>
      <c r="O496" s="71"/>
      <c r="P496" s="71"/>
      <c r="Q496" s="71"/>
      <c r="R496" s="71"/>
      <c r="S496" s="71"/>
      <c r="T496" s="72"/>
      <c r="U496" s="34"/>
      <c r="V496" s="34"/>
      <c r="W496" s="34"/>
      <c r="X496" s="34"/>
      <c r="Y496" s="34"/>
      <c r="Z496" s="34"/>
      <c r="AA496" s="34"/>
      <c r="AB496" s="34"/>
      <c r="AC496" s="34"/>
      <c r="AD496" s="34"/>
      <c r="AE496" s="34"/>
      <c r="AT496" s="17" t="s">
        <v>136</v>
      </c>
      <c r="AU496" s="17" t="s">
        <v>80</v>
      </c>
    </row>
    <row r="497" spans="1:65" s="14" customFormat="1" ht="11.25">
      <c r="B497" s="210"/>
      <c r="C497" s="211"/>
      <c r="D497" s="201" t="s">
        <v>138</v>
      </c>
      <c r="E497" s="212" t="s">
        <v>1</v>
      </c>
      <c r="F497" s="213" t="s">
        <v>807</v>
      </c>
      <c r="G497" s="211"/>
      <c r="H497" s="214">
        <v>10.95</v>
      </c>
      <c r="I497" s="215"/>
      <c r="J497" s="211"/>
      <c r="K497" s="211"/>
      <c r="L497" s="216"/>
      <c r="M497" s="217"/>
      <c r="N497" s="218"/>
      <c r="O497" s="218"/>
      <c r="P497" s="218"/>
      <c r="Q497" s="218"/>
      <c r="R497" s="218"/>
      <c r="S497" s="218"/>
      <c r="T497" s="219"/>
      <c r="AT497" s="220" t="s">
        <v>138</v>
      </c>
      <c r="AU497" s="220" t="s">
        <v>80</v>
      </c>
      <c r="AV497" s="14" t="s">
        <v>80</v>
      </c>
      <c r="AW497" s="14" t="s">
        <v>30</v>
      </c>
      <c r="AX497" s="14" t="s">
        <v>73</v>
      </c>
      <c r="AY497" s="220" t="s">
        <v>126</v>
      </c>
    </row>
    <row r="498" spans="1:65" s="14" customFormat="1" ht="11.25">
      <c r="B498" s="210"/>
      <c r="C498" s="211"/>
      <c r="D498" s="201" t="s">
        <v>138</v>
      </c>
      <c r="E498" s="212" t="s">
        <v>1</v>
      </c>
      <c r="F498" s="213" t="s">
        <v>808</v>
      </c>
      <c r="G498" s="211"/>
      <c r="H498" s="214">
        <v>41.06</v>
      </c>
      <c r="I498" s="215"/>
      <c r="J498" s="211"/>
      <c r="K498" s="211"/>
      <c r="L498" s="216"/>
      <c r="M498" s="217"/>
      <c r="N498" s="218"/>
      <c r="O498" s="218"/>
      <c r="P498" s="218"/>
      <c r="Q498" s="218"/>
      <c r="R498" s="218"/>
      <c r="S498" s="218"/>
      <c r="T498" s="219"/>
      <c r="AT498" s="220" t="s">
        <v>138</v>
      </c>
      <c r="AU498" s="220" t="s">
        <v>80</v>
      </c>
      <c r="AV498" s="14" t="s">
        <v>80</v>
      </c>
      <c r="AW498" s="14" t="s">
        <v>30</v>
      </c>
      <c r="AX498" s="14" t="s">
        <v>73</v>
      </c>
      <c r="AY498" s="220" t="s">
        <v>126</v>
      </c>
    </row>
    <row r="499" spans="1:65" s="15" customFormat="1" ht="11.25">
      <c r="B499" s="221"/>
      <c r="C499" s="222"/>
      <c r="D499" s="201" t="s">
        <v>138</v>
      </c>
      <c r="E499" s="223" t="s">
        <v>1</v>
      </c>
      <c r="F499" s="224" t="s">
        <v>140</v>
      </c>
      <c r="G499" s="222"/>
      <c r="H499" s="225">
        <v>52.010000000000005</v>
      </c>
      <c r="I499" s="226"/>
      <c r="J499" s="222"/>
      <c r="K499" s="222"/>
      <c r="L499" s="227"/>
      <c r="M499" s="228"/>
      <c r="N499" s="229"/>
      <c r="O499" s="229"/>
      <c r="P499" s="229"/>
      <c r="Q499" s="229"/>
      <c r="R499" s="229"/>
      <c r="S499" s="229"/>
      <c r="T499" s="230"/>
      <c r="AT499" s="231" t="s">
        <v>138</v>
      </c>
      <c r="AU499" s="231" t="s">
        <v>80</v>
      </c>
      <c r="AV499" s="15" t="s">
        <v>134</v>
      </c>
      <c r="AW499" s="15" t="s">
        <v>30</v>
      </c>
      <c r="AX499" s="15" t="s">
        <v>78</v>
      </c>
      <c r="AY499" s="231" t="s">
        <v>126</v>
      </c>
    </row>
    <row r="500" spans="1:65" s="2" customFormat="1" ht="44.25" customHeight="1">
      <c r="A500" s="34"/>
      <c r="B500" s="35"/>
      <c r="C500" s="233" t="s">
        <v>809</v>
      </c>
      <c r="D500" s="233" t="s">
        <v>177</v>
      </c>
      <c r="E500" s="234" t="s">
        <v>798</v>
      </c>
      <c r="F500" s="235" t="s">
        <v>799</v>
      </c>
      <c r="G500" s="236" t="s">
        <v>143</v>
      </c>
      <c r="H500" s="237">
        <v>57.210999999999999</v>
      </c>
      <c r="I500" s="238"/>
      <c r="J500" s="239">
        <f>ROUND(I500*H500,2)</f>
        <v>0</v>
      </c>
      <c r="K500" s="235" t="s">
        <v>133</v>
      </c>
      <c r="L500" s="240"/>
      <c r="M500" s="241" t="s">
        <v>1</v>
      </c>
      <c r="N500" s="242" t="s">
        <v>38</v>
      </c>
      <c r="O500" s="71"/>
      <c r="P500" s="190">
        <f>O500*H500</f>
        <v>0</v>
      </c>
      <c r="Q500" s="190">
        <v>3.6800000000000001E-3</v>
      </c>
      <c r="R500" s="190">
        <f>Q500*H500</f>
        <v>0.21053648</v>
      </c>
      <c r="S500" s="190">
        <v>0</v>
      </c>
      <c r="T500" s="191">
        <f>S500*H500</f>
        <v>0</v>
      </c>
      <c r="U500" s="34"/>
      <c r="V500" s="34"/>
      <c r="W500" s="34"/>
      <c r="X500" s="34"/>
      <c r="Y500" s="34"/>
      <c r="Z500" s="34"/>
      <c r="AA500" s="34"/>
      <c r="AB500" s="34"/>
      <c r="AC500" s="34"/>
      <c r="AD500" s="34"/>
      <c r="AE500" s="34"/>
      <c r="AR500" s="192" t="s">
        <v>350</v>
      </c>
      <c r="AT500" s="192" t="s">
        <v>177</v>
      </c>
      <c r="AU500" s="192" t="s">
        <v>80</v>
      </c>
      <c r="AY500" s="17" t="s">
        <v>126</v>
      </c>
      <c r="BE500" s="193">
        <f>IF(N500="základní",J500,0)</f>
        <v>0</v>
      </c>
      <c r="BF500" s="193">
        <f>IF(N500="snížená",J500,0)</f>
        <v>0</v>
      </c>
      <c r="BG500" s="193">
        <f>IF(N500="zákl. přenesená",J500,0)</f>
        <v>0</v>
      </c>
      <c r="BH500" s="193">
        <f>IF(N500="sníž. přenesená",J500,0)</f>
        <v>0</v>
      </c>
      <c r="BI500" s="193">
        <f>IF(N500="nulová",J500,0)</f>
        <v>0</v>
      </c>
      <c r="BJ500" s="17" t="s">
        <v>78</v>
      </c>
      <c r="BK500" s="193">
        <f>ROUND(I500*H500,2)</f>
        <v>0</v>
      </c>
      <c r="BL500" s="17" t="s">
        <v>240</v>
      </c>
      <c r="BM500" s="192" t="s">
        <v>810</v>
      </c>
    </row>
    <row r="501" spans="1:65" s="14" customFormat="1" ht="11.25">
      <c r="B501" s="210"/>
      <c r="C501" s="211"/>
      <c r="D501" s="201" t="s">
        <v>138</v>
      </c>
      <c r="E501" s="211"/>
      <c r="F501" s="213" t="s">
        <v>811</v>
      </c>
      <c r="G501" s="211"/>
      <c r="H501" s="214">
        <v>57.210999999999999</v>
      </c>
      <c r="I501" s="215"/>
      <c r="J501" s="211"/>
      <c r="K501" s="211"/>
      <c r="L501" s="216"/>
      <c r="M501" s="217"/>
      <c r="N501" s="218"/>
      <c r="O501" s="218"/>
      <c r="P501" s="218"/>
      <c r="Q501" s="218"/>
      <c r="R501" s="218"/>
      <c r="S501" s="218"/>
      <c r="T501" s="219"/>
      <c r="AT501" s="220" t="s">
        <v>138</v>
      </c>
      <c r="AU501" s="220" t="s">
        <v>80</v>
      </c>
      <c r="AV501" s="14" t="s">
        <v>80</v>
      </c>
      <c r="AW501" s="14" t="s">
        <v>4</v>
      </c>
      <c r="AX501" s="14" t="s">
        <v>78</v>
      </c>
      <c r="AY501" s="220" t="s">
        <v>126</v>
      </c>
    </row>
    <row r="502" spans="1:65" s="2" customFormat="1" ht="16.5" customHeight="1">
      <c r="A502" s="34"/>
      <c r="B502" s="35"/>
      <c r="C502" s="181" t="s">
        <v>812</v>
      </c>
      <c r="D502" s="181" t="s">
        <v>129</v>
      </c>
      <c r="E502" s="182" t="s">
        <v>813</v>
      </c>
      <c r="F502" s="183" t="s">
        <v>814</v>
      </c>
      <c r="G502" s="184" t="s">
        <v>143</v>
      </c>
      <c r="H502" s="185">
        <v>309.22000000000003</v>
      </c>
      <c r="I502" s="186"/>
      <c r="J502" s="187">
        <f>ROUND(I502*H502,2)</f>
        <v>0</v>
      </c>
      <c r="K502" s="183" t="s">
        <v>133</v>
      </c>
      <c r="L502" s="39"/>
      <c r="M502" s="188" t="s">
        <v>1</v>
      </c>
      <c r="N502" s="189" t="s">
        <v>38</v>
      </c>
      <c r="O502" s="71"/>
      <c r="P502" s="190">
        <f>O502*H502</f>
        <v>0</v>
      </c>
      <c r="Q502" s="190">
        <v>0</v>
      </c>
      <c r="R502" s="190">
        <f>Q502*H502</f>
        <v>0</v>
      </c>
      <c r="S502" s="190">
        <v>0</v>
      </c>
      <c r="T502" s="191">
        <f>S502*H502</f>
        <v>0</v>
      </c>
      <c r="U502" s="34"/>
      <c r="V502" s="34"/>
      <c r="W502" s="34"/>
      <c r="X502" s="34"/>
      <c r="Y502" s="34"/>
      <c r="Z502" s="34"/>
      <c r="AA502" s="34"/>
      <c r="AB502" s="34"/>
      <c r="AC502" s="34"/>
      <c r="AD502" s="34"/>
      <c r="AE502" s="34"/>
      <c r="AR502" s="192" t="s">
        <v>240</v>
      </c>
      <c r="AT502" s="192" t="s">
        <v>129</v>
      </c>
      <c r="AU502" s="192" t="s">
        <v>80</v>
      </c>
      <c r="AY502" s="17" t="s">
        <v>126</v>
      </c>
      <c r="BE502" s="193">
        <f>IF(N502="základní",J502,0)</f>
        <v>0</v>
      </c>
      <c r="BF502" s="193">
        <f>IF(N502="snížená",J502,0)</f>
        <v>0</v>
      </c>
      <c r="BG502" s="193">
        <f>IF(N502="zákl. přenesená",J502,0)</f>
        <v>0</v>
      </c>
      <c r="BH502" s="193">
        <f>IF(N502="sníž. přenesená",J502,0)</f>
        <v>0</v>
      </c>
      <c r="BI502" s="193">
        <f>IF(N502="nulová",J502,0)</f>
        <v>0</v>
      </c>
      <c r="BJ502" s="17" t="s">
        <v>78</v>
      </c>
      <c r="BK502" s="193">
        <f>ROUND(I502*H502,2)</f>
        <v>0</v>
      </c>
      <c r="BL502" s="17" t="s">
        <v>240</v>
      </c>
      <c r="BM502" s="192" t="s">
        <v>815</v>
      </c>
    </row>
    <row r="503" spans="1:65" s="2" customFormat="1" ht="11.25">
      <c r="A503" s="34"/>
      <c r="B503" s="35"/>
      <c r="C503" s="36"/>
      <c r="D503" s="194" t="s">
        <v>136</v>
      </c>
      <c r="E503" s="36"/>
      <c r="F503" s="195" t="s">
        <v>816</v>
      </c>
      <c r="G503" s="36"/>
      <c r="H503" s="36"/>
      <c r="I503" s="196"/>
      <c r="J503" s="36"/>
      <c r="K503" s="36"/>
      <c r="L503" s="39"/>
      <c r="M503" s="197"/>
      <c r="N503" s="198"/>
      <c r="O503" s="71"/>
      <c r="P503" s="71"/>
      <c r="Q503" s="71"/>
      <c r="R503" s="71"/>
      <c r="S503" s="71"/>
      <c r="T503" s="72"/>
      <c r="U503" s="34"/>
      <c r="V503" s="34"/>
      <c r="W503" s="34"/>
      <c r="X503" s="34"/>
      <c r="Y503" s="34"/>
      <c r="Z503" s="34"/>
      <c r="AA503" s="34"/>
      <c r="AB503" s="34"/>
      <c r="AC503" s="34"/>
      <c r="AD503" s="34"/>
      <c r="AE503" s="34"/>
      <c r="AT503" s="17" t="s">
        <v>136</v>
      </c>
      <c r="AU503" s="17" t="s">
        <v>80</v>
      </c>
    </row>
    <row r="504" spans="1:65" s="2" customFormat="1" ht="24.2" customHeight="1">
      <c r="A504" s="34"/>
      <c r="B504" s="35"/>
      <c r="C504" s="181" t="s">
        <v>817</v>
      </c>
      <c r="D504" s="181" t="s">
        <v>129</v>
      </c>
      <c r="E504" s="182" t="s">
        <v>818</v>
      </c>
      <c r="F504" s="183" t="s">
        <v>819</v>
      </c>
      <c r="G504" s="184" t="s">
        <v>722</v>
      </c>
      <c r="H504" s="243"/>
      <c r="I504" s="186"/>
      <c r="J504" s="187">
        <f>ROUND(I504*H504,2)</f>
        <v>0</v>
      </c>
      <c r="K504" s="183" t="s">
        <v>133</v>
      </c>
      <c r="L504" s="39"/>
      <c r="M504" s="188" t="s">
        <v>1</v>
      </c>
      <c r="N504" s="189" t="s">
        <v>38</v>
      </c>
      <c r="O504" s="71"/>
      <c r="P504" s="190">
        <f>O504*H504</f>
        <v>0</v>
      </c>
      <c r="Q504" s="190">
        <v>0</v>
      </c>
      <c r="R504" s="190">
        <f>Q504*H504</f>
        <v>0</v>
      </c>
      <c r="S504" s="190">
        <v>0</v>
      </c>
      <c r="T504" s="191">
        <f>S504*H504</f>
        <v>0</v>
      </c>
      <c r="U504" s="34"/>
      <c r="V504" s="34"/>
      <c r="W504" s="34"/>
      <c r="X504" s="34"/>
      <c r="Y504" s="34"/>
      <c r="Z504" s="34"/>
      <c r="AA504" s="34"/>
      <c r="AB504" s="34"/>
      <c r="AC504" s="34"/>
      <c r="AD504" s="34"/>
      <c r="AE504" s="34"/>
      <c r="AR504" s="192" t="s">
        <v>240</v>
      </c>
      <c r="AT504" s="192" t="s">
        <v>129</v>
      </c>
      <c r="AU504" s="192" t="s">
        <v>80</v>
      </c>
      <c r="AY504" s="17" t="s">
        <v>126</v>
      </c>
      <c r="BE504" s="193">
        <f>IF(N504="základní",J504,0)</f>
        <v>0</v>
      </c>
      <c r="BF504" s="193">
        <f>IF(N504="snížená",J504,0)</f>
        <v>0</v>
      </c>
      <c r="BG504" s="193">
        <f>IF(N504="zákl. přenesená",J504,0)</f>
        <v>0</v>
      </c>
      <c r="BH504" s="193">
        <f>IF(N504="sníž. přenesená",J504,0)</f>
        <v>0</v>
      </c>
      <c r="BI504" s="193">
        <f>IF(N504="nulová",J504,0)</f>
        <v>0</v>
      </c>
      <c r="BJ504" s="17" t="s">
        <v>78</v>
      </c>
      <c r="BK504" s="193">
        <f>ROUND(I504*H504,2)</f>
        <v>0</v>
      </c>
      <c r="BL504" s="17" t="s">
        <v>240</v>
      </c>
      <c r="BM504" s="192" t="s">
        <v>820</v>
      </c>
    </row>
    <row r="505" spans="1:65" s="2" customFormat="1" ht="11.25">
      <c r="A505" s="34"/>
      <c r="B505" s="35"/>
      <c r="C505" s="36"/>
      <c r="D505" s="194" t="s">
        <v>136</v>
      </c>
      <c r="E505" s="36"/>
      <c r="F505" s="195" t="s">
        <v>821</v>
      </c>
      <c r="G505" s="36"/>
      <c r="H505" s="36"/>
      <c r="I505" s="196"/>
      <c r="J505" s="36"/>
      <c r="K505" s="36"/>
      <c r="L505" s="39"/>
      <c r="M505" s="197"/>
      <c r="N505" s="198"/>
      <c r="O505" s="71"/>
      <c r="P505" s="71"/>
      <c r="Q505" s="71"/>
      <c r="R505" s="71"/>
      <c r="S505" s="71"/>
      <c r="T505" s="72"/>
      <c r="U505" s="34"/>
      <c r="V505" s="34"/>
      <c r="W505" s="34"/>
      <c r="X505" s="34"/>
      <c r="Y505" s="34"/>
      <c r="Z505" s="34"/>
      <c r="AA505" s="34"/>
      <c r="AB505" s="34"/>
      <c r="AC505" s="34"/>
      <c r="AD505" s="34"/>
      <c r="AE505" s="34"/>
      <c r="AT505" s="17" t="s">
        <v>136</v>
      </c>
      <c r="AU505" s="17" t="s">
        <v>80</v>
      </c>
    </row>
    <row r="506" spans="1:65" s="2" customFormat="1" ht="107.25">
      <c r="A506" s="34"/>
      <c r="B506" s="35"/>
      <c r="C506" s="36"/>
      <c r="D506" s="201" t="s">
        <v>152</v>
      </c>
      <c r="E506" s="36"/>
      <c r="F506" s="232" t="s">
        <v>763</v>
      </c>
      <c r="G506" s="36"/>
      <c r="H506" s="36"/>
      <c r="I506" s="196"/>
      <c r="J506" s="36"/>
      <c r="K506" s="36"/>
      <c r="L506" s="39"/>
      <c r="M506" s="197"/>
      <c r="N506" s="198"/>
      <c r="O506" s="71"/>
      <c r="P506" s="71"/>
      <c r="Q506" s="71"/>
      <c r="R506" s="71"/>
      <c r="S506" s="71"/>
      <c r="T506" s="72"/>
      <c r="U506" s="34"/>
      <c r="V506" s="34"/>
      <c r="W506" s="34"/>
      <c r="X506" s="34"/>
      <c r="Y506" s="34"/>
      <c r="Z506" s="34"/>
      <c r="AA506" s="34"/>
      <c r="AB506" s="34"/>
      <c r="AC506" s="34"/>
      <c r="AD506" s="34"/>
      <c r="AE506" s="34"/>
      <c r="AT506" s="17" t="s">
        <v>152</v>
      </c>
      <c r="AU506" s="17" t="s">
        <v>80</v>
      </c>
    </row>
    <row r="507" spans="1:65" s="12" customFormat="1" ht="22.9" customHeight="1">
      <c r="B507" s="165"/>
      <c r="C507" s="166"/>
      <c r="D507" s="167" t="s">
        <v>72</v>
      </c>
      <c r="E507" s="179" t="s">
        <v>822</v>
      </c>
      <c r="F507" s="179" t="s">
        <v>823</v>
      </c>
      <c r="G507" s="166"/>
      <c r="H507" s="166"/>
      <c r="I507" s="169"/>
      <c r="J507" s="180">
        <f>BK507</f>
        <v>0</v>
      </c>
      <c r="K507" s="166"/>
      <c r="L507" s="171"/>
      <c r="M507" s="172"/>
      <c r="N507" s="173"/>
      <c r="O507" s="173"/>
      <c r="P507" s="174">
        <f>SUM(P508:P547)</f>
        <v>0</v>
      </c>
      <c r="Q507" s="173"/>
      <c r="R507" s="174">
        <f>SUM(R508:R547)</f>
        <v>7.7750999999999987E-2</v>
      </c>
      <c r="S507" s="173"/>
      <c r="T507" s="175">
        <f>SUM(T508:T547)</f>
        <v>0.33343999999999996</v>
      </c>
      <c r="AR507" s="176" t="s">
        <v>80</v>
      </c>
      <c r="AT507" s="177" t="s">
        <v>72</v>
      </c>
      <c r="AU507" s="177" t="s">
        <v>78</v>
      </c>
      <c r="AY507" s="176" t="s">
        <v>126</v>
      </c>
      <c r="BK507" s="178">
        <f>SUM(BK508:BK547)</f>
        <v>0</v>
      </c>
    </row>
    <row r="508" spans="1:65" s="2" customFormat="1" ht="16.5" customHeight="1">
      <c r="A508" s="34"/>
      <c r="B508" s="35"/>
      <c r="C508" s="181" t="s">
        <v>824</v>
      </c>
      <c r="D508" s="181" t="s">
        <v>129</v>
      </c>
      <c r="E508" s="182" t="s">
        <v>825</v>
      </c>
      <c r="F508" s="183" t="s">
        <v>826</v>
      </c>
      <c r="G508" s="184" t="s">
        <v>143</v>
      </c>
      <c r="H508" s="185">
        <v>1.89</v>
      </c>
      <c r="I508" s="186"/>
      <c r="J508" s="187">
        <f>ROUND(I508*H508,2)</f>
        <v>0</v>
      </c>
      <c r="K508" s="183" t="s">
        <v>133</v>
      </c>
      <c r="L508" s="39"/>
      <c r="M508" s="188" t="s">
        <v>1</v>
      </c>
      <c r="N508" s="189" t="s">
        <v>38</v>
      </c>
      <c r="O508" s="71"/>
      <c r="P508" s="190">
        <f>O508*H508</f>
        <v>0</v>
      </c>
      <c r="Q508" s="190">
        <v>2.9999999999999997E-4</v>
      </c>
      <c r="R508" s="190">
        <f>Q508*H508</f>
        <v>5.669999999999999E-4</v>
      </c>
      <c r="S508" s="190">
        <v>0</v>
      </c>
      <c r="T508" s="191">
        <f>S508*H508</f>
        <v>0</v>
      </c>
      <c r="U508" s="34"/>
      <c r="V508" s="34"/>
      <c r="W508" s="34"/>
      <c r="X508" s="34"/>
      <c r="Y508" s="34"/>
      <c r="Z508" s="34"/>
      <c r="AA508" s="34"/>
      <c r="AB508" s="34"/>
      <c r="AC508" s="34"/>
      <c r="AD508" s="34"/>
      <c r="AE508" s="34"/>
      <c r="AR508" s="192" t="s">
        <v>240</v>
      </c>
      <c r="AT508" s="192" t="s">
        <v>129</v>
      </c>
      <c r="AU508" s="192" t="s">
        <v>80</v>
      </c>
      <c r="AY508" s="17" t="s">
        <v>126</v>
      </c>
      <c r="BE508" s="193">
        <f>IF(N508="základní",J508,0)</f>
        <v>0</v>
      </c>
      <c r="BF508" s="193">
        <f>IF(N508="snížená",J508,0)</f>
        <v>0</v>
      </c>
      <c r="BG508" s="193">
        <f>IF(N508="zákl. přenesená",J508,0)</f>
        <v>0</v>
      </c>
      <c r="BH508" s="193">
        <f>IF(N508="sníž. přenesená",J508,0)</f>
        <v>0</v>
      </c>
      <c r="BI508" s="193">
        <f>IF(N508="nulová",J508,0)</f>
        <v>0</v>
      </c>
      <c r="BJ508" s="17" t="s">
        <v>78</v>
      </c>
      <c r="BK508" s="193">
        <f>ROUND(I508*H508,2)</f>
        <v>0</v>
      </c>
      <c r="BL508" s="17" t="s">
        <v>240</v>
      </c>
      <c r="BM508" s="192" t="s">
        <v>827</v>
      </c>
    </row>
    <row r="509" spans="1:65" s="2" customFormat="1" ht="11.25">
      <c r="A509" s="34"/>
      <c r="B509" s="35"/>
      <c r="C509" s="36"/>
      <c r="D509" s="194" t="s">
        <v>136</v>
      </c>
      <c r="E509" s="36"/>
      <c r="F509" s="195" t="s">
        <v>828</v>
      </c>
      <c r="G509" s="36"/>
      <c r="H509" s="36"/>
      <c r="I509" s="196"/>
      <c r="J509" s="36"/>
      <c r="K509" s="36"/>
      <c r="L509" s="39"/>
      <c r="M509" s="197"/>
      <c r="N509" s="198"/>
      <c r="O509" s="71"/>
      <c r="P509" s="71"/>
      <c r="Q509" s="71"/>
      <c r="R509" s="71"/>
      <c r="S509" s="71"/>
      <c r="T509" s="72"/>
      <c r="U509" s="34"/>
      <c r="V509" s="34"/>
      <c r="W509" s="34"/>
      <c r="X509" s="34"/>
      <c r="Y509" s="34"/>
      <c r="Z509" s="34"/>
      <c r="AA509" s="34"/>
      <c r="AB509" s="34"/>
      <c r="AC509" s="34"/>
      <c r="AD509" s="34"/>
      <c r="AE509" s="34"/>
      <c r="AT509" s="17" t="s">
        <v>136</v>
      </c>
      <c r="AU509" s="17" t="s">
        <v>80</v>
      </c>
    </row>
    <row r="510" spans="1:65" s="2" customFormat="1" ht="78">
      <c r="A510" s="34"/>
      <c r="B510" s="35"/>
      <c r="C510" s="36"/>
      <c r="D510" s="201" t="s">
        <v>152</v>
      </c>
      <c r="E510" s="36"/>
      <c r="F510" s="232" t="s">
        <v>829</v>
      </c>
      <c r="G510" s="36"/>
      <c r="H510" s="36"/>
      <c r="I510" s="196"/>
      <c r="J510" s="36"/>
      <c r="K510" s="36"/>
      <c r="L510" s="39"/>
      <c r="M510" s="197"/>
      <c r="N510" s="198"/>
      <c r="O510" s="71"/>
      <c r="P510" s="71"/>
      <c r="Q510" s="71"/>
      <c r="R510" s="71"/>
      <c r="S510" s="71"/>
      <c r="T510" s="72"/>
      <c r="U510" s="34"/>
      <c r="V510" s="34"/>
      <c r="W510" s="34"/>
      <c r="X510" s="34"/>
      <c r="Y510" s="34"/>
      <c r="Z510" s="34"/>
      <c r="AA510" s="34"/>
      <c r="AB510" s="34"/>
      <c r="AC510" s="34"/>
      <c r="AD510" s="34"/>
      <c r="AE510" s="34"/>
      <c r="AT510" s="17" t="s">
        <v>152</v>
      </c>
      <c r="AU510" s="17" t="s">
        <v>80</v>
      </c>
    </row>
    <row r="511" spans="1:65" s="13" customFormat="1" ht="11.25">
      <c r="B511" s="199"/>
      <c r="C511" s="200"/>
      <c r="D511" s="201" t="s">
        <v>138</v>
      </c>
      <c r="E511" s="202" t="s">
        <v>1</v>
      </c>
      <c r="F511" s="203" t="s">
        <v>830</v>
      </c>
      <c r="G511" s="200"/>
      <c r="H511" s="202" t="s">
        <v>1</v>
      </c>
      <c r="I511" s="204"/>
      <c r="J511" s="200"/>
      <c r="K511" s="200"/>
      <c r="L511" s="205"/>
      <c r="M511" s="206"/>
      <c r="N511" s="207"/>
      <c r="O511" s="207"/>
      <c r="P511" s="207"/>
      <c r="Q511" s="207"/>
      <c r="R511" s="207"/>
      <c r="S511" s="207"/>
      <c r="T511" s="208"/>
      <c r="AT511" s="209" t="s">
        <v>138</v>
      </c>
      <c r="AU511" s="209" t="s">
        <v>80</v>
      </c>
      <c r="AV511" s="13" t="s">
        <v>78</v>
      </c>
      <c r="AW511" s="13" t="s">
        <v>30</v>
      </c>
      <c r="AX511" s="13" t="s">
        <v>73</v>
      </c>
      <c r="AY511" s="209" t="s">
        <v>126</v>
      </c>
    </row>
    <row r="512" spans="1:65" s="14" customFormat="1" ht="11.25">
      <c r="B512" s="210"/>
      <c r="C512" s="211"/>
      <c r="D512" s="201" t="s">
        <v>138</v>
      </c>
      <c r="E512" s="212" t="s">
        <v>1</v>
      </c>
      <c r="F512" s="213" t="s">
        <v>831</v>
      </c>
      <c r="G512" s="211"/>
      <c r="H512" s="214">
        <v>1.89</v>
      </c>
      <c r="I512" s="215"/>
      <c r="J512" s="211"/>
      <c r="K512" s="211"/>
      <c r="L512" s="216"/>
      <c r="M512" s="217"/>
      <c r="N512" s="218"/>
      <c r="O512" s="218"/>
      <c r="P512" s="218"/>
      <c r="Q512" s="218"/>
      <c r="R512" s="218"/>
      <c r="S512" s="218"/>
      <c r="T512" s="219"/>
      <c r="AT512" s="220" t="s">
        <v>138</v>
      </c>
      <c r="AU512" s="220" t="s">
        <v>80</v>
      </c>
      <c r="AV512" s="14" t="s">
        <v>80</v>
      </c>
      <c r="AW512" s="14" t="s">
        <v>30</v>
      </c>
      <c r="AX512" s="14" t="s">
        <v>73</v>
      </c>
      <c r="AY512" s="220" t="s">
        <v>126</v>
      </c>
    </row>
    <row r="513" spans="1:65" s="15" customFormat="1" ht="11.25">
      <c r="B513" s="221"/>
      <c r="C513" s="222"/>
      <c r="D513" s="201" t="s">
        <v>138</v>
      </c>
      <c r="E513" s="223" t="s">
        <v>1</v>
      </c>
      <c r="F513" s="224" t="s">
        <v>140</v>
      </c>
      <c r="G513" s="222"/>
      <c r="H513" s="225">
        <v>1.89</v>
      </c>
      <c r="I513" s="226"/>
      <c r="J513" s="222"/>
      <c r="K513" s="222"/>
      <c r="L513" s="227"/>
      <c r="M513" s="228"/>
      <c r="N513" s="229"/>
      <c r="O513" s="229"/>
      <c r="P513" s="229"/>
      <c r="Q513" s="229"/>
      <c r="R513" s="229"/>
      <c r="S513" s="229"/>
      <c r="T513" s="230"/>
      <c r="AT513" s="231" t="s">
        <v>138</v>
      </c>
      <c r="AU513" s="231" t="s">
        <v>80</v>
      </c>
      <c r="AV513" s="15" t="s">
        <v>134</v>
      </c>
      <c r="AW513" s="15" t="s">
        <v>30</v>
      </c>
      <c r="AX513" s="15" t="s">
        <v>78</v>
      </c>
      <c r="AY513" s="231" t="s">
        <v>126</v>
      </c>
    </row>
    <row r="514" spans="1:65" s="2" customFormat="1" ht="24.2" customHeight="1">
      <c r="A514" s="34"/>
      <c r="B514" s="35"/>
      <c r="C514" s="181" t="s">
        <v>832</v>
      </c>
      <c r="D514" s="181" t="s">
        <v>129</v>
      </c>
      <c r="E514" s="182" t="s">
        <v>833</v>
      </c>
      <c r="F514" s="183" t="s">
        <v>834</v>
      </c>
      <c r="G514" s="184" t="s">
        <v>143</v>
      </c>
      <c r="H514" s="185">
        <v>3.36</v>
      </c>
      <c r="I514" s="186"/>
      <c r="J514" s="187">
        <f>ROUND(I514*H514,2)</f>
        <v>0</v>
      </c>
      <c r="K514" s="183" t="s">
        <v>133</v>
      </c>
      <c r="L514" s="39"/>
      <c r="M514" s="188" t="s">
        <v>1</v>
      </c>
      <c r="N514" s="189" t="s">
        <v>38</v>
      </c>
      <c r="O514" s="71"/>
      <c r="P514" s="190">
        <f>O514*H514</f>
        <v>0</v>
      </c>
      <c r="Q514" s="190">
        <v>0</v>
      </c>
      <c r="R514" s="190">
        <f>Q514*H514</f>
        <v>0</v>
      </c>
      <c r="S514" s="190">
        <v>8.1500000000000003E-2</v>
      </c>
      <c r="T514" s="191">
        <f>S514*H514</f>
        <v>0.27383999999999997</v>
      </c>
      <c r="U514" s="34"/>
      <c r="V514" s="34"/>
      <c r="W514" s="34"/>
      <c r="X514" s="34"/>
      <c r="Y514" s="34"/>
      <c r="Z514" s="34"/>
      <c r="AA514" s="34"/>
      <c r="AB514" s="34"/>
      <c r="AC514" s="34"/>
      <c r="AD514" s="34"/>
      <c r="AE514" s="34"/>
      <c r="AR514" s="192" t="s">
        <v>240</v>
      </c>
      <c r="AT514" s="192" t="s">
        <v>129</v>
      </c>
      <c r="AU514" s="192" t="s">
        <v>80</v>
      </c>
      <c r="AY514" s="17" t="s">
        <v>126</v>
      </c>
      <c r="BE514" s="193">
        <f>IF(N514="základní",J514,0)</f>
        <v>0</v>
      </c>
      <c r="BF514" s="193">
        <f>IF(N514="snížená",J514,0)</f>
        <v>0</v>
      </c>
      <c r="BG514" s="193">
        <f>IF(N514="zákl. přenesená",J514,0)</f>
        <v>0</v>
      </c>
      <c r="BH514" s="193">
        <f>IF(N514="sníž. přenesená",J514,0)</f>
        <v>0</v>
      </c>
      <c r="BI514" s="193">
        <f>IF(N514="nulová",J514,0)</f>
        <v>0</v>
      </c>
      <c r="BJ514" s="17" t="s">
        <v>78</v>
      </c>
      <c r="BK514" s="193">
        <f>ROUND(I514*H514,2)</f>
        <v>0</v>
      </c>
      <c r="BL514" s="17" t="s">
        <v>240</v>
      </c>
      <c r="BM514" s="192" t="s">
        <v>835</v>
      </c>
    </row>
    <row r="515" spans="1:65" s="2" customFormat="1" ht="11.25">
      <c r="A515" s="34"/>
      <c r="B515" s="35"/>
      <c r="C515" s="36"/>
      <c r="D515" s="194" t="s">
        <v>136</v>
      </c>
      <c r="E515" s="36"/>
      <c r="F515" s="195" t="s">
        <v>836</v>
      </c>
      <c r="G515" s="36"/>
      <c r="H515" s="36"/>
      <c r="I515" s="196"/>
      <c r="J515" s="36"/>
      <c r="K515" s="36"/>
      <c r="L515" s="39"/>
      <c r="M515" s="197"/>
      <c r="N515" s="198"/>
      <c r="O515" s="71"/>
      <c r="P515" s="71"/>
      <c r="Q515" s="71"/>
      <c r="R515" s="71"/>
      <c r="S515" s="71"/>
      <c r="T515" s="72"/>
      <c r="U515" s="34"/>
      <c r="V515" s="34"/>
      <c r="W515" s="34"/>
      <c r="X515" s="34"/>
      <c r="Y515" s="34"/>
      <c r="Z515" s="34"/>
      <c r="AA515" s="34"/>
      <c r="AB515" s="34"/>
      <c r="AC515" s="34"/>
      <c r="AD515" s="34"/>
      <c r="AE515" s="34"/>
      <c r="AT515" s="17" t="s">
        <v>136</v>
      </c>
      <c r="AU515" s="17" t="s">
        <v>80</v>
      </c>
    </row>
    <row r="516" spans="1:65" s="13" customFormat="1" ht="11.25">
      <c r="B516" s="199"/>
      <c r="C516" s="200"/>
      <c r="D516" s="201" t="s">
        <v>138</v>
      </c>
      <c r="E516" s="202" t="s">
        <v>1</v>
      </c>
      <c r="F516" s="203" t="s">
        <v>837</v>
      </c>
      <c r="G516" s="200"/>
      <c r="H516" s="202" t="s">
        <v>1</v>
      </c>
      <c r="I516" s="204"/>
      <c r="J516" s="200"/>
      <c r="K516" s="200"/>
      <c r="L516" s="205"/>
      <c r="M516" s="206"/>
      <c r="N516" s="207"/>
      <c r="O516" s="207"/>
      <c r="P516" s="207"/>
      <c r="Q516" s="207"/>
      <c r="R516" s="207"/>
      <c r="S516" s="207"/>
      <c r="T516" s="208"/>
      <c r="AT516" s="209" t="s">
        <v>138</v>
      </c>
      <c r="AU516" s="209" t="s">
        <v>80</v>
      </c>
      <c r="AV516" s="13" t="s">
        <v>78</v>
      </c>
      <c r="AW516" s="13" t="s">
        <v>30</v>
      </c>
      <c r="AX516" s="13" t="s">
        <v>73</v>
      </c>
      <c r="AY516" s="209" t="s">
        <v>126</v>
      </c>
    </row>
    <row r="517" spans="1:65" s="14" customFormat="1" ht="11.25">
      <c r="B517" s="210"/>
      <c r="C517" s="211"/>
      <c r="D517" s="201" t="s">
        <v>138</v>
      </c>
      <c r="E517" s="212" t="s">
        <v>1</v>
      </c>
      <c r="F517" s="213" t="s">
        <v>838</v>
      </c>
      <c r="G517" s="211"/>
      <c r="H517" s="214">
        <v>3.36</v>
      </c>
      <c r="I517" s="215"/>
      <c r="J517" s="211"/>
      <c r="K517" s="211"/>
      <c r="L517" s="216"/>
      <c r="M517" s="217"/>
      <c r="N517" s="218"/>
      <c r="O517" s="218"/>
      <c r="P517" s="218"/>
      <c r="Q517" s="218"/>
      <c r="R517" s="218"/>
      <c r="S517" s="218"/>
      <c r="T517" s="219"/>
      <c r="AT517" s="220" t="s">
        <v>138</v>
      </c>
      <c r="AU517" s="220" t="s">
        <v>80</v>
      </c>
      <c r="AV517" s="14" t="s">
        <v>80</v>
      </c>
      <c r="AW517" s="14" t="s">
        <v>30</v>
      </c>
      <c r="AX517" s="14" t="s">
        <v>73</v>
      </c>
      <c r="AY517" s="220" t="s">
        <v>126</v>
      </c>
    </row>
    <row r="518" spans="1:65" s="15" customFormat="1" ht="11.25">
      <c r="B518" s="221"/>
      <c r="C518" s="222"/>
      <c r="D518" s="201" t="s">
        <v>138</v>
      </c>
      <c r="E518" s="223" t="s">
        <v>1</v>
      </c>
      <c r="F518" s="224" t="s">
        <v>140</v>
      </c>
      <c r="G518" s="222"/>
      <c r="H518" s="225">
        <v>3.36</v>
      </c>
      <c r="I518" s="226"/>
      <c r="J518" s="222"/>
      <c r="K518" s="222"/>
      <c r="L518" s="227"/>
      <c r="M518" s="228"/>
      <c r="N518" s="229"/>
      <c r="O518" s="229"/>
      <c r="P518" s="229"/>
      <c r="Q518" s="229"/>
      <c r="R518" s="229"/>
      <c r="S518" s="229"/>
      <c r="T518" s="230"/>
      <c r="AT518" s="231" t="s">
        <v>138</v>
      </c>
      <c r="AU518" s="231" t="s">
        <v>80</v>
      </c>
      <c r="AV518" s="15" t="s">
        <v>134</v>
      </c>
      <c r="AW518" s="15" t="s">
        <v>30</v>
      </c>
      <c r="AX518" s="15" t="s">
        <v>78</v>
      </c>
      <c r="AY518" s="231" t="s">
        <v>126</v>
      </c>
    </row>
    <row r="519" spans="1:65" s="2" customFormat="1" ht="24.2" customHeight="1">
      <c r="A519" s="34"/>
      <c r="B519" s="35"/>
      <c r="C519" s="181" t="s">
        <v>839</v>
      </c>
      <c r="D519" s="181" t="s">
        <v>129</v>
      </c>
      <c r="E519" s="182" t="s">
        <v>840</v>
      </c>
      <c r="F519" s="183" t="s">
        <v>841</v>
      </c>
      <c r="G519" s="184" t="s">
        <v>132</v>
      </c>
      <c r="H519" s="185">
        <v>20</v>
      </c>
      <c r="I519" s="186"/>
      <c r="J519" s="187">
        <f>ROUND(I519*H519,2)</f>
        <v>0</v>
      </c>
      <c r="K519" s="183" t="s">
        <v>133</v>
      </c>
      <c r="L519" s="39"/>
      <c r="M519" s="188" t="s">
        <v>1</v>
      </c>
      <c r="N519" s="189" t="s">
        <v>38</v>
      </c>
      <c r="O519" s="71"/>
      <c r="P519" s="190">
        <f>O519*H519</f>
        <v>0</v>
      </c>
      <c r="Q519" s="190">
        <v>5.1999999999999995E-4</v>
      </c>
      <c r="R519" s="190">
        <f>Q519*H519</f>
        <v>1.04E-2</v>
      </c>
      <c r="S519" s="190">
        <v>2.98E-3</v>
      </c>
      <c r="T519" s="191">
        <f>S519*H519</f>
        <v>5.96E-2</v>
      </c>
      <c r="U519" s="34"/>
      <c r="V519" s="34"/>
      <c r="W519" s="34"/>
      <c r="X519" s="34"/>
      <c r="Y519" s="34"/>
      <c r="Z519" s="34"/>
      <c r="AA519" s="34"/>
      <c r="AB519" s="34"/>
      <c r="AC519" s="34"/>
      <c r="AD519" s="34"/>
      <c r="AE519" s="34"/>
      <c r="AR519" s="192" t="s">
        <v>240</v>
      </c>
      <c r="AT519" s="192" t="s">
        <v>129</v>
      </c>
      <c r="AU519" s="192" t="s">
        <v>80</v>
      </c>
      <c r="AY519" s="17" t="s">
        <v>126</v>
      </c>
      <c r="BE519" s="193">
        <f>IF(N519="základní",J519,0)</f>
        <v>0</v>
      </c>
      <c r="BF519" s="193">
        <f>IF(N519="snížená",J519,0)</f>
        <v>0</v>
      </c>
      <c r="BG519" s="193">
        <f>IF(N519="zákl. přenesená",J519,0)</f>
        <v>0</v>
      </c>
      <c r="BH519" s="193">
        <f>IF(N519="sníž. přenesená",J519,0)</f>
        <v>0</v>
      </c>
      <c r="BI519" s="193">
        <f>IF(N519="nulová",J519,0)</f>
        <v>0</v>
      </c>
      <c r="BJ519" s="17" t="s">
        <v>78</v>
      </c>
      <c r="BK519" s="193">
        <f>ROUND(I519*H519,2)</f>
        <v>0</v>
      </c>
      <c r="BL519" s="17" t="s">
        <v>240</v>
      </c>
      <c r="BM519" s="192" t="s">
        <v>842</v>
      </c>
    </row>
    <row r="520" spans="1:65" s="2" customFormat="1" ht="11.25">
      <c r="A520" s="34"/>
      <c r="B520" s="35"/>
      <c r="C520" s="36"/>
      <c r="D520" s="194" t="s">
        <v>136</v>
      </c>
      <c r="E520" s="36"/>
      <c r="F520" s="195" t="s">
        <v>843</v>
      </c>
      <c r="G520" s="36"/>
      <c r="H520" s="36"/>
      <c r="I520" s="196"/>
      <c r="J520" s="36"/>
      <c r="K520" s="36"/>
      <c r="L520" s="39"/>
      <c r="M520" s="197"/>
      <c r="N520" s="198"/>
      <c r="O520" s="71"/>
      <c r="P520" s="71"/>
      <c r="Q520" s="71"/>
      <c r="R520" s="71"/>
      <c r="S520" s="71"/>
      <c r="T520" s="72"/>
      <c r="U520" s="34"/>
      <c r="V520" s="34"/>
      <c r="W520" s="34"/>
      <c r="X520" s="34"/>
      <c r="Y520" s="34"/>
      <c r="Z520" s="34"/>
      <c r="AA520" s="34"/>
      <c r="AB520" s="34"/>
      <c r="AC520" s="34"/>
      <c r="AD520" s="34"/>
      <c r="AE520" s="34"/>
      <c r="AT520" s="17" t="s">
        <v>136</v>
      </c>
      <c r="AU520" s="17" t="s">
        <v>80</v>
      </c>
    </row>
    <row r="521" spans="1:65" s="13" customFormat="1" ht="11.25">
      <c r="B521" s="199"/>
      <c r="C521" s="200"/>
      <c r="D521" s="201" t="s">
        <v>138</v>
      </c>
      <c r="E521" s="202" t="s">
        <v>1</v>
      </c>
      <c r="F521" s="203" t="s">
        <v>844</v>
      </c>
      <c r="G521" s="200"/>
      <c r="H521" s="202" t="s">
        <v>1</v>
      </c>
      <c r="I521" s="204"/>
      <c r="J521" s="200"/>
      <c r="K521" s="200"/>
      <c r="L521" s="205"/>
      <c r="M521" s="206"/>
      <c r="N521" s="207"/>
      <c r="O521" s="207"/>
      <c r="P521" s="207"/>
      <c r="Q521" s="207"/>
      <c r="R521" s="207"/>
      <c r="S521" s="207"/>
      <c r="T521" s="208"/>
      <c r="AT521" s="209" t="s">
        <v>138</v>
      </c>
      <c r="AU521" s="209" t="s">
        <v>80</v>
      </c>
      <c r="AV521" s="13" t="s">
        <v>78</v>
      </c>
      <c r="AW521" s="13" t="s">
        <v>30</v>
      </c>
      <c r="AX521" s="13" t="s">
        <v>73</v>
      </c>
      <c r="AY521" s="209" t="s">
        <v>126</v>
      </c>
    </row>
    <row r="522" spans="1:65" s="14" customFormat="1" ht="11.25">
      <c r="B522" s="210"/>
      <c r="C522" s="211"/>
      <c r="D522" s="201" t="s">
        <v>138</v>
      </c>
      <c r="E522" s="212" t="s">
        <v>1</v>
      </c>
      <c r="F522" s="213" t="s">
        <v>845</v>
      </c>
      <c r="G522" s="211"/>
      <c r="H522" s="214">
        <v>20</v>
      </c>
      <c r="I522" s="215"/>
      <c r="J522" s="211"/>
      <c r="K522" s="211"/>
      <c r="L522" s="216"/>
      <c r="M522" s="217"/>
      <c r="N522" s="218"/>
      <c r="O522" s="218"/>
      <c r="P522" s="218"/>
      <c r="Q522" s="218"/>
      <c r="R522" s="218"/>
      <c r="S522" s="218"/>
      <c r="T522" s="219"/>
      <c r="AT522" s="220" t="s">
        <v>138</v>
      </c>
      <c r="AU522" s="220" t="s">
        <v>80</v>
      </c>
      <c r="AV522" s="14" t="s">
        <v>80</v>
      </c>
      <c r="AW522" s="14" t="s">
        <v>30</v>
      </c>
      <c r="AX522" s="14" t="s">
        <v>73</v>
      </c>
      <c r="AY522" s="220" t="s">
        <v>126</v>
      </c>
    </row>
    <row r="523" spans="1:65" s="15" customFormat="1" ht="11.25">
      <c r="B523" s="221"/>
      <c r="C523" s="222"/>
      <c r="D523" s="201" t="s">
        <v>138</v>
      </c>
      <c r="E523" s="223" t="s">
        <v>1</v>
      </c>
      <c r="F523" s="224" t="s">
        <v>140</v>
      </c>
      <c r="G523" s="222"/>
      <c r="H523" s="225">
        <v>20</v>
      </c>
      <c r="I523" s="226"/>
      <c r="J523" s="222"/>
      <c r="K523" s="222"/>
      <c r="L523" s="227"/>
      <c r="M523" s="228"/>
      <c r="N523" s="229"/>
      <c r="O523" s="229"/>
      <c r="P523" s="229"/>
      <c r="Q523" s="229"/>
      <c r="R523" s="229"/>
      <c r="S523" s="229"/>
      <c r="T523" s="230"/>
      <c r="AT523" s="231" t="s">
        <v>138</v>
      </c>
      <c r="AU523" s="231" t="s">
        <v>80</v>
      </c>
      <c r="AV523" s="15" t="s">
        <v>134</v>
      </c>
      <c r="AW523" s="15" t="s">
        <v>30</v>
      </c>
      <c r="AX523" s="15" t="s">
        <v>78</v>
      </c>
      <c r="AY523" s="231" t="s">
        <v>126</v>
      </c>
    </row>
    <row r="524" spans="1:65" s="2" customFormat="1" ht="24.2" customHeight="1">
      <c r="A524" s="34"/>
      <c r="B524" s="35"/>
      <c r="C524" s="181" t="s">
        <v>846</v>
      </c>
      <c r="D524" s="181" t="s">
        <v>129</v>
      </c>
      <c r="E524" s="182" t="s">
        <v>847</v>
      </c>
      <c r="F524" s="183" t="s">
        <v>848</v>
      </c>
      <c r="G524" s="184" t="s">
        <v>143</v>
      </c>
      <c r="H524" s="185">
        <v>1.89</v>
      </c>
      <c r="I524" s="186"/>
      <c r="J524" s="187">
        <f>ROUND(I524*H524,2)</f>
        <v>0</v>
      </c>
      <c r="K524" s="183" t="s">
        <v>133</v>
      </c>
      <c r="L524" s="39"/>
      <c r="M524" s="188" t="s">
        <v>1</v>
      </c>
      <c r="N524" s="189" t="s">
        <v>38</v>
      </c>
      <c r="O524" s="71"/>
      <c r="P524" s="190">
        <f>O524*H524</f>
        <v>0</v>
      </c>
      <c r="Q524" s="190">
        <v>7.3000000000000001E-3</v>
      </c>
      <c r="R524" s="190">
        <f>Q524*H524</f>
        <v>1.3797E-2</v>
      </c>
      <c r="S524" s="190">
        <v>0</v>
      </c>
      <c r="T524" s="191">
        <f>S524*H524</f>
        <v>0</v>
      </c>
      <c r="U524" s="34"/>
      <c r="V524" s="34"/>
      <c r="W524" s="34"/>
      <c r="X524" s="34"/>
      <c r="Y524" s="34"/>
      <c r="Z524" s="34"/>
      <c r="AA524" s="34"/>
      <c r="AB524" s="34"/>
      <c r="AC524" s="34"/>
      <c r="AD524" s="34"/>
      <c r="AE524" s="34"/>
      <c r="AR524" s="192" t="s">
        <v>240</v>
      </c>
      <c r="AT524" s="192" t="s">
        <v>129</v>
      </c>
      <c r="AU524" s="192" t="s">
        <v>80</v>
      </c>
      <c r="AY524" s="17" t="s">
        <v>126</v>
      </c>
      <c r="BE524" s="193">
        <f>IF(N524="základní",J524,0)</f>
        <v>0</v>
      </c>
      <c r="BF524" s="193">
        <f>IF(N524="snížená",J524,0)</f>
        <v>0</v>
      </c>
      <c r="BG524" s="193">
        <f>IF(N524="zákl. přenesená",J524,0)</f>
        <v>0</v>
      </c>
      <c r="BH524" s="193">
        <f>IF(N524="sníž. přenesená",J524,0)</f>
        <v>0</v>
      </c>
      <c r="BI524" s="193">
        <f>IF(N524="nulová",J524,0)</f>
        <v>0</v>
      </c>
      <c r="BJ524" s="17" t="s">
        <v>78</v>
      </c>
      <c r="BK524" s="193">
        <f>ROUND(I524*H524,2)</f>
        <v>0</v>
      </c>
      <c r="BL524" s="17" t="s">
        <v>240</v>
      </c>
      <c r="BM524" s="192" t="s">
        <v>849</v>
      </c>
    </row>
    <row r="525" spans="1:65" s="2" customFormat="1" ht="11.25">
      <c r="A525" s="34"/>
      <c r="B525" s="35"/>
      <c r="C525" s="36"/>
      <c r="D525" s="194" t="s">
        <v>136</v>
      </c>
      <c r="E525" s="36"/>
      <c r="F525" s="195" t="s">
        <v>850</v>
      </c>
      <c r="G525" s="36"/>
      <c r="H525" s="36"/>
      <c r="I525" s="196"/>
      <c r="J525" s="36"/>
      <c r="K525" s="36"/>
      <c r="L525" s="39"/>
      <c r="M525" s="197"/>
      <c r="N525" s="198"/>
      <c r="O525" s="71"/>
      <c r="P525" s="71"/>
      <c r="Q525" s="71"/>
      <c r="R525" s="71"/>
      <c r="S525" s="71"/>
      <c r="T525" s="72"/>
      <c r="U525" s="34"/>
      <c r="V525" s="34"/>
      <c r="W525" s="34"/>
      <c r="X525" s="34"/>
      <c r="Y525" s="34"/>
      <c r="Z525" s="34"/>
      <c r="AA525" s="34"/>
      <c r="AB525" s="34"/>
      <c r="AC525" s="34"/>
      <c r="AD525" s="34"/>
      <c r="AE525" s="34"/>
      <c r="AT525" s="17" t="s">
        <v>136</v>
      </c>
      <c r="AU525" s="17" t="s">
        <v>80</v>
      </c>
    </row>
    <row r="526" spans="1:65" s="2" customFormat="1" ht="19.5">
      <c r="A526" s="34"/>
      <c r="B526" s="35"/>
      <c r="C526" s="36"/>
      <c r="D526" s="201" t="s">
        <v>152</v>
      </c>
      <c r="E526" s="36"/>
      <c r="F526" s="232" t="s">
        <v>851</v>
      </c>
      <c r="G526" s="36"/>
      <c r="H526" s="36"/>
      <c r="I526" s="196"/>
      <c r="J526" s="36"/>
      <c r="K526" s="36"/>
      <c r="L526" s="39"/>
      <c r="M526" s="197"/>
      <c r="N526" s="198"/>
      <c r="O526" s="71"/>
      <c r="P526" s="71"/>
      <c r="Q526" s="71"/>
      <c r="R526" s="71"/>
      <c r="S526" s="71"/>
      <c r="T526" s="72"/>
      <c r="U526" s="34"/>
      <c r="V526" s="34"/>
      <c r="W526" s="34"/>
      <c r="X526" s="34"/>
      <c r="Y526" s="34"/>
      <c r="Z526" s="34"/>
      <c r="AA526" s="34"/>
      <c r="AB526" s="34"/>
      <c r="AC526" s="34"/>
      <c r="AD526" s="34"/>
      <c r="AE526" s="34"/>
      <c r="AT526" s="17" t="s">
        <v>152</v>
      </c>
      <c r="AU526" s="17" t="s">
        <v>80</v>
      </c>
    </row>
    <row r="527" spans="1:65" s="2" customFormat="1" ht="16.5" customHeight="1">
      <c r="A527" s="34"/>
      <c r="B527" s="35"/>
      <c r="C527" s="233" t="s">
        <v>852</v>
      </c>
      <c r="D527" s="233" t="s">
        <v>177</v>
      </c>
      <c r="E527" s="234" t="s">
        <v>853</v>
      </c>
      <c r="F527" s="235" t="s">
        <v>854</v>
      </c>
      <c r="G527" s="236" t="s">
        <v>143</v>
      </c>
      <c r="H527" s="237">
        <v>4.4649999999999999</v>
      </c>
      <c r="I527" s="238"/>
      <c r="J527" s="239">
        <f>ROUND(I527*H527,2)</f>
        <v>0</v>
      </c>
      <c r="K527" s="235" t="s">
        <v>133</v>
      </c>
      <c r="L527" s="240"/>
      <c r="M527" s="241" t="s">
        <v>1</v>
      </c>
      <c r="N527" s="242" t="s">
        <v>38</v>
      </c>
      <c r="O527" s="71"/>
      <c r="P527" s="190">
        <f>O527*H527</f>
        <v>0</v>
      </c>
      <c r="Q527" s="190">
        <v>1.18E-2</v>
      </c>
      <c r="R527" s="190">
        <f>Q527*H527</f>
        <v>5.2686999999999998E-2</v>
      </c>
      <c r="S527" s="190">
        <v>0</v>
      </c>
      <c r="T527" s="191">
        <f>S527*H527</f>
        <v>0</v>
      </c>
      <c r="U527" s="34"/>
      <c r="V527" s="34"/>
      <c r="W527" s="34"/>
      <c r="X527" s="34"/>
      <c r="Y527" s="34"/>
      <c r="Z527" s="34"/>
      <c r="AA527" s="34"/>
      <c r="AB527" s="34"/>
      <c r="AC527" s="34"/>
      <c r="AD527" s="34"/>
      <c r="AE527" s="34"/>
      <c r="AR527" s="192" t="s">
        <v>350</v>
      </c>
      <c r="AT527" s="192" t="s">
        <v>177</v>
      </c>
      <c r="AU527" s="192" t="s">
        <v>80</v>
      </c>
      <c r="AY527" s="17" t="s">
        <v>126</v>
      </c>
      <c r="BE527" s="193">
        <f>IF(N527="základní",J527,0)</f>
        <v>0</v>
      </c>
      <c r="BF527" s="193">
        <f>IF(N527="snížená",J527,0)</f>
        <v>0</v>
      </c>
      <c r="BG527" s="193">
        <f>IF(N527="zákl. přenesená",J527,0)</f>
        <v>0</v>
      </c>
      <c r="BH527" s="193">
        <f>IF(N527="sníž. přenesená",J527,0)</f>
        <v>0</v>
      </c>
      <c r="BI527" s="193">
        <f>IF(N527="nulová",J527,0)</f>
        <v>0</v>
      </c>
      <c r="BJ527" s="17" t="s">
        <v>78</v>
      </c>
      <c r="BK527" s="193">
        <f>ROUND(I527*H527,2)</f>
        <v>0</v>
      </c>
      <c r="BL527" s="17" t="s">
        <v>240</v>
      </c>
      <c r="BM527" s="192" t="s">
        <v>855</v>
      </c>
    </row>
    <row r="528" spans="1:65" s="13" customFormat="1" ht="11.25">
      <c r="B528" s="199"/>
      <c r="C528" s="200"/>
      <c r="D528" s="201" t="s">
        <v>138</v>
      </c>
      <c r="E528" s="202" t="s">
        <v>1</v>
      </c>
      <c r="F528" s="203" t="s">
        <v>187</v>
      </c>
      <c r="G528" s="200"/>
      <c r="H528" s="202" t="s">
        <v>1</v>
      </c>
      <c r="I528" s="204"/>
      <c r="J528" s="200"/>
      <c r="K528" s="200"/>
      <c r="L528" s="205"/>
      <c r="M528" s="206"/>
      <c r="N528" s="207"/>
      <c r="O528" s="207"/>
      <c r="P528" s="207"/>
      <c r="Q528" s="207"/>
      <c r="R528" s="207"/>
      <c r="S528" s="207"/>
      <c r="T528" s="208"/>
      <c r="AT528" s="209" t="s">
        <v>138</v>
      </c>
      <c r="AU528" s="209" t="s">
        <v>80</v>
      </c>
      <c r="AV528" s="13" t="s">
        <v>78</v>
      </c>
      <c r="AW528" s="13" t="s">
        <v>30</v>
      </c>
      <c r="AX528" s="13" t="s">
        <v>73</v>
      </c>
      <c r="AY528" s="209" t="s">
        <v>126</v>
      </c>
    </row>
    <row r="529" spans="1:65" s="14" customFormat="1" ht="11.25">
      <c r="B529" s="210"/>
      <c r="C529" s="211"/>
      <c r="D529" s="201" t="s">
        <v>138</v>
      </c>
      <c r="E529" s="212" t="s">
        <v>1</v>
      </c>
      <c r="F529" s="213" t="s">
        <v>856</v>
      </c>
      <c r="G529" s="211"/>
      <c r="H529" s="214">
        <v>2.0790000000000002</v>
      </c>
      <c r="I529" s="215"/>
      <c r="J529" s="211"/>
      <c r="K529" s="211"/>
      <c r="L529" s="216"/>
      <c r="M529" s="217"/>
      <c r="N529" s="218"/>
      <c r="O529" s="218"/>
      <c r="P529" s="218"/>
      <c r="Q529" s="218"/>
      <c r="R529" s="218"/>
      <c r="S529" s="218"/>
      <c r="T529" s="219"/>
      <c r="AT529" s="220" t="s">
        <v>138</v>
      </c>
      <c r="AU529" s="220" t="s">
        <v>80</v>
      </c>
      <c r="AV529" s="14" t="s">
        <v>80</v>
      </c>
      <c r="AW529" s="14" t="s">
        <v>30</v>
      </c>
      <c r="AX529" s="14" t="s">
        <v>73</v>
      </c>
      <c r="AY529" s="220" t="s">
        <v>126</v>
      </c>
    </row>
    <row r="530" spans="1:65" s="14" customFormat="1" ht="11.25">
      <c r="B530" s="210"/>
      <c r="C530" s="211"/>
      <c r="D530" s="201" t="s">
        <v>138</v>
      </c>
      <c r="E530" s="212" t="s">
        <v>1</v>
      </c>
      <c r="F530" s="213" t="s">
        <v>857</v>
      </c>
      <c r="G530" s="211"/>
      <c r="H530" s="214">
        <v>1.98</v>
      </c>
      <c r="I530" s="215"/>
      <c r="J530" s="211"/>
      <c r="K530" s="211"/>
      <c r="L530" s="216"/>
      <c r="M530" s="217"/>
      <c r="N530" s="218"/>
      <c r="O530" s="218"/>
      <c r="P530" s="218"/>
      <c r="Q530" s="218"/>
      <c r="R530" s="218"/>
      <c r="S530" s="218"/>
      <c r="T530" s="219"/>
      <c r="AT530" s="220" t="s">
        <v>138</v>
      </c>
      <c r="AU530" s="220" t="s">
        <v>80</v>
      </c>
      <c r="AV530" s="14" t="s">
        <v>80</v>
      </c>
      <c r="AW530" s="14" t="s">
        <v>30</v>
      </c>
      <c r="AX530" s="14" t="s">
        <v>73</v>
      </c>
      <c r="AY530" s="220" t="s">
        <v>126</v>
      </c>
    </row>
    <row r="531" spans="1:65" s="15" customFormat="1" ht="11.25">
      <c r="B531" s="221"/>
      <c r="C531" s="222"/>
      <c r="D531" s="201" t="s">
        <v>138</v>
      </c>
      <c r="E531" s="223" t="s">
        <v>1</v>
      </c>
      <c r="F531" s="224" t="s">
        <v>140</v>
      </c>
      <c r="G531" s="222"/>
      <c r="H531" s="225">
        <v>4.0590000000000002</v>
      </c>
      <c r="I531" s="226"/>
      <c r="J531" s="222"/>
      <c r="K531" s="222"/>
      <c r="L531" s="227"/>
      <c r="M531" s="228"/>
      <c r="N531" s="229"/>
      <c r="O531" s="229"/>
      <c r="P531" s="229"/>
      <c r="Q531" s="229"/>
      <c r="R531" s="229"/>
      <c r="S531" s="229"/>
      <c r="T531" s="230"/>
      <c r="AT531" s="231" t="s">
        <v>138</v>
      </c>
      <c r="AU531" s="231" t="s">
        <v>80</v>
      </c>
      <c r="AV531" s="15" t="s">
        <v>134</v>
      </c>
      <c r="AW531" s="15" t="s">
        <v>30</v>
      </c>
      <c r="AX531" s="15" t="s">
        <v>78</v>
      </c>
      <c r="AY531" s="231" t="s">
        <v>126</v>
      </c>
    </row>
    <row r="532" spans="1:65" s="14" customFormat="1" ht="11.25">
      <c r="B532" s="210"/>
      <c r="C532" s="211"/>
      <c r="D532" s="201" t="s">
        <v>138</v>
      </c>
      <c r="E532" s="211"/>
      <c r="F532" s="213" t="s">
        <v>858</v>
      </c>
      <c r="G532" s="211"/>
      <c r="H532" s="214">
        <v>4.4649999999999999</v>
      </c>
      <c r="I532" s="215"/>
      <c r="J532" s="211"/>
      <c r="K532" s="211"/>
      <c r="L532" s="216"/>
      <c r="M532" s="217"/>
      <c r="N532" s="218"/>
      <c r="O532" s="218"/>
      <c r="P532" s="218"/>
      <c r="Q532" s="218"/>
      <c r="R532" s="218"/>
      <c r="S532" s="218"/>
      <c r="T532" s="219"/>
      <c r="AT532" s="220" t="s">
        <v>138</v>
      </c>
      <c r="AU532" s="220" t="s">
        <v>80</v>
      </c>
      <c r="AV532" s="14" t="s">
        <v>80</v>
      </c>
      <c r="AW532" s="14" t="s">
        <v>4</v>
      </c>
      <c r="AX532" s="14" t="s">
        <v>78</v>
      </c>
      <c r="AY532" s="220" t="s">
        <v>126</v>
      </c>
    </row>
    <row r="533" spans="1:65" s="2" customFormat="1" ht="24.2" customHeight="1">
      <c r="A533" s="34"/>
      <c r="B533" s="35"/>
      <c r="C533" s="181" t="s">
        <v>859</v>
      </c>
      <c r="D533" s="181" t="s">
        <v>129</v>
      </c>
      <c r="E533" s="182" t="s">
        <v>860</v>
      </c>
      <c r="F533" s="183" t="s">
        <v>861</v>
      </c>
      <c r="G533" s="184" t="s">
        <v>143</v>
      </c>
      <c r="H533" s="185">
        <v>1.89</v>
      </c>
      <c r="I533" s="186"/>
      <c r="J533" s="187">
        <f>ROUND(I533*H533,2)</f>
        <v>0</v>
      </c>
      <c r="K533" s="183" t="s">
        <v>133</v>
      </c>
      <c r="L533" s="39"/>
      <c r="M533" s="188" t="s">
        <v>1</v>
      </c>
      <c r="N533" s="189" t="s">
        <v>38</v>
      </c>
      <c r="O533" s="71"/>
      <c r="P533" s="190">
        <f>O533*H533</f>
        <v>0</v>
      </c>
      <c r="Q533" s="190">
        <v>0</v>
      </c>
      <c r="R533" s="190">
        <f>Q533*H533</f>
        <v>0</v>
      </c>
      <c r="S533" s="190">
        <v>0</v>
      </c>
      <c r="T533" s="191">
        <f>S533*H533</f>
        <v>0</v>
      </c>
      <c r="U533" s="34"/>
      <c r="V533" s="34"/>
      <c r="W533" s="34"/>
      <c r="X533" s="34"/>
      <c r="Y533" s="34"/>
      <c r="Z533" s="34"/>
      <c r="AA533" s="34"/>
      <c r="AB533" s="34"/>
      <c r="AC533" s="34"/>
      <c r="AD533" s="34"/>
      <c r="AE533" s="34"/>
      <c r="AR533" s="192" t="s">
        <v>240</v>
      </c>
      <c r="AT533" s="192" t="s">
        <v>129</v>
      </c>
      <c r="AU533" s="192" t="s">
        <v>80</v>
      </c>
      <c r="AY533" s="17" t="s">
        <v>126</v>
      </c>
      <c r="BE533" s="193">
        <f>IF(N533="základní",J533,0)</f>
        <v>0</v>
      </c>
      <c r="BF533" s="193">
        <f>IF(N533="snížená",J533,0)</f>
        <v>0</v>
      </c>
      <c r="BG533" s="193">
        <f>IF(N533="zákl. přenesená",J533,0)</f>
        <v>0</v>
      </c>
      <c r="BH533" s="193">
        <f>IF(N533="sníž. přenesená",J533,0)</f>
        <v>0</v>
      </c>
      <c r="BI533" s="193">
        <f>IF(N533="nulová",J533,0)</f>
        <v>0</v>
      </c>
      <c r="BJ533" s="17" t="s">
        <v>78</v>
      </c>
      <c r="BK533" s="193">
        <f>ROUND(I533*H533,2)</f>
        <v>0</v>
      </c>
      <c r="BL533" s="17" t="s">
        <v>240</v>
      </c>
      <c r="BM533" s="192" t="s">
        <v>862</v>
      </c>
    </row>
    <row r="534" spans="1:65" s="2" customFormat="1" ht="11.25">
      <c r="A534" s="34"/>
      <c r="B534" s="35"/>
      <c r="C534" s="36"/>
      <c r="D534" s="194" t="s">
        <v>136</v>
      </c>
      <c r="E534" s="36"/>
      <c r="F534" s="195" t="s">
        <v>863</v>
      </c>
      <c r="G534" s="36"/>
      <c r="H534" s="36"/>
      <c r="I534" s="196"/>
      <c r="J534" s="36"/>
      <c r="K534" s="36"/>
      <c r="L534" s="39"/>
      <c r="M534" s="197"/>
      <c r="N534" s="198"/>
      <c r="O534" s="71"/>
      <c r="P534" s="71"/>
      <c r="Q534" s="71"/>
      <c r="R534" s="71"/>
      <c r="S534" s="71"/>
      <c r="T534" s="72"/>
      <c r="U534" s="34"/>
      <c r="V534" s="34"/>
      <c r="W534" s="34"/>
      <c r="X534" s="34"/>
      <c r="Y534" s="34"/>
      <c r="Z534" s="34"/>
      <c r="AA534" s="34"/>
      <c r="AB534" s="34"/>
      <c r="AC534" s="34"/>
      <c r="AD534" s="34"/>
      <c r="AE534" s="34"/>
      <c r="AT534" s="17" t="s">
        <v>136</v>
      </c>
      <c r="AU534" s="17" t="s">
        <v>80</v>
      </c>
    </row>
    <row r="535" spans="1:65" s="2" customFormat="1" ht="19.5">
      <c r="A535" s="34"/>
      <c r="B535" s="35"/>
      <c r="C535" s="36"/>
      <c r="D535" s="201" t="s">
        <v>152</v>
      </c>
      <c r="E535" s="36"/>
      <c r="F535" s="232" t="s">
        <v>851</v>
      </c>
      <c r="G535" s="36"/>
      <c r="H535" s="36"/>
      <c r="I535" s="196"/>
      <c r="J535" s="36"/>
      <c r="K535" s="36"/>
      <c r="L535" s="39"/>
      <c r="M535" s="197"/>
      <c r="N535" s="198"/>
      <c r="O535" s="71"/>
      <c r="P535" s="71"/>
      <c r="Q535" s="71"/>
      <c r="R535" s="71"/>
      <c r="S535" s="71"/>
      <c r="T535" s="72"/>
      <c r="U535" s="34"/>
      <c r="V535" s="34"/>
      <c r="W535" s="34"/>
      <c r="X535" s="34"/>
      <c r="Y535" s="34"/>
      <c r="Z535" s="34"/>
      <c r="AA535" s="34"/>
      <c r="AB535" s="34"/>
      <c r="AC535" s="34"/>
      <c r="AD535" s="34"/>
      <c r="AE535" s="34"/>
      <c r="AT535" s="17" t="s">
        <v>152</v>
      </c>
      <c r="AU535" s="17" t="s">
        <v>80</v>
      </c>
    </row>
    <row r="536" spans="1:65" s="2" customFormat="1" ht="24.2" customHeight="1">
      <c r="A536" s="34"/>
      <c r="B536" s="35"/>
      <c r="C536" s="181" t="s">
        <v>864</v>
      </c>
      <c r="D536" s="181" t="s">
        <v>129</v>
      </c>
      <c r="E536" s="182" t="s">
        <v>865</v>
      </c>
      <c r="F536" s="183" t="s">
        <v>866</v>
      </c>
      <c r="G536" s="184" t="s">
        <v>143</v>
      </c>
      <c r="H536" s="185">
        <v>1.89</v>
      </c>
      <c r="I536" s="186"/>
      <c r="J536" s="187">
        <f>ROUND(I536*H536,2)</f>
        <v>0</v>
      </c>
      <c r="K536" s="183" t="s">
        <v>133</v>
      </c>
      <c r="L536" s="39"/>
      <c r="M536" s="188" t="s">
        <v>1</v>
      </c>
      <c r="N536" s="189" t="s">
        <v>38</v>
      </c>
      <c r="O536" s="71"/>
      <c r="P536" s="190">
        <f>O536*H536</f>
        <v>0</v>
      </c>
      <c r="Q536" s="190">
        <v>0</v>
      </c>
      <c r="R536" s="190">
        <f>Q536*H536</f>
        <v>0</v>
      </c>
      <c r="S536" s="190">
        <v>0</v>
      </c>
      <c r="T536" s="191">
        <f>S536*H536</f>
        <v>0</v>
      </c>
      <c r="U536" s="34"/>
      <c r="V536" s="34"/>
      <c r="W536" s="34"/>
      <c r="X536" s="34"/>
      <c r="Y536" s="34"/>
      <c r="Z536" s="34"/>
      <c r="AA536" s="34"/>
      <c r="AB536" s="34"/>
      <c r="AC536" s="34"/>
      <c r="AD536" s="34"/>
      <c r="AE536" s="34"/>
      <c r="AR536" s="192" t="s">
        <v>240</v>
      </c>
      <c r="AT536" s="192" t="s">
        <v>129</v>
      </c>
      <c r="AU536" s="192" t="s">
        <v>80</v>
      </c>
      <c r="AY536" s="17" t="s">
        <v>126</v>
      </c>
      <c r="BE536" s="193">
        <f>IF(N536="základní",J536,0)</f>
        <v>0</v>
      </c>
      <c r="BF536" s="193">
        <f>IF(N536="snížená",J536,0)</f>
        <v>0</v>
      </c>
      <c r="BG536" s="193">
        <f>IF(N536="zákl. přenesená",J536,0)</f>
        <v>0</v>
      </c>
      <c r="BH536" s="193">
        <f>IF(N536="sníž. přenesená",J536,0)</f>
        <v>0</v>
      </c>
      <c r="BI536" s="193">
        <f>IF(N536="nulová",J536,0)</f>
        <v>0</v>
      </c>
      <c r="BJ536" s="17" t="s">
        <v>78</v>
      </c>
      <c r="BK536" s="193">
        <f>ROUND(I536*H536,2)</f>
        <v>0</v>
      </c>
      <c r="BL536" s="17" t="s">
        <v>240</v>
      </c>
      <c r="BM536" s="192" t="s">
        <v>867</v>
      </c>
    </row>
    <row r="537" spans="1:65" s="2" customFormat="1" ht="11.25">
      <c r="A537" s="34"/>
      <c r="B537" s="35"/>
      <c r="C537" s="36"/>
      <c r="D537" s="194" t="s">
        <v>136</v>
      </c>
      <c r="E537" s="36"/>
      <c r="F537" s="195" t="s">
        <v>868</v>
      </c>
      <c r="G537" s="36"/>
      <c r="H537" s="36"/>
      <c r="I537" s="196"/>
      <c r="J537" s="36"/>
      <c r="K537" s="36"/>
      <c r="L537" s="39"/>
      <c r="M537" s="197"/>
      <c r="N537" s="198"/>
      <c r="O537" s="71"/>
      <c r="P537" s="71"/>
      <c r="Q537" s="71"/>
      <c r="R537" s="71"/>
      <c r="S537" s="71"/>
      <c r="T537" s="72"/>
      <c r="U537" s="34"/>
      <c r="V537" s="34"/>
      <c r="W537" s="34"/>
      <c r="X537" s="34"/>
      <c r="Y537" s="34"/>
      <c r="Z537" s="34"/>
      <c r="AA537" s="34"/>
      <c r="AB537" s="34"/>
      <c r="AC537" s="34"/>
      <c r="AD537" s="34"/>
      <c r="AE537" s="34"/>
      <c r="AT537" s="17" t="s">
        <v>136</v>
      </c>
      <c r="AU537" s="17" t="s">
        <v>80</v>
      </c>
    </row>
    <row r="538" spans="1:65" s="2" customFormat="1" ht="19.5">
      <c r="A538" s="34"/>
      <c r="B538" s="35"/>
      <c r="C538" s="36"/>
      <c r="D538" s="201" t="s">
        <v>152</v>
      </c>
      <c r="E538" s="36"/>
      <c r="F538" s="232" t="s">
        <v>851</v>
      </c>
      <c r="G538" s="36"/>
      <c r="H538" s="36"/>
      <c r="I538" s="196"/>
      <c r="J538" s="36"/>
      <c r="K538" s="36"/>
      <c r="L538" s="39"/>
      <c r="M538" s="197"/>
      <c r="N538" s="198"/>
      <c r="O538" s="71"/>
      <c r="P538" s="71"/>
      <c r="Q538" s="71"/>
      <c r="R538" s="71"/>
      <c r="S538" s="71"/>
      <c r="T538" s="72"/>
      <c r="U538" s="34"/>
      <c r="V538" s="34"/>
      <c r="W538" s="34"/>
      <c r="X538" s="34"/>
      <c r="Y538" s="34"/>
      <c r="Z538" s="34"/>
      <c r="AA538" s="34"/>
      <c r="AB538" s="34"/>
      <c r="AC538" s="34"/>
      <c r="AD538" s="34"/>
      <c r="AE538" s="34"/>
      <c r="AT538" s="17" t="s">
        <v>152</v>
      </c>
      <c r="AU538" s="17" t="s">
        <v>80</v>
      </c>
    </row>
    <row r="539" spans="1:65" s="2" customFormat="1" ht="16.5" customHeight="1">
      <c r="A539" s="34"/>
      <c r="B539" s="35"/>
      <c r="C539" s="181" t="s">
        <v>869</v>
      </c>
      <c r="D539" s="181" t="s">
        <v>129</v>
      </c>
      <c r="E539" s="182" t="s">
        <v>870</v>
      </c>
      <c r="F539" s="183" t="s">
        <v>871</v>
      </c>
      <c r="G539" s="184" t="s">
        <v>243</v>
      </c>
      <c r="H539" s="185">
        <v>10</v>
      </c>
      <c r="I539" s="186"/>
      <c r="J539" s="187">
        <f>ROUND(I539*H539,2)</f>
        <v>0</v>
      </c>
      <c r="K539" s="183" t="s">
        <v>133</v>
      </c>
      <c r="L539" s="39"/>
      <c r="M539" s="188" t="s">
        <v>1</v>
      </c>
      <c r="N539" s="189" t="s">
        <v>38</v>
      </c>
      <c r="O539" s="71"/>
      <c r="P539" s="190">
        <f>O539*H539</f>
        <v>0</v>
      </c>
      <c r="Q539" s="190">
        <v>3.0000000000000001E-5</v>
      </c>
      <c r="R539" s="190">
        <f>Q539*H539</f>
        <v>3.0000000000000003E-4</v>
      </c>
      <c r="S539" s="190">
        <v>0</v>
      </c>
      <c r="T539" s="191">
        <f>S539*H539</f>
        <v>0</v>
      </c>
      <c r="U539" s="34"/>
      <c r="V539" s="34"/>
      <c r="W539" s="34"/>
      <c r="X539" s="34"/>
      <c r="Y539" s="34"/>
      <c r="Z539" s="34"/>
      <c r="AA539" s="34"/>
      <c r="AB539" s="34"/>
      <c r="AC539" s="34"/>
      <c r="AD539" s="34"/>
      <c r="AE539" s="34"/>
      <c r="AR539" s="192" t="s">
        <v>240</v>
      </c>
      <c r="AT539" s="192" t="s">
        <v>129</v>
      </c>
      <c r="AU539" s="192" t="s">
        <v>80</v>
      </c>
      <c r="AY539" s="17" t="s">
        <v>126</v>
      </c>
      <c r="BE539" s="193">
        <f>IF(N539="základní",J539,0)</f>
        <v>0</v>
      </c>
      <c r="BF539" s="193">
        <f>IF(N539="snížená",J539,0)</f>
        <v>0</v>
      </c>
      <c r="BG539" s="193">
        <f>IF(N539="zákl. přenesená",J539,0)</f>
        <v>0</v>
      </c>
      <c r="BH539" s="193">
        <f>IF(N539="sníž. přenesená",J539,0)</f>
        <v>0</v>
      </c>
      <c r="BI539" s="193">
        <f>IF(N539="nulová",J539,0)</f>
        <v>0</v>
      </c>
      <c r="BJ539" s="17" t="s">
        <v>78</v>
      </c>
      <c r="BK539" s="193">
        <f>ROUND(I539*H539,2)</f>
        <v>0</v>
      </c>
      <c r="BL539" s="17" t="s">
        <v>240</v>
      </c>
      <c r="BM539" s="192" t="s">
        <v>872</v>
      </c>
    </row>
    <row r="540" spans="1:65" s="2" customFormat="1" ht="11.25">
      <c r="A540" s="34"/>
      <c r="B540" s="35"/>
      <c r="C540" s="36"/>
      <c r="D540" s="194" t="s">
        <v>136</v>
      </c>
      <c r="E540" s="36"/>
      <c r="F540" s="195" t="s">
        <v>873</v>
      </c>
      <c r="G540" s="36"/>
      <c r="H540" s="36"/>
      <c r="I540" s="196"/>
      <c r="J540" s="36"/>
      <c r="K540" s="36"/>
      <c r="L540" s="39"/>
      <c r="M540" s="197"/>
      <c r="N540" s="198"/>
      <c r="O540" s="71"/>
      <c r="P540" s="71"/>
      <c r="Q540" s="71"/>
      <c r="R540" s="71"/>
      <c r="S540" s="71"/>
      <c r="T540" s="72"/>
      <c r="U540" s="34"/>
      <c r="V540" s="34"/>
      <c r="W540" s="34"/>
      <c r="X540" s="34"/>
      <c r="Y540" s="34"/>
      <c r="Z540" s="34"/>
      <c r="AA540" s="34"/>
      <c r="AB540" s="34"/>
      <c r="AC540" s="34"/>
      <c r="AD540" s="34"/>
      <c r="AE540" s="34"/>
      <c r="AT540" s="17" t="s">
        <v>136</v>
      </c>
      <c r="AU540" s="17" t="s">
        <v>80</v>
      </c>
    </row>
    <row r="541" spans="1:65" s="2" customFormat="1" ht="39">
      <c r="A541" s="34"/>
      <c r="B541" s="35"/>
      <c r="C541" s="36"/>
      <c r="D541" s="201" t="s">
        <v>152</v>
      </c>
      <c r="E541" s="36"/>
      <c r="F541" s="232" t="s">
        <v>874</v>
      </c>
      <c r="G541" s="36"/>
      <c r="H541" s="36"/>
      <c r="I541" s="196"/>
      <c r="J541" s="36"/>
      <c r="K541" s="36"/>
      <c r="L541" s="39"/>
      <c r="M541" s="197"/>
      <c r="N541" s="198"/>
      <c r="O541" s="71"/>
      <c r="P541" s="71"/>
      <c r="Q541" s="71"/>
      <c r="R541" s="71"/>
      <c r="S541" s="71"/>
      <c r="T541" s="72"/>
      <c r="U541" s="34"/>
      <c r="V541" s="34"/>
      <c r="W541" s="34"/>
      <c r="X541" s="34"/>
      <c r="Y541" s="34"/>
      <c r="Z541" s="34"/>
      <c r="AA541" s="34"/>
      <c r="AB541" s="34"/>
      <c r="AC541" s="34"/>
      <c r="AD541" s="34"/>
      <c r="AE541" s="34"/>
      <c r="AT541" s="17" t="s">
        <v>152</v>
      </c>
      <c r="AU541" s="17" t="s">
        <v>80</v>
      </c>
    </row>
    <row r="542" spans="1:65" s="2" customFormat="1" ht="16.5" customHeight="1">
      <c r="A542" s="34"/>
      <c r="B542" s="35"/>
      <c r="C542" s="181" t="s">
        <v>875</v>
      </c>
      <c r="D542" s="181" t="s">
        <v>129</v>
      </c>
      <c r="E542" s="182" t="s">
        <v>876</v>
      </c>
      <c r="F542" s="183" t="s">
        <v>877</v>
      </c>
      <c r="G542" s="184" t="s">
        <v>132</v>
      </c>
      <c r="H542" s="185">
        <v>10</v>
      </c>
      <c r="I542" s="186"/>
      <c r="J542" s="187">
        <f>ROUND(I542*H542,2)</f>
        <v>0</v>
      </c>
      <c r="K542" s="183" t="s">
        <v>133</v>
      </c>
      <c r="L542" s="39"/>
      <c r="M542" s="188" t="s">
        <v>1</v>
      </c>
      <c r="N542" s="189" t="s">
        <v>38</v>
      </c>
      <c r="O542" s="71"/>
      <c r="P542" s="190">
        <f>O542*H542</f>
        <v>0</v>
      </c>
      <c r="Q542" s="190">
        <v>0</v>
      </c>
      <c r="R542" s="190">
        <f>Q542*H542</f>
        <v>0</v>
      </c>
      <c r="S542" s="190">
        <v>0</v>
      </c>
      <c r="T542" s="191">
        <f>S542*H542</f>
        <v>0</v>
      </c>
      <c r="U542" s="34"/>
      <c r="V542" s="34"/>
      <c r="W542" s="34"/>
      <c r="X542" s="34"/>
      <c r="Y542" s="34"/>
      <c r="Z542" s="34"/>
      <c r="AA542" s="34"/>
      <c r="AB542" s="34"/>
      <c r="AC542" s="34"/>
      <c r="AD542" s="34"/>
      <c r="AE542" s="34"/>
      <c r="AR542" s="192" t="s">
        <v>240</v>
      </c>
      <c r="AT542" s="192" t="s">
        <v>129</v>
      </c>
      <c r="AU542" s="192" t="s">
        <v>80</v>
      </c>
      <c r="AY542" s="17" t="s">
        <v>126</v>
      </c>
      <c r="BE542" s="193">
        <f>IF(N542="základní",J542,0)</f>
        <v>0</v>
      </c>
      <c r="BF542" s="193">
        <f>IF(N542="snížená",J542,0)</f>
        <v>0</v>
      </c>
      <c r="BG542" s="193">
        <f>IF(N542="zákl. přenesená",J542,0)</f>
        <v>0</v>
      </c>
      <c r="BH542" s="193">
        <f>IF(N542="sníž. přenesená",J542,0)</f>
        <v>0</v>
      </c>
      <c r="BI542" s="193">
        <f>IF(N542="nulová",J542,0)</f>
        <v>0</v>
      </c>
      <c r="BJ542" s="17" t="s">
        <v>78</v>
      </c>
      <c r="BK542" s="193">
        <f>ROUND(I542*H542,2)</f>
        <v>0</v>
      </c>
      <c r="BL542" s="17" t="s">
        <v>240</v>
      </c>
      <c r="BM542" s="192" t="s">
        <v>878</v>
      </c>
    </row>
    <row r="543" spans="1:65" s="2" customFormat="1" ht="11.25">
      <c r="A543" s="34"/>
      <c r="B543" s="35"/>
      <c r="C543" s="36"/>
      <c r="D543" s="194" t="s">
        <v>136</v>
      </c>
      <c r="E543" s="36"/>
      <c r="F543" s="195" t="s">
        <v>879</v>
      </c>
      <c r="G543" s="36"/>
      <c r="H543" s="36"/>
      <c r="I543" s="196"/>
      <c r="J543" s="36"/>
      <c r="K543" s="36"/>
      <c r="L543" s="39"/>
      <c r="M543" s="197"/>
      <c r="N543" s="198"/>
      <c r="O543" s="71"/>
      <c r="P543" s="71"/>
      <c r="Q543" s="71"/>
      <c r="R543" s="71"/>
      <c r="S543" s="71"/>
      <c r="T543" s="72"/>
      <c r="U543" s="34"/>
      <c r="V543" s="34"/>
      <c r="W543" s="34"/>
      <c r="X543" s="34"/>
      <c r="Y543" s="34"/>
      <c r="Z543" s="34"/>
      <c r="AA543" s="34"/>
      <c r="AB543" s="34"/>
      <c r="AC543" s="34"/>
      <c r="AD543" s="34"/>
      <c r="AE543" s="34"/>
      <c r="AT543" s="17" t="s">
        <v>136</v>
      </c>
      <c r="AU543" s="17" t="s">
        <v>80</v>
      </c>
    </row>
    <row r="544" spans="1:65" s="2" customFormat="1" ht="39">
      <c r="A544" s="34"/>
      <c r="B544" s="35"/>
      <c r="C544" s="36"/>
      <c r="D544" s="201" t="s">
        <v>152</v>
      </c>
      <c r="E544" s="36"/>
      <c r="F544" s="232" t="s">
        <v>874</v>
      </c>
      <c r="G544" s="36"/>
      <c r="H544" s="36"/>
      <c r="I544" s="196"/>
      <c r="J544" s="36"/>
      <c r="K544" s="36"/>
      <c r="L544" s="39"/>
      <c r="M544" s="197"/>
      <c r="N544" s="198"/>
      <c r="O544" s="71"/>
      <c r="P544" s="71"/>
      <c r="Q544" s="71"/>
      <c r="R544" s="71"/>
      <c r="S544" s="71"/>
      <c r="T544" s="72"/>
      <c r="U544" s="34"/>
      <c r="V544" s="34"/>
      <c r="W544" s="34"/>
      <c r="X544" s="34"/>
      <c r="Y544" s="34"/>
      <c r="Z544" s="34"/>
      <c r="AA544" s="34"/>
      <c r="AB544" s="34"/>
      <c r="AC544" s="34"/>
      <c r="AD544" s="34"/>
      <c r="AE544" s="34"/>
      <c r="AT544" s="17" t="s">
        <v>152</v>
      </c>
      <c r="AU544" s="17" t="s">
        <v>80</v>
      </c>
    </row>
    <row r="545" spans="1:65" s="2" customFormat="1" ht="24.2" customHeight="1">
      <c r="A545" s="34"/>
      <c r="B545" s="35"/>
      <c r="C545" s="181" t="s">
        <v>880</v>
      </c>
      <c r="D545" s="181" t="s">
        <v>129</v>
      </c>
      <c r="E545" s="182" t="s">
        <v>881</v>
      </c>
      <c r="F545" s="183" t="s">
        <v>882</v>
      </c>
      <c r="G545" s="184" t="s">
        <v>722</v>
      </c>
      <c r="H545" s="243"/>
      <c r="I545" s="186"/>
      <c r="J545" s="187">
        <f>ROUND(I545*H545,2)</f>
        <v>0</v>
      </c>
      <c r="K545" s="183" t="s">
        <v>133</v>
      </c>
      <c r="L545" s="39"/>
      <c r="M545" s="188" t="s">
        <v>1</v>
      </c>
      <c r="N545" s="189" t="s">
        <v>38</v>
      </c>
      <c r="O545" s="71"/>
      <c r="P545" s="190">
        <f>O545*H545</f>
        <v>0</v>
      </c>
      <c r="Q545" s="190">
        <v>0</v>
      </c>
      <c r="R545" s="190">
        <f>Q545*H545</f>
        <v>0</v>
      </c>
      <c r="S545" s="190">
        <v>0</v>
      </c>
      <c r="T545" s="191">
        <f>S545*H545</f>
        <v>0</v>
      </c>
      <c r="U545" s="34"/>
      <c r="V545" s="34"/>
      <c r="W545" s="34"/>
      <c r="X545" s="34"/>
      <c r="Y545" s="34"/>
      <c r="Z545" s="34"/>
      <c r="AA545" s="34"/>
      <c r="AB545" s="34"/>
      <c r="AC545" s="34"/>
      <c r="AD545" s="34"/>
      <c r="AE545" s="34"/>
      <c r="AR545" s="192" t="s">
        <v>240</v>
      </c>
      <c r="AT545" s="192" t="s">
        <v>129</v>
      </c>
      <c r="AU545" s="192" t="s">
        <v>80</v>
      </c>
      <c r="AY545" s="17" t="s">
        <v>126</v>
      </c>
      <c r="BE545" s="193">
        <f>IF(N545="základní",J545,0)</f>
        <v>0</v>
      </c>
      <c r="BF545" s="193">
        <f>IF(N545="snížená",J545,0)</f>
        <v>0</v>
      </c>
      <c r="BG545" s="193">
        <f>IF(N545="zákl. přenesená",J545,0)</f>
        <v>0</v>
      </c>
      <c r="BH545" s="193">
        <f>IF(N545="sníž. přenesená",J545,0)</f>
        <v>0</v>
      </c>
      <c r="BI545" s="193">
        <f>IF(N545="nulová",J545,0)</f>
        <v>0</v>
      </c>
      <c r="BJ545" s="17" t="s">
        <v>78</v>
      </c>
      <c r="BK545" s="193">
        <f>ROUND(I545*H545,2)</f>
        <v>0</v>
      </c>
      <c r="BL545" s="17" t="s">
        <v>240</v>
      </c>
      <c r="BM545" s="192" t="s">
        <v>883</v>
      </c>
    </row>
    <row r="546" spans="1:65" s="2" customFormat="1" ht="11.25">
      <c r="A546" s="34"/>
      <c r="B546" s="35"/>
      <c r="C546" s="36"/>
      <c r="D546" s="194" t="s">
        <v>136</v>
      </c>
      <c r="E546" s="36"/>
      <c r="F546" s="195" t="s">
        <v>884</v>
      </c>
      <c r="G546" s="36"/>
      <c r="H546" s="36"/>
      <c r="I546" s="196"/>
      <c r="J546" s="36"/>
      <c r="K546" s="36"/>
      <c r="L546" s="39"/>
      <c r="M546" s="197"/>
      <c r="N546" s="198"/>
      <c r="O546" s="71"/>
      <c r="P546" s="71"/>
      <c r="Q546" s="71"/>
      <c r="R546" s="71"/>
      <c r="S546" s="71"/>
      <c r="T546" s="72"/>
      <c r="U546" s="34"/>
      <c r="V546" s="34"/>
      <c r="W546" s="34"/>
      <c r="X546" s="34"/>
      <c r="Y546" s="34"/>
      <c r="Z546" s="34"/>
      <c r="AA546" s="34"/>
      <c r="AB546" s="34"/>
      <c r="AC546" s="34"/>
      <c r="AD546" s="34"/>
      <c r="AE546" s="34"/>
      <c r="AT546" s="17" t="s">
        <v>136</v>
      </c>
      <c r="AU546" s="17" t="s">
        <v>80</v>
      </c>
    </row>
    <row r="547" spans="1:65" s="2" customFormat="1" ht="107.25">
      <c r="A547" s="34"/>
      <c r="B547" s="35"/>
      <c r="C547" s="36"/>
      <c r="D547" s="201" t="s">
        <v>152</v>
      </c>
      <c r="E547" s="36"/>
      <c r="F547" s="232" t="s">
        <v>885</v>
      </c>
      <c r="G547" s="36"/>
      <c r="H547" s="36"/>
      <c r="I547" s="196"/>
      <c r="J547" s="36"/>
      <c r="K547" s="36"/>
      <c r="L547" s="39"/>
      <c r="M547" s="197"/>
      <c r="N547" s="198"/>
      <c r="O547" s="71"/>
      <c r="P547" s="71"/>
      <c r="Q547" s="71"/>
      <c r="R547" s="71"/>
      <c r="S547" s="71"/>
      <c r="T547" s="72"/>
      <c r="U547" s="34"/>
      <c r="V547" s="34"/>
      <c r="W547" s="34"/>
      <c r="X547" s="34"/>
      <c r="Y547" s="34"/>
      <c r="Z547" s="34"/>
      <c r="AA547" s="34"/>
      <c r="AB547" s="34"/>
      <c r="AC547" s="34"/>
      <c r="AD547" s="34"/>
      <c r="AE547" s="34"/>
      <c r="AT547" s="17" t="s">
        <v>152</v>
      </c>
      <c r="AU547" s="17" t="s">
        <v>80</v>
      </c>
    </row>
    <row r="548" spans="1:65" s="12" customFormat="1" ht="22.9" customHeight="1">
      <c r="B548" s="165"/>
      <c r="C548" s="166"/>
      <c r="D548" s="167" t="s">
        <v>72</v>
      </c>
      <c r="E548" s="179" t="s">
        <v>886</v>
      </c>
      <c r="F548" s="179" t="s">
        <v>887</v>
      </c>
      <c r="G548" s="166"/>
      <c r="H548" s="166"/>
      <c r="I548" s="169"/>
      <c r="J548" s="180">
        <f>BK548</f>
        <v>0</v>
      </c>
      <c r="K548" s="166"/>
      <c r="L548" s="171"/>
      <c r="M548" s="172"/>
      <c r="N548" s="173"/>
      <c r="O548" s="173"/>
      <c r="P548" s="174">
        <f>SUM(P549:P559)</f>
        <v>0</v>
      </c>
      <c r="Q548" s="173"/>
      <c r="R548" s="174">
        <f>SUM(R549:R559)</f>
        <v>5.7399999999999997E-4</v>
      </c>
      <c r="S548" s="173"/>
      <c r="T548" s="175">
        <f>SUM(T549:T559)</f>
        <v>0</v>
      </c>
      <c r="AR548" s="176" t="s">
        <v>80</v>
      </c>
      <c r="AT548" s="177" t="s">
        <v>72</v>
      </c>
      <c r="AU548" s="177" t="s">
        <v>78</v>
      </c>
      <c r="AY548" s="176" t="s">
        <v>126</v>
      </c>
      <c r="BK548" s="178">
        <f>SUM(BK549:BK559)</f>
        <v>0</v>
      </c>
    </row>
    <row r="549" spans="1:65" s="2" customFormat="1" ht="24.2" customHeight="1">
      <c r="A549" s="34"/>
      <c r="B549" s="35"/>
      <c r="C549" s="181" t="s">
        <v>888</v>
      </c>
      <c r="D549" s="181" t="s">
        <v>129</v>
      </c>
      <c r="E549" s="182" t="s">
        <v>889</v>
      </c>
      <c r="F549" s="183" t="s">
        <v>890</v>
      </c>
      <c r="G549" s="184" t="s">
        <v>143</v>
      </c>
      <c r="H549" s="185">
        <v>1.4</v>
      </c>
      <c r="I549" s="186"/>
      <c r="J549" s="187">
        <f>ROUND(I549*H549,2)</f>
        <v>0</v>
      </c>
      <c r="K549" s="183" t="s">
        <v>133</v>
      </c>
      <c r="L549" s="39"/>
      <c r="M549" s="188" t="s">
        <v>1</v>
      </c>
      <c r="N549" s="189" t="s">
        <v>38</v>
      </c>
      <c r="O549" s="71"/>
      <c r="P549" s="190">
        <f>O549*H549</f>
        <v>0</v>
      </c>
      <c r="Q549" s="190">
        <v>0</v>
      </c>
      <c r="R549" s="190">
        <f>Q549*H549</f>
        <v>0</v>
      </c>
      <c r="S549" s="190">
        <v>0</v>
      </c>
      <c r="T549" s="191">
        <f>S549*H549</f>
        <v>0</v>
      </c>
      <c r="U549" s="34"/>
      <c r="V549" s="34"/>
      <c r="W549" s="34"/>
      <c r="X549" s="34"/>
      <c r="Y549" s="34"/>
      <c r="Z549" s="34"/>
      <c r="AA549" s="34"/>
      <c r="AB549" s="34"/>
      <c r="AC549" s="34"/>
      <c r="AD549" s="34"/>
      <c r="AE549" s="34"/>
      <c r="AR549" s="192" t="s">
        <v>240</v>
      </c>
      <c r="AT549" s="192" t="s">
        <v>129</v>
      </c>
      <c r="AU549" s="192" t="s">
        <v>80</v>
      </c>
      <c r="AY549" s="17" t="s">
        <v>126</v>
      </c>
      <c r="BE549" s="193">
        <f>IF(N549="základní",J549,0)</f>
        <v>0</v>
      </c>
      <c r="BF549" s="193">
        <f>IF(N549="snížená",J549,0)</f>
        <v>0</v>
      </c>
      <c r="BG549" s="193">
        <f>IF(N549="zákl. přenesená",J549,0)</f>
        <v>0</v>
      </c>
      <c r="BH549" s="193">
        <f>IF(N549="sníž. přenesená",J549,0)</f>
        <v>0</v>
      </c>
      <c r="BI549" s="193">
        <f>IF(N549="nulová",J549,0)</f>
        <v>0</v>
      </c>
      <c r="BJ549" s="17" t="s">
        <v>78</v>
      </c>
      <c r="BK549" s="193">
        <f>ROUND(I549*H549,2)</f>
        <v>0</v>
      </c>
      <c r="BL549" s="17" t="s">
        <v>240</v>
      </c>
      <c r="BM549" s="192" t="s">
        <v>891</v>
      </c>
    </row>
    <row r="550" spans="1:65" s="2" customFormat="1" ht="11.25">
      <c r="A550" s="34"/>
      <c r="B550" s="35"/>
      <c r="C550" s="36"/>
      <c r="D550" s="194" t="s">
        <v>136</v>
      </c>
      <c r="E550" s="36"/>
      <c r="F550" s="195" t="s">
        <v>892</v>
      </c>
      <c r="G550" s="36"/>
      <c r="H550" s="36"/>
      <c r="I550" s="196"/>
      <c r="J550" s="36"/>
      <c r="K550" s="36"/>
      <c r="L550" s="39"/>
      <c r="M550" s="197"/>
      <c r="N550" s="198"/>
      <c r="O550" s="71"/>
      <c r="P550" s="71"/>
      <c r="Q550" s="71"/>
      <c r="R550" s="71"/>
      <c r="S550" s="71"/>
      <c r="T550" s="72"/>
      <c r="U550" s="34"/>
      <c r="V550" s="34"/>
      <c r="W550" s="34"/>
      <c r="X550" s="34"/>
      <c r="Y550" s="34"/>
      <c r="Z550" s="34"/>
      <c r="AA550" s="34"/>
      <c r="AB550" s="34"/>
      <c r="AC550" s="34"/>
      <c r="AD550" s="34"/>
      <c r="AE550" s="34"/>
      <c r="AT550" s="17" t="s">
        <v>136</v>
      </c>
      <c r="AU550" s="17" t="s">
        <v>80</v>
      </c>
    </row>
    <row r="551" spans="1:65" s="2" customFormat="1" ht="24.2" customHeight="1">
      <c r="A551" s="34"/>
      <c r="B551" s="35"/>
      <c r="C551" s="181" t="s">
        <v>893</v>
      </c>
      <c r="D551" s="181" t="s">
        <v>129</v>
      </c>
      <c r="E551" s="182" t="s">
        <v>894</v>
      </c>
      <c r="F551" s="183" t="s">
        <v>895</v>
      </c>
      <c r="G551" s="184" t="s">
        <v>143</v>
      </c>
      <c r="H551" s="185">
        <v>1.4</v>
      </c>
      <c r="I551" s="186"/>
      <c r="J551" s="187">
        <f>ROUND(I551*H551,2)</f>
        <v>0</v>
      </c>
      <c r="K551" s="183" t="s">
        <v>133</v>
      </c>
      <c r="L551" s="39"/>
      <c r="M551" s="188" t="s">
        <v>1</v>
      </c>
      <c r="N551" s="189" t="s">
        <v>38</v>
      </c>
      <c r="O551" s="71"/>
      <c r="P551" s="190">
        <f>O551*H551</f>
        <v>0</v>
      </c>
      <c r="Q551" s="190">
        <v>1.7000000000000001E-4</v>
      </c>
      <c r="R551" s="190">
        <f>Q551*H551</f>
        <v>2.3800000000000001E-4</v>
      </c>
      <c r="S551" s="190">
        <v>0</v>
      </c>
      <c r="T551" s="191">
        <f>S551*H551</f>
        <v>0</v>
      </c>
      <c r="U551" s="34"/>
      <c r="V551" s="34"/>
      <c r="W551" s="34"/>
      <c r="X551" s="34"/>
      <c r="Y551" s="34"/>
      <c r="Z551" s="34"/>
      <c r="AA551" s="34"/>
      <c r="AB551" s="34"/>
      <c r="AC551" s="34"/>
      <c r="AD551" s="34"/>
      <c r="AE551" s="34"/>
      <c r="AR551" s="192" t="s">
        <v>240</v>
      </c>
      <c r="AT551" s="192" t="s">
        <v>129</v>
      </c>
      <c r="AU551" s="192" t="s">
        <v>80</v>
      </c>
      <c r="AY551" s="17" t="s">
        <v>126</v>
      </c>
      <c r="BE551" s="193">
        <f>IF(N551="základní",J551,0)</f>
        <v>0</v>
      </c>
      <c r="BF551" s="193">
        <f>IF(N551="snížená",J551,0)</f>
        <v>0</v>
      </c>
      <c r="BG551" s="193">
        <f>IF(N551="zákl. přenesená",J551,0)</f>
        <v>0</v>
      </c>
      <c r="BH551" s="193">
        <f>IF(N551="sníž. přenesená",J551,0)</f>
        <v>0</v>
      </c>
      <c r="BI551" s="193">
        <f>IF(N551="nulová",J551,0)</f>
        <v>0</v>
      </c>
      <c r="BJ551" s="17" t="s">
        <v>78</v>
      </c>
      <c r="BK551" s="193">
        <f>ROUND(I551*H551,2)</f>
        <v>0</v>
      </c>
      <c r="BL551" s="17" t="s">
        <v>240</v>
      </c>
      <c r="BM551" s="192" t="s">
        <v>896</v>
      </c>
    </row>
    <row r="552" spans="1:65" s="2" customFormat="1" ht="11.25">
      <c r="A552" s="34"/>
      <c r="B552" s="35"/>
      <c r="C552" s="36"/>
      <c r="D552" s="194" t="s">
        <v>136</v>
      </c>
      <c r="E552" s="36"/>
      <c r="F552" s="195" t="s">
        <v>897</v>
      </c>
      <c r="G552" s="36"/>
      <c r="H552" s="36"/>
      <c r="I552" s="196"/>
      <c r="J552" s="36"/>
      <c r="K552" s="36"/>
      <c r="L552" s="39"/>
      <c r="M552" s="197"/>
      <c r="N552" s="198"/>
      <c r="O552" s="71"/>
      <c r="P552" s="71"/>
      <c r="Q552" s="71"/>
      <c r="R552" s="71"/>
      <c r="S552" s="71"/>
      <c r="T552" s="72"/>
      <c r="U552" s="34"/>
      <c r="V552" s="34"/>
      <c r="W552" s="34"/>
      <c r="X552" s="34"/>
      <c r="Y552" s="34"/>
      <c r="Z552" s="34"/>
      <c r="AA552" s="34"/>
      <c r="AB552" s="34"/>
      <c r="AC552" s="34"/>
      <c r="AD552" s="34"/>
      <c r="AE552" s="34"/>
      <c r="AT552" s="17" t="s">
        <v>136</v>
      </c>
      <c r="AU552" s="17" t="s">
        <v>80</v>
      </c>
    </row>
    <row r="553" spans="1:65" s="13" customFormat="1" ht="11.25">
      <c r="B553" s="199"/>
      <c r="C553" s="200"/>
      <c r="D553" s="201" t="s">
        <v>138</v>
      </c>
      <c r="E553" s="202" t="s">
        <v>1</v>
      </c>
      <c r="F553" s="203" t="s">
        <v>898</v>
      </c>
      <c r="G553" s="200"/>
      <c r="H553" s="202" t="s">
        <v>1</v>
      </c>
      <c r="I553" s="204"/>
      <c r="J553" s="200"/>
      <c r="K553" s="200"/>
      <c r="L553" s="205"/>
      <c r="M553" s="206"/>
      <c r="N553" s="207"/>
      <c r="O553" s="207"/>
      <c r="P553" s="207"/>
      <c r="Q553" s="207"/>
      <c r="R553" s="207"/>
      <c r="S553" s="207"/>
      <c r="T553" s="208"/>
      <c r="AT553" s="209" t="s">
        <v>138</v>
      </c>
      <c r="AU553" s="209" t="s">
        <v>80</v>
      </c>
      <c r="AV553" s="13" t="s">
        <v>78</v>
      </c>
      <c r="AW553" s="13" t="s">
        <v>30</v>
      </c>
      <c r="AX553" s="13" t="s">
        <v>73</v>
      </c>
      <c r="AY553" s="209" t="s">
        <v>126</v>
      </c>
    </row>
    <row r="554" spans="1:65" s="14" customFormat="1" ht="11.25">
      <c r="B554" s="210"/>
      <c r="C554" s="211"/>
      <c r="D554" s="201" t="s">
        <v>138</v>
      </c>
      <c r="E554" s="212" t="s">
        <v>1</v>
      </c>
      <c r="F554" s="213" t="s">
        <v>899</v>
      </c>
      <c r="G554" s="211"/>
      <c r="H554" s="214">
        <v>1.4</v>
      </c>
      <c r="I554" s="215"/>
      <c r="J554" s="211"/>
      <c r="K554" s="211"/>
      <c r="L554" s="216"/>
      <c r="M554" s="217"/>
      <c r="N554" s="218"/>
      <c r="O554" s="218"/>
      <c r="P554" s="218"/>
      <c r="Q554" s="218"/>
      <c r="R554" s="218"/>
      <c r="S554" s="218"/>
      <c r="T554" s="219"/>
      <c r="AT554" s="220" t="s">
        <v>138</v>
      </c>
      <c r="AU554" s="220" t="s">
        <v>80</v>
      </c>
      <c r="AV554" s="14" t="s">
        <v>80</v>
      </c>
      <c r="AW554" s="14" t="s">
        <v>30</v>
      </c>
      <c r="AX554" s="14" t="s">
        <v>73</v>
      </c>
      <c r="AY554" s="220" t="s">
        <v>126</v>
      </c>
    </row>
    <row r="555" spans="1:65" s="15" customFormat="1" ht="11.25">
      <c r="B555" s="221"/>
      <c r="C555" s="222"/>
      <c r="D555" s="201" t="s">
        <v>138</v>
      </c>
      <c r="E555" s="223" t="s">
        <v>1</v>
      </c>
      <c r="F555" s="224" t="s">
        <v>140</v>
      </c>
      <c r="G555" s="222"/>
      <c r="H555" s="225">
        <v>1.4</v>
      </c>
      <c r="I555" s="226"/>
      <c r="J555" s="222"/>
      <c r="K555" s="222"/>
      <c r="L555" s="227"/>
      <c r="M555" s="228"/>
      <c r="N555" s="229"/>
      <c r="O555" s="229"/>
      <c r="P555" s="229"/>
      <c r="Q555" s="229"/>
      <c r="R555" s="229"/>
      <c r="S555" s="229"/>
      <c r="T555" s="230"/>
      <c r="AT555" s="231" t="s">
        <v>138</v>
      </c>
      <c r="AU555" s="231" t="s">
        <v>80</v>
      </c>
      <c r="AV555" s="15" t="s">
        <v>134</v>
      </c>
      <c r="AW555" s="15" t="s">
        <v>30</v>
      </c>
      <c r="AX555" s="15" t="s">
        <v>78</v>
      </c>
      <c r="AY555" s="231" t="s">
        <v>126</v>
      </c>
    </row>
    <row r="556" spans="1:65" s="2" customFormat="1" ht="24.2" customHeight="1">
      <c r="A556" s="34"/>
      <c r="B556" s="35"/>
      <c r="C556" s="181" t="s">
        <v>900</v>
      </c>
      <c r="D556" s="181" t="s">
        <v>129</v>
      </c>
      <c r="E556" s="182" t="s">
        <v>901</v>
      </c>
      <c r="F556" s="183" t="s">
        <v>902</v>
      </c>
      <c r="G556" s="184" t="s">
        <v>143</v>
      </c>
      <c r="H556" s="185">
        <v>1.4</v>
      </c>
      <c r="I556" s="186"/>
      <c r="J556" s="187">
        <f>ROUND(I556*H556,2)</f>
        <v>0</v>
      </c>
      <c r="K556" s="183" t="s">
        <v>133</v>
      </c>
      <c r="L556" s="39"/>
      <c r="M556" s="188" t="s">
        <v>1</v>
      </c>
      <c r="N556" s="189" t="s">
        <v>38</v>
      </c>
      <c r="O556" s="71"/>
      <c r="P556" s="190">
        <f>O556*H556</f>
        <v>0</v>
      </c>
      <c r="Q556" s="190">
        <v>1.2E-4</v>
      </c>
      <c r="R556" s="190">
        <f>Q556*H556</f>
        <v>1.6799999999999999E-4</v>
      </c>
      <c r="S556" s="190">
        <v>0</v>
      </c>
      <c r="T556" s="191">
        <f>S556*H556</f>
        <v>0</v>
      </c>
      <c r="U556" s="34"/>
      <c r="V556" s="34"/>
      <c r="W556" s="34"/>
      <c r="X556" s="34"/>
      <c r="Y556" s="34"/>
      <c r="Z556" s="34"/>
      <c r="AA556" s="34"/>
      <c r="AB556" s="34"/>
      <c r="AC556" s="34"/>
      <c r="AD556" s="34"/>
      <c r="AE556" s="34"/>
      <c r="AR556" s="192" t="s">
        <v>240</v>
      </c>
      <c r="AT556" s="192" t="s">
        <v>129</v>
      </c>
      <c r="AU556" s="192" t="s">
        <v>80</v>
      </c>
      <c r="AY556" s="17" t="s">
        <v>126</v>
      </c>
      <c r="BE556" s="193">
        <f>IF(N556="základní",J556,0)</f>
        <v>0</v>
      </c>
      <c r="BF556" s="193">
        <f>IF(N556="snížená",J556,0)</f>
        <v>0</v>
      </c>
      <c r="BG556" s="193">
        <f>IF(N556="zákl. přenesená",J556,0)</f>
        <v>0</v>
      </c>
      <c r="BH556" s="193">
        <f>IF(N556="sníž. přenesená",J556,0)</f>
        <v>0</v>
      </c>
      <c r="BI556" s="193">
        <f>IF(N556="nulová",J556,0)</f>
        <v>0</v>
      </c>
      <c r="BJ556" s="17" t="s">
        <v>78</v>
      </c>
      <c r="BK556" s="193">
        <f>ROUND(I556*H556,2)</f>
        <v>0</v>
      </c>
      <c r="BL556" s="17" t="s">
        <v>240</v>
      </c>
      <c r="BM556" s="192" t="s">
        <v>903</v>
      </c>
    </row>
    <row r="557" spans="1:65" s="2" customFormat="1" ht="11.25">
      <c r="A557" s="34"/>
      <c r="B557" s="35"/>
      <c r="C557" s="36"/>
      <c r="D557" s="194" t="s">
        <v>136</v>
      </c>
      <c r="E557" s="36"/>
      <c r="F557" s="195" t="s">
        <v>904</v>
      </c>
      <c r="G557" s="36"/>
      <c r="H557" s="36"/>
      <c r="I557" s="196"/>
      <c r="J557" s="36"/>
      <c r="K557" s="36"/>
      <c r="L557" s="39"/>
      <c r="M557" s="197"/>
      <c r="N557" s="198"/>
      <c r="O557" s="71"/>
      <c r="P557" s="71"/>
      <c r="Q557" s="71"/>
      <c r="R557" s="71"/>
      <c r="S557" s="71"/>
      <c r="T557" s="72"/>
      <c r="U557" s="34"/>
      <c r="V557" s="34"/>
      <c r="W557" s="34"/>
      <c r="X557" s="34"/>
      <c r="Y557" s="34"/>
      <c r="Z557" s="34"/>
      <c r="AA557" s="34"/>
      <c r="AB557" s="34"/>
      <c r="AC557" s="34"/>
      <c r="AD557" s="34"/>
      <c r="AE557" s="34"/>
      <c r="AT557" s="17" t="s">
        <v>136</v>
      </c>
      <c r="AU557" s="17" t="s">
        <v>80</v>
      </c>
    </row>
    <row r="558" spans="1:65" s="2" customFormat="1" ht="24.2" customHeight="1">
      <c r="A558" s="34"/>
      <c r="B558" s="35"/>
      <c r="C558" s="181" t="s">
        <v>905</v>
      </c>
      <c r="D558" s="181" t="s">
        <v>129</v>
      </c>
      <c r="E558" s="182" t="s">
        <v>906</v>
      </c>
      <c r="F558" s="183" t="s">
        <v>907</v>
      </c>
      <c r="G558" s="184" t="s">
        <v>143</v>
      </c>
      <c r="H558" s="185">
        <v>1.4</v>
      </c>
      <c r="I558" s="186"/>
      <c r="J558" s="187">
        <f>ROUND(I558*H558,2)</f>
        <v>0</v>
      </c>
      <c r="K558" s="183" t="s">
        <v>133</v>
      </c>
      <c r="L558" s="39"/>
      <c r="M558" s="188" t="s">
        <v>1</v>
      </c>
      <c r="N558" s="189" t="s">
        <v>38</v>
      </c>
      <c r="O558" s="71"/>
      <c r="P558" s="190">
        <f>O558*H558</f>
        <v>0</v>
      </c>
      <c r="Q558" s="190">
        <v>1.2E-4</v>
      </c>
      <c r="R558" s="190">
        <f>Q558*H558</f>
        <v>1.6799999999999999E-4</v>
      </c>
      <c r="S558" s="190">
        <v>0</v>
      </c>
      <c r="T558" s="191">
        <f>S558*H558</f>
        <v>0</v>
      </c>
      <c r="U558" s="34"/>
      <c r="V558" s="34"/>
      <c r="W558" s="34"/>
      <c r="X558" s="34"/>
      <c r="Y558" s="34"/>
      <c r="Z558" s="34"/>
      <c r="AA558" s="34"/>
      <c r="AB558" s="34"/>
      <c r="AC558" s="34"/>
      <c r="AD558" s="34"/>
      <c r="AE558" s="34"/>
      <c r="AR558" s="192" t="s">
        <v>240</v>
      </c>
      <c r="AT558" s="192" t="s">
        <v>129</v>
      </c>
      <c r="AU558" s="192" t="s">
        <v>80</v>
      </c>
      <c r="AY558" s="17" t="s">
        <v>126</v>
      </c>
      <c r="BE558" s="193">
        <f>IF(N558="základní",J558,0)</f>
        <v>0</v>
      </c>
      <c r="BF558" s="193">
        <f>IF(N558="snížená",J558,0)</f>
        <v>0</v>
      </c>
      <c r="BG558" s="193">
        <f>IF(N558="zákl. přenesená",J558,0)</f>
        <v>0</v>
      </c>
      <c r="BH558" s="193">
        <f>IF(N558="sníž. přenesená",J558,0)</f>
        <v>0</v>
      </c>
      <c r="BI558" s="193">
        <f>IF(N558="nulová",J558,0)</f>
        <v>0</v>
      </c>
      <c r="BJ558" s="17" t="s">
        <v>78</v>
      </c>
      <c r="BK558" s="193">
        <f>ROUND(I558*H558,2)</f>
        <v>0</v>
      </c>
      <c r="BL558" s="17" t="s">
        <v>240</v>
      </c>
      <c r="BM558" s="192" t="s">
        <v>908</v>
      </c>
    </row>
    <row r="559" spans="1:65" s="2" customFormat="1" ht="11.25">
      <c r="A559" s="34"/>
      <c r="B559" s="35"/>
      <c r="C559" s="36"/>
      <c r="D559" s="194" t="s">
        <v>136</v>
      </c>
      <c r="E559" s="36"/>
      <c r="F559" s="195" t="s">
        <v>909</v>
      </c>
      <c r="G559" s="36"/>
      <c r="H559" s="36"/>
      <c r="I559" s="196"/>
      <c r="J559" s="36"/>
      <c r="K559" s="36"/>
      <c r="L559" s="39"/>
      <c r="M559" s="197"/>
      <c r="N559" s="198"/>
      <c r="O559" s="71"/>
      <c r="P559" s="71"/>
      <c r="Q559" s="71"/>
      <c r="R559" s="71"/>
      <c r="S559" s="71"/>
      <c r="T559" s="72"/>
      <c r="U559" s="34"/>
      <c r="V559" s="34"/>
      <c r="W559" s="34"/>
      <c r="X559" s="34"/>
      <c r="Y559" s="34"/>
      <c r="Z559" s="34"/>
      <c r="AA559" s="34"/>
      <c r="AB559" s="34"/>
      <c r="AC559" s="34"/>
      <c r="AD559" s="34"/>
      <c r="AE559" s="34"/>
      <c r="AT559" s="17" t="s">
        <v>136</v>
      </c>
      <c r="AU559" s="17" t="s">
        <v>80</v>
      </c>
    </row>
    <row r="560" spans="1:65" s="12" customFormat="1" ht="22.9" customHeight="1">
      <c r="B560" s="165"/>
      <c r="C560" s="166"/>
      <c r="D560" s="167" t="s">
        <v>72</v>
      </c>
      <c r="E560" s="179" t="s">
        <v>910</v>
      </c>
      <c r="F560" s="179" t="s">
        <v>911</v>
      </c>
      <c r="G560" s="166"/>
      <c r="H560" s="166"/>
      <c r="I560" s="169"/>
      <c r="J560" s="180">
        <f>BK560</f>
        <v>0</v>
      </c>
      <c r="K560" s="166"/>
      <c r="L560" s="171"/>
      <c r="M560" s="172"/>
      <c r="N560" s="173"/>
      <c r="O560" s="173"/>
      <c r="P560" s="174">
        <f>SUM(P561:P580)</f>
        <v>0</v>
      </c>
      <c r="Q560" s="173"/>
      <c r="R560" s="174">
        <f>SUM(R561:R580)</f>
        <v>0.51664529999999997</v>
      </c>
      <c r="S560" s="173"/>
      <c r="T560" s="175">
        <f>SUM(T561:T580)</f>
        <v>9.4211790000000004E-2</v>
      </c>
      <c r="AR560" s="176" t="s">
        <v>80</v>
      </c>
      <c r="AT560" s="177" t="s">
        <v>72</v>
      </c>
      <c r="AU560" s="177" t="s">
        <v>78</v>
      </c>
      <c r="AY560" s="176" t="s">
        <v>126</v>
      </c>
      <c r="BK560" s="178">
        <f>SUM(BK561:BK580)</f>
        <v>0</v>
      </c>
    </row>
    <row r="561" spans="1:65" s="2" customFormat="1" ht="16.5" customHeight="1">
      <c r="A561" s="34"/>
      <c r="B561" s="35"/>
      <c r="C561" s="181" t="s">
        <v>912</v>
      </c>
      <c r="D561" s="181" t="s">
        <v>129</v>
      </c>
      <c r="E561" s="182" t="s">
        <v>913</v>
      </c>
      <c r="F561" s="183" t="s">
        <v>914</v>
      </c>
      <c r="G561" s="184" t="s">
        <v>143</v>
      </c>
      <c r="H561" s="185">
        <v>203.90899999999999</v>
      </c>
      <c r="I561" s="186"/>
      <c r="J561" s="187">
        <f>ROUND(I561*H561,2)</f>
        <v>0</v>
      </c>
      <c r="K561" s="183" t="s">
        <v>133</v>
      </c>
      <c r="L561" s="39"/>
      <c r="M561" s="188" t="s">
        <v>1</v>
      </c>
      <c r="N561" s="189" t="s">
        <v>38</v>
      </c>
      <c r="O561" s="71"/>
      <c r="P561" s="190">
        <f>O561*H561</f>
        <v>0</v>
      </c>
      <c r="Q561" s="190">
        <v>1E-3</v>
      </c>
      <c r="R561" s="190">
        <f>Q561*H561</f>
        <v>0.20390900000000001</v>
      </c>
      <c r="S561" s="190">
        <v>3.1E-4</v>
      </c>
      <c r="T561" s="191">
        <f>S561*H561</f>
        <v>6.3211790000000004E-2</v>
      </c>
      <c r="U561" s="34"/>
      <c r="V561" s="34"/>
      <c r="W561" s="34"/>
      <c r="X561" s="34"/>
      <c r="Y561" s="34"/>
      <c r="Z561" s="34"/>
      <c r="AA561" s="34"/>
      <c r="AB561" s="34"/>
      <c r="AC561" s="34"/>
      <c r="AD561" s="34"/>
      <c r="AE561" s="34"/>
      <c r="AR561" s="192" t="s">
        <v>240</v>
      </c>
      <c r="AT561" s="192" t="s">
        <v>129</v>
      </c>
      <c r="AU561" s="192" t="s">
        <v>80</v>
      </c>
      <c r="AY561" s="17" t="s">
        <v>126</v>
      </c>
      <c r="BE561" s="193">
        <f>IF(N561="základní",J561,0)</f>
        <v>0</v>
      </c>
      <c r="BF561" s="193">
        <f>IF(N561="snížená",J561,0)</f>
        <v>0</v>
      </c>
      <c r="BG561" s="193">
        <f>IF(N561="zákl. přenesená",J561,0)</f>
        <v>0</v>
      </c>
      <c r="BH561" s="193">
        <f>IF(N561="sníž. přenesená",J561,0)</f>
        <v>0</v>
      </c>
      <c r="BI561" s="193">
        <f>IF(N561="nulová",J561,0)</f>
        <v>0</v>
      </c>
      <c r="BJ561" s="17" t="s">
        <v>78</v>
      </c>
      <c r="BK561" s="193">
        <f>ROUND(I561*H561,2)</f>
        <v>0</v>
      </c>
      <c r="BL561" s="17" t="s">
        <v>240</v>
      </c>
      <c r="BM561" s="192" t="s">
        <v>915</v>
      </c>
    </row>
    <row r="562" spans="1:65" s="2" customFormat="1" ht="11.25">
      <c r="A562" s="34"/>
      <c r="B562" s="35"/>
      <c r="C562" s="36"/>
      <c r="D562" s="194" t="s">
        <v>136</v>
      </c>
      <c r="E562" s="36"/>
      <c r="F562" s="195" t="s">
        <v>916</v>
      </c>
      <c r="G562" s="36"/>
      <c r="H562" s="36"/>
      <c r="I562" s="196"/>
      <c r="J562" s="36"/>
      <c r="K562" s="36"/>
      <c r="L562" s="39"/>
      <c r="M562" s="197"/>
      <c r="N562" s="198"/>
      <c r="O562" s="71"/>
      <c r="P562" s="71"/>
      <c r="Q562" s="71"/>
      <c r="R562" s="71"/>
      <c r="S562" s="71"/>
      <c r="T562" s="72"/>
      <c r="U562" s="34"/>
      <c r="V562" s="34"/>
      <c r="W562" s="34"/>
      <c r="X562" s="34"/>
      <c r="Y562" s="34"/>
      <c r="Z562" s="34"/>
      <c r="AA562" s="34"/>
      <c r="AB562" s="34"/>
      <c r="AC562" s="34"/>
      <c r="AD562" s="34"/>
      <c r="AE562" s="34"/>
      <c r="AT562" s="17" t="s">
        <v>136</v>
      </c>
      <c r="AU562" s="17" t="s">
        <v>80</v>
      </c>
    </row>
    <row r="563" spans="1:65" s="2" customFormat="1" ht="29.25">
      <c r="A563" s="34"/>
      <c r="B563" s="35"/>
      <c r="C563" s="36"/>
      <c r="D563" s="201" t="s">
        <v>152</v>
      </c>
      <c r="E563" s="36"/>
      <c r="F563" s="232" t="s">
        <v>917</v>
      </c>
      <c r="G563" s="36"/>
      <c r="H563" s="36"/>
      <c r="I563" s="196"/>
      <c r="J563" s="36"/>
      <c r="K563" s="36"/>
      <c r="L563" s="39"/>
      <c r="M563" s="197"/>
      <c r="N563" s="198"/>
      <c r="O563" s="71"/>
      <c r="P563" s="71"/>
      <c r="Q563" s="71"/>
      <c r="R563" s="71"/>
      <c r="S563" s="71"/>
      <c r="T563" s="72"/>
      <c r="U563" s="34"/>
      <c r="V563" s="34"/>
      <c r="W563" s="34"/>
      <c r="X563" s="34"/>
      <c r="Y563" s="34"/>
      <c r="Z563" s="34"/>
      <c r="AA563" s="34"/>
      <c r="AB563" s="34"/>
      <c r="AC563" s="34"/>
      <c r="AD563" s="34"/>
      <c r="AE563" s="34"/>
      <c r="AT563" s="17" t="s">
        <v>152</v>
      </c>
      <c r="AU563" s="17" t="s">
        <v>80</v>
      </c>
    </row>
    <row r="564" spans="1:65" s="13" customFormat="1" ht="11.25">
      <c r="B564" s="199"/>
      <c r="C564" s="200"/>
      <c r="D564" s="201" t="s">
        <v>138</v>
      </c>
      <c r="E564" s="202" t="s">
        <v>1</v>
      </c>
      <c r="F564" s="203" t="s">
        <v>918</v>
      </c>
      <c r="G564" s="200"/>
      <c r="H564" s="202" t="s">
        <v>1</v>
      </c>
      <c r="I564" s="204"/>
      <c r="J564" s="200"/>
      <c r="K564" s="200"/>
      <c r="L564" s="205"/>
      <c r="M564" s="206"/>
      <c r="N564" s="207"/>
      <c r="O564" s="207"/>
      <c r="P564" s="207"/>
      <c r="Q564" s="207"/>
      <c r="R564" s="207"/>
      <c r="S564" s="207"/>
      <c r="T564" s="208"/>
      <c r="AT564" s="209" t="s">
        <v>138</v>
      </c>
      <c r="AU564" s="209" t="s">
        <v>80</v>
      </c>
      <c r="AV564" s="13" t="s">
        <v>78</v>
      </c>
      <c r="AW564" s="13" t="s">
        <v>30</v>
      </c>
      <c r="AX564" s="13" t="s">
        <v>73</v>
      </c>
      <c r="AY564" s="209" t="s">
        <v>126</v>
      </c>
    </row>
    <row r="565" spans="1:65" s="13" customFormat="1" ht="11.25">
      <c r="B565" s="199"/>
      <c r="C565" s="200"/>
      <c r="D565" s="201" t="s">
        <v>138</v>
      </c>
      <c r="E565" s="202" t="s">
        <v>1</v>
      </c>
      <c r="F565" s="203" t="s">
        <v>919</v>
      </c>
      <c r="G565" s="200"/>
      <c r="H565" s="202" t="s">
        <v>1</v>
      </c>
      <c r="I565" s="204"/>
      <c r="J565" s="200"/>
      <c r="K565" s="200"/>
      <c r="L565" s="205"/>
      <c r="M565" s="206"/>
      <c r="N565" s="207"/>
      <c r="O565" s="207"/>
      <c r="P565" s="207"/>
      <c r="Q565" s="207"/>
      <c r="R565" s="207"/>
      <c r="S565" s="207"/>
      <c r="T565" s="208"/>
      <c r="AT565" s="209" t="s">
        <v>138</v>
      </c>
      <c r="AU565" s="209" t="s">
        <v>80</v>
      </c>
      <c r="AV565" s="13" t="s">
        <v>78</v>
      </c>
      <c r="AW565" s="13" t="s">
        <v>30</v>
      </c>
      <c r="AX565" s="13" t="s">
        <v>73</v>
      </c>
      <c r="AY565" s="209" t="s">
        <v>126</v>
      </c>
    </row>
    <row r="566" spans="1:65" s="14" customFormat="1" ht="11.25">
      <c r="B566" s="210"/>
      <c r="C566" s="211"/>
      <c r="D566" s="201" t="s">
        <v>138</v>
      </c>
      <c r="E566" s="212" t="s">
        <v>1</v>
      </c>
      <c r="F566" s="213" t="s">
        <v>845</v>
      </c>
      <c r="G566" s="211"/>
      <c r="H566" s="214">
        <v>20</v>
      </c>
      <c r="I566" s="215"/>
      <c r="J566" s="211"/>
      <c r="K566" s="211"/>
      <c r="L566" s="216"/>
      <c r="M566" s="217"/>
      <c r="N566" s="218"/>
      <c r="O566" s="218"/>
      <c r="P566" s="218"/>
      <c r="Q566" s="218"/>
      <c r="R566" s="218"/>
      <c r="S566" s="218"/>
      <c r="T566" s="219"/>
      <c r="AT566" s="220" t="s">
        <v>138</v>
      </c>
      <c r="AU566" s="220" t="s">
        <v>80</v>
      </c>
      <c r="AV566" s="14" t="s">
        <v>80</v>
      </c>
      <c r="AW566" s="14" t="s">
        <v>30</v>
      </c>
      <c r="AX566" s="14" t="s">
        <v>73</v>
      </c>
      <c r="AY566" s="220" t="s">
        <v>126</v>
      </c>
    </row>
    <row r="567" spans="1:65" s="13" customFormat="1" ht="11.25">
      <c r="B567" s="199"/>
      <c r="C567" s="200"/>
      <c r="D567" s="201" t="s">
        <v>138</v>
      </c>
      <c r="E567" s="202" t="s">
        <v>1</v>
      </c>
      <c r="F567" s="203" t="s">
        <v>920</v>
      </c>
      <c r="G567" s="200"/>
      <c r="H567" s="202" t="s">
        <v>1</v>
      </c>
      <c r="I567" s="204"/>
      <c r="J567" s="200"/>
      <c r="K567" s="200"/>
      <c r="L567" s="205"/>
      <c r="M567" s="206"/>
      <c r="N567" s="207"/>
      <c r="O567" s="207"/>
      <c r="P567" s="207"/>
      <c r="Q567" s="207"/>
      <c r="R567" s="207"/>
      <c r="S567" s="207"/>
      <c r="T567" s="208"/>
      <c r="AT567" s="209" t="s">
        <v>138</v>
      </c>
      <c r="AU567" s="209" t="s">
        <v>80</v>
      </c>
      <c r="AV567" s="13" t="s">
        <v>78</v>
      </c>
      <c r="AW567" s="13" t="s">
        <v>30</v>
      </c>
      <c r="AX567" s="13" t="s">
        <v>73</v>
      </c>
      <c r="AY567" s="209" t="s">
        <v>126</v>
      </c>
    </row>
    <row r="568" spans="1:65" s="14" customFormat="1" ht="11.25">
      <c r="B568" s="210"/>
      <c r="C568" s="211"/>
      <c r="D568" s="201" t="s">
        <v>138</v>
      </c>
      <c r="E568" s="212" t="s">
        <v>1</v>
      </c>
      <c r="F568" s="213" t="s">
        <v>921</v>
      </c>
      <c r="G568" s="211"/>
      <c r="H568" s="214">
        <v>183.90899999999999</v>
      </c>
      <c r="I568" s="215"/>
      <c r="J568" s="211"/>
      <c r="K568" s="211"/>
      <c r="L568" s="216"/>
      <c r="M568" s="217"/>
      <c r="N568" s="218"/>
      <c r="O568" s="218"/>
      <c r="P568" s="218"/>
      <c r="Q568" s="218"/>
      <c r="R568" s="218"/>
      <c r="S568" s="218"/>
      <c r="T568" s="219"/>
      <c r="AT568" s="220" t="s">
        <v>138</v>
      </c>
      <c r="AU568" s="220" t="s">
        <v>80</v>
      </c>
      <c r="AV568" s="14" t="s">
        <v>80</v>
      </c>
      <c r="AW568" s="14" t="s">
        <v>30</v>
      </c>
      <c r="AX568" s="14" t="s">
        <v>73</v>
      </c>
      <c r="AY568" s="220" t="s">
        <v>126</v>
      </c>
    </row>
    <row r="569" spans="1:65" s="15" customFormat="1" ht="11.25">
      <c r="B569" s="221"/>
      <c r="C569" s="222"/>
      <c r="D569" s="201" t="s">
        <v>138</v>
      </c>
      <c r="E569" s="223" t="s">
        <v>1</v>
      </c>
      <c r="F569" s="224" t="s">
        <v>140</v>
      </c>
      <c r="G569" s="222"/>
      <c r="H569" s="225">
        <v>203.90899999999999</v>
      </c>
      <c r="I569" s="226"/>
      <c r="J569" s="222"/>
      <c r="K569" s="222"/>
      <c r="L569" s="227"/>
      <c r="M569" s="228"/>
      <c r="N569" s="229"/>
      <c r="O569" s="229"/>
      <c r="P569" s="229"/>
      <c r="Q569" s="229"/>
      <c r="R569" s="229"/>
      <c r="S569" s="229"/>
      <c r="T569" s="230"/>
      <c r="AT569" s="231" t="s">
        <v>138</v>
      </c>
      <c r="AU569" s="231" t="s">
        <v>80</v>
      </c>
      <c r="AV569" s="15" t="s">
        <v>134</v>
      </c>
      <c r="AW569" s="15" t="s">
        <v>30</v>
      </c>
      <c r="AX569" s="15" t="s">
        <v>78</v>
      </c>
      <c r="AY569" s="231" t="s">
        <v>126</v>
      </c>
    </row>
    <row r="570" spans="1:65" s="2" customFormat="1" ht="24.2" customHeight="1">
      <c r="A570" s="34"/>
      <c r="B570" s="35"/>
      <c r="C570" s="181" t="s">
        <v>922</v>
      </c>
      <c r="D570" s="181" t="s">
        <v>129</v>
      </c>
      <c r="E570" s="182" t="s">
        <v>923</v>
      </c>
      <c r="F570" s="183" t="s">
        <v>924</v>
      </c>
      <c r="G570" s="184" t="s">
        <v>143</v>
      </c>
      <c r="H570" s="185">
        <v>100</v>
      </c>
      <c r="I570" s="186"/>
      <c r="J570" s="187">
        <f>ROUND(I570*H570,2)</f>
        <v>0</v>
      </c>
      <c r="K570" s="183" t="s">
        <v>133</v>
      </c>
      <c r="L570" s="39"/>
      <c r="M570" s="188" t="s">
        <v>1</v>
      </c>
      <c r="N570" s="189" t="s">
        <v>38</v>
      </c>
      <c r="O570" s="71"/>
      <c r="P570" s="190">
        <f>O570*H570</f>
        <v>0</v>
      </c>
      <c r="Q570" s="190">
        <v>1E-3</v>
      </c>
      <c r="R570" s="190">
        <f>Q570*H570</f>
        <v>0.1</v>
      </c>
      <c r="S570" s="190">
        <v>3.1E-4</v>
      </c>
      <c r="T570" s="191">
        <f>S570*H570</f>
        <v>3.1E-2</v>
      </c>
      <c r="U570" s="34"/>
      <c r="V570" s="34"/>
      <c r="W570" s="34"/>
      <c r="X570" s="34"/>
      <c r="Y570" s="34"/>
      <c r="Z570" s="34"/>
      <c r="AA570" s="34"/>
      <c r="AB570" s="34"/>
      <c r="AC570" s="34"/>
      <c r="AD570" s="34"/>
      <c r="AE570" s="34"/>
      <c r="AR570" s="192" t="s">
        <v>240</v>
      </c>
      <c r="AT570" s="192" t="s">
        <v>129</v>
      </c>
      <c r="AU570" s="192" t="s">
        <v>80</v>
      </c>
      <c r="AY570" s="17" t="s">
        <v>126</v>
      </c>
      <c r="BE570" s="193">
        <f>IF(N570="základní",J570,0)</f>
        <v>0</v>
      </c>
      <c r="BF570" s="193">
        <f>IF(N570="snížená",J570,0)</f>
        <v>0</v>
      </c>
      <c r="BG570" s="193">
        <f>IF(N570="zákl. přenesená",J570,0)</f>
        <v>0</v>
      </c>
      <c r="BH570" s="193">
        <f>IF(N570="sníž. přenesená",J570,0)</f>
        <v>0</v>
      </c>
      <c r="BI570" s="193">
        <f>IF(N570="nulová",J570,0)</f>
        <v>0</v>
      </c>
      <c r="BJ570" s="17" t="s">
        <v>78</v>
      </c>
      <c r="BK570" s="193">
        <f>ROUND(I570*H570,2)</f>
        <v>0</v>
      </c>
      <c r="BL570" s="17" t="s">
        <v>240</v>
      </c>
      <c r="BM570" s="192" t="s">
        <v>925</v>
      </c>
    </row>
    <row r="571" spans="1:65" s="2" customFormat="1" ht="11.25">
      <c r="A571" s="34"/>
      <c r="B571" s="35"/>
      <c r="C571" s="36"/>
      <c r="D571" s="194" t="s">
        <v>136</v>
      </c>
      <c r="E571" s="36"/>
      <c r="F571" s="195" t="s">
        <v>926</v>
      </c>
      <c r="G571" s="36"/>
      <c r="H571" s="36"/>
      <c r="I571" s="196"/>
      <c r="J571" s="36"/>
      <c r="K571" s="36"/>
      <c r="L571" s="39"/>
      <c r="M571" s="197"/>
      <c r="N571" s="198"/>
      <c r="O571" s="71"/>
      <c r="P571" s="71"/>
      <c r="Q571" s="71"/>
      <c r="R571" s="71"/>
      <c r="S571" s="71"/>
      <c r="T571" s="72"/>
      <c r="U571" s="34"/>
      <c r="V571" s="34"/>
      <c r="W571" s="34"/>
      <c r="X571" s="34"/>
      <c r="Y571" s="34"/>
      <c r="Z571" s="34"/>
      <c r="AA571" s="34"/>
      <c r="AB571" s="34"/>
      <c r="AC571" s="34"/>
      <c r="AD571" s="34"/>
      <c r="AE571" s="34"/>
      <c r="AT571" s="17" t="s">
        <v>136</v>
      </c>
      <c r="AU571" s="17" t="s">
        <v>80</v>
      </c>
    </row>
    <row r="572" spans="1:65" s="2" customFormat="1" ht="29.25">
      <c r="A572" s="34"/>
      <c r="B572" s="35"/>
      <c r="C572" s="36"/>
      <c r="D572" s="201" t="s">
        <v>152</v>
      </c>
      <c r="E572" s="36"/>
      <c r="F572" s="232" t="s">
        <v>917</v>
      </c>
      <c r="G572" s="36"/>
      <c r="H572" s="36"/>
      <c r="I572" s="196"/>
      <c r="J572" s="36"/>
      <c r="K572" s="36"/>
      <c r="L572" s="39"/>
      <c r="M572" s="197"/>
      <c r="N572" s="198"/>
      <c r="O572" s="71"/>
      <c r="P572" s="71"/>
      <c r="Q572" s="71"/>
      <c r="R572" s="71"/>
      <c r="S572" s="71"/>
      <c r="T572" s="72"/>
      <c r="U572" s="34"/>
      <c r="V572" s="34"/>
      <c r="W572" s="34"/>
      <c r="X572" s="34"/>
      <c r="Y572" s="34"/>
      <c r="Z572" s="34"/>
      <c r="AA572" s="34"/>
      <c r="AB572" s="34"/>
      <c r="AC572" s="34"/>
      <c r="AD572" s="34"/>
      <c r="AE572" s="34"/>
      <c r="AT572" s="17" t="s">
        <v>152</v>
      </c>
      <c r="AU572" s="17" t="s">
        <v>80</v>
      </c>
    </row>
    <row r="573" spans="1:65" s="2" customFormat="1" ht="24.2" customHeight="1">
      <c r="A573" s="34"/>
      <c r="B573" s="35"/>
      <c r="C573" s="181" t="s">
        <v>927</v>
      </c>
      <c r="D573" s="181" t="s">
        <v>129</v>
      </c>
      <c r="E573" s="182" t="s">
        <v>928</v>
      </c>
      <c r="F573" s="183" t="s">
        <v>929</v>
      </c>
      <c r="G573" s="184" t="s">
        <v>143</v>
      </c>
      <c r="H573" s="185">
        <v>203.90899999999999</v>
      </c>
      <c r="I573" s="186"/>
      <c r="J573" s="187">
        <f>ROUND(I573*H573,2)</f>
        <v>0</v>
      </c>
      <c r="K573" s="183" t="s">
        <v>133</v>
      </c>
      <c r="L573" s="39"/>
      <c r="M573" s="188" t="s">
        <v>1</v>
      </c>
      <c r="N573" s="189" t="s">
        <v>38</v>
      </c>
      <c r="O573" s="71"/>
      <c r="P573" s="190">
        <f>O573*H573</f>
        <v>0</v>
      </c>
      <c r="Q573" s="190">
        <v>4.4000000000000002E-4</v>
      </c>
      <c r="R573" s="190">
        <f>Q573*H573</f>
        <v>8.9719960000000001E-2</v>
      </c>
      <c r="S573" s="190">
        <v>0</v>
      </c>
      <c r="T573" s="191">
        <f>S573*H573</f>
        <v>0</v>
      </c>
      <c r="U573" s="34"/>
      <c r="V573" s="34"/>
      <c r="W573" s="34"/>
      <c r="X573" s="34"/>
      <c r="Y573" s="34"/>
      <c r="Z573" s="34"/>
      <c r="AA573" s="34"/>
      <c r="AB573" s="34"/>
      <c r="AC573" s="34"/>
      <c r="AD573" s="34"/>
      <c r="AE573" s="34"/>
      <c r="AR573" s="192" t="s">
        <v>240</v>
      </c>
      <c r="AT573" s="192" t="s">
        <v>129</v>
      </c>
      <c r="AU573" s="192" t="s">
        <v>80</v>
      </c>
      <c r="AY573" s="17" t="s">
        <v>126</v>
      </c>
      <c r="BE573" s="193">
        <f>IF(N573="základní",J573,0)</f>
        <v>0</v>
      </c>
      <c r="BF573" s="193">
        <f>IF(N573="snížená",J573,0)</f>
        <v>0</v>
      </c>
      <c r="BG573" s="193">
        <f>IF(N573="zákl. přenesená",J573,0)</f>
        <v>0</v>
      </c>
      <c r="BH573" s="193">
        <f>IF(N573="sníž. přenesená",J573,0)</f>
        <v>0</v>
      </c>
      <c r="BI573" s="193">
        <f>IF(N573="nulová",J573,0)</f>
        <v>0</v>
      </c>
      <c r="BJ573" s="17" t="s">
        <v>78</v>
      </c>
      <c r="BK573" s="193">
        <f>ROUND(I573*H573,2)</f>
        <v>0</v>
      </c>
      <c r="BL573" s="17" t="s">
        <v>240</v>
      </c>
      <c r="BM573" s="192" t="s">
        <v>930</v>
      </c>
    </row>
    <row r="574" spans="1:65" s="2" customFormat="1" ht="11.25">
      <c r="A574" s="34"/>
      <c r="B574" s="35"/>
      <c r="C574" s="36"/>
      <c r="D574" s="194" t="s">
        <v>136</v>
      </c>
      <c r="E574" s="36"/>
      <c r="F574" s="195" t="s">
        <v>931</v>
      </c>
      <c r="G574" s="36"/>
      <c r="H574" s="36"/>
      <c r="I574" s="196"/>
      <c r="J574" s="36"/>
      <c r="K574" s="36"/>
      <c r="L574" s="39"/>
      <c r="M574" s="197"/>
      <c r="N574" s="198"/>
      <c r="O574" s="71"/>
      <c r="P574" s="71"/>
      <c r="Q574" s="71"/>
      <c r="R574" s="71"/>
      <c r="S574" s="71"/>
      <c r="T574" s="72"/>
      <c r="U574" s="34"/>
      <c r="V574" s="34"/>
      <c r="W574" s="34"/>
      <c r="X574" s="34"/>
      <c r="Y574" s="34"/>
      <c r="Z574" s="34"/>
      <c r="AA574" s="34"/>
      <c r="AB574" s="34"/>
      <c r="AC574" s="34"/>
      <c r="AD574" s="34"/>
      <c r="AE574" s="34"/>
      <c r="AT574" s="17" t="s">
        <v>136</v>
      </c>
      <c r="AU574" s="17" t="s">
        <v>80</v>
      </c>
    </row>
    <row r="575" spans="1:65" s="2" customFormat="1" ht="24.2" customHeight="1">
      <c r="A575" s="34"/>
      <c r="B575" s="35"/>
      <c r="C575" s="181" t="s">
        <v>932</v>
      </c>
      <c r="D575" s="181" t="s">
        <v>129</v>
      </c>
      <c r="E575" s="182" t="s">
        <v>933</v>
      </c>
      <c r="F575" s="183" t="s">
        <v>934</v>
      </c>
      <c r="G575" s="184" t="s">
        <v>143</v>
      </c>
      <c r="H575" s="185">
        <v>100</v>
      </c>
      <c r="I575" s="186"/>
      <c r="J575" s="187">
        <f>ROUND(I575*H575,2)</f>
        <v>0</v>
      </c>
      <c r="K575" s="183" t="s">
        <v>133</v>
      </c>
      <c r="L575" s="39"/>
      <c r="M575" s="188" t="s">
        <v>1</v>
      </c>
      <c r="N575" s="189" t="s">
        <v>38</v>
      </c>
      <c r="O575" s="71"/>
      <c r="P575" s="190">
        <f>O575*H575</f>
        <v>0</v>
      </c>
      <c r="Q575" s="190">
        <v>4.4000000000000002E-4</v>
      </c>
      <c r="R575" s="190">
        <f>Q575*H575</f>
        <v>4.4000000000000004E-2</v>
      </c>
      <c r="S575" s="190">
        <v>0</v>
      </c>
      <c r="T575" s="191">
        <f>S575*H575</f>
        <v>0</v>
      </c>
      <c r="U575" s="34"/>
      <c r="V575" s="34"/>
      <c r="W575" s="34"/>
      <c r="X575" s="34"/>
      <c r="Y575" s="34"/>
      <c r="Z575" s="34"/>
      <c r="AA575" s="34"/>
      <c r="AB575" s="34"/>
      <c r="AC575" s="34"/>
      <c r="AD575" s="34"/>
      <c r="AE575" s="34"/>
      <c r="AR575" s="192" t="s">
        <v>240</v>
      </c>
      <c r="AT575" s="192" t="s">
        <v>129</v>
      </c>
      <c r="AU575" s="192" t="s">
        <v>80</v>
      </c>
      <c r="AY575" s="17" t="s">
        <v>126</v>
      </c>
      <c r="BE575" s="193">
        <f>IF(N575="základní",J575,0)</f>
        <v>0</v>
      </c>
      <c r="BF575" s="193">
        <f>IF(N575="snížená",J575,0)</f>
        <v>0</v>
      </c>
      <c r="BG575" s="193">
        <f>IF(N575="zákl. přenesená",J575,0)</f>
        <v>0</v>
      </c>
      <c r="BH575" s="193">
        <f>IF(N575="sníž. přenesená",J575,0)</f>
        <v>0</v>
      </c>
      <c r="BI575" s="193">
        <f>IF(N575="nulová",J575,0)</f>
        <v>0</v>
      </c>
      <c r="BJ575" s="17" t="s">
        <v>78</v>
      </c>
      <c r="BK575" s="193">
        <f>ROUND(I575*H575,2)</f>
        <v>0</v>
      </c>
      <c r="BL575" s="17" t="s">
        <v>240</v>
      </c>
      <c r="BM575" s="192" t="s">
        <v>935</v>
      </c>
    </row>
    <row r="576" spans="1:65" s="2" customFormat="1" ht="11.25">
      <c r="A576" s="34"/>
      <c r="B576" s="35"/>
      <c r="C576" s="36"/>
      <c r="D576" s="194" t="s">
        <v>136</v>
      </c>
      <c r="E576" s="36"/>
      <c r="F576" s="195" t="s">
        <v>936</v>
      </c>
      <c r="G576" s="36"/>
      <c r="H576" s="36"/>
      <c r="I576" s="196"/>
      <c r="J576" s="36"/>
      <c r="K576" s="36"/>
      <c r="L576" s="39"/>
      <c r="M576" s="197"/>
      <c r="N576" s="198"/>
      <c r="O576" s="71"/>
      <c r="P576" s="71"/>
      <c r="Q576" s="71"/>
      <c r="R576" s="71"/>
      <c r="S576" s="71"/>
      <c r="T576" s="72"/>
      <c r="U576" s="34"/>
      <c r="V576" s="34"/>
      <c r="W576" s="34"/>
      <c r="X576" s="34"/>
      <c r="Y576" s="34"/>
      <c r="Z576" s="34"/>
      <c r="AA576" s="34"/>
      <c r="AB576" s="34"/>
      <c r="AC576" s="34"/>
      <c r="AD576" s="34"/>
      <c r="AE576" s="34"/>
      <c r="AT576" s="17" t="s">
        <v>136</v>
      </c>
      <c r="AU576" s="17" t="s">
        <v>80</v>
      </c>
    </row>
    <row r="577" spans="1:65" s="2" customFormat="1" ht="33" customHeight="1">
      <c r="A577" s="34"/>
      <c r="B577" s="35"/>
      <c r="C577" s="181" t="s">
        <v>937</v>
      </c>
      <c r="D577" s="181" t="s">
        <v>129</v>
      </c>
      <c r="E577" s="182" t="s">
        <v>938</v>
      </c>
      <c r="F577" s="183" t="s">
        <v>939</v>
      </c>
      <c r="G577" s="184" t="s">
        <v>143</v>
      </c>
      <c r="H577" s="185">
        <v>203.90899999999999</v>
      </c>
      <c r="I577" s="186"/>
      <c r="J577" s="187">
        <f>ROUND(I577*H577,2)</f>
        <v>0</v>
      </c>
      <c r="K577" s="183" t="s">
        <v>133</v>
      </c>
      <c r="L577" s="39"/>
      <c r="M577" s="188" t="s">
        <v>1</v>
      </c>
      <c r="N577" s="189" t="s">
        <v>38</v>
      </c>
      <c r="O577" s="71"/>
      <c r="P577" s="190">
        <f>O577*H577</f>
        <v>0</v>
      </c>
      <c r="Q577" s="190">
        <v>2.5999999999999998E-4</v>
      </c>
      <c r="R577" s="190">
        <f>Q577*H577</f>
        <v>5.3016339999999995E-2</v>
      </c>
      <c r="S577" s="190">
        <v>0</v>
      </c>
      <c r="T577" s="191">
        <f>S577*H577</f>
        <v>0</v>
      </c>
      <c r="U577" s="34"/>
      <c r="V577" s="34"/>
      <c r="W577" s="34"/>
      <c r="X577" s="34"/>
      <c r="Y577" s="34"/>
      <c r="Z577" s="34"/>
      <c r="AA577" s="34"/>
      <c r="AB577" s="34"/>
      <c r="AC577" s="34"/>
      <c r="AD577" s="34"/>
      <c r="AE577" s="34"/>
      <c r="AR577" s="192" t="s">
        <v>240</v>
      </c>
      <c r="AT577" s="192" t="s">
        <v>129</v>
      </c>
      <c r="AU577" s="192" t="s">
        <v>80</v>
      </c>
      <c r="AY577" s="17" t="s">
        <v>126</v>
      </c>
      <c r="BE577" s="193">
        <f>IF(N577="základní",J577,0)</f>
        <v>0</v>
      </c>
      <c r="BF577" s="193">
        <f>IF(N577="snížená",J577,0)</f>
        <v>0</v>
      </c>
      <c r="BG577" s="193">
        <f>IF(N577="zákl. přenesená",J577,0)</f>
        <v>0</v>
      </c>
      <c r="BH577" s="193">
        <f>IF(N577="sníž. přenesená",J577,0)</f>
        <v>0</v>
      </c>
      <c r="BI577" s="193">
        <f>IF(N577="nulová",J577,0)</f>
        <v>0</v>
      </c>
      <c r="BJ577" s="17" t="s">
        <v>78</v>
      </c>
      <c r="BK577" s="193">
        <f>ROUND(I577*H577,2)</f>
        <v>0</v>
      </c>
      <c r="BL577" s="17" t="s">
        <v>240</v>
      </c>
      <c r="BM577" s="192" t="s">
        <v>940</v>
      </c>
    </row>
    <row r="578" spans="1:65" s="2" customFormat="1" ht="11.25">
      <c r="A578" s="34"/>
      <c r="B578" s="35"/>
      <c r="C578" s="36"/>
      <c r="D578" s="194" t="s">
        <v>136</v>
      </c>
      <c r="E578" s="36"/>
      <c r="F578" s="195" t="s">
        <v>941</v>
      </c>
      <c r="G578" s="36"/>
      <c r="H578" s="36"/>
      <c r="I578" s="196"/>
      <c r="J578" s="36"/>
      <c r="K578" s="36"/>
      <c r="L578" s="39"/>
      <c r="M578" s="197"/>
      <c r="N578" s="198"/>
      <c r="O578" s="71"/>
      <c r="P578" s="71"/>
      <c r="Q578" s="71"/>
      <c r="R578" s="71"/>
      <c r="S578" s="71"/>
      <c r="T578" s="72"/>
      <c r="U578" s="34"/>
      <c r="V578" s="34"/>
      <c r="W578" s="34"/>
      <c r="X578" s="34"/>
      <c r="Y578" s="34"/>
      <c r="Z578" s="34"/>
      <c r="AA578" s="34"/>
      <c r="AB578" s="34"/>
      <c r="AC578" s="34"/>
      <c r="AD578" s="34"/>
      <c r="AE578" s="34"/>
      <c r="AT578" s="17" t="s">
        <v>136</v>
      </c>
      <c r="AU578" s="17" t="s">
        <v>80</v>
      </c>
    </row>
    <row r="579" spans="1:65" s="2" customFormat="1" ht="33" customHeight="1">
      <c r="A579" s="34"/>
      <c r="B579" s="35"/>
      <c r="C579" s="181" t="s">
        <v>942</v>
      </c>
      <c r="D579" s="181" t="s">
        <v>129</v>
      </c>
      <c r="E579" s="182" t="s">
        <v>943</v>
      </c>
      <c r="F579" s="183" t="s">
        <v>944</v>
      </c>
      <c r="G579" s="184" t="s">
        <v>143</v>
      </c>
      <c r="H579" s="185">
        <v>100</v>
      </c>
      <c r="I579" s="186"/>
      <c r="J579" s="187">
        <f>ROUND(I579*H579,2)</f>
        <v>0</v>
      </c>
      <c r="K579" s="183" t="s">
        <v>133</v>
      </c>
      <c r="L579" s="39"/>
      <c r="M579" s="188" t="s">
        <v>1</v>
      </c>
      <c r="N579" s="189" t="s">
        <v>38</v>
      </c>
      <c r="O579" s="71"/>
      <c r="P579" s="190">
        <f>O579*H579</f>
        <v>0</v>
      </c>
      <c r="Q579" s="190">
        <v>2.5999999999999998E-4</v>
      </c>
      <c r="R579" s="190">
        <f>Q579*H579</f>
        <v>2.5999999999999999E-2</v>
      </c>
      <c r="S579" s="190">
        <v>0</v>
      </c>
      <c r="T579" s="191">
        <f>S579*H579</f>
        <v>0</v>
      </c>
      <c r="U579" s="34"/>
      <c r="V579" s="34"/>
      <c r="W579" s="34"/>
      <c r="X579" s="34"/>
      <c r="Y579" s="34"/>
      <c r="Z579" s="34"/>
      <c r="AA579" s="34"/>
      <c r="AB579" s="34"/>
      <c r="AC579" s="34"/>
      <c r="AD579" s="34"/>
      <c r="AE579" s="34"/>
      <c r="AR579" s="192" t="s">
        <v>240</v>
      </c>
      <c r="AT579" s="192" t="s">
        <v>129</v>
      </c>
      <c r="AU579" s="192" t="s">
        <v>80</v>
      </c>
      <c r="AY579" s="17" t="s">
        <v>126</v>
      </c>
      <c r="BE579" s="193">
        <f>IF(N579="základní",J579,0)</f>
        <v>0</v>
      </c>
      <c r="BF579" s="193">
        <f>IF(N579="snížená",J579,0)</f>
        <v>0</v>
      </c>
      <c r="BG579" s="193">
        <f>IF(N579="zákl. přenesená",J579,0)</f>
        <v>0</v>
      </c>
      <c r="BH579" s="193">
        <f>IF(N579="sníž. přenesená",J579,0)</f>
        <v>0</v>
      </c>
      <c r="BI579" s="193">
        <f>IF(N579="nulová",J579,0)</f>
        <v>0</v>
      </c>
      <c r="BJ579" s="17" t="s">
        <v>78</v>
      </c>
      <c r="BK579" s="193">
        <f>ROUND(I579*H579,2)</f>
        <v>0</v>
      </c>
      <c r="BL579" s="17" t="s">
        <v>240</v>
      </c>
      <c r="BM579" s="192" t="s">
        <v>945</v>
      </c>
    </row>
    <row r="580" spans="1:65" s="2" customFormat="1" ht="11.25">
      <c r="A580" s="34"/>
      <c r="B580" s="35"/>
      <c r="C580" s="36"/>
      <c r="D580" s="194" t="s">
        <v>136</v>
      </c>
      <c r="E580" s="36"/>
      <c r="F580" s="195" t="s">
        <v>946</v>
      </c>
      <c r="G580" s="36"/>
      <c r="H580" s="36"/>
      <c r="I580" s="196"/>
      <c r="J580" s="36"/>
      <c r="K580" s="36"/>
      <c r="L580" s="39"/>
      <c r="M580" s="197"/>
      <c r="N580" s="198"/>
      <c r="O580" s="71"/>
      <c r="P580" s="71"/>
      <c r="Q580" s="71"/>
      <c r="R580" s="71"/>
      <c r="S580" s="71"/>
      <c r="T580" s="72"/>
      <c r="U580" s="34"/>
      <c r="V580" s="34"/>
      <c r="W580" s="34"/>
      <c r="X580" s="34"/>
      <c r="Y580" s="34"/>
      <c r="Z580" s="34"/>
      <c r="AA580" s="34"/>
      <c r="AB580" s="34"/>
      <c r="AC580" s="34"/>
      <c r="AD580" s="34"/>
      <c r="AE580" s="34"/>
      <c r="AT580" s="17" t="s">
        <v>136</v>
      </c>
      <c r="AU580" s="17" t="s">
        <v>80</v>
      </c>
    </row>
    <row r="581" spans="1:65" s="12" customFormat="1" ht="25.9" customHeight="1">
      <c r="B581" s="165"/>
      <c r="C581" s="166"/>
      <c r="D581" s="167" t="s">
        <v>72</v>
      </c>
      <c r="E581" s="168" t="s">
        <v>947</v>
      </c>
      <c r="F581" s="168" t="s">
        <v>948</v>
      </c>
      <c r="G581" s="166"/>
      <c r="H581" s="166"/>
      <c r="I581" s="169"/>
      <c r="J581" s="170">
        <f>BK581</f>
        <v>0</v>
      </c>
      <c r="K581" s="166"/>
      <c r="L581" s="171"/>
      <c r="M581" s="172"/>
      <c r="N581" s="173"/>
      <c r="O581" s="173"/>
      <c r="P581" s="174">
        <f>P582+P586</f>
        <v>0</v>
      </c>
      <c r="Q581" s="173"/>
      <c r="R581" s="174">
        <f>R582+R586</f>
        <v>0</v>
      </c>
      <c r="S581" s="173"/>
      <c r="T581" s="175">
        <f>T582+T586</f>
        <v>0</v>
      </c>
      <c r="AR581" s="176" t="s">
        <v>161</v>
      </c>
      <c r="AT581" s="177" t="s">
        <v>72</v>
      </c>
      <c r="AU581" s="177" t="s">
        <v>73</v>
      </c>
      <c r="AY581" s="176" t="s">
        <v>126</v>
      </c>
      <c r="BK581" s="178">
        <f>BK582+BK586</f>
        <v>0</v>
      </c>
    </row>
    <row r="582" spans="1:65" s="12" customFormat="1" ht="22.9" customHeight="1">
      <c r="B582" s="165"/>
      <c r="C582" s="166"/>
      <c r="D582" s="167" t="s">
        <v>72</v>
      </c>
      <c r="E582" s="179" t="s">
        <v>949</v>
      </c>
      <c r="F582" s="179" t="s">
        <v>950</v>
      </c>
      <c r="G582" s="166"/>
      <c r="H582" s="166"/>
      <c r="I582" s="169"/>
      <c r="J582" s="180">
        <f>BK582</f>
        <v>0</v>
      </c>
      <c r="K582" s="166"/>
      <c r="L582" s="171"/>
      <c r="M582" s="172"/>
      <c r="N582" s="173"/>
      <c r="O582" s="173"/>
      <c r="P582" s="174">
        <f>SUM(P583:P585)</f>
        <v>0</v>
      </c>
      <c r="Q582" s="173"/>
      <c r="R582" s="174">
        <f>SUM(R583:R585)</f>
        <v>0</v>
      </c>
      <c r="S582" s="173"/>
      <c r="T582" s="175">
        <f>SUM(T583:T585)</f>
        <v>0</v>
      </c>
      <c r="AR582" s="176" t="s">
        <v>161</v>
      </c>
      <c r="AT582" s="177" t="s">
        <v>72</v>
      </c>
      <c r="AU582" s="177" t="s">
        <v>78</v>
      </c>
      <c r="AY582" s="176" t="s">
        <v>126</v>
      </c>
      <c r="BK582" s="178">
        <f>SUM(BK583:BK585)</f>
        <v>0</v>
      </c>
    </row>
    <row r="583" spans="1:65" s="2" customFormat="1" ht="16.5" customHeight="1">
      <c r="A583" s="34"/>
      <c r="B583" s="35"/>
      <c r="C583" s="181" t="s">
        <v>951</v>
      </c>
      <c r="D583" s="181" t="s">
        <v>129</v>
      </c>
      <c r="E583" s="182" t="s">
        <v>952</v>
      </c>
      <c r="F583" s="183" t="s">
        <v>953</v>
      </c>
      <c r="G583" s="184" t="s">
        <v>722</v>
      </c>
      <c r="H583" s="243"/>
      <c r="I583" s="186"/>
      <c r="J583" s="187">
        <f>ROUND(I583*H583,2)</f>
        <v>0</v>
      </c>
      <c r="K583" s="183" t="s">
        <v>133</v>
      </c>
      <c r="L583" s="39"/>
      <c r="M583" s="188" t="s">
        <v>1</v>
      </c>
      <c r="N583" s="189" t="s">
        <v>38</v>
      </c>
      <c r="O583" s="71"/>
      <c r="P583" s="190">
        <f>O583*H583</f>
        <v>0</v>
      </c>
      <c r="Q583" s="190">
        <v>0</v>
      </c>
      <c r="R583" s="190">
        <f>Q583*H583</f>
        <v>0</v>
      </c>
      <c r="S583" s="190">
        <v>0</v>
      </c>
      <c r="T583" s="191">
        <f>S583*H583</f>
        <v>0</v>
      </c>
      <c r="U583" s="34"/>
      <c r="V583" s="34"/>
      <c r="W583" s="34"/>
      <c r="X583" s="34"/>
      <c r="Y583" s="34"/>
      <c r="Z583" s="34"/>
      <c r="AA583" s="34"/>
      <c r="AB583" s="34"/>
      <c r="AC583" s="34"/>
      <c r="AD583" s="34"/>
      <c r="AE583" s="34"/>
      <c r="AR583" s="192" t="s">
        <v>954</v>
      </c>
      <c r="AT583" s="192" t="s">
        <v>129</v>
      </c>
      <c r="AU583" s="192" t="s">
        <v>80</v>
      </c>
      <c r="AY583" s="17" t="s">
        <v>126</v>
      </c>
      <c r="BE583" s="193">
        <f>IF(N583="základní",J583,0)</f>
        <v>0</v>
      </c>
      <c r="BF583" s="193">
        <f>IF(N583="snížená",J583,0)</f>
        <v>0</v>
      </c>
      <c r="BG583" s="193">
        <f>IF(N583="zákl. přenesená",J583,0)</f>
        <v>0</v>
      </c>
      <c r="BH583" s="193">
        <f>IF(N583="sníž. přenesená",J583,0)</f>
        <v>0</v>
      </c>
      <c r="BI583" s="193">
        <f>IF(N583="nulová",J583,0)</f>
        <v>0</v>
      </c>
      <c r="BJ583" s="17" t="s">
        <v>78</v>
      </c>
      <c r="BK583" s="193">
        <f>ROUND(I583*H583,2)</f>
        <v>0</v>
      </c>
      <c r="BL583" s="17" t="s">
        <v>954</v>
      </c>
      <c r="BM583" s="192" t="s">
        <v>955</v>
      </c>
    </row>
    <row r="584" spans="1:65" s="2" customFormat="1" ht="11.25">
      <c r="A584" s="34"/>
      <c r="B584" s="35"/>
      <c r="C584" s="36"/>
      <c r="D584" s="194" t="s">
        <v>136</v>
      </c>
      <c r="E584" s="36"/>
      <c r="F584" s="195" t="s">
        <v>956</v>
      </c>
      <c r="G584" s="36"/>
      <c r="H584" s="36"/>
      <c r="I584" s="196"/>
      <c r="J584" s="36"/>
      <c r="K584" s="36"/>
      <c r="L584" s="39"/>
      <c r="M584" s="197"/>
      <c r="N584" s="198"/>
      <c r="O584" s="71"/>
      <c r="P584" s="71"/>
      <c r="Q584" s="71"/>
      <c r="R584" s="71"/>
      <c r="S584" s="71"/>
      <c r="T584" s="72"/>
      <c r="U584" s="34"/>
      <c r="V584" s="34"/>
      <c r="W584" s="34"/>
      <c r="X584" s="34"/>
      <c r="Y584" s="34"/>
      <c r="Z584" s="34"/>
      <c r="AA584" s="34"/>
      <c r="AB584" s="34"/>
      <c r="AC584" s="34"/>
      <c r="AD584" s="34"/>
      <c r="AE584" s="34"/>
      <c r="AT584" s="17" t="s">
        <v>136</v>
      </c>
      <c r="AU584" s="17" t="s">
        <v>80</v>
      </c>
    </row>
    <row r="585" spans="1:65" s="2" customFormat="1" ht="29.25">
      <c r="A585" s="34"/>
      <c r="B585" s="35"/>
      <c r="C585" s="36"/>
      <c r="D585" s="201" t="s">
        <v>152</v>
      </c>
      <c r="E585" s="36"/>
      <c r="F585" s="232" t="s">
        <v>957</v>
      </c>
      <c r="G585" s="36"/>
      <c r="H585" s="36"/>
      <c r="I585" s="196"/>
      <c r="J585" s="36"/>
      <c r="K585" s="36"/>
      <c r="L585" s="39"/>
      <c r="M585" s="197"/>
      <c r="N585" s="198"/>
      <c r="O585" s="71"/>
      <c r="P585" s="71"/>
      <c r="Q585" s="71"/>
      <c r="R585" s="71"/>
      <c r="S585" s="71"/>
      <c r="T585" s="72"/>
      <c r="U585" s="34"/>
      <c r="V585" s="34"/>
      <c r="W585" s="34"/>
      <c r="X585" s="34"/>
      <c r="Y585" s="34"/>
      <c r="Z585" s="34"/>
      <c r="AA585" s="34"/>
      <c r="AB585" s="34"/>
      <c r="AC585" s="34"/>
      <c r="AD585" s="34"/>
      <c r="AE585" s="34"/>
      <c r="AT585" s="17" t="s">
        <v>152</v>
      </c>
      <c r="AU585" s="17" t="s">
        <v>80</v>
      </c>
    </row>
    <row r="586" spans="1:65" s="12" customFormat="1" ht="22.9" customHeight="1">
      <c r="B586" s="165"/>
      <c r="C586" s="166"/>
      <c r="D586" s="167" t="s">
        <v>72</v>
      </c>
      <c r="E586" s="179" t="s">
        <v>958</v>
      </c>
      <c r="F586" s="179" t="s">
        <v>959</v>
      </c>
      <c r="G586" s="166"/>
      <c r="H586" s="166"/>
      <c r="I586" s="169"/>
      <c r="J586" s="180">
        <f>BK586</f>
        <v>0</v>
      </c>
      <c r="K586" s="166"/>
      <c r="L586" s="171"/>
      <c r="M586" s="172"/>
      <c r="N586" s="173"/>
      <c r="O586" s="173"/>
      <c r="P586" s="174">
        <f>SUM(P587:P589)</f>
        <v>0</v>
      </c>
      <c r="Q586" s="173"/>
      <c r="R586" s="174">
        <f>SUM(R587:R589)</f>
        <v>0</v>
      </c>
      <c r="S586" s="173"/>
      <c r="T586" s="175">
        <f>SUM(T587:T589)</f>
        <v>0</v>
      </c>
      <c r="AR586" s="176" t="s">
        <v>161</v>
      </c>
      <c r="AT586" s="177" t="s">
        <v>72</v>
      </c>
      <c r="AU586" s="177" t="s">
        <v>78</v>
      </c>
      <c r="AY586" s="176" t="s">
        <v>126</v>
      </c>
      <c r="BK586" s="178">
        <f>SUM(BK587:BK589)</f>
        <v>0</v>
      </c>
    </row>
    <row r="587" spans="1:65" s="2" customFormat="1" ht="16.5" customHeight="1">
      <c r="A587" s="34"/>
      <c r="B587" s="35"/>
      <c r="C587" s="181" t="s">
        <v>960</v>
      </c>
      <c r="D587" s="181" t="s">
        <v>129</v>
      </c>
      <c r="E587" s="182" t="s">
        <v>961</v>
      </c>
      <c r="F587" s="183" t="s">
        <v>959</v>
      </c>
      <c r="G587" s="184" t="s">
        <v>722</v>
      </c>
      <c r="H587" s="243"/>
      <c r="I587" s="186"/>
      <c r="J587" s="187">
        <f>ROUND(I587*H587,2)</f>
        <v>0</v>
      </c>
      <c r="K587" s="183" t="s">
        <v>133</v>
      </c>
      <c r="L587" s="39"/>
      <c r="M587" s="188" t="s">
        <v>1</v>
      </c>
      <c r="N587" s="189" t="s">
        <v>38</v>
      </c>
      <c r="O587" s="71"/>
      <c r="P587" s="190">
        <f>O587*H587</f>
        <v>0</v>
      </c>
      <c r="Q587" s="190">
        <v>0</v>
      </c>
      <c r="R587" s="190">
        <f>Q587*H587</f>
        <v>0</v>
      </c>
      <c r="S587" s="190">
        <v>0</v>
      </c>
      <c r="T587" s="191">
        <f>S587*H587</f>
        <v>0</v>
      </c>
      <c r="U587" s="34"/>
      <c r="V587" s="34"/>
      <c r="W587" s="34"/>
      <c r="X587" s="34"/>
      <c r="Y587" s="34"/>
      <c r="Z587" s="34"/>
      <c r="AA587" s="34"/>
      <c r="AB587" s="34"/>
      <c r="AC587" s="34"/>
      <c r="AD587" s="34"/>
      <c r="AE587" s="34"/>
      <c r="AR587" s="192" t="s">
        <v>954</v>
      </c>
      <c r="AT587" s="192" t="s">
        <v>129</v>
      </c>
      <c r="AU587" s="192" t="s">
        <v>80</v>
      </c>
      <c r="AY587" s="17" t="s">
        <v>126</v>
      </c>
      <c r="BE587" s="193">
        <f>IF(N587="základní",J587,0)</f>
        <v>0</v>
      </c>
      <c r="BF587" s="193">
        <f>IF(N587="snížená",J587,0)</f>
        <v>0</v>
      </c>
      <c r="BG587" s="193">
        <f>IF(N587="zákl. přenesená",J587,0)</f>
        <v>0</v>
      </c>
      <c r="BH587" s="193">
        <f>IF(N587="sníž. přenesená",J587,0)</f>
        <v>0</v>
      </c>
      <c r="BI587" s="193">
        <f>IF(N587="nulová",J587,0)</f>
        <v>0</v>
      </c>
      <c r="BJ587" s="17" t="s">
        <v>78</v>
      </c>
      <c r="BK587" s="193">
        <f>ROUND(I587*H587,2)</f>
        <v>0</v>
      </c>
      <c r="BL587" s="17" t="s">
        <v>954</v>
      </c>
      <c r="BM587" s="192" t="s">
        <v>962</v>
      </c>
    </row>
    <row r="588" spans="1:65" s="2" customFormat="1" ht="11.25">
      <c r="A588" s="34"/>
      <c r="B588" s="35"/>
      <c r="C588" s="36"/>
      <c r="D588" s="194" t="s">
        <v>136</v>
      </c>
      <c r="E588" s="36"/>
      <c r="F588" s="195" t="s">
        <v>963</v>
      </c>
      <c r="G588" s="36"/>
      <c r="H588" s="36"/>
      <c r="I588" s="196"/>
      <c r="J588" s="36"/>
      <c r="K588" s="36"/>
      <c r="L588" s="39"/>
      <c r="M588" s="197"/>
      <c r="N588" s="198"/>
      <c r="O588" s="71"/>
      <c r="P588" s="71"/>
      <c r="Q588" s="71"/>
      <c r="R588" s="71"/>
      <c r="S588" s="71"/>
      <c r="T588" s="72"/>
      <c r="U588" s="34"/>
      <c r="V588" s="34"/>
      <c r="W588" s="34"/>
      <c r="X588" s="34"/>
      <c r="Y588" s="34"/>
      <c r="Z588" s="34"/>
      <c r="AA588" s="34"/>
      <c r="AB588" s="34"/>
      <c r="AC588" s="34"/>
      <c r="AD588" s="34"/>
      <c r="AE588" s="34"/>
      <c r="AT588" s="17" t="s">
        <v>136</v>
      </c>
      <c r="AU588" s="17" t="s">
        <v>80</v>
      </c>
    </row>
    <row r="589" spans="1:65" s="2" customFormat="1" ht="29.25">
      <c r="A589" s="34"/>
      <c r="B589" s="35"/>
      <c r="C589" s="36"/>
      <c r="D589" s="201" t="s">
        <v>152</v>
      </c>
      <c r="E589" s="36"/>
      <c r="F589" s="232" t="s">
        <v>957</v>
      </c>
      <c r="G589" s="36"/>
      <c r="H589" s="36"/>
      <c r="I589" s="196"/>
      <c r="J589" s="36"/>
      <c r="K589" s="36"/>
      <c r="L589" s="39"/>
      <c r="M589" s="244"/>
      <c r="N589" s="245"/>
      <c r="O589" s="246"/>
      <c r="P589" s="246"/>
      <c r="Q589" s="246"/>
      <c r="R589" s="246"/>
      <c r="S589" s="246"/>
      <c r="T589" s="247"/>
      <c r="U589" s="34"/>
      <c r="V589" s="34"/>
      <c r="W589" s="34"/>
      <c r="X589" s="34"/>
      <c r="Y589" s="34"/>
      <c r="Z589" s="34"/>
      <c r="AA589" s="34"/>
      <c r="AB589" s="34"/>
      <c r="AC589" s="34"/>
      <c r="AD589" s="34"/>
      <c r="AE589" s="34"/>
      <c r="AT589" s="17" t="s">
        <v>152</v>
      </c>
      <c r="AU589" s="17" t="s">
        <v>80</v>
      </c>
    </row>
    <row r="590" spans="1:65" s="2" customFormat="1" ht="6.95" customHeight="1">
      <c r="A590" s="34"/>
      <c r="B590" s="54"/>
      <c r="C590" s="55"/>
      <c r="D590" s="55"/>
      <c r="E590" s="55"/>
      <c r="F590" s="55"/>
      <c r="G590" s="55"/>
      <c r="H590" s="55"/>
      <c r="I590" s="55"/>
      <c r="J590" s="55"/>
      <c r="K590" s="55"/>
      <c r="L590" s="39"/>
      <c r="M590" s="34"/>
      <c r="O590" s="34"/>
      <c r="P590" s="34"/>
      <c r="Q590" s="34"/>
      <c r="R590" s="34"/>
      <c r="S590" s="34"/>
      <c r="T590" s="34"/>
      <c r="U590" s="34"/>
      <c r="V590" s="34"/>
      <c r="W590" s="34"/>
      <c r="X590" s="34"/>
      <c r="Y590" s="34"/>
      <c r="Z590" s="34"/>
      <c r="AA590" s="34"/>
      <c r="AB590" s="34"/>
      <c r="AC590" s="34"/>
      <c r="AD590" s="34"/>
      <c r="AE590" s="34"/>
    </row>
  </sheetData>
  <sheetProtection algorithmName="SHA-512" hashValue="6S99FOMt79IVQ/Y3DHWXqbYRJbqoxuYMyASGND9uKdpdWN2HzsKsfXIUGpiisHpfgSwE3IWYLUxMAozksO1ytQ==" saltValue="7z6AgGTwcv7XFZ58e9tYtidvqW2r7Go0xH6X/ZqcAaAnMCi77Exbr0Nh3VaHVmgf549iogKS9JkN3W2SaTVQ+g==" spinCount="100000" sheet="1" objects="1" scenarios="1" formatColumns="0" formatRows="0" autoFilter="0"/>
  <autoFilter ref="C135:K589" xr:uid="{00000000-0009-0000-0000-000001000000}"/>
  <mergeCells count="6">
    <mergeCell ref="L2:V2"/>
    <mergeCell ref="E7:H7"/>
    <mergeCell ref="E16:H16"/>
    <mergeCell ref="E25:H25"/>
    <mergeCell ref="E85:H85"/>
    <mergeCell ref="E128:H128"/>
  </mergeCells>
  <hyperlinks>
    <hyperlink ref="F140" r:id="rId1" xr:uid="{00000000-0004-0000-0100-000000000000}"/>
    <hyperlink ref="F145" r:id="rId2" xr:uid="{00000000-0004-0000-0100-000001000000}"/>
    <hyperlink ref="F150" r:id="rId3" xr:uid="{00000000-0004-0000-0100-000002000000}"/>
    <hyperlink ref="F157" r:id="rId4" xr:uid="{00000000-0004-0000-0100-000003000000}"/>
    <hyperlink ref="F159" r:id="rId5" xr:uid="{00000000-0004-0000-0100-000004000000}"/>
    <hyperlink ref="F162" r:id="rId6" xr:uid="{00000000-0004-0000-0100-000005000000}"/>
    <hyperlink ref="F179" r:id="rId7" xr:uid="{00000000-0004-0000-0100-000006000000}"/>
    <hyperlink ref="F189" r:id="rId8" xr:uid="{00000000-0004-0000-0100-000007000000}"/>
    <hyperlink ref="F194" r:id="rId9" xr:uid="{00000000-0004-0000-0100-000008000000}"/>
    <hyperlink ref="F199" r:id="rId10" xr:uid="{00000000-0004-0000-0100-000009000000}"/>
    <hyperlink ref="F204" r:id="rId11" xr:uid="{00000000-0004-0000-0100-00000A000000}"/>
    <hyperlink ref="F210" r:id="rId12" xr:uid="{00000000-0004-0000-0100-00000B000000}"/>
    <hyperlink ref="F216" r:id="rId13" xr:uid="{00000000-0004-0000-0100-00000C000000}"/>
    <hyperlink ref="F222" r:id="rId14" xr:uid="{00000000-0004-0000-0100-00000D000000}"/>
    <hyperlink ref="F228" r:id="rId15" xr:uid="{00000000-0004-0000-0100-00000E000000}"/>
    <hyperlink ref="F236" r:id="rId16" xr:uid="{00000000-0004-0000-0100-00000F000000}"/>
    <hyperlink ref="F241" r:id="rId17" xr:uid="{00000000-0004-0000-0100-000010000000}"/>
    <hyperlink ref="F244" r:id="rId18" xr:uid="{00000000-0004-0000-0100-000011000000}"/>
    <hyperlink ref="F250" r:id="rId19" xr:uid="{00000000-0004-0000-0100-000012000000}"/>
    <hyperlink ref="F255" r:id="rId20" xr:uid="{00000000-0004-0000-0100-000013000000}"/>
    <hyperlink ref="F264" r:id="rId21" xr:uid="{00000000-0004-0000-0100-000014000000}"/>
    <hyperlink ref="F267" r:id="rId22" xr:uid="{00000000-0004-0000-0100-000015000000}"/>
    <hyperlink ref="F270" r:id="rId23" xr:uid="{00000000-0004-0000-0100-000016000000}"/>
    <hyperlink ref="F274" r:id="rId24" xr:uid="{00000000-0004-0000-0100-000017000000}"/>
    <hyperlink ref="F277" r:id="rId25" xr:uid="{00000000-0004-0000-0100-000018000000}"/>
    <hyperlink ref="F281" r:id="rId26" xr:uid="{00000000-0004-0000-0100-000019000000}"/>
    <hyperlink ref="F286" r:id="rId27" xr:uid="{00000000-0004-0000-0100-00001A000000}"/>
    <hyperlink ref="F290" r:id="rId28" xr:uid="{00000000-0004-0000-0100-00001B000000}"/>
    <hyperlink ref="F292" r:id="rId29" xr:uid="{00000000-0004-0000-0100-00001C000000}"/>
    <hyperlink ref="F294" r:id="rId30" xr:uid="{00000000-0004-0000-0100-00001D000000}"/>
    <hyperlink ref="F299" r:id="rId31" xr:uid="{00000000-0004-0000-0100-00001E000000}"/>
    <hyperlink ref="F305" r:id="rId32" xr:uid="{00000000-0004-0000-0100-00001F000000}"/>
    <hyperlink ref="F324" r:id="rId33" xr:uid="{00000000-0004-0000-0100-000020000000}"/>
    <hyperlink ref="F326" r:id="rId34" xr:uid="{00000000-0004-0000-0100-000021000000}"/>
    <hyperlink ref="F329" r:id="rId35" xr:uid="{00000000-0004-0000-0100-000022000000}"/>
    <hyperlink ref="F331" r:id="rId36" xr:uid="{00000000-0004-0000-0100-000023000000}"/>
    <hyperlink ref="F333" r:id="rId37" xr:uid="{00000000-0004-0000-0100-000024000000}"/>
    <hyperlink ref="F336" r:id="rId38" xr:uid="{00000000-0004-0000-0100-000025000000}"/>
    <hyperlink ref="F338" r:id="rId39" xr:uid="{00000000-0004-0000-0100-000026000000}"/>
    <hyperlink ref="F340" r:id="rId40" xr:uid="{00000000-0004-0000-0100-000027000000}"/>
    <hyperlink ref="F344" r:id="rId41" xr:uid="{00000000-0004-0000-0100-000028000000}"/>
    <hyperlink ref="F346" r:id="rId42" xr:uid="{00000000-0004-0000-0100-000029000000}"/>
    <hyperlink ref="F398" r:id="rId43" xr:uid="{00000000-0004-0000-0100-00002A000000}"/>
    <hyperlink ref="F406" r:id="rId44" xr:uid="{00000000-0004-0000-0100-00002B000000}"/>
    <hyperlink ref="F414" r:id="rId45" xr:uid="{00000000-0004-0000-0100-00002C000000}"/>
    <hyperlink ref="F419" r:id="rId46" xr:uid="{00000000-0004-0000-0100-00002D000000}"/>
    <hyperlink ref="F424" r:id="rId47" xr:uid="{00000000-0004-0000-0100-00002E000000}"/>
    <hyperlink ref="F427" r:id="rId48" xr:uid="{00000000-0004-0000-0100-00002F000000}"/>
    <hyperlink ref="F438" r:id="rId49" xr:uid="{00000000-0004-0000-0100-000030000000}"/>
    <hyperlink ref="F442" r:id="rId50" xr:uid="{00000000-0004-0000-0100-000031000000}"/>
    <hyperlink ref="F448" r:id="rId51" xr:uid="{00000000-0004-0000-0100-000032000000}"/>
    <hyperlink ref="F454" r:id="rId52" xr:uid="{00000000-0004-0000-0100-000033000000}"/>
    <hyperlink ref="F464" r:id="rId53" xr:uid="{00000000-0004-0000-0100-000034000000}"/>
    <hyperlink ref="F470" r:id="rId54" xr:uid="{00000000-0004-0000-0100-000035000000}"/>
    <hyperlink ref="F474" r:id="rId55" xr:uid="{00000000-0004-0000-0100-000036000000}"/>
    <hyperlink ref="F477" r:id="rId56" xr:uid="{00000000-0004-0000-0100-000037000000}"/>
    <hyperlink ref="F480" r:id="rId57" xr:uid="{00000000-0004-0000-0100-000038000000}"/>
    <hyperlink ref="F483" r:id="rId58" xr:uid="{00000000-0004-0000-0100-000039000000}"/>
    <hyperlink ref="F489" r:id="rId59" xr:uid="{00000000-0004-0000-0100-00003A000000}"/>
    <hyperlink ref="F496" r:id="rId60" xr:uid="{00000000-0004-0000-0100-00003B000000}"/>
    <hyperlink ref="F503" r:id="rId61" xr:uid="{00000000-0004-0000-0100-00003C000000}"/>
    <hyperlink ref="F505" r:id="rId62" xr:uid="{00000000-0004-0000-0100-00003D000000}"/>
    <hyperlink ref="F509" r:id="rId63" xr:uid="{00000000-0004-0000-0100-00003E000000}"/>
    <hyperlink ref="F515" r:id="rId64" xr:uid="{00000000-0004-0000-0100-00003F000000}"/>
    <hyperlink ref="F520" r:id="rId65" xr:uid="{00000000-0004-0000-0100-000040000000}"/>
    <hyperlink ref="F525" r:id="rId66" xr:uid="{00000000-0004-0000-0100-000041000000}"/>
    <hyperlink ref="F534" r:id="rId67" xr:uid="{00000000-0004-0000-0100-000042000000}"/>
    <hyperlink ref="F537" r:id="rId68" xr:uid="{00000000-0004-0000-0100-000043000000}"/>
    <hyperlink ref="F540" r:id="rId69" xr:uid="{00000000-0004-0000-0100-000044000000}"/>
    <hyperlink ref="F543" r:id="rId70" xr:uid="{00000000-0004-0000-0100-000045000000}"/>
    <hyperlink ref="F546" r:id="rId71" xr:uid="{00000000-0004-0000-0100-000046000000}"/>
    <hyperlink ref="F550" r:id="rId72" xr:uid="{00000000-0004-0000-0100-000047000000}"/>
    <hyperlink ref="F552" r:id="rId73" xr:uid="{00000000-0004-0000-0100-000048000000}"/>
    <hyperlink ref="F557" r:id="rId74" xr:uid="{00000000-0004-0000-0100-000049000000}"/>
    <hyperlink ref="F559" r:id="rId75" xr:uid="{00000000-0004-0000-0100-00004A000000}"/>
    <hyperlink ref="F562" r:id="rId76" xr:uid="{00000000-0004-0000-0100-00004B000000}"/>
    <hyperlink ref="F571" r:id="rId77" xr:uid="{00000000-0004-0000-0100-00004C000000}"/>
    <hyperlink ref="F574" r:id="rId78" xr:uid="{00000000-0004-0000-0100-00004D000000}"/>
    <hyperlink ref="F576" r:id="rId79" xr:uid="{00000000-0004-0000-0100-00004E000000}"/>
    <hyperlink ref="F578" r:id="rId80" xr:uid="{00000000-0004-0000-0100-00004F000000}"/>
    <hyperlink ref="F580" r:id="rId81" xr:uid="{00000000-0004-0000-0100-000050000000}"/>
    <hyperlink ref="F584" r:id="rId82" xr:uid="{00000000-0004-0000-0100-000051000000}"/>
    <hyperlink ref="F588" r:id="rId83" xr:uid="{00000000-0004-0000-0100-000052000000}"/>
  </hyperlinks>
  <pageMargins left="0.39374999999999999" right="0.39374999999999999" top="0.39374999999999999" bottom="0.39374999999999999" header="0" footer="0"/>
  <pageSetup paperSize="9" fitToHeight="100" orientation="portrait" blackAndWhite="1"/>
  <headerFooter>
    <oddFooter>&amp;CStrana &amp;P z &amp;N</oddFooter>
  </headerFooter>
  <drawing r:id="rId8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2</vt:i4>
      </vt:variant>
      <vt:variant>
        <vt:lpstr>Pojmenované oblasti</vt:lpstr>
      </vt:variant>
      <vt:variant>
        <vt:i4>4</vt:i4>
      </vt:variant>
    </vt:vector>
  </HeadingPairs>
  <TitlesOfParts>
    <vt:vector size="6" baseType="lpstr">
      <vt:lpstr>Rekapitulace stavby</vt:lpstr>
      <vt:lpstr>21BAU003 - Horní Počaply ...</vt:lpstr>
      <vt:lpstr>'21BAU003 - Horní Počaply ...'!Názvy_tisku</vt:lpstr>
      <vt:lpstr>'Rekapitulace stavby'!Názvy_tisku</vt:lpstr>
      <vt:lpstr>'21BAU003 - Horní Počaply ...'!Oblast_tisku</vt:lpstr>
      <vt:lpstr>'Rekapitulace stavby'!Oblast_tisku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Bažant František</dc:creator>
  <cp:lastModifiedBy>Fujitsu</cp:lastModifiedBy>
  <dcterms:created xsi:type="dcterms:W3CDTF">2021-10-04T03:31:53Z</dcterms:created>
  <dcterms:modified xsi:type="dcterms:W3CDTF">2022-03-03T09:07:47Z</dcterms:modified>
</cp:coreProperties>
</file>